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\Downloads\"/>
    </mc:Choice>
  </mc:AlternateContent>
  <xr:revisionPtr revIDLastSave="0" documentId="13_ncr:1_{6CB7B7AA-9014-4A1E-B043-A44F133844A4}" xr6:coauthVersionLast="47" xr6:coauthVersionMax="47" xr10:uidLastSave="{00000000-0000-0000-0000-000000000000}"/>
  <bookViews>
    <workbookView xWindow="-110" yWindow="-110" windowWidth="19420" windowHeight="10420" activeTab="2" xr2:uid="{77A2E4D0-D1F8-934D-BBD6-23A6F5EDF9E8}"/>
  </bookViews>
  <sheets>
    <sheet name="Raw Data" sheetId="1" r:id="rId1"/>
    <sheet name="Solution" sheetId="3" state="hidden" r:id="rId2"/>
    <sheet name="Solution Sheet" sheetId="4" r:id="rId3"/>
  </sheets>
  <definedNames>
    <definedName name="_xlnm._FilterDatabase" localSheetId="0" hidden="1">'Raw Data'!$A$1:$S$3196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9" i="4" l="1"/>
  <c r="AW19" i="4"/>
  <c r="AX19" i="4"/>
  <c r="AV20" i="4"/>
  <c r="AW20" i="4"/>
  <c r="AX20" i="4"/>
  <c r="AV21" i="4"/>
  <c r="AW21" i="4"/>
  <c r="AX21" i="4"/>
  <c r="AW18" i="4"/>
  <c r="AX18" i="4"/>
  <c r="AV18" i="4"/>
  <c r="AM18" i="4"/>
  <c r="AN18" i="4"/>
  <c r="AO18" i="4"/>
  <c r="AP18" i="4"/>
  <c r="AQ18" i="4"/>
  <c r="AR18" i="4"/>
  <c r="AS18" i="4"/>
  <c r="AM19" i="4"/>
  <c r="AN19" i="4"/>
  <c r="AO19" i="4"/>
  <c r="AP19" i="4"/>
  <c r="AQ19" i="4"/>
  <c r="AR19" i="4"/>
  <c r="AS19" i="4"/>
  <c r="AM20" i="4"/>
  <c r="AN20" i="4"/>
  <c r="AO20" i="4"/>
  <c r="AP20" i="4"/>
  <c r="AQ20" i="4"/>
  <c r="AR20" i="4"/>
  <c r="AS20" i="4"/>
  <c r="AM21" i="4"/>
  <c r="AN21" i="4"/>
  <c r="AO21" i="4"/>
  <c r="AP21" i="4"/>
  <c r="AQ21" i="4"/>
  <c r="AR21" i="4"/>
  <c r="AS21" i="4"/>
  <c r="AL19" i="4"/>
  <c r="AL20" i="4"/>
  <c r="AL21" i="4"/>
  <c r="AL18" i="4"/>
  <c r="AF19" i="4"/>
  <c r="AG19" i="4"/>
  <c r="AH19" i="4"/>
  <c r="AI19" i="4"/>
  <c r="AF20" i="4"/>
  <c r="AG20" i="4"/>
  <c r="AH20" i="4"/>
  <c r="AI20" i="4"/>
  <c r="AF21" i="4"/>
  <c r="AG21" i="4"/>
  <c r="AH21" i="4"/>
  <c r="AI21" i="4"/>
  <c r="AG18" i="4"/>
  <c r="AH18" i="4"/>
  <c r="AI18" i="4"/>
  <c r="AF18" i="4"/>
  <c r="W18" i="4"/>
  <c r="X18" i="4"/>
  <c r="Y18" i="4"/>
  <c r="Z18" i="4"/>
  <c r="AA18" i="4"/>
  <c r="AB18" i="4"/>
  <c r="AC18" i="4"/>
  <c r="W19" i="4"/>
  <c r="X19" i="4"/>
  <c r="Y19" i="4"/>
  <c r="Z19" i="4"/>
  <c r="AA19" i="4"/>
  <c r="AB19" i="4"/>
  <c r="AC19" i="4"/>
  <c r="W20" i="4"/>
  <c r="X20" i="4"/>
  <c r="Y20" i="4"/>
  <c r="Z20" i="4"/>
  <c r="AA20" i="4"/>
  <c r="AB20" i="4"/>
  <c r="AC20" i="4"/>
  <c r="W21" i="4"/>
  <c r="X21" i="4"/>
  <c r="Y21" i="4"/>
  <c r="Z21" i="4"/>
  <c r="AA21" i="4"/>
  <c r="AB21" i="4"/>
  <c r="AC21" i="4"/>
  <c r="W22" i="4"/>
  <c r="X22" i="4"/>
  <c r="Y22" i="4"/>
  <c r="Z22" i="4"/>
  <c r="AA22" i="4"/>
  <c r="AB22" i="4"/>
  <c r="AC22" i="4"/>
  <c r="W23" i="4"/>
  <c r="X23" i="4"/>
  <c r="Y23" i="4"/>
  <c r="Z23" i="4"/>
  <c r="AA23" i="4"/>
  <c r="AB23" i="4"/>
  <c r="AC23" i="4"/>
  <c r="W24" i="4"/>
  <c r="X24" i="4"/>
  <c r="Y24" i="4"/>
  <c r="Z24" i="4"/>
  <c r="AA24" i="4"/>
  <c r="AB24" i="4"/>
  <c r="AC24" i="4"/>
  <c r="W25" i="4"/>
  <c r="X25" i="4"/>
  <c r="Y25" i="4"/>
  <c r="Z25" i="4"/>
  <c r="AA25" i="4"/>
  <c r="AB25" i="4"/>
  <c r="AC25" i="4"/>
  <c r="W26" i="4"/>
  <c r="X26" i="4"/>
  <c r="Y26" i="4"/>
  <c r="Z26" i="4"/>
  <c r="AA26" i="4"/>
  <c r="AB26" i="4"/>
  <c r="AC26" i="4"/>
  <c r="W27" i="4"/>
  <c r="X27" i="4"/>
  <c r="Y27" i="4"/>
  <c r="Z27" i="4"/>
  <c r="AA27" i="4"/>
  <c r="AB27" i="4"/>
  <c r="AC27" i="4"/>
  <c r="V19" i="4"/>
  <c r="V20" i="4"/>
  <c r="V21" i="4"/>
  <c r="V22" i="4"/>
  <c r="V23" i="4"/>
  <c r="V24" i="4"/>
  <c r="V25" i="4"/>
  <c r="V26" i="4"/>
  <c r="V27" i="4"/>
  <c r="V18" i="4"/>
  <c r="P2" i="1"/>
  <c r="S18" i="4" s="1"/>
  <c r="P3" i="1"/>
  <c r="S19" i="4" s="1"/>
  <c r="P4" i="1"/>
  <c r="P5" i="1"/>
  <c r="S20" i="4" s="1"/>
  <c r="P6" i="1"/>
  <c r="P7" i="1"/>
  <c r="P8" i="1"/>
  <c r="S21" i="4" s="1"/>
  <c r="P9" i="1"/>
  <c r="P10" i="1"/>
  <c r="P11" i="1"/>
  <c r="P12" i="1"/>
  <c r="P13" i="1"/>
  <c r="P14" i="1"/>
  <c r="P15" i="1"/>
  <c r="P16" i="1"/>
  <c r="P17" i="1"/>
  <c r="S22" i="4" s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3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2826" i="4"/>
  <c r="P2827" i="4"/>
  <c r="P2828" i="4"/>
  <c r="P2829" i="4"/>
  <c r="P2830" i="4"/>
  <c r="P2831" i="4"/>
  <c r="P2832" i="4"/>
  <c r="P2833" i="4"/>
  <c r="P2834" i="4"/>
  <c r="P2835" i="4"/>
  <c r="P2836" i="4"/>
  <c r="P2837" i="4"/>
  <c r="P2838" i="4"/>
  <c r="P2839" i="4"/>
  <c r="P2840" i="4"/>
  <c r="P2841" i="4"/>
  <c r="P2842" i="4"/>
  <c r="P2843" i="4"/>
  <c r="P2844" i="4"/>
  <c r="P2845" i="4"/>
  <c r="P2846" i="4"/>
  <c r="P2847" i="4"/>
  <c r="P2848" i="4"/>
  <c r="P2849" i="4"/>
  <c r="P2850" i="4"/>
  <c r="P2851" i="4"/>
  <c r="P2852" i="4"/>
  <c r="P2853" i="4"/>
  <c r="P2854" i="4"/>
  <c r="P2855" i="4"/>
  <c r="P2856" i="4"/>
  <c r="P2857" i="4"/>
  <c r="P2858" i="4"/>
  <c r="P2859" i="4"/>
  <c r="P2860" i="4"/>
  <c r="P2861" i="4"/>
  <c r="P2862" i="4"/>
  <c r="P2863" i="4"/>
  <c r="P2864" i="4"/>
  <c r="P2865" i="4"/>
  <c r="P2866" i="4"/>
  <c r="P2867" i="4"/>
  <c r="P2868" i="4"/>
  <c r="P2869" i="4"/>
  <c r="P2870" i="4"/>
  <c r="P2871" i="4"/>
  <c r="P2872" i="4"/>
  <c r="P2873" i="4"/>
  <c r="P2874" i="4"/>
  <c r="P2875" i="4"/>
  <c r="P2876" i="4"/>
  <c r="P2877" i="4"/>
  <c r="P2878" i="4"/>
  <c r="P2879" i="4"/>
  <c r="P2880" i="4"/>
  <c r="P2881" i="4"/>
  <c r="P2882" i="4"/>
  <c r="P2883" i="4"/>
  <c r="P2884" i="4"/>
  <c r="P2885" i="4"/>
  <c r="P2886" i="4"/>
  <c r="P2887" i="4"/>
  <c r="P2888" i="4"/>
  <c r="P2889" i="4"/>
  <c r="P2890" i="4"/>
  <c r="P2891" i="4"/>
  <c r="P2892" i="4"/>
  <c r="P2893" i="4"/>
  <c r="P2894" i="4"/>
  <c r="P2895" i="4"/>
  <c r="P2896" i="4"/>
  <c r="P2897" i="4"/>
  <c r="P2898" i="4"/>
  <c r="P2899" i="4"/>
  <c r="P2900" i="4"/>
  <c r="P2901" i="4"/>
  <c r="P2902" i="4"/>
  <c r="P2903" i="4"/>
  <c r="P2904" i="4"/>
  <c r="P2905" i="4"/>
  <c r="P2906" i="4"/>
  <c r="P2907" i="4"/>
  <c r="P2908" i="4"/>
  <c r="P2909" i="4"/>
  <c r="P2910" i="4"/>
  <c r="P2911" i="4"/>
  <c r="P2912" i="4"/>
  <c r="P2913" i="4"/>
  <c r="P2914" i="4"/>
  <c r="P2915" i="4"/>
  <c r="P2916" i="4"/>
  <c r="P2917" i="4"/>
  <c r="P2918" i="4"/>
  <c r="P2919" i="4"/>
  <c r="P2920" i="4"/>
  <c r="P2921" i="4"/>
  <c r="P2922" i="4"/>
  <c r="P2923" i="4"/>
  <c r="P2924" i="4"/>
  <c r="P2925" i="4"/>
  <c r="P2926" i="4"/>
  <c r="P2927" i="4"/>
  <c r="P2928" i="4"/>
  <c r="P2929" i="4"/>
  <c r="P2930" i="4"/>
  <c r="P2931" i="4"/>
  <c r="P2932" i="4"/>
  <c r="P2933" i="4"/>
  <c r="P2934" i="4"/>
  <c r="P2935" i="4"/>
  <c r="P2936" i="4"/>
  <c r="P2937" i="4"/>
  <c r="P2938" i="4"/>
  <c r="P2939" i="4"/>
  <c r="P2940" i="4"/>
  <c r="P2941" i="4"/>
  <c r="P2942" i="4"/>
  <c r="P2943" i="4"/>
  <c r="P2944" i="4"/>
  <c r="P2945" i="4"/>
  <c r="P2946" i="4"/>
  <c r="P2947" i="4"/>
  <c r="P2948" i="4"/>
  <c r="P2949" i="4"/>
  <c r="P2950" i="4"/>
  <c r="P2951" i="4"/>
  <c r="P2952" i="4"/>
  <c r="P2953" i="4"/>
  <c r="P2954" i="4"/>
  <c r="P2955" i="4"/>
  <c r="P2956" i="4"/>
  <c r="P2957" i="4"/>
  <c r="P2958" i="4"/>
  <c r="P2959" i="4"/>
  <c r="P2960" i="4"/>
  <c r="P2961" i="4"/>
  <c r="P2962" i="4"/>
  <c r="P2963" i="4"/>
  <c r="P2964" i="4"/>
  <c r="P2965" i="4"/>
  <c r="P2966" i="4"/>
  <c r="P2967" i="4"/>
  <c r="P2968" i="4"/>
  <c r="P2969" i="4"/>
  <c r="P2970" i="4"/>
  <c r="P2971" i="4"/>
  <c r="P2972" i="4"/>
  <c r="P2973" i="4"/>
  <c r="P2974" i="4"/>
  <c r="P2975" i="4"/>
  <c r="P2976" i="4"/>
  <c r="P2977" i="4"/>
  <c r="P2978" i="4"/>
  <c r="P2979" i="4"/>
  <c r="P2980" i="4"/>
  <c r="P2981" i="4"/>
  <c r="P2982" i="4"/>
  <c r="P2983" i="4"/>
  <c r="P2984" i="4"/>
  <c r="P2985" i="4"/>
  <c r="P2986" i="4"/>
  <c r="P2987" i="4"/>
  <c r="P2988" i="4"/>
  <c r="P2989" i="4"/>
  <c r="P2990" i="4"/>
  <c r="P2991" i="4"/>
  <c r="P2992" i="4"/>
  <c r="P2993" i="4"/>
  <c r="P2994" i="4"/>
  <c r="P2995" i="4"/>
  <c r="P2996" i="4"/>
  <c r="P2997" i="4"/>
  <c r="P2998" i="4"/>
  <c r="P2999" i="4"/>
  <c r="P3000" i="4"/>
  <c r="P3001" i="4"/>
  <c r="P3002" i="4"/>
  <c r="P3003" i="4"/>
  <c r="P3004" i="4"/>
  <c r="P3005" i="4"/>
  <c r="P3006" i="4"/>
  <c r="P3007" i="4"/>
  <c r="P3008" i="4"/>
  <c r="P3009" i="4"/>
  <c r="P3010" i="4"/>
  <c r="P3011" i="4"/>
  <c r="P3012" i="4"/>
  <c r="P3013" i="4"/>
  <c r="P3014" i="4"/>
  <c r="P3015" i="4"/>
  <c r="P3016" i="4"/>
  <c r="P3017" i="4"/>
  <c r="P3018" i="4"/>
  <c r="P3019" i="4"/>
  <c r="P3020" i="4"/>
  <c r="P3021" i="4"/>
  <c r="P3022" i="4"/>
  <c r="P3023" i="4"/>
  <c r="P3024" i="4"/>
  <c r="P3025" i="4"/>
  <c r="P3026" i="4"/>
  <c r="P3027" i="4"/>
  <c r="P3028" i="4"/>
  <c r="P3029" i="4"/>
  <c r="P3030" i="4"/>
  <c r="P3031" i="4"/>
  <c r="P3032" i="4"/>
  <c r="P3033" i="4"/>
  <c r="P3034" i="4"/>
  <c r="P3035" i="4"/>
  <c r="P3036" i="4"/>
  <c r="P3037" i="4"/>
  <c r="P3038" i="4"/>
  <c r="P3039" i="4"/>
  <c r="P3040" i="4"/>
  <c r="P3041" i="4"/>
  <c r="P3042" i="4"/>
  <c r="P3043" i="4"/>
  <c r="P3044" i="4"/>
  <c r="P3045" i="4"/>
  <c r="P3046" i="4"/>
  <c r="P3047" i="4"/>
  <c r="P3048" i="4"/>
  <c r="P3049" i="4"/>
  <c r="P3050" i="4"/>
  <c r="P3051" i="4"/>
  <c r="P3052" i="4"/>
  <c r="P3053" i="4"/>
  <c r="P3054" i="4"/>
  <c r="P3055" i="4"/>
  <c r="P3056" i="4"/>
  <c r="P3057" i="4"/>
  <c r="P3058" i="4"/>
  <c r="P3059" i="4"/>
  <c r="P3060" i="4"/>
  <c r="P3061" i="4"/>
  <c r="P3062" i="4"/>
  <c r="P3063" i="4"/>
  <c r="P3064" i="4"/>
  <c r="P3065" i="4"/>
  <c r="P3066" i="4"/>
  <c r="P3067" i="4"/>
  <c r="P3068" i="4"/>
  <c r="P3069" i="4"/>
  <c r="P3070" i="4"/>
  <c r="P3071" i="4"/>
  <c r="P3072" i="4"/>
  <c r="P3073" i="4"/>
  <c r="P3074" i="4"/>
  <c r="P3075" i="4"/>
  <c r="P3076" i="4"/>
  <c r="P3077" i="4"/>
  <c r="P3078" i="4"/>
  <c r="P3079" i="4"/>
  <c r="P3080" i="4"/>
  <c r="P3081" i="4"/>
  <c r="P3082" i="4"/>
  <c r="P3083" i="4"/>
  <c r="P3084" i="4"/>
  <c r="P3085" i="4"/>
  <c r="P3086" i="4"/>
  <c r="P3087" i="4"/>
  <c r="P3088" i="4"/>
  <c r="P3089" i="4"/>
  <c r="P3090" i="4"/>
  <c r="P3091" i="4"/>
  <c r="P3092" i="4"/>
  <c r="P3093" i="4"/>
  <c r="P3094" i="4"/>
  <c r="P3095" i="4"/>
  <c r="P3096" i="4"/>
  <c r="P3097" i="4"/>
  <c r="P3098" i="4"/>
  <c r="P3099" i="4"/>
  <c r="P3100" i="4"/>
  <c r="P3101" i="4"/>
  <c r="P3102" i="4"/>
  <c r="P3103" i="4"/>
  <c r="P3104" i="4"/>
  <c r="P3105" i="4"/>
  <c r="P3106" i="4"/>
  <c r="P3107" i="4"/>
  <c r="P3108" i="4"/>
  <c r="P3109" i="4"/>
  <c r="P3110" i="4"/>
  <c r="P3111" i="4"/>
  <c r="P3112" i="4"/>
  <c r="P3113" i="4"/>
  <c r="P3114" i="4"/>
  <c r="P3115" i="4"/>
  <c r="P3116" i="4"/>
  <c r="P3117" i="4"/>
  <c r="P3118" i="4"/>
  <c r="P3119" i="4"/>
  <c r="P3120" i="4"/>
  <c r="P3121" i="4"/>
  <c r="P3122" i="4"/>
  <c r="P3123" i="4"/>
  <c r="P3124" i="4"/>
  <c r="P3125" i="4"/>
  <c r="P3126" i="4"/>
  <c r="P3127" i="4"/>
  <c r="P3128" i="4"/>
  <c r="P3129" i="4"/>
  <c r="P3130" i="4"/>
  <c r="P3131" i="4"/>
  <c r="P3132" i="4"/>
  <c r="P3133" i="4"/>
  <c r="P3134" i="4"/>
  <c r="P3135" i="4"/>
  <c r="P3136" i="4"/>
  <c r="P3137" i="4"/>
  <c r="P3138" i="4"/>
  <c r="P3139" i="4"/>
  <c r="P3140" i="4"/>
  <c r="P3141" i="4"/>
  <c r="P3142" i="4"/>
  <c r="P3143" i="4"/>
  <c r="P3144" i="4"/>
  <c r="P3145" i="4"/>
  <c r="P3146" i="4"/>
  <c r="P3147" i="4"/>
  <c r="P3148" i="4"/>
  <c r="P3149" i="4"/>
  <c r="P3150" i="4"/>
  <c r="P3151" i="4"/>
  <c r="P3152" i="4"/>
  <c r="P3153" i="4"/>
  <c r="P3154" i="4"/>
  <c r="P3155" i="4"/>
  <c r="P3156" i="4"/>
  <c r="P3157" i="4"/>
  <c r="P3158" i="4"/>
  <c r="P3159" i="4"/>
  <c r="P3160" i="4"/>
  <c r="P3161" i="4"/>
  <c r="P3162" i="4"/>
  <c r="P3163" i="4"/>
  <c r="P3164" i="4"/>
  <c r="P3165" i="4"/>
  <c r="P3166" i="4"/>
  <c r="P3167" i="4"/>
  <c r="P3168" i="4"/>
  <c r="P3169" i="4"/>
  <c r="P3170" i="4"/>
  <c r="P3171" i="4"/>
  <c r="P3172" i="4"/>
  <c r="P3173" i="4"/>
  <c r="P3174" i="4"/>
  <c r="P3175" i="4"/>
  <c r="P3176" i="4"/>
  <c r="P3177" i="4"/>
  <c r="P3178" i="4"/>
  <c r="P3179" i="4"/>
  <c r="P3180" i="4"/>
  <c r="P3181" i="4"/>
  <c r="P3182" i="4"/>
  <c r="P3183" i="4"/>
  <c r="P3184" i="4"/>
  <c r="P3185" i="4"/>
  <c r="P3186" i="4"/>
  <c r="P3187" i="4"/>
  <c r="P3188" i="4"/>
  <c r="P3189" i="4"/>
  <c r="P3190" i="4"/>
  <c r="P3191" i="4"/>
  <c r="P3192" i="4"/>
  <c r="P3193" i="4"/>
  <c r="P3194" i="4"/>
  <c r="P3195" i="4"/>
  <c r="P3196" i="4"/>
  <c r="P3197" i="4"/>
  <c r="P3198" i="4"/>
  <c r="P3199" i="4"/>
  <c r="P3200" i="4"/>
  <c r="P3201" i="4"/>
  <c r="P3202" i="4"/>
  <c r="P3203" i="4"/>
  <c r="P3204" i="4"/>
  <c r="P3205" i="4"/>
  <c r="P3206" i="4"/>
  <c r="P3207" i="4"/>
  <c r="P3208" i="4"/>
  <c r="P3209" i="4"/>
  <c r="P3210" i="4"/>
  <c r="P3211" i="4"/>
  <c r="P3212" i="4"/>
  <c r="P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18" i="4"/>
  <c r="O6" i="4"/>
  <c r="O7" i="4"/>
  <c r="O5" i="4"/>
  <c r="K6" i="4"/>
  <c r="K7" i="4"/>
  <c r="K8" i="4"/>
  <c r="K9" i="4"/>
  <c r="K5" i="4"/>
  <c r="G5" i="4"/>
  <c r="G6" i="4"/>
  <c r="G7" i="4"/>
  <c r="C6" i="4"/>
  <c r="C7" i="4"/>
  <c r="C8" i="4"/>
  <c r="C9" i="4"/>
  <c r="C10" i="4"/>
  <c r="C11" i="4"/>
  <c r="C12" i="4"/>
  <c r="C5" i="4"/>
  <c r="I100" i="3"/>
  <c r="H100" i="3"/>
  <c r="G100" i="3"/>
  <c r="I99" i="3"/>
  <c r="H99" i="3"/>
  <c r="G99" i="3"/>
  <c r="I98" i="3"/>
  <c r="H98" i="3"/>
  <c r="G98" i="3"/>
  <c r="I97" i="3"/>
  <c r="H97" i="3"/>
  <c r="G97" i="3"/>
  <c r="G95" i="3" s="1"/>
  <c r="N91" i="3"/>
  <c r="M91" i="3"/>
  <c r="L91" i="3"/>
  <c r="K91" i="3"/>
  <c r="J91" i="3"/>
  <c r="I91" i="3"/>
  <c r="H91" i="3"/>
  <c r="G91" i="3"/>
  <c r="N90" i="3"/>
  <c r="M90" i="3"/>
  <c r="L90" i="3"/>
  <c r="K90" i="3"/>
  <c r="J90" i="3"/>
  <c r="I90" i="3"/>
  <c r="H90" i="3"/>
  <c r="G90" i="3"/>
  <c r="N89" i="3"/>
  <c r="M89" i="3"/>
  <c r="L89" i="3"/>
  <c r="K89" i="3"/>
  <c r="J89" i="3"/>
  <c r="I89" i="3"/>
  <c r="H89" i="3"/>
  <c r="G89" i="3"/>
  <c r="N88" i="3"/>
  <c r="M88" i="3"/>
  <c r="L88" i="3"/>
  <c r="K88" i="3"/>
  <c r="J88" i="3"/>
  <c r="I88" i="3"/>
  <c r="H88" i="3"/>
  <c r="G8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J82" i="3"/>
  <c r="I82" i="3"/>
  <c r="H82" i="3"/>
  <c r="G82" i="3"/>
  <c r="J81" i="3"/>
  <c r="I81" i="3"/>
  <c r="H81" i="3"/>
  <c r="G81" i="3"/>
  <c r="J80" i="3"/>
  <c r="I80" i="3"/>
  <c r="H80" i="3"/>
  <c r="G80" i="3"/>
  <c r="J79" i="3"/>
  <c r="I79" i="3"/>
  <c r="H79" i="3"/>
  <c r="G79" i="3"/>
  <c r="G77" i="3" s="1"/>
  <c r="G62" i="3"/>
  <c r="H62" i="3"/>
  <c r="I62" i="3"/>
  <c r="J62" i="3"/>
  <c r="K62" i="3"/>
  <c r="L62" i="3"/>
  <c r="M62" i="3"/>
  <c r="N62" i="3"/>
  <c r="G63" i="3"/>
  <c r="H63" i="3"/>
  <c r="I63" i="3"/>
  <c r="J63" i="3"/>
  <c r="K63" i="3"/>
  <c r="L63" i="3"/>
  <c r="M63" i="3"/>
  <c r="N63" i="3"/>
  <c r="G64" i="3"/>
  <c r="H64" i="3"/>
  <c r="I64" i="3"/>
  <c r="J64" i="3"/>
  <c r="K64" i="3"/>
  <c r="L64" i="3"/>
  <c r="M64" i="3"/>
  <c r="N64" i="3"/>
  <c r="G65" i="3"/>
  <c r="H65" i="3"/>
  <c r="I65" i="3"/>
  <c r="J65" i="3"/>
  <c r="K65" i="3"/>
  <c r="L65" i="3"/>
  <c r="M65" i="3"/>
  <c r="N65" i="3"/>
  <c r="G66" i="3"/>
  <c r="H66" i="3"/>
  <c r="I66" i="3"/>
  <c r="J66" i="3"/>
  <c r="K66" i="3"/>
  <c r="L66" i="3"/>
  <c r="M66" i="3"/>
  <c r="N66" i="3"/>
  <c r="G67" i="3"/>
  <c r="H67" i="3"/>
  <c r="I67" i="3"/>
  <c r="J67" i="3"/>
  <c r="K67" i="3"/>
  <c r="L67" i="3"/>
  <c r="M67" i="3"/>
  <c r="N67" i="3"/>
  <c r="G68" i="3"/>
  <c r="H68" i="3"/>
  <c r="I68" i="3"/>
  <c r="J68" i="3"/>
  <c r="K68" i="3"/>
  <c r="L68" i="3"/>
  <c r="M68" i="3"/>
  <c r="N68" i="3"/>
  <c r="G69" i="3"/>
  <c r="H69" i="3"/>
  <c r="I69" i="3"/>
  <c r="J69" i="3"/>
  <c r="K69" i="3"/>
  <c r="L69" i="3"/>
  <c r="M69" i="3"/>
  <c r="N69" i="3"/>
  <c r="G70" i="3"/>
  <c r="H70" i="3"/>
  <c r="I70" i="3"/>
  <c r="J70" i="3"/>
  <c r="K70" i="3"/>
  <c r="L70" i="3"/>
  <c r="M70" i="3"/>
  <c r="N70" i="3"/>
  <c r="G71" i="3"/>
  <c r="H71" i="3"/>
  <c r="I71" i="3"/>
  <c r="J71" i="3"/>
  <c r="K71" i="3"/>
  <c r="L71" i="3"/>
  <c r="M71" i="3"/>
  <c r="N71" i="3"/>
  <c r="P33" i="3"/>
  <c r="P32" i="3"/>
  <c r="P31" i="3"/>
  <c r="P30" i="3"/>
  <c r="P29" i="3"/>
  <c r="P28" i="3"/>
  <c r="P27" i="3"/>
  <c r="P26" i="3"/>
  <c r="P25" i="3"/>
  <c r="P24" i="3"/>
  <c r="P23" i="3"/>
  <c r="P22" i="3"/>
  <c r="P20" i="3" s="1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O7" i="3"/>
  <c r="O6" i="3"/>
  <c r="O5" i="3"/>
  <c r="D20" i="3" l="1"/>
  <c r="H20" i="3"/>
  <c r="K9" i="3"/>
  <c r="K8" i="3"/>
  <c r="K7" i="3"/>
  <c r="K6" i="3"/>
  <c r="K5" i="3"/>
  <c r="G7" i="3"/>
  <c r="G6" i="3"/>
  <c r="G5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<sst xmlns="http://schemas.openxmlformats.org/spreadsheetml/2006/main" count="61212" uniqueCount="6484">
  <si>
    <t>Customer_id</t>
  </si>
  <si>
    <t>Order_id</t>
  </si>
  <si>
    <t>Salesman</t>
  </si>
  <si>
    <t>Shipping Distance</t>
  </si>
  <si>
    <t>Shipping City</t>
  </si>
  <si>
    <t>Delivery Speed</t>
  </si>
  <si>
    <t>New York City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</si>
  <si>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</si>
  <si>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</si>
  <si>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</si>
  <si>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</si>
  <si>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</si>
  <si>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</si>
  <si>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</si>
  <si>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Listing Price</t>
  </si>
  <si>
    <t>Discount</t>
  </si>
  <si>
    <t>Product Category</t>
  </si>
  <si>
    <t>Quantity</t>
  </si>
  <si>
    <t>Shipping Charges</t>
  </si>
  <si>
    <t>Shipping Contain</t>
  </si>
  <si>
    <t>Ship Mode</t>
  </si>
  <si>
    <t>Product Container</t>
  </si>
  <si>
    <t>Order Date</t>
  </si>
  <si>
    <t>Customer Type</t>
  </si>
  <si>
    <t>Home Office</t>
  </si>
  <si>
    <t>Corporate</t>
  </si>
  <si>
    <t>Small Business</t>
  </si>
  <si>
    <t>Same City</t>
  </si>
  <si>
    <t>Long Distance</t>
  </si>
  <si>
    <t>Short Distance</t>
  </si>
  <si>
    <t>1 Day</t>
  </si>
  <si>
    <t>2 Days</t>
  </si>
  <si>
    <t>1 Week</t>
  </si>
  <si>
    <t>1 Month</t>
  </si>
  <si>
    <t>Home Appliance</t>
  </si>
  <si>
    <t>Electronics</t>
  </si>
  <si>
    <t>Mobile</t>
  </si>
  <si>
    <t>Clothing</t>
  </si>
  <si>
    <t>Stationary</t>
  </si>
  <si>
    <t>Air</t>
  </si>
  <si>
    <t>Road</t>
  </si>
  <si>
    <t>Sea</t>
  </si>
  <si>
    <t>Rail</t>
  </si>
  <si>
    <t>Small Box</t>
  </si>
  <si>
    <t>Wrap Bag</t>
  </si>
  <si>
    <t>Jumbo Drum</t>
  </si>
  <si>
    <t>Small Pack</t>
  </si>
  <si>
    <t>Medium Box</t>
  </si>
  <si>
    <t>Large Box</t>
  </si>
  <si>
    <t>Customer Payable</t>
  </si>
  <si>
    <t>44467-42284-42799</t>
  </si>
  <si>
    <t>0AM2Z2F</t>
  </si>
  <si>
    <t>Benjamin Bailey</t>
  </si>
  <si>
    <t>44370-42882-43036</t>
  </si>
  <si>
    <t>VXV4GU8</t>
  </si>
  <si>
    <t>Nora Ramirez</t>
  </si>
  <si>
    <t>42607-42888-43501</t>
  </si>
  <si>
    <t>Z5R409M</t>
  </si>
  <si>
    <t>Sofia Mcdonald</t>
  </si>
  <si>
    <t>43546-43643-43348</t>
  </si>
  <si>
    <t>O8FMCCK</t>
  </si>
  <si>
    <t>43789-43112-43874</t>
  </si>
  <si>
    <t>AH12O5R</t>
  </si>
  <si>
    <t>Victoria Johnson</t>
  </si>
  <si>
    <t>42539-44498-43503</t>
  </si>
  <si>
    <t>V0TXI3L</t>
  </si>
  <si>
    <t>43145-44556-43096</t>
  </si>
  <si>
    <t>VPD35XC</t>
  </si>
  <si>
    <t>Xander Kelly</t>
  </si>
  <si>
    <t>43673-44567-42964</t>
  </si>
  <si>
    <t>9DAZ1KC</t>
  </si>
  <si>
    <t>44533-44382-42240</t>
  </si>
  <si>
    <t>65SLPEV</t>
  </si>
  <si>
    <t>Adalynn Ortiz</t>
  </si>
  <si>
    <t>42442-43378-44464</t>
  </si>
  <si>
    <t>IDA0RYF</t>
  </si>
  <si>
    <t>42940-44256-43221</t>
  </si>
  <si>
    <t>BCGKKAR</t>
  </si>
  <si>
    <t>Samuel Sanders</t>
  </si>
  <si>
    <t>42809-44353-44479</t>
  </si>
  <si>
    <t>DG1M6OR</t>
  </si>
  <si>
    <t>42259-42307-43351</t>
  </si>
  <si>
    <t>XLQOXIP</t>
  </si>
  <si>
    <t>44272-42344-44558</t>
  </si>
  <si>
    <t>0MPO6M3</t>
  </si>
  <si>
    <t>Ella Cox</t>
  </si>
  <si>
    <t>44386-44044-44599</t>
  </si>
  <si>
    <t>2KBE7RX</t>
  </si>
  <si>
    <t>42311-42430-43294</t>
  </si>
  <si>
    <t>GWMM5CD</t>
  </si>
  <si>
    <t>43159-43976-44558</t>
  </si>
  <si>
    <t>7NDKDYC</t>
  </si>
  <si>
    <t>43439-44604-44302</t>
  </si>
  <si>
    <t>TU7GX23</t>
  </si>
  <si>
    <t>42366-42176-43405</t>
  </si>
  <si>
    <t>VYLOW9X</t>
  </si>
  <si>
    <t>43262-43544-43768</t>
  </si>
  <si>
    <t>GN28BJ8</t>
  </si>
  <si>
    <t>42824-43263-43723</t>
  </si>
  <si>
    <t>QWLEMD1</t>
  </si>
  <si>
    <t>42344-42778-43285</t>
  </si>
  <si>
    <t>48RS2G7</t>
  </si>
  <si>
    <t>44028-43591-42802</t>
  </si>
  <si>
    <t>QV4L9TG</t>
  </si>
  <si>
    <t>44315-43671-42870</t>
  </si>
  <si>
    <t>A6RW824</t>
  </si>
  <si>
    <t>Chloe Porter</t>
  </si>
  <si>
    <t>42521-43782-43992</t>
  </si>
  <si>
    <t>2EKA5C1</t>
  </si>
  <si>
    <t>43486-43238-42690</t>
  </si>
  <si>
    <t>7B85Y1I</t>
  </si>
  <si>
    <t>42911-43463-44357</t>
  </si>
  <si>
    <t>S1CD9NO</t>
  </si>
  <si>
    <t>42766-43062-44466</t>
  </si>
  <si>
    <t>F7CX8QF</t>
  </si>
  <si>
    <t>Jacob Evans</t>
  </si>
  <si>
    <t>43650-42718-43519</t>
  </si>
  <si>
    <t>6O196LL</t>
  </si>
  <si>
    <t>43718-42160-42678</t>
  </si>
  <si>
    <t>V4RLKV6</t>
  </si>
  <si>
    <t>42995-42402-43092</t>
  </si>
  <si>
    <t>JB2PGVJ</t>
  </si>
  <si>
    <t>42689-42641-42922</t>
  </si>
  <si>
    <t>LALFHR8</t>
  </si>
  <si>
    <t>44108-42540-42435</t>
  </si>
  <si>
    <t>UWZU1TZ</t>
  </si>
  <si>
    <t>44565-42984-42599</t>
  </si>
  <si>
    <t>BDITLNS</t>
  </si>
  <si>
    <t>42753-44589-42760</t>
  </si>
  <si>
    <t>3K0F4HW</t>
  </si>
  <si>
    <t>44070-44086-43229</t>
  </si>
  <si>
    <t>9MVT6EG</t>
  </si>
  <si>
    <t>43527-43772-44253</t>
  </si>
  <si>
    <t>H1O6WL2</t>
  </si>
  <si>
    <t>43827-42803-42669</t>
  </si>
  <si>
    <t>SZN2RI1</t>
  </si>
  <si>
    <t>43985-43780-42516</t>
  </si>
  <si>
    <t>CFEPQF8</t>
  </si>
  <si>
    <t>44201-42874-42915</t>
  </si>
  <si>
    <t>HYZVWJ3</t>
  </si>
  <si>
    <t>43056-44467-42402</t>
  </si>
  <si>
    <t>9CXXJW1</t>
  </si>
  <si>
    <t>42886-42596-43680</t>
  </si>
  <si>
    <t>MAD0F68</t>
  </si>
  <si>
    <t>42959-43013-42317</t>
  </si>
  <si>
    <t>QBJEZRU</t>
  </si>
  <si>
    <t>43219-42136-42717</t>
  </si>
  <si>
    <t>9SW2P52</t>
  </si>
  <si>
    <t>43368-43213-42810</t>
  </si>
  <si>
    <t>W0TS99U</t>
  </si>
  <si>
    <t>43888-42994-42878</t>
  </si>
  <si>
    <t>X9MDJKT</t>
  </si>
  <si>
    <t>44444-44242-42662</t>
  </si>
  <si>
    <t>KPVHSX4</t>
  </si>
  <si>
    <t>42360-42915-43145</t>
  </si>
  <si>
    <t>7H6PVSK</t>
  </si>
  <si>
    <t>44330-44312-42963</t>
  </si>
  <si>
    <t>AZ6J2QC</t>
  </si>
  <si>
    <t>44204-43216-43838</t>
  </si>
  <si>
    <t>IUMYPNC</t>
  </si>
  <si>
    <t>43237-42474-43420</t>
  </si>
  <si>
    <t>U6V5GL1</t>
  </si>
  <si>
    <t>44334-43156-43004</t>
  </si>
  <si>
    <t>E54LZXH</t>
  </si>
  <si>
    <t>44234-42971-43729</t>
  </si>
  <si>
    <t>HGZT28I</t>
  </si>
  <si>
    <t>44099-43726-43818</t>
  </si>
  <si>
    <t>FJL8P8W</t>
  </si>
  <si>
    <t>44236-42189-42467</t>
  </si>
  <si>
    <t>URXSGK9</t>
  </si>
  <si>
    <t>44328-43801-43768</t>
  </si>
  <si>
    <t>CKJLG47</t>
  </si>
  <si>
    <t>42529-43651-43668</t>
  </si>
  <si>
    <t>CTPUUTH</t>
  </si>
  <si>
    <t>42332-42592-42738</t>
  </si>
  <si>
    <t>J3KFR4H</t>
  </si>
  <si>
    <t>44340-44330-42106</t>
  </si>
  <si>
    <t>L4K2527</t>
  </si>
  <si>
    <t>42925-43299-42137</t>
  </si>
  <si>
    <t>LE72DFL</t>
  </si>
  <si>
    <t>44445-42755-43150</t>
  </si>
  <si>
    <t>8BJJ7M6</t>
  </si>
  <si>
    <t>44565-43527-43362</t>
  </si>
  <si>
    <t>AQZV38M</t>
  </si>
  <si>
    <t>43606-44367-42659</t>
  </si>
  <si>
    <t>Z6K3ZFZ</t>
  </si>
  <si>
    <t>43480-42994-42560</t>
  </si>
  <si>
    <t>N0JS34M</t>
  </si>
  <si>
    <t>44156-43832-42764</t>
  </si>
  <si>
    <t>5UJ5USR</t>
  </si>
  <si>
    <t>43792-43809-44337</t>
  </si>
  <si>
    <t>ZVGXV1F</t>
  </si>
  <si>
    <t>43398-43751-44560</t>
  </si>
  <si>
    <t>RUGCP56</t>
  </si>
  <si>
    <t>42486-42395-42640</t>
  </si>
  <si>
    <t>Q0F8VKJ</t>
  </si>
  <si>
    <t>42258-44551-42990</t>
  </si>
  <si>
    <t>WOU15LI</t>
  </si>
  <si>
    <t>42113-43563-44003</t>
  </si>
  <si>
    <t>0QMAN41</t>
  </si>
  <si>
    <t>44290-42196-44139</t>
  </si>
  <si>
    <t>MMC0J33</t>
  </si>
  <si>
    <t>42997-42327-42662</t>
  </si>
  <si>
    <t>5Y86QTV</t>
  </si>
  <si>
    <t>43177-43819-42636</t>
  </si>
  <si>
    <t>98EUWJ2</t>
  </si>
  <si>
    <t>42467-44174-43502</t>
  </si>
  <si>
    <t>QNN4KH3</t>
  </si>
  <si>
    <t>44403-42897-42140</t>
  </si>
  <si>
    <t>HP17N32</t>
  </si>
  <si>
    <t>44000-44040-44047</t>
  </si>
  <si>
    <t>7T9ZQA9</t>
  </si>
  <si>
    <t>44281-43686-42393</t>
  </si>
  <si>
    <t>44DAD1F</t>
  </si>
  <si>
    <t>43020-43308-44111</t>
  </si>
  <si>
    <t>4FLUEUZ</t>
  </si>
  <si>
    <t>42918-44097-42500</t>
  </si>
  <si>
    <t>BHQLNVM</t>
  </si>
  <si>
    <t>42280-42761-43512</t>
  </si>
  <si>
    <t>ZL49Q2L</t>
  </si>
  <si>
    <t>43066-44023-43354</t>
  </si>
  <si>
    <t>MEPFYT3</t>
  </si>
  <si>
    <t>44375-43517-44219</t>
  </si>
  <si>
    <t>2ULK3PV</t>
  </si>
  <si>
    <t>42859-44009-42158</t>
  </si>
  <si>
    <t>70T47HR</t>
  </si>
  <si>
    <t>42276-44410-42110</t>
  </si>
  <si>
    <t>937IFAM</t>
  </si>
  <si>
    <t>43452-44234-43874</t>
  </si>
  <si>
    <t>IDRHACG</t>
  </si>
  <si>
    <t>42924-43973-43212</t>
  </si>
  <si>
    <t>UEW1N7P</t>
  </si>
  <si>
    <t>42645-42738-42778</t>
  </si>
  <si>
    <t>AN6XJPY</t>
  </si>
  <si>
    <t>42898-42690-43947</t>
  </si>
  <si>
    <t>EOB2BDC</t>
  </si>
  <si>
    <t>43322-42522-42510</t>
  </si>
  <si>
    <t>MSPET21</t>
  </si>
  <si>
    <t>42471-42567-43054</t>
  </si>
  <si>
    <t>7UOEWLL</t>
  </si>
  <si>
    <t>42726-42336-42592</t>
  </si>
  <si>
    <t>5TQTTIA</t>
  </si>
  <si>
    <t>42920-44564-42370</t>
  </si>
  <si>
    <t>WA0S2JR</t>
  </si>
  <si>
    <t>44059-43581-43451</t>
  </si>
  <si>
    <t>7B604ZJ</t>
  </si>
  <si>
    <t>42301-44576-44026</t>
  </si>
  <si>
    <t>QXEOT5H</t>
  </si>
  <si>
    <t>43801-43767-43249</t>
  </si>
  <si>
    <t>ULG9UXB</t>
  </si>
  <si>
    <t>42605-44142-42601</t>
  </si>
  <si>
    <t>DIO2TLJ</t>
  </si>
  <si>
    <t>43914-42722-43732</t>
  </si>
  <si>
    <t>FBJXACZ</t>
  </si>
  <si>
    <t>43529-43094-43568</t>
  </si>
  <si>
    <t>AG4DVC1</t>
  </si>
  <si>
    <t>42201-43706-42627</t>
  </si>
  <si>
    <t>8CPZZ6D</t>
  </si>
  <si>
    <t>43608-42878-42756</t>
  </si>
  <si>
    <t>T5BBGAZ</t>
  </si>
  <si>
    <t>42364-44072-42356</t>
  </si>
  <si>
    <t>ULW6R1T</t>
  </si>
  <si>
    <t>43340-44348-42715</t>
  </si>
  <si>
    <t>NAYT0HX</t>
  </si>
  <si>
    <t>42560-43207-42612</t>
  </si>
  <si>
    <t>9G4FPH2</t>
  </si>
  <si>
    <t>42198-44283-43953</t>
  </si>
  <si>
    <t>996TN9P</t>
  </si>
  <si>
    <t>43566-43283-44242</t>
  </si>
  <si>
    <t>BRREB3C</t>
  </si>
  <si>
    <t>42360-43338-44284</t>
  </si>
  <si>
    <t>II3OREY</t>
  </si>
  <si>
    <t>43888-44582-43558</t>
  </si>
  <si>
    <t>QF1MWD7</t>
  </si>
  <si>
    <t>42502-43836-42275</t>
  </si>
  <si>
    <t>9JHVMDI</t>
  </si>
  <si>
    <t>42636-42613-44057</t>
  </si>
  <si>
    <t>INKOV18</t>
  </si>
  <si>
    <t>42262-42677-43235</t>
  </si>
  <si>
    <t>YKJYRLU</t>
  </si>
  <si>
    <t>42831-43188-43676</t>
  </si>
  <si>
    <t>PVTVZST</t>
  </si>
  <si>
    <t>43585-42616-43366</t>
  </si>
  <si>
    <t>5P1966Y</t>
  </si>
  <si>
    <t>42368-43158-44566</t>
  </si>
  <si>
    <t>VMIXHIO</t>
  </si>
  <si>
    <t>43591-43295-43624</t>
  </si>
  <si>
    <t>MPXKCD1</t>
  </si>
  <si>
    <t>42505-43535-44202</t>
  </si>
  <si>
    <t>W3PHZ0O</t>
  </si>
  <si>
    <t>42359-44003-42325</t>
  </si>
  <si>
    <t>9DUCYDQ</t>
  </si>
  <si>
    <t>43934-42432-42135</t>
  </si>
  <si>
    <t>0GUZEZ9</t>
  </si>
  <si>
    <t>44094-44525-43883</t>
  </si>
  <si>
    <t>6NRQGLM</t>
  </si>
  <si>
    <t>43491-42382-42779</t>
  </si>
  <si>
    <t>REQBZFK</t>
  </si>
  <si>
    <t>42469-44213-44601</t>
  </si>
  <si>
    <t>SHQ5GKG</t>
  </si>
  <si>
    <t>44500-44334-43844</t>
  </si>
  <si>
    <t>8R8PLHS</t>
  </si>
  <si>
    <t>43721-44137-44332</t>
  </si>
  <si>
    <t>3FO5GSI</t>
  </si>
  <si>
    <t>42312-44016-42894</t>
  </si>
  <si>
    <t>WOL4B6N</t>
  </si>
  <si>
    <t>42404-42522-42366</t>
  </si>
  <si>
    <t>SM3WIJW</t>
  </si>
  <si>
    <t>43735-43773-44279</t>
  </si>
  <si>
    <t>4LC20WX</t>
  </si>
  <si>
    <t>43462-42109-43532</t>
  </si>
  <si>
    <t>6SI22IG</t>
  </si>
  <si>
    <t>43456-42259-42554</t>
  </si>
  <si>
    <t>DQT9JLX</t>
  </si>
  <si>
    <t>44424-44347-43776</t>
  </si>
  <si>
    <t>8DQTRCL</t>
  </si>
  <si>
    <t>43437-43100-42248</t>
  </si>
  <si>
    <t>WPIOJ51</t>
  </si>
  <si>
    <t>42300-42888-44249</t>
  </si>
  <si>
    <t>GTIEC78</t>
  </si>
  <si>
    <t>42458-44588-42523</t>
  </si>
  <si>
    <t>02JEBM6</t>
  </si>
  <si>
    <t>42286-42882-43149</t>
  </si>
  <si>
    <t>K31036M</t>
  </si>
  <si>
    <t>43349-43202-43500</t>
  </si>
  <si>
    <t>9YTY76X</t>
  </si>
  <si>
    <t>42744-43813-43005</t>
  </si>
  <si>
    <t>KJ12SI8</t>
  </si>
  <si>
    <t>43311-43725-43914</t>
  </si>
  <si>
    <t>BWR252Q</t>
  </si>
  <si>
    <t>43525-43685-43640</t>
  </si>
  <si>
    <t>OD0L79E</t>
  </si>
  <si>
    <t>43442-43433-44092</t>
  </si>
  <si>
    <t>DZB5GEN</t>
  </si>
  <si>
    <t>44137-42926-44511</t>
  </si>
  <si>
    <t>G3HBML1</t>
  </si>
  <si>
    <t>44456-42888-42830</t>
  </si>
  <si>
    <t>7Q1DB4P</t>
  </si>
  <si>
    <t>44299-42956-42913</t>
  </si>
  <si>
    <t>Y5A9P9C</t>
  </si>
  <si>
    <t>42378-42408-43819</t>
  </si>
  <si>
    <t>IKMP8E7</t>
  </si>
  <si>
    <t>43386-43687-42916</t>
  </si>
  <si>
    <t>6G49KHG</t>
  </si>
  <si>
    <t>42695-43721-42925</t>
  </si>
  <si>
    <t>K6447Z7</t>
  </si>
  <si>
    <t>44067-44220-44589</t>
  </si>
  <si>
    <t>954GWV6</t>
  </si>
  <si>
    <t>42424-44055-42892</t>
  </si>
  <si>
    <t>4VNRSSA</t>
  </si>
  <si>
    <t>43091-42257-42238</t>
  </si>
  <si>
    <t>04OA6TX</t>
  </si>
  <si>
    <t>43389-43329-42222</t>
  </si>
  <si>
    <t>ST3W5N6</t>
  </si>
  <si>
    <t>44072-42650-42965</t>
  </si>
  <si>
    <t>GPGFR9X</t>
  </si>
  <si>
    <t>43927-42356-43724</t>
  </si>
  <si>
    <t>2X70JJ8</t>
  </si>
  <si>
    <t>42465-43598-43440</t>
  </si>
  <si>
    <t>9SI14YI</t>
  </si>
  <si>
    <t>43406-42884-43013</t>
  </si>
  <si>
    <t>H552WFQ</t>
  </si>
  <si>
    <t>43281-42143-42861</t>
  </si>
  <si>
    <t>YNTNWH6</t>
  </si>
  <si>
    <t>44508-42735-44198</t>
  </si>
  <si>
    <t>4I9AIWR</t>
  </si>
  <si>
    <t>43724-42932-42950</t>
  </si>
  <si>
    <t>PDIV1MH</t>
  </si>
  <si>
    <t>43557-42338-42666</t>
  </si>
  <si>
    <t>E4L2CFM</t>
  </si>
  <si>
    <t>43338-43977-44565</t>
  </si>
  <si>
    <t>2QBHLRU</t>
  </si>
  <si>
    <t>43494-43315-44490</t>
  </si>
  <si>
    <t>AYWIC39</t>
  </si>
  <si>
    <t>42458-43598-42886</t>
  </si>
  <si>
    <t>B5A0V5U</t>
  </si>
  <si>
    <t>44404-42346-44046</t>
  </si>
  <si>
    <t>ONV1852</t>
  </si>
  <si>
    <t>44496-43125-43274</t>
  </si>
  <si>
    <t>ZJSH4JZ</t>
  </si>
  <si>
    <t>42196-42105-42987</t>
  </si>
  <si>
    <t>E15KVV8</t>
  </si>
  <si>
    <t>42482-44500-42584</t>
  </si>
  <si>
    <t>F2MBT5V</t>
  </si>
  <si>
    <t>42162-43668-43092</t>
  </si>
  <si>
    <t>KUJ063T</t>
  </si>
  <si>
    <t>43158-43389-43768</t>
  </si>
  <si>
    <t>228BY7Z</t>
  </si>
  <si>
    <t>43391-43037-42426</t>
  </si>
  <si>
    <t>5G9ZJXG</t>
  </si>
  <si>
    <t>44518-44380-44097</t>
  </si>
  <si>
    <t>2M1LDSH</t>
  </si>
  <si>
    <t>42482-42145-42403</t>
  </si>
  <si>
    <t>YUJY44G</t>
  </si>
  <si>
    <t>42634-43144-43158</t>
  </si>
  <si>
    <t>HJ260N9</t>
  </si>
  <si>
    <t>43992-42278-43733</t>
  </si>
  <si>
    <t>G5B77IF</t>
  </si>
  <si>
    <t>43504-43700-42991</t>
  </si>
  <si>
    <t>7CT30P3</t>
  </si>
  <si>
    <t>42694-43716-42810</t>
  </si>
  <si>
    <t>1VED8BE</t>
  </si>
  <si>
    <t>43175-42125-42570</t>
  </si>
  <si>
    <t>I8PZLYG</t>
  </si>
  <si>
    <t>44163-44537-43721</t>
  </si>
  <si>
    <t>5BZKJUP</t>
  </si>
  <si>
    <t>42466-42876-42573</t>
  </si>
  <si>
    <t>HW6I5F1</t>
  </si>
  <si>
    <t>42809-43080-42825</t>
  </si>
  <si>
    <t>25AR2OR</t>
  </si>
  <si>
    <t>43961-43117-44317</t>
  </si>
  <si>
    <t>N2Y3NIB</t>
  </si>
  <si>
    <t>44575-43780-42295</t>
  </si>
  <si>
    <t>HVFA83X</t>
  </si>
  <si>
    <t>42899-42197-42643</t>
  </si>
  <si>
    <t>K54IRQG</t>
  </si>
  <si>
    <t>42311-44258-43417</t>
  </si>
  <si>
    <t>VB3GTY4</t>
  </si>
  <si>
    <t>44189-43977-43101</t>
  </si>
  <si>
    <t>E29DQDJ</t>
  </si>
  <si>
    <t>43743-43834-44519</t>
  </si>
  <si>
    <t>LWSXOU1</t>
  </si>
  <si>
    <t>44403-43583-42862</t>
  </si>
  <si>
    <t>DRUESV3</t>
  </si>
  <si>
    <t>43019-44601-44092</t>
  </si>
  <si>
    <t>ORCJAGJ</t>
  </si>
  <si>
    <t>42654-42379-42511</t>
  </si>
  <si>
    <t>W7LBHZG</t>
  </si>
  <si>
    <t>42374-43588-42545</t>
  </si>
  <si>
    <t>G224QTI</t>
  </si>
  <si>
    <t>43142-42477-42333</t>
  </si>
  <si>
    <t>W6IR3B0</t>
  </si>
  <si>
    <t>44029-42157-44331</t>
  </si>
  <si>
    <t>N40OGWR</t>
  </si>
  <si>
    <t>42526-43842-43446</t>
  </si>
  <si>
    <t>KVDR65Y</t>
  </si>
  <si>
    <t>43338-43297-42760</t>
  </si>
  <si>
    <t>QX6HCFR</t>
  </si>
  <si>
    <t>43432-43600-42568</t>
  </si>
  <si>
    <t>53Z2U3R</t>
  </si>
  <si>
    <t>44116-43874-42451</t>
  </si>
  <si>
    <t>RTAPIIA</t>
  </si>
  <si>
    <t>42196-42923-42430</t>
  </si>
  <si>
    <t>8639MRL</t>
  </si>
  <si>
    <t>42604-42403-44092</t>
  </si>
  <si>
    <t>OEJVYRP</t>
  </si>
  <si>
    <t>42950-44280-42497</t>
  </si>
  <si>
    <t>8ZUF5I7</t>
  </si>
  <si>
    <t>42543-42998-42228</t>
  </si>
  <si>
    <t>5ULQ0JI</t>
  </si>
  <si>
    <t>44056-42540-43813</t>
  </si>
  <si>
    <t>1XYE1DL</t>
  </si>
  <si>
    <t>42196-44019-43411</t>
  </si>
  <si>
    <t>3HR9KMY</t>
  </si>
  <si>
    <t>42532-44112-43721</t>
  </si>
  <si>
    <t>CB9L1M8</t>
  </si>
  <si>
    <t>43616-43999-43575</t>
  </si>
  <si>
    <t>6373E6H</t>
  </si>
  <si>
    <t>44131-44295-43297</t>
  </si>
  <si>
    <t>8V0AQ6F</t>
  </si>
  <si>
    <t>42971-44001-44536</t>
  </si>
  <si>
    <t>P0YNMNS</t>
  </si>
  <si>
    <t>43635-44389-43747</t>
  </si>
  <si>
    <t>69DVZ8I</t>
  </si>
  <si>
    <t>43750-44017-44539</t>
  </si>
  <si>
    <t>Z8NNWRZ</t>
  </si>
  <si>
    <t>44466-42664-42947</t>
  </si>
  <si>
    <t>VOXGMQ1</t>
  </si>
  <si>
    <t>43219-44601-44567</t>
  </si>
  <si>
    <t>NCYCQ9D</t>
  </si>
  <si>
    <t>42802-42160-42821</t>
  </si>
  <si>
    <t>25RS14C</t>
  </si>
  <si>
    <t>44337-43275-42993</t>
  </si>
  <si>
    <t>RTIHYGA</t>
  </si>
  <si>
    <t>42769-43804-43243</t>
  </si>
  <si>
    <t>QTO3PAR</t>
  </si>
  <si>
    <t>42720-42831-43307</t>
  </si>
  <si>
    <t>IL5909H</t>
  </si>
  <si>
    <t>43706-43939-43723</t>
  </si>
  <si>
    <t>FR3R86A</t>
  </si>
  <si>
    <t>44028-44293-43789</t>
  </si>
  <si>
    <t>D5WFYYB</t>
  </si>
  <si>
    <t>42303-43657-43725</t>
  </si>
  <si>
    <t>OIQS2T9</t>
  </si>
  <si>
    <t>43896-44575-42807</t>
  </si>
  <si>
    <t>D0ZU2CA</t>
  </si>
  <si>
    <t>43013-42432-42608</t>
  </si>
  <si>
    <t>P452J2P</t>
  </si>
  <si>
    <t>43969-43347-42377</t>
  </si>
  <si>
    <t>Y1FV1E5</t>
  </si>
  <si>
    <t>42439-43370-44486</t>
  </si>
  <si>
    <t>WK34WB2</t>
  </si>
  <si>
    <t>42169-42466-44260</t>
  </si>
  <si>
    <t>W7E3PBB</t>
  </si>
  <si>
    <t>42692-43099-44243</t>
  </si>
  <si>
    <t>X0M6LT6</t>
  </si>
  <si>
    <t>42869-44012-44288</t>
  </si>
  <si>
    <t>IQNLAVQ</t>
  </si>
  <si>
    <t>43122-44171-42326</t>
  </si>
  <si>
    <t>VAO4AB0</t>
  </si>
  <si>
    <t>42930-42468-43151</t>
  </si>
  <si>
    <t>PZ6VJX0</t>
  </si>
  <si>
    <t>43622-44139-43283</t>
  </si>
  <si>
    <t>YP5OA6Y</t>
  </si>
  <si>
    <t>44486-43837-44340</t>
  </si>
  <si>
    <t>4GJAKSY</t>
  </si>
  <si>
    <t>44086-44450-42818</t>
  </si>
  <si>
    <t>PZDN142</t>
  </si>
  <si>
    <t>43797-44231-43833</t>
  </si>
  <si>
    <t>EOE97UP</t>
  </si>
  <si>
    <t>43762-43243-43325</t>
  </si>
  <si>
    <t>3539MZ0</t>
  </si>
  <si>
    <t>42196-42603-43764</t>
  </si>
  <si>
    <t>DS4EDJB</t>
  </si>
  <si>
    <t>42467-44261-44230</t>
  </si>
  <si>
    <t>QCAYZNP</t>
  </si>
  <si>
    <t>43482-42815-42718</t>
  </si>
  <si>
    <t>2N598PK</t>
  </si>
  <si>
    <t>43467-43619-42739</t>
  </si>
  <si>
    <t>UQ4PG9P</t>
  </si>
  <si>
    <t>43457-42542-42253</t>
  </si>
  <si>
    <t>ME8V341</t>
  </si>
  <si>
    <t>44283-43640-42475</t>
  </si>
  <si>
    <t>JBZLW4A</t>
  </si>
  <si>
    <t>44342-44031-42891</t>
  </si>
  <si>
    <t>MU2Q7Y4</t>
  </si>
  <si>
    <t>43344-42866-42264</t>
  </si>
  <si>
    <t>ACRFUL3</t>
  </si>
  <si>
    <t>42946-44309-43324</t>
  </si>
  <si>
    <t>5EBC0FC</t>
  </si>
  <si>
    <t>43583-43681-43350</t>
  </si>
  <si>
    <t>MQ6OXXL</t>
  </si>
  <si>
    <t>42504-42638-44488</t>
  </si>
  <si>
    <t>MHE1F8K</t>
  </si>
  <si>
    <t>42349-42146-42916</t>
  </si>
  <si>
    <t>15UMP57</t>
  </si>
  <si>
    <t>43235-43375-44036</t>
  </si>
  <si>
    <t>AFABFQ9</t>
  </si>
  <si>
    <t>43222-42380-44254</t>
  </si>
  <si>
    <t>XX537DX</t>
  </si>
  <si>
    <t>42421-42740-44249</t>
  </si>
  <si>
    <t>CP1O4MY</t>
  </si>
  <si>
    <t>42677-44578-43208</t>
  </si>
  <si>
    <t>R9QJJH0</t>
  </si>
  <si>
    <t>42192-43048-43625</t>
  </si>
  <si>
    <t>GMTBJIO</t>
  </si>
  <si>
    <t>43241-42658-43492</t>
  </si>
  <si>
    <t>AELOI0E</t>
  </si>
  <si>
    <t>43414-42928-42960</t>
  </si>
  <si>
    <t>5KI19M0</t>
  </si>
  <si>
    <t>44088-44376-43233</t>
  </si>
  <si>
    <t>RP7AK25</t>
  </si>
  <si>
    <t>44137-43174-43052</t>
  </si>
  <si>
    <t>TDL9I9B</t>
  </si>
  <si>
    <t>42433-43594-42108</t>
  </si>
  <si>
    <t>MY3XBFE</t>
  </si>
  <si>
    <t>43048-42982-43198</t>
  </si>
  <si>
    <t>DDWTKA0</t>
  </si>
  <si>
    <t>43896-43213-43902</t>
  </si>
  <si>
    <t>TIKEEJ0</t>
  </si>
  <si>
    <t>44571-44009-44519</t>
  </si>
  <si>
    <t>0G5KTFN</t>
  </si>
  <si>
    <t>42903-43054-43089</t>
  </si>
  <si>
    <t>CLUNX7X</t>
  </si>
  <si>
    <t>44069-44602-43859</t>
  </si>
  <si>
    <t>RO7TXBK</t>
  </si>
  <si>
    <t>43728-42448-42797</t>
  </si>
  <si>
    <t>CPSBRZ1</t>
  </si>
  <si>
    <t>43643-43358-42589</t>
  </si>
  <si>
    <t>ER8L7VR</t>
  </si>
  <si>
    <t>44236-43331-43186</t>
  </si>
  <si>
    <t>F4PP6D1</t>
  </si>
  <si>
    <t>43736-42786-43619</t>
  </si>
  <si>
    <t>KU353QP</t>
  </si>
  <si>
    <t>42203-44192-42126</t>
  </si>
  <si>
    <t>5RECW3Q</t>
  </si>
  <si>
    <t>43860-44505-44357</t>
  </si>
  <si>
    <t>H1I8V62</t>
  </si>
  <si>
    <t>43591-42982-42369</t>
  </si>
  <si>
    <t>84VITSN</t>
  </si>
  <si>
    <t>42302-42892-43056</t>
  </si>
  <si>
    <t>EHIBYIC</t>
  </si>
  <si>
    <t>43382-43793-44334</t>
  </si>
  <si>
    <t>3PMVO8L</t>
  </si>
  <si>
    <t>44570-43814-43709</t>
  </si>
  <si>
    <t>DTIXF5G</t>
  </si>
  <si>
    <t>44522-44129-42691</t>
  </si>
  <si>
    <t>ARJVE54</t>
  </si>
  <si>
    <t>43895-42346-43961</t>
  </si>
  <si>
    <t>LEZSOOK</t>
  </si>
  <si>
    <t>43573-43217-43872</t>
  </si>
  <si>
    <t>RRUB8GV</t>
  </si>
  <si>
    <t>42860-42904-43691</t>
  </si>
  <si>
    <t>POE5ALE</t>
  </si>
  <si>
    <t>43495-43511-42715</t>
  </si>
  <si>
    <t>O9J27EA</t>
  </si>
  <si>
    <t>43952-42429-43031</t>
  </si>
  <si>
    <t>X537KRS</t>
  </si>
  <si>
    <t>44516-42364-43269</t>
  </si>
  <si>
    <t>JX1D8HY</t>
  </si>
  <si>
    <t>44472-43719-43026</t>
  </si>
  <si>
    <t>40D2SN8</t>
  </si>
  <si>
    <t>43117-42788-43991</t>
  </si>
  <si>
    <t>B7Y3BQD</t>
  </si>
  <si>
    <t>44475-43125-43772</t>
  </si>
  <si>
    <t>X4AJTOO</t>
  </si>
  <si>
    <t>43065-43177-43588</t>
  </si>
  <si>
    <t>6MOERO7</t>
  </si>
  <si>
    <t>42734-43712-44444</t>
  </si>
  <si>
    <t>806D1Q3</t>
  </si>
  <si>
    <t>44072-44530-44302</t>
  </si>
  <si>
    <t>82QMAPF</t>
  </si>
  <si>
    <t>44458-44451-43920</t>
  </si>
  <si>
    <t>EAT8863</t>
  </si>
  <si>
    <t>43568-44063-42303</t>
  </si>
  <si>
    <t>ATGSC5A</t>
  </si>
  <si>
    <t>42507-44201-43660</t>
  </si>
  <si>
    <t>J4891RL</t>
  </si>
  <si>
    <t>43049-42313-43961</t>
  </si>
  <si>
    <t>OOEKKII</t>
  </si>
  <si>
    <t>43575-43833-43496</t>
  </si>
  <si>
    <t>734QAJK</t>
  </si>
  <si>
    <t>42668-43323-42873</t>
  </si>
  <si>
    <t>LU9KMKK</t>
  </si>
  <si>
    <t>43269-44426-43744</t>
  </si>
  <si>
    <t>H8L3SXA</t>
  </si>
  <si>
    <t>42999-43784-42772</t>
  </si>
  <si>
    <t>7PWIAIE</t>
  </si>
  <si>
    <t>43003-44344-44340</t>
  </si>
  <si>
    <t>HYIFRVF</t>
  </si>
  <si>
    <t>43994-42902-44332</t>
  </si>
  <si>
    <t>RTRFCTA</t>
  </si>
  <si>
    <t>44134-43437-42764</t>
  </si>
  <si>
    <t>MXCC4A7</t>
  </si>
  <si>
    <t>42340-43271-44573</t>
  </si>
  <si>
    <t>5F20ZKI</t>
  </si>
  <si>
    <t>43627-43292-42990</t>
  </si>
  <si>
    <t>EDQJPOK</t>
  </si>
  <si>
    <t>43043-43617-43478</t>
  </si>
  <si>
    <t>5J8SQ18</t>
  </si>
  <si>
    <t>43850-43595-44078</t>
  </si>
  <si>
    <t>AZXIGQN</t>
  </si>
  <si>
    <t>42603-43600-44166</t>
  </si>
  <si>
    <t>EGTXQWO</t>
  </si>
  <si>
    <t>44018-43070-44460</t>
  </si>
  <si>
    <t>THQNXAJ</t>
  </si>
  <si>
    <t>42388-44030-44249</t>
  </si>
  <si>
    <t>DB3H9GB</t>
  </si>
  <si>
    <t>42956-42407-44418</t>
  </si>
  <si>
    <t>LRV0MRT</t>
  </si>
  <si>
    <t>43210-42214-43414</t>
  </si>
  <si>
    <t>EUW7DDZ</t>
  </si>
  <si>
    <t>42205-42728-43811</t>
  </si>
  <si>
    <t>8DKD6NP</t>
  </si>
  <si>
    <t>42767-43341-43769</t>
  </si>
  <si>
    <t>CUJMU4C</t>
  </si>
  <si>
    <t>44456-44061-44361</t>
  </si>
  <si>
    <t>TDJR3TP</t>
  </si>
  <si>
    <t>43779-42559-44407</t>
  </si>
  <si>
    <t>HNBFXWM</t>
  </si>
  <si>
    <t>43733-42644-43772</t>
  </si>
  <si>
    <t>RCB6NCL</t>
  </si>
  <si>
    <t>44566-42570-43899</t>
  </si>
  <si>
    <t>0BOT9XV</t>
  </si>
  <si>
    <t>42401-42533-42287</t>
  </si>
  <si>
    <t>TPFI7O8</t>
  </si>
  <si>
    <t>44176-43297-44499</t>
  </si>
  <si>
    <t>VZUL7X9</t>
  </si>
  <si>
    <t>43625-44275-42980</t>
  </si>
  <si>
    <t>1VM9WT5</t>
  </si>
  <si>
    <t>42704-44384-43828</t>
  </si>
  <si>
    <t>DJ81962</t>
  </si>
  <si>
    <t>43836-42182-43063</t>
  </si>
  <si>
    <t>GWUQCDW</t>
  </si>
  <si>
    <t>44298-42817-43362</t>
  </si>
  <si>
    <t>JJ5R3T5</t>
  </si>
  <si>
    <t>43555-44473-42125</t>
  </si>
  <si>
    <t>DXP8THO</t>
  </si>
  <si>
    <t>43797-43017-43268</t>
  </si>
  <si>
    <t>3VAVWI3</t>
  </si>
  <si>
    <t>42394-43380-42995</t>
  </si>
  <si>
    <t>BFRE7FQ</t>
  </si>
  <si>
    <t>43797-44482-42153</t>
  </si>
  <si>
    <t>GIGQANA</t>
  </si>
  <si>
    <t>42133-43461-44194</t>
  </si>
  <si>
    <t>Y0LEO37</t>
  </si>
  <si>
    <t>43469-43818-44064</t>
  </si>
  <si>
    <t>PVYDC7U</t>
  </si>
  <si>
    <t>43603-43830-43732</t>
  </si>
  <si>
    <t>WMBT5Z3</t>
  </si>
  <si>
    <t>44066-42646-43575</t>
  </si>
  <si>
    <t>B3R14UE</t>
  </si>
  <si>
    <t>42656-44080-43461</t>
  </si>
  <si>
    <t>16KI9OB</t>
  </si>
  <si>
    <t>43844-42307-43471</t>
  </si>
  <si>
    <t>5VMNURK</t>
  </si>
  <si>
    <t>42819-43319-42518</t>
  </si>
  <si>
    <t>DXYGOA9</t>
  </si>
  <si>
    <t>42696-43028-42978</t>
  </si>
  <si>
    <t>FME3V93</t>
  </si>
  <si>
    <t>43938-43735-43150</t>
  </si>
  <si>
    <t>GLJQTUO</t>
  </si>
  <si>
    <t>42885-44289-42512</t>
  </si>
  <si>
    <t>LKBQKIT</t>
  </si>
  <si>
    <t>42905-44208-42586</t>
  </si>
  <si>
    <t>OWK56DG</t>
  </si>
  <si>
    <t>42213-42333-43586</t>
  </si>
  <si>
    <t>852J7DJ</t>
  </si>
  <si>
    <t>44536-42490-43300</t>
  </si>
  <si>
    <t>41Q6T9X</t>
  </si>
  <si>
    <t>42293-42788-44143</t>
  </si>
  <si>
    <t>EIUY5L3</t>
  </si>
  <si>
    <t>44044-44594-44438</t>
  </si>
  <si>
    <t>9GT6FJU</t>
  </si>
  <si>
    <t>43354-42120-42945</t>
  </si>
  <si>
    <t>BP8NWLI</t>
  </si>
  <si>
    <t>43355-43061-44585</t>
  </si>
  <si>
    <t>TKW51PG</t>
  </si>
  <si>
    <t>42283-42182-42924</t>
  </si>
  <si>
    <t>CRIRI6K</t>
  </si>
  <si>
    <t>44523-44159-44034</t>
  </si>
  <si>
    <t>Q2IEG3E</t>
  </si>
  <si>
    <t>43694-42734-42861</t>
  </si>
  <si>
    <t>PCMNTUA</t>
  </si>
  <si>
    <t>43882-44347-44225</t>
  </si>
  <si>
    <t>60SC1U7</t>
  </si>
  <si>
    <t>42425-42987-42437</t>
  </si>
  <si>
    <t>A4E82YA</t>
  </si>
  <si>
    <t>44086-44322-43896</t>
  </si>
  <si>
    <t>8GXTOYR</t>
  </si>
  <si>
    <t>42410-43099-42174</t>
  </si>
  <si>
    <t>NBVZRTN</t>
  </si>
  <si>
    <t>42966-43909-44521</t>
  </si>
  <si>
    <t>6EM7K32</t>
  </si>
  <si>
    <t>42818-43602-43496</t>
  </si>
  <si>
    <t>L71T5TB</t>
  </si>
  <si>
    <t>42903-43371-42739</t>
  </si>
  <si>
    <t>B838FPH</t>
  </si>
  <si>
    <t>43602-43106-42948</t>
  </si>
  <si>
    <t>6B6YTJN</t>
  </si>
  <si>
    <t>42879-44104-42817</t>
  </si>
  <si>
    <t>BOOF15L</t>
  </si>
  <si>
    <t>43191-42366-43280</t>
  </si>
  <si>
    <t>O3VO8GG</t>
  </si>
  <si>
    <t>42900-42842-44358</t>
  </si>
  <si>
    <t>G4GFLDN</t>
  </si>
  <si>
    <t>42634-43165-42641</t>
  </si>
  <si>
    <t>SM28CUT</t>
  </si>
  <si>
    <t>43405-42707-42587</t>
  </si>
  <si>
    <t>T9UXMLF</t>
  </si>
  <si>
    <t>44526-43590-42854</t>
  </si>
  <si>
    <t>3VO31EM</t>
  </si>
  <si>
    <t>42391-44230-42422</t>
  </si>
  <si>
    <t>6PHHDE5</t>
  </si>
  <si>
    <t>44241-43435-44000</t>
  </si>
  <si>
    <t>VO81HRE</t>
  </si>
  <si>
    <t>44072-44469-44305</t>
  </si>
  <si>
    <t>YQZA1CM</t>
  </si>
  <si>
    <t>43833-44518-44158</t>
  </si>
  <si>
    <t>COKYZKV</t>
  </si>
  <si>
    <t>43463-44027-44340</t>
  </si>
  <si>
    <t>QD9SBEZ</t>
  </si>
  <si>
    <t>44180-44282-42543</t>
  </si>
  <si>
    <t>IF9OUHZ</t>
  </si>
  <si>
    <t>43145-43343-44256</t>
  </si>
  <si>
    <t>XEQBX5V</t>
  </si>
  <si>
    <t>44009-42372-43765</t>
  </si>
  <si>
    <t>ZRTQRCO</t>
  </si>
  <si>
    <t>43929-43337-42154</t>
  </si>
  <si>
    <t>2MB8UC5</t>
  </si>
  <si>
    <t>44287-42799-43304</t>
  </si>
  <si>
    <t>YQUU0AA</t>
  </si>
  <si>
    <t>42643-42689-44286</t>
  </si>
  <si>
    <t>P15UCTY</t>
  </si>
  <si>
    <t>42397-42902-44408</t>
  </si>
  <si>
    <t>9CYBMMR</t>
  </si>
  <si>
    <t>44300-42226-43277</t>
  </si>
  <si>
    <t>USQCYJJ</t>
  </si>
  <si>
    <t>42342-43671-44482</t>
  </si>
  <si>
    <t>IBRDAFK</t>
  </si>
  <si>
    <t>43226-42643-42785</t>
  </si>
  <si>
    <t>1U0R5VS</t>
  </si>
  <si>
    <t>44421-42390-42736</t>
  </si>
  <si>
    <t>BXWX1P3</t>
  </si>
  <si>
    <t>44452-42609-42822</t>
  </si>
  <si>
    <t>FEXWZXU</t>
  </si>
  <si>
    <t>44129-44095-43471</t>
  </si>
  <si>
    <t>RCXXWP9</t>
  </si>
  <si>
    <t>44033-42471-44545</t>
  </si>
  <si>
    <t>2EFFITE</t>
  </si>
  <si>
    <t>42514-43561-43734</t>
  </si>
  <si>
    <t>4MCHOZJ</t>
  </si>
  <si>
    <t>42240-42143-43728</t>
  </si>
  <si>
    <t>HCVF79C</t>
  </si>
  <si>
    <t>42977-42409-43119</t>
  </si>
  <si>
    <t>JYFLG1V</t>
  </si>
  <si>
    <t>42924-44258-43455</t>
  </si>
  <si>
    <t>F34283O</t>
  </si>
  <si>
    <t>43071-43635-43243</t>
  </si>
  <si>
    <t>DYA3ABL</t>
  </si>
  <si>
    <t>42210-44355-43503</t>
  </si>
  <si>
    <t>AEKYLEV</t>
  </si>
  <si>
    <t>42291-43052-43887</t>
  </si>
  <si>
    <t>Q6059DS</t>
  </si>
  <si>
    <t>43240-43754-43359</t>
  </si>
  <si>
    <t>R34IORJ</t>
  </si>
  <si>
    <t>43297-44250-42399</t>
  </si>
  <si>
    <t>1Z26X3I</t>
  </si>
  <si>
    <t>44389-44476-44393</t>
  </si>
  <si>
    <t>1F0CCFI</t>
  </si>
  <si>
    <t>42968-43709-42890</t>
  </si>
  <si>
    <t>D5TH6DB</t>
  </si>
  <si>
    <t>43733-44508-43191</t>
  </si>
  <si>
    <t>LZ0CBH7</t>
  </si>
  <si>
    <t>44101-44389-44472</t>
  </si>
  <si>
    <t>DWIHHDF</t>
  </si>
  <si>
    <t>43748-44152-43913</t>
  </si>
  <si>
    <t>MG8IMMU</t>
  </si>
  <si>
    <t>43062-42126-44530</t>
  </si>
  <si>
    <t>6Z7NZTU</t>
  </si>
  <si>
    <t>43745-44273-42684</t>
  </si>
  <si>
    <t>FPEZZEA</t>
  </si>
  <si>
    <t>43041-44511-44533</t>
  </si>
  <si>
    <t>R86M9EB</t>
  </si>
  <si>
    <t>43575-42424-42877</t>
  </si>
  <si>
    <t>TZ9B5XJ</t>
  </si>
  <si>
    <t>43173-42917-43943</t>
  </si>
  <si>
    <t>7F4181T</t>
  </si>
  <si>
    <t>42477-44565-43778</t>
  </si>
  <si>
    <t>OTQBHTU</t>
  </si>
  <si>
    <t>42678-43551-43860</t>
  </si>
  <si>
    <t>83MVLTB</t>
  </si>
  <si>
    <t>42374-44189-43369</t>
  </si>
  <si>
    <t>8D06A5P</t>
  </si>
  <si>
    <t>42389-44540-42338</t>
  </si>
  <si>
    <t>2CRUQ5B</t>
  </si>
  <si>
    <t>42812-44015-43469</t>
  </si>
  <si>
    <t>G5NFXLW</t>
  </si>
  <si>
    <t>44340-42790-43493</t>
  </si>
  <si>
    <t>EDFDGT4</t>
  </si>
  <si>
    <t>42866-43924-44457</t>
  </si>
  <si>
    <t>23EX0OS</t>
  </si>
  <si>
    <t>42853-44021-44307</t>
  </si>
  <si>
    <t>6ZTOEAL</t>
  </si>
  <si>
    <t>43852-44441-43898</t>
  </si>
  <si>
    <t>FZXWFXX</t>
  </si>
  <si>
    <t>42323-43210-42456</t>
  </si>
  <si>
    <t>CCGHD6O</t>
  </si>
  <si>
    <t>42884-43663-44102</t>
  </si>
  <si>
    <t>HO41BFG</t>
  </si>
  <si>
    <t>42686-43887-44105</t>
  </si>
  <si>
    <t>T73E9TT</t>
  </si>
  <si>
    <t>43699-43249-43199</t>
  </si>
  <si>
    <t>R50QMV7</t>
  </si>
  <si>
    <t>43693-43471-43903</t>
  </si>
  <si>
    <t>LXIXFHX</t>
  </si>
  <si>
    <t>42264-44238-44215</t>
  </si>
  <si>
    <t>F6PU4JH</t>
  </si>
  <si>
    <t>44309-42639-44065</t>
  </si>
  <si>
    <t>0OVXK7E</t>
  </si>
  <si>
    <t>43123-43252-42827</t>
  </si>
  <si>
    <t>2D5249O</t>
  </si>
  <si>
    <t>44260-42194-44017</t>
  </si>
  <si>
    <t>VUIC0R1</t>
  </si>
  <si>
    <t>43826-42220-42117</t>
  </si>
  <si>
    <t>TNEP6KD</t>
  </si>
  <si>
    <t>42686-43081-43897</t>
  </si>
  <si>
    <t>JTJL8E2</t>
  </si>
  <si>
    <t>44306-43512-44312</t>
  </si>
  <si>
    <t>B7G8DPH</t>
  </si>
  <si>
    <t>43913-42309-42184</t>
  </si>
  <si>
    <t>3C28N6Z</t>
  </si>
  <si>
    <t>43225-43085-44050</t>
  </si>
  <si>
    <t>6DGUK2Q</t>
  </si>
  <si>
    <t>44464-42286-43174</t>
  </si>
  <si>
    <t>LB89EML</t>
  </si>
  <si>
    <t>43360-43744-42822</t>
  </si>
  <si>
    <t>DMJPPP7</t>
  </si>
  <si>
    <t>43240-42316-43553</t>
  </si>
  <si>
    <t>W2W3WFN</t>
  </si>
  <si>
    <t>43759-43522-44380</t>
  </si>
  <si>
    <t>FFRFEFE</t>
  </si>
  <si>
    <t>44307-42877-42273</t>
  </si>
  <si>
    <t>UP5NV65</t>
  </si>
  <si>
    <t>42833-43969-44451</t>
  </si>
  <si>
    <t>5OGQG0X</t>
  </si>
  <si>
    <t>43589-43612-42401</t>
  </si>
  <si>
    <t>ZC9EWS6</t>
  </si>
  <si>
    <t>42149-44431-43672</t>
  </si>
  <si>
    <t>WUDGMI0</t>
  </si>
  <si>
    <t>43563-43248-42412</t>
  </si>
  <si>
    <t>6MSOKE4</t>
  </si>
  <si>
    <t>42820-43984-44271</t>
  </si>
  <si>
    <t>CW4EWI3</t>
  </si>
  <si>
    <t>42339-44115-43206</t>
  </si>
  <si>
    <t>MS8E8AT</t>
  </si>
  <si>
    <t>44033-43311-42657</t>
  </si>
  <si>
    <t>ZZRT5ZF</t>
  </si>
  <si>
    <t>43685-44082-43492</t>
  </si>
  <si>
    <t>0RMWUU5</t>
  </si>
  <si>
    <t>44287-42856-42774</t>
  </si>
  <si>
    <t>FCVSDE2</t>
  </si>
  <si>
    <t>44228-42975-43808</t>
  </si>
  <si>
    <t>JJ6F0U8</t>
  </si>
  <si>
    <t>42346-43031-44367</t>
  </si>
  <si>
    <t>RNEPTCV</t>
  </si>
  <si>
    <t>42604-43513-43422</t>
  </si>
  <si>
    <t>TBOOCYS</t>
  </si>
  <si>
    <t>42261-42913-42681</t>
  </si>
  <si>
    <t>QQAH8BC</t>
  </si>
  <si>
    <t>43275-42450-43917</t>
  </si>
  <si>
    <t>7GLIEH1</t>
  </si>
  <si>
    <t>42407-43688-43938</t>
  </si>
  <si>
    <t>8YWIG41</t>
  </si>
  <si>
    <t>43960-43176-42212</t>
  </si>
  <si>
    <t>1QX4H7M</t>
  </si>
  <si>
    <t>42635-43403-43771</t>
  </si>
  <si>
    <t>INTYOCD</t>
  </si>
  <si>
    <t>43261-43451-42635</t>
  </si>
  <si>
    <t>LD98XE1</t>
  </si>
  <si>
    <t>43762-43280-43739</t>
  </si>
  <si>
    <t>OI7LZWB</t>
  </si>
  <si>
    <t>43813-43857-42968</t>
  </si>
  <si>
    <t>F72FSGK</t>
  </si>
  <si>
    <t>42205-42264-44196</t>
  </si>
  <si>
    <t>6X3BP2I</t>
  </si>
  <si>
    <t>43919-43036-43634</t>
  </si>
  <si>
    <t>CW1JKMV</t>
  </si>
  <si>
    <t>43563-44533-44096</t>
  </si>
  <si>
    <t>CYR1WKO</t>
  </si>
  <si>
    <t>43358-42459-42917</t>
  </si>
  <si>
    <t>M1CL3CN</t>
  </si>
  <si>
    <t>43958-42313-43029</t>
  </si>
  <si>
    <t>F4QTJIL</t>
  </si>
  <si>
    <t>43125-43192-43850</t>
  </si>
  <si>
    <t>R4KNTJK</t>
  </si>
  <si>
    <t>44366-42863-44405</t>
  </si>
  <si>
    <t>ZBVWOAI</t>
  </si>
  <si>
    <t>42985-42807-43614</t>
  </si>
  <si>
    <t>FJ81RYZ</t>
  </si>
  <si>
    <t>42887-42872-43679</t>
  </si>
  <si>
    <t>N9DG4JM</t>
  </si>
  <si>
    <t>43138-44565-43444</t>
  </si>
  <si>
    <t>G6I7QER</t>
  </si>
  <si>
    <t>42640-42947-44156</t>
  </si>
  <si>
    <t>AUE82K0</t>
  </si>
  <si>
    <t>42530-42178-44305</t>
  </si>
  <si>
    <t>JCM7RJV</t>
  </si>
  <si>
    <t>44348-42377-42650</t>
  </si>
  <si>
    <t>GE20B47</t>
  </si>
  <si>
    <t>44145-42926-42288</t>
  </si>
  <si>
    <t>50Q57E1</t>
  </si>
  <si>
    <t>43861-44140-42979</t>
  </si>
  <si>
    <t>TU8PT9I</t>
  </si>
  <si>
    <t>43412-43215-43811</t>
  </si>
  <si>
    <t>1OEOQKO</t>
  </si>
  <si>
    <t>43540-44368-42759</t>
  </si>
  <si>
    <t>HJN8VSJ</t>
  </si>
  <si>
    <t>44465-42277-42182</t>
  </si>
  <si>
    <t>LQ1SHVS</t>
  </si>
  <si>
    <t>43762-43243-42606</t>
  </si>
  <si>
    <t>6WGIFHK</t>
  </si>
  <si>
    <t>43466-43137-43803</t>
  </si>
  <si>
    <t>OPV8WS1</t>
  </si>
  <si>
    <t>43956-42170-42352</t>
  </si>
  <si>
    <t>LCZBUMB</t>
  </si>
  <si>
    <t>42985-42816-43552</t>
  </si>
  <si>
    <t>OONRMUW</t>
  </si>
  <si>
    <t>43135-43841-44440</t>
  </si>
  <si>
    <t>DTF466M</t>
  </si>
  <si>
    <t>43449-44603-42888</t>
  </si>
  <si>
    <t>6R9D9KT</t>
  </si>
  <si>
    <t>44308-44098-43350</t>
  </si>
  <si>
    <t>P5ZI0TV</t>
  </si>
  <si>
    <t>42411-42579-43514</t>
  </si>
  <si>
    <t>D1DZAZF</t>
  </si>
  <si>
    <t>43245-43798-44239</t>
  </si>
  <si>
    <t>8JKRJF7</t>
  </si>
  <si>
    <t>43707-43529-44039</t>
  </si>
  <si>
    <t>WSHR0PU</t>
  </si>
  <si>
    <t>43342-43525-42886</t>
  </si>
  <si>
    <t>9AJZYOR</t>
  </si>
  <si>
    <t>43673-42568-43501</t>
  </si>
  <si>
    <t>LWD1QTY</t>
  </si>
  <si>
    <t>44415-43991-43791</t>
  </si>
  <si>
    <t>PPS59L1</t>
  </si>
  <si>
    <t>43447-43120-43877</t>
  </si>
  <si>
    <t>HOQ6UOY</t>
  </si>
  <si>
    <t>43779-44223-43828</t>
  </si>
  <si>
    <t>DCWNNV4</t>
  </si>
  <si>
    <t>42118-42574-42432</t>
  </si>
  <si>
    <t>YD3A217</t>
  </si>
  <si>
    <t>42109-42414-42224</t>
  </si>
  <si>
    <t>3RMBSAQ</t>
  </si>
  <si>
    <t>43660-43135-43502</t>
  </si>
  <si>
    <t>6RLBPAW</t>
  </si>
  <si>
    <t>42673-44133-43070</t>
  </si>
  <si>
    <t>6K95LFI</t>
  </si>
  <si>
    <t>44140-43993-42537</t>
  </si>
  <si>
    <t>6XL78NA</t>
  </si>
  <si>
    <t>44302-44062-44416</t>
  </si>
  <si>
    <t>I2BDYTX</t>
  </si>
  <si>
    <t>44498-42566-43814</t>
  </si>
  <si>
    <t>PCX8WC0</t>
  </si>
  <si>
    <t>44059-43570-42786</t>
  </si>
  <si>
    <t>P9GYH3J</t>
  </si>
  <si>
    <t>42374-44390-42847</t>
  </si>
  <si>
    <t>6T2WCTH</t>
  </si>
  <si>
    <t>42981-43721-42278</t>
  </si>
  <si>
    <t>20E5T5L</t>
  </si>
  <si>
    <t>43528-42132-43475</t>
  </si>
  <si>
    <t>CR65I9U</t>
  </si>
  <si>
    <t>42331-42251-44073</t>
  </si>
  <si>
    <t>SJTWB2R</t>
  </si>
  <si>
    <t>42950-44594-42982</t>
  </si>
  <si>
    <t>UXKWGWK</t>
  </si>
  <si>
    <t>42146-43000-43635</t>
  </si>
  <si>
    <t>LOLCW47</t>
  </si>
  <si>
    <t>42402-42596-42859</t>
  </si>
  <si>
    <t>IN1YB6C</t>
  </si>
  <si>
    <t>44578-43279-43439</t>
  </si>
  <si>
    <t>9T5K0YS</t>
  </si>
  <si>
    <t>42775-44005-42129</t>
  </si>
  <si>
    <t>UF19V1H</t>
  </si>
  <si>
    <t>43331-43850-42800</t>
  </si>
  <si>
    <t>S7GTRO9</t>
  </si>
  <si>
    <t>43823-43632-42509</t>
  </si>
  <si>
    <t>49D62GM</t>
  </si>
  <si>
    <t>42263-44518-42211</t>
  </si>
  <si>
    <t>TKYADLH</t>
  </si>
  <si>
    <t>42736-42693-42284</t>
  </si>
  <si>
    <t>95H5VOY</t>
  </si>
  <si>
    <t>44037-42210-42820</t>
  </si>
  <si>
    <t>L7WK7E3</t>
  </si>
  <si>
    <t>42606-43395-44352</t>
  </si>
  <si>
    <t>YDBU8KL</t>
  </si>
  <si>
    <t>42670-43345-42582</t>
  </si>
  <si>
    <t>K4DR10P</t>
  </si>
  <si>
    <t>44174-43456-43804</t>
  </si>
  <si>
    <t>2P9N9S5</t>
  </si>
  <si>
    <t>42738-43757-43665</t>
  </si>
  <si>
    <t>LCGB2S4</t>
  </si>
  <si>
    <t>43772-43455-42670</t>
  </si>
  <si>
    <t>I2USWZZ</t>
  </si>
  <si>
    <t>42701-43243-43938</t>
  </si>
  <si>
    <t>TEWFMQ6</t>
  </si>
  <si>
    <t>42898-42779-42294</t>
  </si>
  <si>
    <t>EE6KR5F</t>
  </si>
  <si>
    <t>43753-43089-42872</t>
  </si>
  <si>
    <t>SZCCP1A</t>
  </si>
  <si>
    <t>43330-42707-43961</t>
  </si>
  <si>
    <t>FMZFB59</t>
  </si>
  <si>
    <t>44364-43823-43464</t>
  </si>
  <si>
    <t>KAPZWF6</t>
  </si>
  <si>
    <t>43852-44050-43650</t>
  </si>
  <si>
    <t>Q7HNTPL</t>
  </si>
  <si>
    <t>43681-43371-43044</t>
  </si>
  <si>
    <t>XTY10BZ</t>
  </si>
  <si>
    <t>44154-44380-44349</t>
  </si>
  <si>
    <t>6UC2QXL</t>
  </si>
  <si>
    <t>42569-44373-43232</t>
  </si>
  <si>
    <t>7DE64UI</t>
  </si>
  <si>
    <t>43895-44556-43395</t>
  </si>
  <si>
    <t>C15B4HN</t>
  </si>
  <si>
    <t>43726-42693-42116</t>
  </si>
  <si>
    <t>PYPC7NU</t>
  </si>
  <si>
    <t>42332-43162-43301</t>
  </si>
  <si>
    <t>3AHT0WP</t>
  </si>
  <si>
    <t>43582-42787-42747</t>
  </si>
  <si>
    <t>O8DP8UI</t>
  </si>
  <si>
    <t>43722-44094-44434</t>
  </si>
  <si>
    <t>5IA6UUJ</t>
  </si>
  <si>
    <t>44189-44394-43077</t>
  </si>
  <si>
    <t>2T3G6PN</t>
  </si>
  <si>
    <t>43949-42281-43411</t>
  </si>
  <si>
    <t>FKYGMCU</t>
  </si>
  <si>
    <t>42797-44109-44076</t>
  </si>
  <si>
    <t>ASFCN1B</t>
  </si>
  <si>
    <t>43847-44164-43682</t>
  </si>
  <si>
    <t>TBVA49B</t>
  </si>
  <si>
    <t>43349-42150-43695</t>
  </si>
  <si>
    <t>335VPBP</t>
  </si>
  <si>
    <t>44141-43240-42488</t>
  </si>
  <si>
    <t>JGH6XD8</t>
  </si>
  <si>
    <t>42272-42482-42151</t>
  </si>
  <si>
    <t>ZBJIMOA</t>
  </si>
  <si>
    <t>42691-42515-43182</t>
  </si>
  <si>
    <t>WALQNSG</t>
  </si>
  <si>
    <t>42223-42168-43187</t>
  </si>
  <si>
    <t>HGR1HBT</t>
  </si>
  <si>
    <t>44363-42211-43227</t>
  </si>
  <si>
    <t>QM6SHXW</t>
  </si>
  <si>
    <t>43387-42870-42478</t>
  </si>
  <si>
    <t>P1KS5JU</t>
  </si>
  <si>
    <t>44156-43808-43527</t>
  </si>
  <si>
    <t>SHUU573</t>
  </si>
  <si>
    <t>42665-44462-43873</t>
  </si>
  <si>
    <t>6CVDQ4Z</t>
  </si>
  <si>
    <t>44098-43587-42479</t>
  </si>
  <si>
    <t>VABUL9W</t>
  </si>
  <si>
    <t>42423-43931-42632</t>
  </si>
  <si>
    <t>JSSGIIZ</t>
  </si>
  <si>
    <t>43841-42602-42412</t>
  </si>
  <si>
    <t>0DWWW3B</t>
  </si>
  <si>
    <t>42883-42968-44115</t>
  </si>
  <si>
    <t>BTQVE9Y</t>
  </si>
  <si>
    <t>44265-42612-42912</t>
  </si>
  <si>
    <t>0QXJ3H2</t>
  </si>
  <si>
    <t>42934-42114-43697</t>
  </si>
  <si>
    <t>FG74ZYV</t>
  </si>
  <si>
    <t>44371-43066-44151</t>
  </si>
  <si>
    <t>O3SDKN3</t>
  </si>
  <si>
    <t>42652-42561-42626</t>
  </si>
  <si>
    <t>XPU5M3M</t>
  </si>
  <si>
    <t>43082-43764-44178</t>
  </si>
  <si>
    <t>GB61SL1</t>
  </si>
  <si>
    <t>42604-43892-43746</t>
  </si>
  <si>
    <t>YEANTIQ</t>
  </si>
  <si>
    <t>44319-42697-42926</t>
  </si>
  <si>
    <t>E4TMKOK</t>
  </si>
  <si>
    <t>44190-43746-44067</t>
  </si>
  <si>
    <t>B3H8JKO</t>
  </si>
  <si>
    <t>42537-43356-43008</t>
  </si>
  <si>
    <t>VRPFDOG</t>
  </si>
  <si>
    <t>42372-43910-43653</t>
  </si>
  <si>
    <t>GLA67M6</t>
  </si>
  <si>
    <t>44603-42457-42654</t>
  </si>
  <si>
    <t>N8UVDZ9</t>
  </si>
  <si>
    <t>42719-44355-43842</t>
  </si>
  <si>
    <t>C908OAC</t>
  </si>
  <si>
    <t>43873-43566-42108</t>
  </si>
  <si>
    <t>38PWO1E</t>
  </si>
  <si>
    <t>42440-44450-44136</t>
  </si>
  <si>
    <t>HTS3F41</t>
  </si>
  <si>
    <t>43566-44524-44009</t>
  </si>
  <si>
    <t>IXMO5J3</t>
  </si>
  <si>
    <t>43207-42410-44064</t>
  </si>
  <si>
    <t>KDL9295</t>
  </si>
  <si>
    <t>43973-43980-43003</t>
  </si>
  <si>
    <t>CMLK483</t>
  </si>
  <si>
    <t>44048-42720-44035</t>
  </si>
  <si>
    <t>1TMTRRU</t>
  </si>
  <si>
    <t>43396-43780-42595</t>
  </si>
  <si>
    <t>XR2I5GJ</t>
  </si>
  <si>
    <t>43105-42813-42382</t>
  </si>
  <si>
    <t>WXXB6GY</t>
  </si>
  <si>
    <t>42239-42369-43329</t>
  </si>
  <si>
    <t>AZ3BHBK</t>
  </si>
  <si>
    <t>44438-42457-42376</t>
  </si>
  <si>
    <t>K77I09A</t>
  </si>
  <si>
    <t>43913-43410-43024</t>
  </si>
  <si>
    <t>6EQ3X6N</t>
  </si>
  <si>
    <t>42928-44243-43931</t>
  </si>
  <si>
    <t>SGK0O0S</t>
  </si>
  <si>
    <t>42961-42973-44466</t>
  </si>
  <si>
    <t>TA9JV1M</t>
  </si>
  <si>
    <t>43530-43687-42395</t>
  </si>
  <si>
    <t>MA4KOUV</t>
  </si>
  <si>
    <t>42640-44393-43988</t>
  </si>
  <si>
    <t>TXH9FW9</t>
  </si>
  <si>
    <t>42512-43730-42525</t>
  </si>
  <si>
    <t>7AO8PA8</t>
  </si>
  <si>
    <t>43171-44183-42736</t>
  </si>
  <si>
    <t>OKXMEPN</t>
  </si>
  <si>
    <t>43925-44171-42902</t>
  </si>
  <si>
    <t>26FGUG4</t>
  </si>
  <si>
    <t>42589-44227-42821</t>
  </si>
  <si>
    <t>CYVKTCZ</t>
  </si>
  <si>
    <t>42909-42742-43264</t>
  </si>
  <si>
    <t>FMYQRDL</t>
  </si>
  <si>
    <t>43066-43574-42283</t>
  </si>
  <si>
    <t>TQV90O2</t>
  </si>
  <si>
    <t>42701-42410-42134</t>
  </si>
  <si>
    <t>VKMCU8T</t>
  </si>
  <si>
    <t>44044-42424-43743</t>
  </si>
  <si>
    <t>8BF2R7M</t>
  </si>
  <si>
    <t>44249-42588-43319</t>
  </si>
  <si>
    <t>SGHHLH9</t>
  </si>
  <si>
    <t>43060-44451-44372</t>
  </si>
  <si>
    <t>V6RBHA4</t>
  </si>
  <si>
    <t>42522-42984-42267</t>
  </si>
  <si>
    <t>A7EAGTE</t>
  </si>
  <si>
    <t>42142-42271-43020</t>
  </si>
  <si>
    <t>048BBIK</t>
  </si>
  <si>
    <t>44306-43093-42832</t>
  </si>
  <si>
    <t>8TXS3Z6</t>
  </si>
  <si>
    <t>43582-42537-43199</t>
  </si>
  <si>
    <t>9BSNY1K</t>
  </si>
  <si>
    <t>44476-44418-43360</t>
  </si>
  <si>
    <t>7GUKS6I</t>
  </si>
  <si>
    <t>44146-44040-44324</t>
  </si>
  <si>
    <t>LDD30JS</t>
  </si>
  <si>
    <t>42690-44593-43346</t>
  </si>
  <si>
    <t>RLIWH9Y</t>
  </si>
  <si>
    <t>44466-43034-43577</t>
  </si>
  <si>
    <t>F3KGX18</t>
  </si>
  <si>
    <t>42120-42270-42254</t>
  </si>
  <si>
    <t>3JG3OXF</t>
  </si>
  <si>
    <t>43626-44497-44071</t>
  </si>
  <si>
    <t>OCSDKO1</t>
  </si>
  <si>
    <t>42970-42330-42202</t>
  </si>
  <si>
    <t>T6NFAS4</t>
  </si>
  <si>
    <t>42319-43323-44310</t>
  </si>
  <si>
    <t>8LV97V0</t>
  </si>
  <si>
    <t>43967-42821-43415</t>
  </si>
  <si>
    <t>P4VWFNN</t>
  </si>
  <si>
    <t>43931-43755-43781</t>
  </si>
  <si>
    <t>0EHAV8V</t>
  </si>
  <si>
    <t>43230-42551-44573</t>
  </si>
  <si>
    <t>KAV5IPX</t>
  </si>
  <si>
    <t>42719-42859-44300</t>
  </si>
  <si>
    <t>9XXF81A</t>
  </si>
  <si>
    <t>43665-43647-43869</t>
  </si>
  <si>
    <t>TQORPIJ</t>
  </si>
  <si>
    <t>42672-42325-42523</t>
  </si>
  <si>
    <t>DIJVIFA</t>
  </si>
  <si>
    <t>44323-42643-44031</t>
  </si>
  <si>
    <t>3RERE8Y</t>
  </si>
  <si>
    <t>43272-44115-42776</t>
  </si>
  <si>
    <t>9NKWO5Z</t>
  </si>
  <si>
    <t>43081-42958-42471</t>
  </si>
  <si>
    <t>4QWWMXK</t>
  </si>
  <si>
    <t>43533-43895-42365</t>
  </si>
  <si>
    <t>FV34QIQ</t>
  </si>
  <si>
    <t>44158-43256-43760</t>
  </si>
  <si>
    <t>78EBREL</t>
  </si>
  <si>
    <t>43455-44501-44286</t>
  </si>
  <si>
    <t>LS9FI35</t>
  </si>
  <si>
    <t>43143-43982-43898</t>
  </si>
  <si>
    <t>GVRZX9H</t>
  </si>
  <si>
    <t>43391-43869-43551</t>
  </si>
  <si>
    <t>4Z1VUEM</t>
  </si>
  <si>
    <t>44358-43567-44239</t>
  </si>
  <si>
    <t>BZKBISX</t>
  </si>
  <si>
    <t>44345-42713-42766</t>
  </si>
  <si>
    <t>O5ZFJG8</t>
  </si>
  <si>
    <t>44017-42556-42638</t>
  </si>
  <si>
    <t>H7MP65Y</t>
  </si>
  <si>
    <t>43244-44275-44576</t>
  </si>
  <si>
    <t>LQUF48R</t>
  </si>
  <si>
    <t>43650-44228-43058</t>
  </si>
  <si>
    <t>OQRWN0U</t>
  </si>
  <si>
    <t>42378-43108-42541</t>
  </si>
  <si>
    <t>AHV4K6Q</t>
  </si>
  <si>
    <t>42417-43102-44441</t>
  </si>
  <si>
    <t>P0VGYFL</t>
  </si>
  <si>
    <t>42905-42550-42221</t>
  </si>
  <si>
    <t>E7XRLWP</t>
  </si>
  <si>
    <t>43723-43966-44318</t>
  </si>
  <si>
    <t>XCFQA6S</t>
  </si>
  <si>
    <t>43594-43165-43116</t>
  </si>
  <si>
    <t>2FAUJ27</t>
  </si>
  <si>
    <t>43380-43266-43775</t>
  </si>
  <si>
    <t>SUI3BU4</t>
  </si>
  <si>
    <t>44117-42869-44043</t>
  </si>
  <si>
    <t>07BC5PJ</t>
  </si>
  <si>
    <t>42387-43183-44102</t>
  </si>
  <si>
    <t>4R6SNJ6</t>
  </si>
  <si>
    <t>43971-42285-42295</t>
  </si>
  <si>
    <t>YG2LRRK</t>
  </si>
  <si>
    <t>42563-42996-42161</t>
  </si>
  <si>
    <t>KV4UUEU</t>
  </si>
  <si>
    <t>42136-43025-43893</t>
  </si>
  <si>
    <t>O5WUBB7</t>
  </si>
  <si>
    <t>43733-44585-44250</t>
  </si>
  <si>
    <t>GVS87P5</t>
  </si>
  <si>
    <t>42786-42269-43541</t>
  </si>
  <si>
    <t>PVHL8L7</t>
  </si>
  <si>
    <t>44351-43663-43474</t>
  </si>
  <si>
    <t>X2NPBWD</t>
  </si>
  <si>
    <t>44193-43196-42269</t>
  </si>
  <si>
    <t>KX4HYBH</t>
  </si>
  <si>
    <t>44508-44089-44139</t>
  </si>
  <si>
    <t>X5B6OMV</t>
  </si>
  <si>
    <t>43596-42688-42943</t>
  </si>
  <si>
    <t>IHW6E3D</t>
  </si>
  <si>
    <t>43958-42568-42537</t>
  </si>
  <si>
    <t>8LG47VF</t>
  </si>
  <si>
    <t>43738-43562-43408</t>
  </si>
  <si>
    <t>6QI5S93</t>
  </si>
  <si>
    <t>42373-42415-44238</t>
  </si>
  <si>
    <t>A7ZR41P</t>
  </si>
  <si>
    <t>42425-43168-42164</t>
  </si>
  <si>
    <t>2T0ARZX</t>
  </si>
  <si>
    <t>43666-42826-42246</t>
  </si>
  <si>
    <t>KH1T55U</t>
  </si>
  <si>
    <t>43880-42657-43065</t>
  </si>
  <si>
    <t>IWBZYJS</t>
  </si>
  <si>
    <t>44254-43650-42998</t>
  </si>
  <si>
    <t>UTA4WO5</t>
  </si>
  <si>
    <t>42967-42893-43639</t>
  </si>
  <si>
    <t>MEFA8X3</t>
  </si>
  <si>
    <t>43607-42584-43519</t>
  </si>
  <si>
    <t>3BE47TP</t>
  </si>
  <si>
    <t>44526-43253-42987</t>
  </si>
  <si>
    <t>PKS922H</t>
  </si>
  <si>
    <t>44219-44489-42322</t>
  </si>
  <si>
    <t>S1KGYLX</t>
  </si>
  <si>
    <t>44134-42252-42479</t>
  </si>
  <si>
    <t>NFAG8VF</t>
  </si>
  <si>
    <t>44313-44150-44261</t>
  </si>
  <si>
    <t>YXSZXFM</t>
  </si>
  <si>
    <t>43930-43873-43377</t>
  </si>
  <si>
    <t>BOXSJLX</t>
  </si>
  <si>
    <t>43487-43340-42134</t>
  </si>
  <si>
    <t>FYDOJBP</t>
  </si>
  <si>
    <t>44452-43679-44455</t>
  </si>
  <si>
    <t>ZUB3YBQ</t>
  </si>
  <si>
    <t>44367-42395-44360</t>
  </si>
  <si>
    <t>CKB0IV8</t>
  </si>
  <si>
    <t>43895-43501-43717</t>
  </si>
  <si>
    <t>YYCM2UY</t>
  </si>
  <si>
    <t>42167-44562-43445</t>
  </si>
  <si>
    <t>9CZMXAO</t>
  </si>
  <si>
    <t>42217-44193-43907</t>
  </si>
  <si>
    <t>HQUKW3W</t>
  </si>
  <si>
    <t>44190-42238-43346</t>
  </si>
  <si>
    <t>VNFQHSS</t>
  </si>
  <si>
    <t>43941-43429-44598</t>
  </si>
  <si>
    <t>OMFUK94</t>
  </si>
  <si>
    <t>43024-43349-44248</t>
  </si>
  <si>
    <t>L4DDOHD</t>
  </si>
  <si>
    <t>42869-42558-42391</t>
  </si>
  <si>
    <t>KLF4IHA</t>
  </si>
  <si>
    <t>44016-42213-43711</t>
  </si>
  <si>
    <t>V17H4V1</t>
  </si>
  <si>
    <t>44040-44578-43945</t>
  </si>
  <si>
    <t>8JR2O5N</t>
  </si>
  <si>
    <t>43817-42431-43890</t>
  </si>
  <si>
    <t>HCW94BJ</t>
  </si>
  <si>
    <t>44183-43434-43112</t>
  </si>
  <si>
    <t>ZVM5AQB</t>
  </si>
  <si>
    <t>42309-42489-43898</t>
  </si>
  <si>
    <t>FILBQTR</t>
  </si>
  <si>
    <t>44069-42161-42324</t>
  </si>
  <si>
    <t>5MS9B5R</t>
  </si>
  <si>
    <t>43623-42972-43720</t>
  </si>
  <si>
    <t>YQ4U4VN</t>
  </si>
  <si>
    <t>44493-42909-42368</t>
  </si>
  <si>
    <t>IY89KWN</t>
  </si>
  <si>
    <t>42387-44276-43651</t>
  </si>
  <si>
    <t>580AUGO</t>
  </si>
  <si>
    <t>42177-43513-42902</t>
  </si>
  <si>
    <t>FTGPWZF</t>
  </si>
  <si>
    <t>44377-44048-44052</t>
  </si>
  <si>
    <t>ARQIEFQ</t>
  </si>
  <si>
    <t>42954-43188-42760</t>
  </si>
  <si>
    <t>MTIVXPJ</t>
  </si>
  <si>
    <t>43370-42463-43411</t>
  </si>
  <si>
    <t>ELTW3CM</t>
  </si>
  <si>
    <t>44204-42478-43834</t>
  </si>
  <si>
    <t>8DBDCRL</t>
  </si>
  <si>
    <t>43889-43121-43761</t>
  </si>
  <si>
    <t>C67H7LN</t>
  </si>
  <si>
    <t>43039-44469-44402</t>
  </si>
  <si>
    <t>MX8R032</t>
  </si>
  <si>
    <t>42518-44066-43413</t>
  </si>
  <si>
    <t>MFUILBU</t>
  </si>
  <si>
    <t>42714-44316-42550</t>
  </si>
  <si>
    <t>B0T8ESY</t>
  </si>
  <si>
    <t>43426-43519-43418</t>
  </si>
  <si>
    <t>WZU5H1S</t>
  </si>
  <si>
    <t>43290-43087-44551</t>
  </si>
  <si>
    <t>V55SSN7</t>
  </si>
  <si>
    <t>43403-42256-44102</t>
  </si>
  <si>
    <t>LH2HP2P</t>
  </si>
  <si>
    <t>42574-44210-42590</t>
  </si>
  <si>
    <t>N2FVL5H</t>
  </si>
  <si>
    <t>42993-43972-42767</t>
  </si>
  <si>
    <t>PIPU7XT</t>
  </si>
  <si>
    <t>43477-43720-42480</t>
  </si>
  <si>
    <t>TKNSG8K</t>
  </si>
  <si>
    <t>42692-42742-42667</t>
  </si>
  <si>
    <t>9Y4ZIGR</t>
  </si>
  <si>
    <t>42662-43627-43950</t>
  </si>
  <si>
    <t>IPRY50Z</t>
  </si>
  <si>
    <t>42876-42867-42847</t>
  </si>
  <si>
    <t>JWU8AVE</t>
  </si>
  <si>
    <t>43819-44438-42334</t>
  </si>
  <si>
    <t>4ROEAD9</t>
  </si>
  <si>
    <t>44332-43228-42701</t>
  </si>
  <si>
    <t>32XTKDY</t>
  </si>
  <si>
    <t>43696-43059-44598</t>
  </si>
  <si>
    <t>C6L3ZMW</t>
  </si>
  <si>
    <t>42305-44074-42880</t>
  </si>
  <si>
    <t>9VV2LSV</t>
  </si>
  <si>
    <t>44404-43452-42838</t>
  </si>
  <si>
    <t>7WVSR3I</t>
  </si>
  <si>
    <t>42571-43196-44471</t>
  </si>
  <si>
    <t>90UIU9R</t>
  </si>
  <si>
    <t>43878-43711-44185</t>
  </si>
  <si>
    <t>HC0FE6G</t>
  </si>
  <si>
    <t>44243-42794-44237</t>
  </si>
  <si>
    <t>KLGWTNA</t>
  </si>
  <si>
    <t>43726-44446-44556</t>
  </si>
  <si>
    <t>JISG0HA</t>
  </si>
  <si>
    <t>43539-42512-43893</t>
  </si>
  <si>
    <t>J3C34W4</t>
  </si>
  <si>
    <t>44573-42730-43805</t>
  </si>
  <si>
    <t>6FD4WOA</t>
  </si>
  <si>
    <t>43808-42716-44355</t>
  </si>
  <si>
    <t>BUO1LFI</t>
  </si>
  <si>
    <t>44511-42490-44065</t>
  </si>
  <si>
    <t>8AZT9DZ</t>
  </si>
  <si>
    <t>42669-43947-43714</t>
  </si>
  <si>
    <t>1ZYYR96</t>
  </si>
  <si>
    <t>42137-43367-42960</t>
  </si>
  <si>
    <t>K83O4MU</t>
  </si>
  <si>
    <t>42968-43044-44328</t>
  </si>
  <si>
    <t>GL84361</t>
  </si>
  <si>
    <t>43428-44244-42821</t>
  </si>
  <si>
    <t>64CG698</t>
  </si>
  <si>
    <t>43119-42419-42568</t>
  </si>
  <si>
    <t>6CP6TYQ</t>
  </si>
  <si>
    <t>44380-43999-43408</t>
  </si>
  <si>
    <t>RNU59QA</t>
  </si>
  <si>
    <t>44318-43042-42161</t>
  </si>
  <si>
    <t>YZ024I8</t>
  </si>
  <si>
    <t>43382-43680-42665</t>
  </si>
  <si>
    <t>Y23E563</t>
  </si>
  <si>
    <t>44364-42967-43416</t>
  </si>
  <si>
    <t>TA6TT6O</t>
  </si>
  <si>
    <t>43988-42157-43542</t>
  </si>
  <si>
    <t>8AXWXMH</t>
  </si>
  <si>
    <t>43434-43880-42665</t>
  </si>
  <si>
    <t>WK7AM1K</t>
  </si>
  <si>
    <t>43527-44488-42383</t>
  </si>
  <si>
    <t>BU7JI6S</t>
  </si>
  <si>
    <t>43800-43234-44598</t>
  </si>
  <si>
    <t>31L2H4S</t>
  </si>
  <si>
    <t>43285-43398-42616</t>
  </si>
  <si>
    <t>TS0C5FN</t>
  </si>
  <si>
    <t>42687-42383-42806</t>
  </si>
  <si>
    <t>3TOFGGW</t>
  </si>
  <si>
    <t>43187-43000-42150</t>
  </si>
  <si>
    <t>22MS0VC</t>
  </si>
  <si>
    <t>42898-43761-42596</t>
  </si>
  <si>
    <t>SURAH1J</t>
  </si>
  <si>
    <t>44437-42292-44300</t>
  </si>
  <si>
    <t>VBOVR92</t>
  </si>
  <si>
    <t>43291-44418-42495</t>
  </si>
  <si>
    <t>AIKVMR3</t>
  </si>
  <si>
    <t>42395-42646-42563</t>
  </si>
  <si>
    <t>SHSIN17</t>
  </si>
  <si>
    <t>43476-44148-44361</t>
  </si>
  <si>
    <t>PUI7S5V</t>
  </si>
  <si>
    <t>43618-44496-44541</t>
  </si>
  <si>
    <t>LBG5SQX</t>
  </si>
  <si>
    <t>43085-43956-42167</t>
  </si>
  <si>
    <t>WSF05B9</t>
  </si>
  <si>
    <t>42419-42142-43772</t>
  </si>
  <si>
    <t>1EQ5KBJ</t>
  </si>
  <si>
    <t>43488-43976-43666</t>
  </si>
  <si>
    <t>8XY6A4A</t>
  </si>
  <si>
    <t>43253-43703-42750</t>
  </si>
  <si>
    <t>U1ETG0V</t>
  </si>
  <si>
    <t>42432-43304-42118</t>
  </si>
  <si>
    <t>HNQ1FI5</t>
  </si>
  <si>
    <t>42551-42937-43795</t>
  </si>
  <si>
    <t>84RZ0OH</t>
  </si>
  <si>
    <t>42840-43288-43620</t>
  </si>
  <si>
    <t>JJCZH36</t>
  </si>
  <si>
    <t>43698-44239-42182</t>
  </si>
  <si>
    <t>CWP44VR</t>
  </si>
  <si>
    <t>42721-43848-43870</t>
  </si>
  <si>
    <t>RMYZRRR</t>
  </si>
  <si>
    <t>42478-43604-42552</t>
  </si>
  <si>
    <t>TUQ00E2</t>
  </si>
  <si>
    <t>43171-42970-43164</t>
  </si>
  <si>
    <t>873RH82</t>
  </si>
  <si>
    <t>42704-44170-42366</t>
  </si>
  <si>
    <t>VC2RI0Q</t>
  </si>
  <si>
    <t>43794-43977-44191</t>
  </si>
  <si>
    <t>HDAERQY</t>
  </si>
  <si>
    <t>44326-44078-43501</t>
  </si>
  <si>
    <t>KFCB55F</t>
  </si>
  <si>
    <t>43518-43955-42388</t>
  </si>
  <si>
    <t>6KX30WI</t>
  </si>
  <si>
    <t>42593-44023-44129</t>
  </si>
  <si>
    <t>L3LR1L9</t>
  </si>
  <si>
    <t>43308-42174-44353</t>
  </si>
  <si>
    <t>Y95EAVM</t>
  </si>
  <si>
    <t>42138-43623-44000</t>
  </si>
  <si>
    <t>0WF4EKC</t>
  </si>
  <si>
    <t>42206-42710-42272</t>
  </si>
  <si>
    <t>0JKG4XK</t>
  </si>
  <si>
    <t>44590-44147-42723</t>
  </si>
  <si>
    <t>B3OY78C</t>
  </si>
  <si>
    <t>44226-42347-44028</t>
  </si>
  <si>
    <t>ILXR5LS</t>
  </si>
  <si>
    <t>43260-43122-44602</t>
  </si>
  <si>
    <t>RAPK964</t>
  </si>
  <si>
    <t>44142-43584-42459</t>
  </si>
  <si>
    <t>ST51NM1</t>
  </si>
  <si>
    <t>43643-44535-43915</t>
  </si>
  <si>
    <t>GJI3XY2</t>
  </si>
  <si>
    <t>43440-42703-42751</t>
  </si>
  <si>
    <t>36A0X9W</t>
  </si>
  <si>
    <t>42634-43796-43024</t>
  </si>
  <si>
    <t>R5YUQM2</t>
  </si>
  <si>
    <t>42585-42571-43576</t>
  </si>
  <si>
    <t>XT7ACIQ</t>
  </si>
  <si>
    <t>42568-43911-43707</t>
  </si>
  <si>
    <t>U603ZDN</t>
  </si>
  <si>
    <t>42332-44561-43687</t>
  </si>
  <si>
    <t>WLMXEJ3</t>
  </si>
  <si>
    <t>43751-43089-44538</t>
  </si>
  <si>
    <t>C21KX4M</t>
  </si>
  <si>
    <t>43591-43619-42689</t>
  </si>
  <si>
    <t>I5KTMLU</t>
  </si>
  <si>
    <t>42797-43563-43755</t>
  </si>
  <si>
    <t>2RI84L7</t>
  </si>
  <si>
    <t>42310-43759-43111</t>
  </si>
  <si>
    <t>JLYPDMC</t>
  </si>
  <si>
    <t>44294-44145-42801</t>
  </si>
  <si>
    <t>AVBTB0H</t>
  </si>
  <si>
    <t>44169-43300-44045</t>
  </si>
  <si>
    <t>9R1GXMG</t>
  </si>
  <si>
    <t>44348-44246-44546</t>
  </si>
  <si>
    <t>TJ4M9UY</t>
  </si>
  <si>
    <t>42595-43331-43779</t>
  </si>
  <si>
    <t>2JK937Y</t>
  </si>
  <si>
    <t>43952-44482-42783</t>
  </si>
  <si>
    <t>QO2P3N3</t>
  </si>
  <si>
    <t>43745-43012-43137</t>
  </si>
  <si>
    <t>U0IV3JR</t>
  </si>
  <si>
    <t>44298-43549-43659</t>
  </si>
  <si>
    <t>R7723TP</t>
  </si>
  <si>
    <t>42140-42725-43769</t>
  </si>
  <si>
    <t>WWXXU1D</t>
  </si>
  <si>
    <t>44096-42330-43444</t>
  </si>
  <si>
    <t>XPY3Y16</t>
  </si>
  <si>
    <t>43704-43552-42843</t>
  </si>
  <si>
    <t>62KX1VN</t>
  </si>
  <si>
    <t>43724-44391-43549</t>
  </si>
  <si>
    <t>EMPXFGP</t>
  </si>
  <si>
    <t>43287-44196-43492</t>
  </si>
  <si>
    <t>U5KMUHU</t>
  </si>
  <si>
    <t>43395-44139-43349</t>
  </si>
  <si>
    <t>NA8RRK8</t>
  </si>
  <si>
    <t>42478-43269-44106</t>
  </si>
  <si>
    <t>9TIAROD</t>
  </si>
  <si>
    <t>44597-43129-44417</t>
  </si>
  <si>
    <t>FHHW29R</t>
  </si>
  <si>
    <t>42932-42719-42174</t>
  </si>
  <si>
    <t>O18L3JY</t>
  </si>
  <si>
    <t>44435-43316-43059</t>
  </si>
  <si>
    <t>XL0RDPY</t>
  </si>
  <si>
    <t>42809-43245-43865</t>
  </si>
  <si>
    <t>K9G5CCN</t>
  </si>
  <si>
    <t>43248-44124-44518</t>
  </si>
  <si>
    <t>PYCMO7I</t>
  </si>
  <si>
    <t>42532-42226-43582</t>
  </si>
  <si>
    <t>8P440JS</t>
  </si>
  <si>
    <t>43051-44077-42422</t>
  </si>
  <si>
    <t>W182A2K</t>
  </si>
  <si>
    <t>43362-43161-43687</t>
  </si>
  <si>
    <t>3R86FIQ</t>
  </si>
  <si>
    <t>42435-44329-44456</t>
  </si>
  <si>
    <t>09W5DD9</t>
  </si>
  <si>
    <t>43902-42482-44064</t>
  </si>
  <si>
    <t>6PKCSEF</t>
  </si>
  <si>
    <t>42657-43474-43201</t>
  </si>
  <si>
    <t>K8Q47UA</t>
  </si>
  <si>
    <t>44308-42532-44379</t>
  </si>
  <si>
    <t>528EBGN</t>
  </si>
  <si>
    <t>44558-43669-42785</t>
  </si>
  <si>
    <t>TKMG0DP</t>
  </si>
  <si>
    <t>43137-43285-42523</t>
  </si>
  <si>
    <t>WNAA0U9</t>
  </si>
  <si>
    <t>43323-44277-42432</t>
  </si>
  <si>
    <t>IX3K32T</t>
  </si>
  <si>
    <t>42461-42822-43676</t>
  </si>
  <si>
    <t>ACFE9PV</t>
  </si>
  <si>
    <t>44350-42652-44301</t>
  </si>
  <si>
    <t>KLRFO5Z</t>
  </si>
  <si>
    <t>43486-42806-43222</t>
  </si>
  <si>
    <t>FE6X9QM</t>
  </si>
  <si>
    <t>43208-43329-44436</t>
  </si>
  <si>
    <t>JIWX5X1</t>
  </si>
  <si>
    <t>43474-42585-43063</t>
  </si>
  <si>
    <t>QM1L83X</t>
  </si>
  <si>
    <t>44262-43371-43404</t>
  </si>
  <si>
    <t>AJWXV4N</t>
  </si>
  <si>
    <t>43784-44120-43090</t>
  </si>
  <si>
    <t>U1MN6N0</t>
  </si>
  <si>
    <t>42934-43813-43591</t>
  </si>
  <si>
    <t>6UA5K11</t>
  </si>
  <si>
    <t>42465-43419-42441</t>
  </si>
  <si>
    <t>KHYERXC</t>
  </si>
  <si>
    <t>43849-43192-44135</t>
  </si>
  <si>
    <t>9YBHY0K</t>
  </si>
  <si>
    <t>42373-42871-42346</t>
  </si>
  <si>
    <t>FBYQO6K</t>
  </si>
  <si>
    <t>43036-44022-43590</t>
  </si>
  <si>
    <t>T34EB5U</t>
  </si>
  <si>
    <t>43575-44039-43658</t>
  </si>
  <si>
    <t>OHVPCVI</t>
  </si>
  <si>
    <t>42556-44277-43655</t>
  </si>
  <si>
    <t>JDFZIZQ</t>
  </si>
  <si>
    <t>43068-42180-44146</t>
  </si>
  <si>
    <t>PRZ3SB7</t>
  </si>
  <si>
    <t>43131-43857-44518</t>
  </si>
  <si>
    <t>8ESTXWP</t>
  </si>
  <si>
    <t>42532-43311-42783</t>
  </si>
  <si>
    <t>LWP6MAY</t>
  </si>
  <si>
    <t>42131-42846-42461</t>
  </si>
  <si>
    <t>L3W0D4P</t>
  </si>
  <si>
    <t>44041-42213-42951</t>
  </si>
  <si>
    <t>G70H0PL</t>
  </si>
  <si>
    <t>43131-44573-44308</t>
  </si>
  <si>
    <t>SWAHD4D</t>
  </si>
  <si>
    <t>42955-44321-42512</t>
  </si>
  <si>
    <t>DEEFR9G</t>
  </si>
  <si>
    <t>43882-42754-44027</t>
  </si>
  <si>
    <t>PI81AA4</t>
  </si>
  <si>
    <t>42146-44303-43224</t>
  </si>
  <si>
    <t>W608DWR</t>
  </si>
  <si>
    <t>43430-43303-43996</t>
  </si>
  <si>
    <t>FK9GDHP</t>
  </si>
  <si>
    <t>42954-42377-43652</t>
  </si>
  <si>
    <t>GLP798T</t>
  </si>
  <si>
    <t>44398-42981-42702</t>
  </si>
  <si>
    <t>2K5SQD3</t>
  </si>
  <si>
    <t>44167-43969-43548</t>
  </si>
  <si>
    <t>I1T5IPJ</t>
  </si>
  <si>
    <t>43845-43901-44036</t>
  </si>
  <si>
    <t>4AVXFND</t>
  </si>
  <si>
    <t>42667-43344-43373</t>
  </si>
  <si>
    <t>R1P1NRR</t>
  </si>
  <si>
    <t>43578-44330-42452</t>
  </si>
  <si>
    <t>SOKUUMJ</t>
  </si>
  <si>
    <t>42774-43100-43918</t>
  </si>
  <si>
    <t>0XXU7S1</t>
  </si>
  <si>
    <t>43448-43373-42740</t>
  </si>
  <si>
    <t>R7TRYQX</t>
  </si>
  <si>
    <t>43288-42295-42402</t>
  </si>
  <si>
    <t>MB3AA41</t>
  </si>
  <si>
    <t>44469-43177-43046</t>
  </si>
  <si>
    <t>T6IT737</t>
  </si>
  <si>
    <t>43985-43498-43837</t>
  </si>
  <si>
    <t>TVJ49J0</t>
  </si>
  <si>
    <t>42274-43124-42326</t>
  </si>
  <si>
    <t>Z0KUGSS</t>
  </si>
  <si>
    <t>42739-43524-42474</t>
  </si>
  <si>
    <t>2FPMVE6</t>
  </si>
  <si>
    <t>43363-42763-43276</t>
  </si>
  <si>
    <t>XIVQ1IB</t>
  </si>
  <si>
    <t>44454-42147-44010</t>
  </si>
  <si>
    <t>CZMCBU9</t>
  </si>
  <si>
    <t>43964-43873-44567</t>
  </si>
  <si>
    <t>KENH4W9</t>
  </si>
  <si>
    <t>43106-43885-44017</t>
  </si>
  <si>
    <t>3NFD6MP</t>
  </si>
  <si>
    <t>44377-44540-44541</t>
  </si>
  <si>
    <t>PEDSRHB</t>
  </si>
  <si>
    <t>44515-42172-44507</t>
  </si>
  <si>
    <t>V1GS437</t>
  </si>
  <si>
    <t>43769-44039-43913</t>
  </si>
  <si>
    <t>B8KH9SO</t>
  </si>
  <si>
    <t>43266-44055-42366</t>
  </si>
  <si>
    <t>KJGMRKL</t>
  </si>
  <si>
    <t>44522-42868-42150</t>
  </si>
  <si>
    <t>3DJWFDQ</t>
  </si>
  <si>
    <t>42684-43396-43087</t>
  </si>
  <si>
    <t>2QJN0U2</t>
  </si>
  <si>
    <t>43953-43936-44563</t>
  </si>
  <si>
    <t>T4A52SL</t>
  </si>
  <si>
    <t>43094-44347-42814</t>
  </si>
  <si>
    <t>OO9LF7X</t>
  </si>
  <si>
    <t>43867-42335-42168</t>
  </si>
  <si>
    <t>1R85JLT</t>
  </si>
  <si>
    <t>44115-42967-42305</t>
  </si>
  <si>
    <t>XT03IR2</t>
  </si>
  <si>
    <t>44018-44000-43484</t>
  </si>
  <si>
    <t>QYM140G</t>
  </si>
  <si>
    <t>42537-43519-42171</t>
  </si>
  <si>
    <t>625XBYX</t>
  </si>
  <si>
    <t>42623-42857-44299</t>
  </si>
  <si>
    <t>W12M10Y</t>
  </si>
  <si>
    <t>42464-44097-44185</t>
  </si>
  <si>
    <t>3X85XJK</t>
  </si>
  <si>
    <t>42522-44137-44477</t>
  </si>
  <si>
    <t>6ZTQ2H7</t>
  </si>
  <si>
    <t>42462-42237-42178</t>
  </si>
  <si>
    <t>UTLU8V1</t>
  </si>
  <si>
    <t>44502-44005-43032</t>
  </si>
  <si>
    <t>XZV9Q69</t>
  </si>
  <si>
    <t>44241-43864-43006</t>
  </si>
  <si>
    <t>9AM2QZV</t>
  </si>
  <si>
    <t>44059-43691-44094</t>
  </si>
  <si>
    <t>WPS5D0R</t>
  </si>
  <si>
    <t>42294-44565-44136</t>
  </si>
  <si>
    <t>X1XM88Y</t>
  </si>
  <si>
    <t>42486-43713-43014</t>
  </si>
  <si>
    <t>PW2ZP8T</t>
  </si>
  <si>
    <t>43987-43891-43606</t>
  </si>
  <si>
    <t>GQCBM5W</t>
  </si>
  <si>
    <t>42794-44545-42989</t>
  </si>
  <si>
    <t>J0VCHCE</t>
  </si>
  <si>
    <t>43105-43657-44484</t>
  </si>
  <si>
    <t>FXEGARC</t>
  </si>
  <si>
    <t>43003-43686-44084</t>
  </si>
  <si>
    <t>11YQY2T</t>
  </si>
  <si>
    <t>43113-44066-42257</t>
  </si>
  <si>
    <t>P1O10A7</t>
  </si>
  <si>
    <t>43560-42465-43099</t>
  </si>
  <si>
    <t>DQ1MPX5</t>
  </si>
  <si>
    <t>42434-43353-43070</t>
  </si>
  <si>
    <t>5PETY2A</t>
  </si>
  <si>
    <t>42350-43807-42893</t>
  </si>
  <si>
    <t>BJ6YOIJ</t>
  </si>
  <si>
    <t>44323-42852-42544</t>
  </si>
  <si>
    <t>AG5PCJ9</t>
  </si>
  <si>
    <t>42589-43227-42819</t>
  </si>
  <si>
    <t>IECAUFL</t>
  </si>
  <si>
    <t>42921-42253-44147</t>
  </si>
  <si>
    <t>LTHHBK3</t>
  </si>
  <si>
    <t>44358-43885-43798</t>
  </si>
  <si>
    <t>PJY623Q</t>
  </si>
  <si>
    <t>43503-43815-43612</t>
  </si>
  <si>
    <t>6SEFY7O</t>
  </si>
  <si>
    <t>44372-42712-42184</t>
  </si>
  <si>
    <t>UZGL4YF</t>
  </si>
  <si>
    <t>44580-43582-43898</t>
  </si>
  <si>
    <t>FOXFOY8</t>
  </si>
  <si>
    <t>42720-44338-42480</t>
  </si>
  <si>
    <t>A6PCWLC</t>
  </si>
  <si>
    <t>42235-44364-43142</t>
  </si>
  <si>
    <t>OKO3DCZ</t>
  </si>
  <si>
    <t>42455-42945-42459</t>
  </si>
  <si>
    <t>ATWSFBU</t>
  </si>
  <si>
    <t>43875-43470-42766</t>
  </si>
  <si>
    <t>77RML44</t>
  </si>
  <si>
    <t>42696-43151-44066</t>
  </si>
  <si>
    <t>ZJ1L7XV</t>
  </si>
  <si>
    <t>44413-42445-43870</t>
  </si>
  <si>
    <t>JLQ44NK</t>
  </si>
  <si>
    <t>44387-42887-42907</t>
  </si>
  <si>
    <t>XKR2W98</t>
  </si>
  <si>
    <t>43380-42861-43881</t>
  </si>
  <si>
    <t>O32F9KE</t>
  </si>
  <si>
    <t>43480-43530-42647</t>
  </si>
  <si>
    <t>XW7T2SV</t>
  </si>
  <si>
    <t>43677-43456-43524</t>
  </si>
  <si>
    <t>TOPE2TZ</t>
  </si>
  <si>
    <t>43321-42759-44100</t>
  </si>
  <si>
    <t>BBYB2AZ</t>
  </si>
  <si>
    <t>43060-42341-43467</t>
  </si>
  <si>
    <t>IO0O01W</t>
  </si>
  <si>
    <t>43759-43710-42670</t>
  </si>
  <si>
    <t>GIH6MBT</t>
  </si>
  <si>
    <t>43082-43241-43370</t>
  </si>
  <si>
    <t>5BSL4AW</t>
  </si>
  <si>
    <t>42716-42595-43682</t>
  </si>
  <si>
    <t>9J0C9SK</t>
  </si>
  <si>
    <t>42909-42870-44325</t>
  </si>
  <si>
    <t>ONM3SCG</t>
  </si>
  <si>
    <t>43116-44045-42141</t>
  </si>
  <si>
    <t>UIO1ALV</t>
  </si>
  <si>
    <t>43985-43494-42752</t>
  </si>
  <si>
    <t>DILXJMP</t>
  </si>
  <si>
    <t>43123-44370-43706</t>
  </si>
  <si>
    <t>V4ITPXM</t>
  </si>
  <si>
    <t>43773-42443-42597</t>
  </si>
  <si>
    <t>8LGKY66</t>
  </si>
  <si>
    <t>44110-43219-42559</t>
  </si>
  <si>
    <t>9TO89KE</t>
  </si>
  <si>
    <t>44342-42264-42670</t>
  </si>
  <si>
    <t>JVFUEC9</t>
  </si>
  <si>
    <t>44556-43387-43618</t>
  </si>
  <si>
    <t>8EA0JTU</t>
  </si>
  <si>
    <t>42878-43070-43950</t>
  </si>
  <si>
    <t>9WPQ36M</t>
  </si>
  <si>
    <t>42762-43424-44573</t>
  </si>
  <si>
    <t>H45H5DY</t>
  </si>
  <si>
    <t>43317-44186-43986</t>
  </si>
  <si>
    <t>BQ15MCV</t>
  </si>
  <si>
    <t>42524-43506-43484</t>
  </si>
  <si>
    <t>34XZ0K7</t>
  </si>
  <si>
    <t>43836-44058-43076</t>
  </si>
  <si>
    <t>UE62SB9</t>
  </si>
  <si>
    <t>43494-43728-43025</t>
  </si>
  <si>
    <t>616DR4S</t>
  </si>
  <si>
    <t>44514-42555-44015</t>
  </si>
  <si>
    <t>LTY0EIL</t>
  </si>
  <si>
    <t>42381-42689-43384</t>
  </si>
  <si>
    <t>PP9166R</t>
  </si>
  <si>
    <t>42308-44138-43822</t>
  </si>
  <si>
    <t>UOXCYCS</t>
  </si>
  <si>
    <t>44073-43865-42439</t>
  </si>
  <si>
    <t>TWTG6H0</t>
  </si>
  <si>
    <t>44327-42948-43122</t>
  </si>
  <si>
    <t>8FSQSU3</t>
  </si>
  <si>
    <t>44199-42165-43338</t>
  </si>
  <si>
    <t>5XJSH2V</t>
  </si>
  <si>
    <t>42562-44086-42743</t>
  </si>
  <si>
    <t>V578DPN</t>
  </si>
  <si>
    <t>42175-44419-44355</t>
  </si>
  <si>
    <t>5EXON4G</t>
  </si>
  <si>
    <t>44222-43122-43444</t>
  </si>
  <si>
    <t>F8QKZHU</t>
  </si>
  <si>
    <t>42387-42698-43450</t>
  </si>
  <si>
    <t>USXBKED</t>
  </si>
  <si>
    <t>43244-43469-43034</t>
  </si>
  <si>
    <t>U9QBM60</t>
  </si>
  <si>
    <t>44361-44406-42116</t>
  </si>
  <si>
    <t>LEBGUCG</t>
  </si>
  <si>
    <t>43184-44395-44438</t>
  </si>
  <si>
    <t>PN5X5B1</t>
  </si>
  <si>
    <t>42528-44158-44186</t>
  </si>
  <si>
    <t>DWP7A38</t>
  </si>
  <si>
    <t>44434-43366-43281</t>
  </si>
  <si>
    <t>0PA524T</t>
  </si>
  <si>
    <t>43261-44482-42134</t>
  </si>
  <si>
    <t>R5Y3NG3</t>
  </si>
  <si>
    <t>43575-43802-43172</t>
  </si>
  <si>
    <t>HAUGYAY</t>
  </si>
  <si>
    <t>43522-43628-42666</t>
  </si>
  <si>
    <t>QM3P15Q</t>
  </si>
  <si>
    <t>44253-43495-43374</t>
  </si>
  <si>
    <t>OHBOP7P</t>
  </si>
  <si>
    <t>43196-42792-42283</t>
  </si>
  <si>
    <t>5TY6JWD</t>
  </si>
  <si>
    <t>44525-42787-43029</t>
  </si>
  <si>
    <t>K3KYIIV</t>
  </si>
  <si>
    <t>43626-42910-43314</t>
  </si>
  <si>
    <t>DF0A0B6</t>
  </si>
  <si>
    <t>43898-42755-43589</t>
  </si>
  <si>
    <t>MGU7XSH</t>
  </si>
  <si>
    <t>43223-42553-42427</t>
  </si>
  <si>
    <t>8O32LRX</t>
  </si>
  <si>
    <t>42480-43206-42755</t>
  </si>
  <si>
    <t>PP0OD0A</t>
  </si>
  <si>
    <t>44026-43382-42112</t>
  </si>
  <si>
    <t>ZFK9DVW</t>
  </si>
  <si>
    <t>44203-42271-43580</t>
  </si>
  <si>
    <t>535BXE1</t>
  </si>
  <si>
    <t>44485-43635-42554</t>
  </si>
  <si>
    <t>3RJ68DH</t>
  </si>
  <si>
    <t>42176-42154-43814</t>
  </si>
  <si>
    <t>00MQSXA</t>
  </si>
  <si>
    <t>43447-43337-44111</t>
  </si>
  <si>
    <t>A3HACFO</t>
  </si>
  <si>
    <t>43416-44298-43982</t>
  </si>
  <si>
    <t>6YFWDU1</t>
  </si>
  <si>
    <t>43443-43126-44357</t>
  </si>
  <si>
    <t>Q4LTLWI</t>
  </si>
  <si>
    <t>43245-43953-44167</t>
  </si>
  <si>
    <t>TK9X4BD</t>
  </si>
  <si>
    <t>44012-43052-44155</t>
  </si>
  <si>
    <t>GIY3NXA</t>
  </si>
  <si>
    <t>42332-42842-42308</t>
  </si>
  <si>
    <t>X6052FM</t>
  </si>
  <si>
    <t>42554-42688-44075</t>
  </si>
  <si>
    <t>M4EBAQO</t>
  </si>
  <si>
    <t>43843-42278-42979</t>
  </si>
  <si>
    <t>2JG3B2N</t>
  </si>
  <si>
    <t>43892-44449-43733</t>
  </si>
  <si>
    <t>ZIAGO42</t>
  </si>
  <si>
    <t>43032-42796-43839</t>
  </si>
  <si>
    <t>AAF0ZKA</t>
  </si>
  <si>
    <t>42207-43871-42819</t>
  </si>
  <si>
    <t>LAYJVES</t>
  </si>
  <si>
    <t>43985-44133-42678</t>
  </si>
  <si>
    <t>QPFAN3H</t>
  </si>
  <si>
    <t>44028-43333-42401</t>
  </si>
  <si>
    <t>KIYTC45</t>
  </si>
  <si>
    <t>44066-43679-42374</t>
  </si>
  <si>
    <t>GFL9OMC</t>
  </si>
  <si>
    <t>43028-44265-42147</t>
  </si>
  <si>
    <t>XBOI7AB</t>
  </si>
  <si>
    <t>44456-44384-43358</t>
  </si>
  <si>
    <t>HDO8DKN</t>
  </si>
  <si>
    <t>42675-43674-43616</t>
  </si>
  <si>
    <t>1EPWJIU</t>
  </si>
  <si>
    <t>43520-44116-43982</t>
  </si>
  <si>
    <t>VH9WAMF</t>
  </si>
  <si>
    <t>42657-43339-44104</t>
  </si>
  <si>
    <t>OJ96TRH</t>
  </si>
  <si>
    <t>43465-42175-43492</t>
  </si>
  <si>
    <t>TG60ADU</t>
  </si>
  <si>
    <t>42389-44601-43790</t>
  </si>
  <si>
    <t>4F582H4</t>
  </si>
  <si>
    <t>42342-42297-43304</t>
  </si>
  <si>
    <t>N5PP96X</t>
  </si>
  <si>
    <t>42523-44107-44321</t>
  </si>
  <si>
    <t>8IHNZ1B</t>
  </si>
  <si>
    <t>44570-42885-43030</t>
  </si>
  <si>
    <t>UOLNP0S</t>
  </si>
  <si>
    <t>43030-43070-42449</t>
  </si>
  <si>
    <t>HWBK594</t>
  </si>
  <si>
    <t>42725-43449-42590</t>
  </si>
  <si>
    <t>B5FT7II</t>
  </si>
  <si>
    <t>43175-44280-42185</t>
  </si>
  <si>
    <t>A1DRQ95</t>
  </si>
  <si>
    <t>43503-42723-44142</t>
  </si>
  <si>
    <t>U1PW6UT</t>
  </si>
  <si>
    <t>42745-44436-44297</t>
  </si>
  <si>
    <t>KV3EO0K</t>
  </si>
  <si>
    <t>43073-43238-44596</t>
  </si>
  <si>
    <t>U30CBRY</t>
  </si>
  <si>
    <t>42323-43650-44351</t>
  </si>
  <si>
    <t>0JZNHQJ</t>
  </si>
  <si>
    <t>42851-43118-42945</t>
  </si>
  <si>
    <t>EGMM8DV</t>
  </si>
  <si>
    <t>43799-42966-43652</t>
  </si>
  <si>
    <t>3XI1ZS4</t>
  </si>
  <si>
    <t>42172-43138-42217</t>
  </si>
  <si>
    <t>OKYWSBK</t>
  </si>
  <si>
    <t>44191-44486-43098</t>
  </si>
  <si>
    <t>YSKOHCE</t>
  </si>
  <si>
    <t>44570-43954-44586</t>
  </si>
  <si>
    <t>4X2885E</t>
  </si>
  <si>
    <t>43882-43269-42683</t>
  </si>
  <si>
    <t>4U1WFOR</t>
  </si>
  <si>
    <t>42557-43653-43167</t>
  </si>
  <si>
    <t>HH3YI3I</t>
  </si>
  <si>
    <t>42535-42981-42576</t>
  </si>
  <si>
    <t>7XQTTT3</t>
  </si>
  <si>
    <t>42679-43822-43319</t>
  </si>
  <si>
    <t>F5FHSD9</t>
  </si>
  <si>
    <t>43561-43552-43832</t>
  </si>
  <si>
    <t>2MH56F8</t>
  </si>
  <si>
    <t>43298-44041-43214</t>
  </si>
  <si>
    <t>XRF8TSX</t>
  </si>
  <si>
    <t>43781-43698-43774</t>
  </si>
  <si>
    <t>MXIHHP7</t>
  </si>
  <si>
    <t>43960-43709-43569</t>
  </si>
  <si>
    <t>ZAVE72W</t>
  </si>
  <si>
    <t>43411-44176-43482</t>
  </si>
  <si>
    <t>1LT4FZJ</t>
  </si>
  <si>
    <t>42227-42492-44327</t>
  </si>
  <si>
    <t>6ID3N3W</t>
  </si>
  <si>
    <t>44530-43640-43780</t>
  </si>
  <si>
    <t>F91XHF8</t>
  </si>
  <si>
    <t>42249-43364-43166</t>
  </si>
  <si>
    <t>K1LEX4A</t>
  </si>
  <si>
    <t>44242-43448-43687</t>
  </si>
  <si>
    <t>6C6HTQX</t>
  </si>
  <si>
    <t>42525-44570-42995</t>
  </si>
  <si>
    <t>UH1P33G</t>
  </si>
  <si>
    <t>42495-43595-42195</t>
  </si>
  <si>
    <t>691BQ6V</t>
  </si>
  <si>
    <t>44116-44065-43907</t>
  </si>
  <si>
    <t>NIANIYI</t>
  </si>
  <si>
    <t>43487-43638-42543</t>
  </si>
  <si>
    <t>WCF3M2A</t>
  </si>
  <si>
    <t>44088-42230-43188</t>
  </si>
  <si>
    <t>A4YSR2Q</t>
  </si>
  <si>
    <t>42292-43281-43377</t>
  </si>
  <si>
    <t>41STIW9</t>
  </si>
  <si>
    <t>42183-42304-44467</t>
  </si>
  <si>
    <t>UMZS92N</t>
  </si>
  <si>
    <t>42526-42215-42180</t>
  </si>
  <si>
    <t>W0BVBOY</t>
  </si>
  <si>
    <t>43019-43785-43607</t>
  </si>
  <si>
    <t>P98IO5B</t>
  </si>
  <si>
    <t>44092-43553-42995</t>
  </si>
  <si>
    <t>JNWUAMV</t>
  </si>
  <si>
    <t>42413-42669-44320</t>
  </si>
  <si>
    <t>W95KD8L</t>
  </si>
  <si>
    <t>44549-42658-42795</t>
  </si>
  <si>
    <t>WJYB5AR</t>
  </si>
  <si>
    <t>44079-43643-43819</t>
  </si>
  <si>
    <t>I7JRVXU</t>
  </si>
  <si>
    <t>42706-42217-43951</t>
  </si>
  <si>
    <t>O102P22</t>
  </si>
  <si>
    <t>44002-43591-42990</t>
  </si>
  <si>
    <t>G9HC7NT</t>
  </si>
  <si>
    <t>44309-43642-43500</t>
  </si>
  <si>
    <t>976WBIJ</t>
  </si>
  <si>
    <t>42745-42406-44557</t>
  </si>
  <si>
    <t>0SQR8YK</t>
  </si>
  <si>
    <t>42721-43916-43833</t>
  </si>
  <si>
    <t>NRSOO69</t>
  </si>
  <si>
    <t>42946-43912-42124</t>
  </si>
  <si>
    <t>94WAQ8F</t>
  </si>
  <si>
    <t>42576-44035-43854</t>
  </si>
  <si>
    <t>YTYULX3</t>
  </si>
  <si>
    <t>44226-44451-42451</t>
  </si>
  <si>
    <t>W35GUDK</t>
  </si>
  <si>
    <t>44512-42432-42542</t>
  </si>
  <si>
    <t>KXHA1ZW</t>
  </si>
  <si>
    <t>42715-44064-42296</t>
  </si>
  <si>
    <t>PPPPNTL</t>
  </si>
  <si>
    <t>42268-43553-44168</t>
  </si>
  <si>
    <t>C2SFI79</t>
  </si>
  <si>
    <t>43628-43268-42834</t>
  </si>
  <si>
    <t>IIXVOX1</t>
  </si>
  <si>
    <t>43458-44188-42216</t>
  </si>
  <si>
    <t>APNIPNL</t>
  </si>
  <si>
    <t>43964-43520-43288</t>
  </si>
  <si>
    <t>4OP2LB6</t>
  </si>
  <si>
    <t>43301-44003-44000</t>
  </si>
  <si>
    <t>OX5KEJ6</t>
  </si>
  <si>
    <t>44435-42164-43531</t>
  </si>
  <si>
    <t>9QGZ748</t>
  </si>
  <si>
    <t>43889-42815-43165</t>
  </si>
  <si>
    <t>XHLNMG3</t>
  </si>
  <si>
    <t>43249-44282-43774</t>
  </si>
  <si>
    <t>C88F8GX</t>
  </si>
  <si>
    <t>44124-44161-43164</t>
  </si>
  <si>
    <t>ZGG9BFM</t>
  </si>
  <si>
    <t>43187-44551-43990</t>
  </si>
  <si>
    <t>D4W62ON</t>
  </si>
  <si>
    <t>42688-43182-42966</t>
  </si>
  <si>
    <t>GKOVF8S</t>
  </si>
  <si>
    <t>42971-42823-43838</t>
  </si>
  <si>
    <t>UTHGCH5</t>
  </si>
  <si>
    <t>42231-44482-43645</t>
  </si>
  <si>
    <t>TJ6ZS8I</t>
  </si>
  <si>
    <t>42899-44181-42497</t>
  </si>
  <si>
    <t>4BLF590</t>
  </si>
  <si>
    <t>43612-42586-43859</t>
  </si>
  <si>
    <t>VC6YMV7</t>
  </si>
  <si>
    <t>44525-42168-42106</t>
  </si>
  <si>
    <t>XOM9X36</t>
  </si>
  <si>
    <t>42760-42881-42791</t>
  </si>
  <si>
    <t>OMR131F</t>
  </si>
  <si>
    <t>43339-44263-43428</t>
  </si>
  <si>
    <t>XR8I58D</t>
  </si>
  <si>
    <t>43303-43520-43992</t>
  </si>
  <si>
    <t>WNUPV7Z</t>
  </si>
  <si>
    <t>43356-42401-42962</t>
  </si>
  <si>
    <t>LF6M3R4</t>
  </si>
  <si>
    <t>42628-42728-42940</t>
  </si>
  <si>
    <t>IT62G7I</t>
  </si>
  <si>
    <t>42499-42406-44211</t>
  </si>
  <si>
    <t>AZDDCTR</t>
  </si>
  <si>
    <t>44313-42193-44142</t>
  </si>
  <si>
    <t>OYWOC3T</t>
  </si>
  <si>
    <t>42531-43233-43616</t>
  </si>
  <si>
    <t>81H0WYO</t>
  </si>
  <si>
    <t>44337-44445-44264</t>
  </si>
  <si>
    <t>84IGDAQ</t>
  </si>
  <si>
    <t>43864-43978-44041</t>
  </si>
  <si>
    <t>YYYTQ2X</t>
  </si>
  <si>
    <t>42923-43967-44492</t>
  </si>
  <si>
    <t>RLD1TB9</t>
  </si>
  <si>
    <t>42712-42142-42268</t>
  </si>
  <si>
    <t>21C5LRG</t>
  </si>
  <si>
    <t>42373-42295-44011</t>
  </si>
  <si>
    <t>FBQDZ91</t>
  </si>
  <si>
    <t>43031-44472-43845</t>
  </si>
  <si>
    <t>9DW3EL1</t>
  </si>
  <si>
    <t>43287-44249-43215</t>
  </si>
  <si>
    <t>92OHZRV</t>
  </si>
  <si>
    <t>42645-44380-43674</t>
  </si>
  <si>
    <t>XIPCL1D</t>
  </si>
  <si>
    <t>42874-42333-44287</t>
  </si>
  <si>
    <t>OM4KCTI</t>
  </si>
  <si>
    <t>43892-43862-43688</t>
  </si>
  <si>
    <t>D7KY131</t>
  </si>
  <si>
    <t>42179-42930-43818</t>
  </si>
  <si>
    <t>TLFXVYL</t>
  </si>
  <si>
    <t>44111-42349-42800</t>
  </si>
  <si>
    <t>KUTXLCO</t>
  </si>
  <si>
    <t>42349-42418-43449</t>
  </si>
  <si>
    <t>3L1JJWZ</t>
  </si>
  <si>
    <t>42924-42481-44080</t>
  </si>
  <si>
    <t>FO7O64S</t>
  </si>
  <si>
    <t>42737-44009-44597</t>
  </si>
  <si>
    <t>9XYBDLQ</t>
  </si>
  <si>
    <t>42569-43316-42184</t>
  </si>
  <si>
    <t>13KLLNM</t>
  </si>
  <si>
    <t>42522-42404-43399</t>
  </si>
  <si>
    <t>ZQEKXVJ</t>
  </si>
  <si>
    <t>43458-43598-44245</t>
  </si>
  <si>
    <t>S5DNWDZ</t>
  </si>
  <si>
    <t>44261-42703-42708</t>
  </si>
  <si>
    <t>YXZT9ZV</t>
  </si>
  <si>
    <t>42746-43949-43353</t>
  </si>
  <si>
    <t>QKP5VR7</t>
  </si>
  <si>
    <t>43652-42789-43936</t>
  </si>
  <si>
    <t>7UYSY52</t>
  </si>
  <si>
    <t>43743-42565-42909</t>
  </si>
  <si>
    <t>AGBFILS</t>
  </si>
  <si>
    <t>44315-44591-44302</t>
  </si>
  <si>
    <t>CITWHM1</t>
  </si>
  <si>
    <t>43246-42900-44113</t>
  </si>
  <si>
    <t>7HICD7X</t>
  </si>
  <si>
    <t>43940-43772-42120</t>
  </si>
  <si>
    <t>IQPTAIA</t>
  </si>
  <si>
    <t>44494-42545-42352</t>
  </si>
  <si>
    <t>UQ1VQSQ</t>
  </si>
  <si>
    <t>43620-44148-42553</t>
  </si>
  <si>
    <t>NDS8U8B</t>
  </si>
  <si>
    <t>43042-43818-43623</t>
  </si>
  <si>
    <t>AKNC7R9</t>
  </si>
  <si>
    <t>43287-43805-44521</t>
  </si>
  <si>
    <t>WGSYTDM</t>
  </si>
  <si>
    <t>44186-42595-43241</t>
  </si>
  <si>
    <t>YV3OO4K</t>
  </si>
  <si>
    <t>44175-43832-44371</t>
  </si>
  <si>
    <t>KPP6X1L</t>
  </si>
  <si>
    <t>42461-42980-42407</t>
  </si>
  <si>
    <t>9RJ17G6</t>
  </si>
  <si>
    <t>43495-42902-42545</t>
  </si>
  <si>
    <t>6WJMFOF</t>
  </si>
  <si>
    <t>42763-43541-42937</t>
  </si>
  <si>
    <t>O02KGWF</t>
  </si>
  <si>
    <t>42659-42598-42962</t>
  </si>
  <si>
    <t>LGCJ9BT</t>
  </si>
  <si>
    <t>44169-43843-42915</t>
  </si>
  <si>
    <t>BA2B34L</t>
  </si>
  <si>
    <t>44483-42432-42274</t>
  </si>
  <si>
    <t>GBRAKT4</t>
  </si>
  <si>
    <t>42557-43694-44337</t>
  </si>
  <si>
    <t>BIPIYVC</t>
  </si>
  <si>
    <t>43339-42428-42280</t>
  </si>
  <si>
    <t>RYN5Z7E</t>
  </si>
  <si>
    <t>42145-43545-42106</t>
  </si>
  <si>
    <t>2EOI0PW</t>
  </si>
  <si>
    <t>44061-44473-43646</t>
  </si>
  <si>
    <t>1M9ZXZE</t>
  </si>
  <si>
    <t>43708-43675-43711</t>
  </si>
  <si>
    <t>QVQYU1J</t>
  </si>
  <si>
    <t>44332-44495-44513</t>
  </si>
  <si>
    <t>40Y3E2G</t>
  </si>
  <si>
    <t>44354-43010-42663</t>
  </si>
  <si>
    <t>5N7D5YV</t>
  </si>
  <si>
    <t>43691-43445-44561</t>
  </si>
  <si>
    <t>DJLF819</t>
  </si>
  <si>
    <t>42489-43227-44458</t>
  </si>
  <si>
    <t>17D6V12</t>
  </si>
  <si>
    <t>42748-42270-43706</t>
  </si>
  <si>
    <t>0Q231S5</t>
  </si>
  <si>
    <t>42808-42384-42313</t>
  </si>
  <si>
    <t>9QWWI0X</t>
  </si>
  <si>
    <t>42220-43588-43105</t>
  </si>
  <si>
    <t>6Y995AL</t>
  </si>
  <si>
    <t>43450-42360-42141</t>
  </si>
  <si>
    <t>BY6K5NB</t>
  </si>
  <si>
    <t>43528-43917-44292</t>
  </si>
  <si>
    <t>KZ5ECY1</t>
  </si>
  <si>
    <t>42650-43001-43068</t>
  </si>
  <si>
    <t>EZAG6SQ</t>
  </si>
  <si>
    <t>44068-42774-44136</t>
  </si>
  <si>
    <t>YCWHJ9S</t>
  </si>
  <si>
    <t>43180-44355-44010</t>
  </si>
  <si>
    <t>3NEWTHQ</t>
  </si>
  <si>
    <t>43513-42339-43881</t>
  </si>
  <si>
    <t>RTW0I1Q</t>
  </si>
  <si>
    <t>44215-42856-44461</t>
  </si>
  <si>
    <t>UJWA6MT</t>
  </si>
  <si>
    <t>42173-42484-43557</t>
  </si>
  <si>
    <t>98X1OHD</t>
  </si>
  <si>
    <t>42600-42869-42852</t>
  </si>
  <si>
    <t>BQEZW79</t>
  </si>
  <si>
    <t>43717-43136-42732</t>
  </si>
  <si>
    <t>647NGGJ</t>
  </si>
  <si>
    <t>43921-43250-42155</t>
  </si>
  <si>
    <t>DC8YE58</t>
  </si>
  <si>
    <t>43845-44388-44390</t>
  </si>
  <si>
    <t>CRB5D32</t>
  </si>
  <si>
    <t>44496-43452-43672</t>
  </si>
  <si>
    <t>D4TK2C2</t>
  </si>
  <si>
    <t>42409-42498-42820</t>
  </si>
  <si>
    <t>O0N0KA6</t>
  </si>
  <si>
    <t>43168-42302-44497</t>
  </si>
  <si>
    <t>IUVMZZ7</t>
  </si>
  <si>
    <t>43482-44140-43056</t>
  </si>
  <si>
    <t>REWGWNF</t>
  </si>
  <si>
    <t>42663-42864-43696</t>
  </si>
  <si>
    <t>UR9H3DK</t>
  </si>
  <si>
    <t>42263-42500-43530</t>
  </si>
  <si>
    <t>853PID8</t>
  </si>
  <si>
    <t>42831-42738-44177</t>
  </si>
  <si>
    <t>2KHEVOO</t>
  </si>
  <si>
    <t>43609-44225-42639</t>
  </si>
  <si>
    <t>7PG26N1</t>
  </si>
  <si>
    <t>43556-43966-43595</t>
  </si>
  <si>
    <t>LZDHYHH</t>
  </si>
  <si>
    <t>43588-44241-42236</t>
  </si>
  <si>
    <t>TLCWW68</t>
  </si>
  <si>
    <t>44412-43042-42886</t>
  </si>
  <si>
    <t>ROOR9PF</t>
  </si>
  <si>
    <t>44494-44414-42375</t>
  </si>
  <si>
    <t>77D8R89</t>
  </si>
  <si>
    <t>43023-42600-42298</t>
  </si>
  <si>
    <t>V0FNEH3</t>
  </si>
  <si>
    <t>43161-43710-42239</t>
  </si>
  <si>
    <t>VPTMLXQ</t>
  </si>
  <si>
    <t>42521-42604-44200</t>
  </si>
  <si>
    <t>0OO7MNA</t>
  </si>
  <si>
    <t>44502-44411-43575</t>
  </si>
  <si>
    <t>8CZBYVH</t>
  </si>
  <si>
    <t>43446-44075-43630</t>
  </si>
  <si>
    <t>YDY3Q2Y</t>
  </si>
  <si>
    <t>43761-43705-43756</t>
  </si>
  <si>
    <t>SXWWK51</t>
  </si>
  <si>
    <t>42292-44461-43266</t>
  </si>
  <si>
    <t>PVI1ANX</t>
  </si>
  <si>
    <t>43197-43530-44350</t>
  </si>
  <si>
    <t>6VEQ9L9</t>
  </si>
  <si>
    <t>42257-42270-43386</t>
  </si>
  <si>
    <t>0BNTBPE</t>
  </si>
  <si>
    <t>43913-44132-44298</t>
  </si>
  <si>
    <t>TAH3E9O</t>
  </si>
  <si>
    <t>43695-42623-42937</t>
  </si>
  <si>
    <t>UJOEFR5</t>
  </si>
  <si>
    <t>44370-43754-44126</t>
  </si>
  <si>
    <t>YBEEHNL</t>
  </si>
  <si>
    <t>43358-42174-42584</t>
  </si>
  <si>
    <t>Y32N9EZ</t>
  </si>
  <si>
    <t>43599-44100-43512</t>
  </si>
  <si>
    <t>S0MH78E</t>
  </si>
  <si>
    <t>44427-42155-42977</t>
  </si>
  <si>
    <t>ZEUO6OY</t>
  </si>
  <si>
    <t>42605-42292-42159</t>
  </si>
  <si>
    <t>1QRHYAL</t>
  </si>
  <si>
    <t>42930-42374-43505</t>
  </si>
  <si>
    <t>BD1F9BM</t>
  </si>
  <si>
    <t>42550-44260-42249</t>
  </si>
  <si>
    <t>C8ZPTZS</t>
  </si>
  <si>
    <t>42672-42794-43070</t>
  </si>
  <si>
    <t>14QLH9G</t>
  </si>
  <si>
    <t>43566-43603-44116</t>
  </si>
  <si>
    <t>6G0CR4D</t>
  </si>
  <si>
    <t>42651-43071-43115</t>
  </si>
  <si>
    <t>CFSFMH1</t>
  </si>
  <si>
    <t>42307-43058-44418</t>
  </si>
  <si>
    <t>0NSKWSK</t>
  </si>
  <si>
    <t>42956-42250-44041</t>
  </si>
  <si>
    <t>28IIAGR</t>
  </si>
  <si>
    <t>43523-43197-43766</t>
  </si>
  <si>
    <t>KKR07KA</t>
  </si>
  <si>
    <t>42355-43302-44445</t>
  </si>
  <si>
    <t>VU2Z0SO</t>
  </si>
  <si>
    <t>44597-43385-43420</t>
  </si>
  <si>
    <t>04CQT2M</t>
  </si>
  <si>
    <t>44241-44163-42355</t>
  </si>
  <si>
    <t>3AHK35C</t>
  </si>
  <si>
    <t>42368-43265-44051</t>
  </si>
  <si>
    <t>AH9MBA0</t>
  </si>
  <si>
    <t>43206-43472-43913</t>
  </si>
  <si>
    <t>64HOUV0</t>
  </si>
  <si>
    <t>42258-42265-43697</t>
  </si>
  <si>
    <t>8GAA4I4</t>
  </si>
  <si>
    <t>43212-42643-42353</t>
  </si>
  <si>
    <t>2L98PLI</t>
  </si>
  <si>
    <t>42534-42452-42512</t>
  </si>
  <si>
    <t>5T097RC</t>
  </si>
  <si>
    <t>43191-42678-42447</t>
  </si>
  <si>
    <t>VA1ZCB6</t>
  </si>
  <si>
    <t>42277-43219-44535</t>
  </si>
  <si>
    <t>UJTL7U5</t>
  </si>
  <si>
    <t>42964-42675-43894</t>
  </si>
  <si>
    <t>F1DLI1F</t>
  </si>
  <si>
    <t>43236-43341-43068</t>
  </si>
  <si>
    <t>ITTXH0U</t>
  </si>
  <si>
    <t>42858-43293-42820</t>
  </si>
  <si>
    <t>WF1G9KA</t>
  </si>
  <si>
    <t>42957-42372-42968</t>
  </si>
  <si>
    <t>8WEDQY7</t>
  </si>
  <si>
    <t>43874-42367-43811</t>
  </si>
  <si>
    <t>9363YDU</t>
  </si>
  <si>
    <t>43095-42689-44537</t>
  </si>
  <si>
    <t>63LHVEO</t>
  </si>
  <si>
    <t>42635-44419-44560</t>
  </si>
  <si>
    <t>QUGQUPW</t>
  </si>
  <si>
    <t>44328-44127-43294</t>
  </si>
  <si>
    <t>336ZZC5</t>
  </si>
  <si>
    <t>42580-42691-43366</t>
  </si>
  <si>
    <t>73TBJ4K</t>
  </si>
  <si>
    <t>42536-43292-43044</t>
  </si>
  <si>
    <t>9P2L5L7</t>
  </si>
  <si>
    <t>43003-43241-42522</t>
  </si>
  <si>
    <t>BX03EMX</t>
  </si>
  <si>
    <t>44599-42911-43040</t>
  </si>
  <si>
    <t>856D36H</t>
  </si>
  <si>
    <t>43186-43686-43364</t>
  </si>
  <si>
    <t>P6S0L9P</t>
  </si>
  <si>
    <t>42516-43094-43271</t>
  </si>
  <si>
    <t>UUVDMNK</t>
  </si>
  <si>
    <t>44487-42865-43000</t>
  </si>
  <si>
    <t>G24YHJ9</t>
  </si>
  <si>
    <t>43264-42334-42930</t>
  </si>
  <si>
    <t>OX7A6IB</t>
  </si>
  <si>
    <t>43050-43795-42287</t>
  </si>
  <si>
    <t>WFR0R6D</t>
  </si>
  <si>
    <t>43448-44117-43482</t>
  </si>
  <si>
    <t>V0R7AFA</t>
  </si>
  <si>
    <t>42503-43967-42620</t>
  </si>
  <si>
    <t>K03Q1NO</t>
  </si>
  <si>
    <t>44489-42882-42857</t>
  </si>
  <si>
    <t>4IAZWE2</t>
  </si>
  <si>
    <t>44280-44270-44591</t>
  </si>
  <si>
    <t>PDHJ88O</t>
  </si>
  <si>
    <t>42838-42805-42281</t>
  </si>
  <si>
    <t>VBQ5ADU</t>
  </si>
  <si>
    <t>43375-42450-42542</t>
  </si>
  <si>
    <t>J7GOU6H</t>
  </si>
  <si>
    <t>44578-43274-43459</t>
  </si>
  <si>
    <t>SWHU3XV</t>
  </si>
  <si>
    <t>42803-42954-44086</t>
  </si>
  <si>
    <t>YMTNEPX</t>
  </si>
  <si>
    <t>42448-42855-43466</t>
  </si>
  <si>
    <t>2PY7X08</t>
  </si>
  <si>
    <t>43919-42406-42822</t>
  </si>
  <si>
    <t>HZON4EY</t>
  </si>
  <si>
    <t>42407-43800-43156</t>
  </si>
  <si>
    <t>A26ERKP</t>
  </si>
  <si>
    <t>43608-43397-42476</t>
  </si>
  <si>
    <t>U7KHJYT</t>
  </si>
  <si>
    <t>43589-44534-44256</t>
  </si>
  <si>
    <t>NB0XUMC</t>
  </si>
  <si>
    <t>42545-43676-42697</t>
  </si>
  <si>
    <t>UMYYZAP</t>
  </si>
  <si>
    <t>43819-42503-42788</t>
  </si>
  <si>
    <t>24I15MX</t>
  </si>
  <si>
    <t>42275-43791-44006</t>
  </si>
  <si>
    <t>U02CKNW</t>
  </si>
  <si>
    <t>42747-42324-42743</t>
  </si>
  <si>
    <t>IQX0B64</t>
  </si>
  <si>
    <t>44267-43892-44353</t>
  </si>
  <si>
    <t>BQ50F1W</t>
  </si>
  <si>
    <t>43841-43259-44548</t>
  </si>
  <si>
    <t>RP4PHJC</t>
  </si>
  <si>
    <t>44470-43880-44338</t>
  </si>
  <si>
    <t>W60BNHH</t>
  </si>
  <si>
    <t>42111-42757-43686</t>
  </si>
  <si>
    <t>TMSQ8X1</t>
  </si>
  <si>
    <t>44385-43693-43965</t>
  </si>
  <si>
    <t>SGWHT57</t>
  </si>
  <si>
    <t>43139-44122-42235</t>
  </si>
  <si>
    <t>FMIUBT4</t>
  </si>
  <si>
    <t>42530-43212-44251</t>
  </si>
  <si>
    <t>Q96W0UF</t>
  </si>
  <si>
    <t>43704-42382-42733</t>
  </si>
  <si>
    <t>S7KM7V3</t>
  </si>
  <si>
    <t>44018-43751-42737</t>
  </si>
  <si>
    <t>JRO0HSU</t>
  </si>
  <si>
    <t>42725-44568-43861</t>
  </si>
  <si>
    <t>AMF5PD2</t>
  </si>
  <si>
    <t>42555-43707-44182</t>
  </si>
  <si>
    <t>8JF2BJW</t>
  </si>
  <si>
    <t>42991-43988-42305</t>
  </si>
  <si>
    <t>XM9S8OK</t>
  </si>
  <si>
    <t>43135-42804-42700</t>
  </si>
  <si>
    <t>U5J78E1</t>
  </si>
  <si>
    <t>43624-43521-42796</t>
  </si>
  <si>
    <t>BE6T83U</t>
  </si>
  <si>
    <t>44261-43124-44516</t>
  </si>
  <si>
    <t>L9FATZN</t>
  </si>
  <si>
    <t>43991-43910-43823</t>
  </si>
  <si>
    <t>G4ILHKE</t>
  </si>
  <si>
    <t>44294-43912-43174</t>
  </si>
  <si>
    <t>LK4NUG8</t>
  </si>
  <si>
    <t>42476-44104-42817</t>
  </si>
  <si>
    <t>QM1LDUU</t>
  </si>
  <si>
    <t>42630-44293-42813</t>
  </si>
  <si>
    <t>PHMWTW6</t>
  </si>
  <si>
    <t>42959-42790-43410</t>
  </si>
  <si>
    <t>83B7GEC</t>
  </si>
  <si>
    <t>42357-43029-43289</t>
  </si>
  <si>
    <t>DO0EPYB</t>
  </si>
  <si>
    <t>43450-42889-42292</t>
  </si>
  <si>
    <t>F6T1IEL</t>
  </si>
  <si>
    <t>42336-43006-42930</t>
  </si>
  <si>
    <t>QZNFVED</t>
  </si>
  <si>
    <t>42240-42614-43870</t>
  </si>
  <si>
    <t>P5EDXB2</t>
  </si>
  <si>
    <t>42229-42979-42673</t>
  </si>
  <si>
    <t>QYZACZE</t>
  </si>
  <si>
    <t>43244-43198-43009</t>
  </si>
  <si>
    <t>R3OX3OK</t>
  </si>
  <si>
    <t>43528-43631-42402</t>
  </si>
  <si>
    <t>AVWSGM3</t>
  </si>
  <si>
    <t>44532-42879-42994</t>
  </si>
  <si>
    <t>JYKRF76</t>
  </si>
  <si>
    <t>42304-43319-42139</t>
  </si>
  <si>
    <t>NUDOWDF</t>
  </si>
  <si>
    <t>43460-42823-43614</t>
  </si>
  <si>
    <t>HIFGSXS</t>
  </si>
  <si>
    <t>43345-44237-44178</t>
  </si>
  <si>
    <t>D1AUZNN</t>
  </si>
  <si>
    <t>43812-43770-42332</t>
  </si>
  <si>
    <t>9A1Y55Y</t>
  </si>
  <si>
    <t>43843-44371-42438</t>
  </si>
  <si>
    <t>JMFQ53O</t>
  </si>
  <si>
    <t>43416-43618-42717</t>
  </si>
  <si>
    <t>5P67W4E</t>
  </si>
  <si>
    <t>43736-42420-42955</t>
  </si>
  <si>
    <t>2OH8SOE</t>
  </si>
  <si>
    <t>43080-42318-43884</t>
  </si>
  <si>
    <t>T10EFXL</t>
  </si>
  <si>
    <t>44586-43056-44486</t>
  </si>
  <si>
    <t>Q02ZYD8</t>
  </si>
  <si>
    <t>43871-43479-42449</t>
  </si>
  <si>
    <t>FMP3L33</t>
  </si>
  <si>
    <t>42905-43334-44009</t>
  </si>
  <si>
    <t>WWM0UOE</t>
  </si>
  <si>
    <t>42787-43953-44417</t>
  </si>
  <si>
    <t>MF5ZHI4</t>
  </si>
  <si>
    <t>43731-43374-43529</t>
  </si>
  <si>
    <t>TRUQUBL</t>
  </si>
  <si>
    <t>42216-43387-43816</t>
  </si>
  <si>
    <t>Z69QF5B</t>
  </si>
  <si>
    <t>43047-43020-43354</t>
  </si>
  <si>
    <t>38YRBEK</t>
  </si>
  <si>
    <t>43621-44403-43957</t>
  </si>
  <si>
    <t>ABIH0XP</t>
  </si>
  <si>
    <t>44439-43546-44414</t>
  </si>
  <si>
    <t>I1L4ELQ</t>
  </si>
  <si>
    <t>42181-43631-43009</t>
  </si>
  <si>
    <t>B1YNU3T</t>
  </si>
  <si>
    <t>44531-42714-44005</t>
  </si>
  <si>
    <t>H2T9YEV</t>
  </si>
  <si>
    <t>42608-42343-43504</t>
  </si>
  <si>
    <t>PS1K8AO</t>
  </si>
  <si>
    <t>44564-43461-43623</t>
  </si>
  <si>
    <t>RBC1C40</t>
  </si>
  <si>
    <t>43789-43869-44433</t>
  </si>
  <si>
    <t>AD8WDV8</t>
  </si>
  <si>
    <t>44455-44409-44460</t>
  </si>
  <si>
    <t>QXD5B14</t>
  </si>
  <si>
    <t>43230-44134-42266</t>
  </si>
  <si>
    <t>TUQIPS8</t>
  </si>
  <si>
    <t>43709-43671-42716</t>
  </si>
  <si>
    <t>X97E981</t>
  </si>
  <si>
    <t>43207-43245-42590</t>
  </si>
  <si>
    <t>6AIYPJ8</t>
  </si>
  <si>
    <t>42886-43449-43758</t>
  </si>
  <si>
    <t>CHTCRV9</t>
  </si>
  <si>
    <t>43549-44566-44398</t>
  </si>
  <si>
    <t>SJ05U3B</t>
  </si>
  <si>
    <t>44187-44116-42643</t>
  </si>
  <si>
    <t>SJDY61A</t>
  </si>
  <si>
    <t>43896-42959-44307</t>
  </si>
  <si>
    <t>ZZ8GHSF</t>
  </si>
  <si>
    <t>44185-43378-43476</t>
  </si>
  <si>
    <t>N84U2RY</t>
  </si>
  <si>
    <t>44081-44528-43650</t>
  </si>
  <si>
    <t>FOSJNIY</t>
  </si>
  <si>
    <t>43173-43378-44447</t>
  </si>
  <si>
    <t>BTHWU5X</t>
  </si>
  <si>
    <t>42844-43198-42590</t>
  </si>
  <si>
    <t>DNPLF4O</t>
  </si>
  <si>
    <t>42532-43969-42815</t>
  </si>
  <si>
    <t>9OMXSGN</t>
  </si>
  <si>
    <t>42796-43621-44149</t>
  </si>
  <si>
    <t>T385IOA</t>
  </si>
  <si>
    <t>44405-43885-43867</t>
  </si>
  <si>
    <t>BDKXR4O</t>
  </si>
  <si>
    <t>42668-42862-43552</t>
  </si>
  <si>
    <t>QNQFE9M</t>
  </si>
  <si>
    <t>44197-43266-43560</t>
  </si>
  <si>
    <t>STZHV3R</t>
  </si>
  <si>
    <t>43773-44500-44182</t>
  </si>
  <si>
    <t>7LFRKQL</t>
  </si>
  <si>
    <t>42996-43443-43963</t>
  </si>
  <si>
    <t>82A2DHG</t>
  </si>
  <si>
    <t>42697-42295-43196</t>
  </si>
  <si>
    <t>0R7QBEE</t>
  </si>
  <si>
    <t>42652-42393-44001</t>
  </si>
  <si>
    <t>KOAWA61</t>
  </si>
  <si>
    <t>44315-42550-44230</t>
  </si>
  <si>
    <t>9J84G6W</t>
  </si>
  <si>
    <t>44323-42703-44193</t>
  </si>
  <si>
    <t>N3E0Z4L</t>
  </si>
  <si>
    <t>43884-42819-44601</t>
  </si>
  <si>
    <t>MUGBCS1</t>
  </si>
  <si>
    <t>43231-42688-43310</t>
  </si>
  <si>
    <t>ZHZLGFE</t>
  </si>
  <si>
    <t>42772-42325-43046</t>
  </si>
  <si>
    <t>QOH1J58</t>
  </si>
  <si>
    <t>43543-44481-43886</t>
  </si>
  <si>
    <t>KM4K2JN</t>
  </si>
  <si>
    <t>43827-44435-44416</t>
  </si>
  <si>
    <t>GAFYZOP</t>
  </si>
  <si>
    <t>43354-42972-43580</t>
  </si>
  <si>
    <t>1CJSLQA</t>
  </si>
  <si>
    <t>43648-42474-42983</t>
  </si>
  <si>
    <t>EIBN4OQ</t>
  </si>
  <si>
    <t>42728-44022-42199</t>
  </si>
  <si>
    <t>E79TDK2</t>
  </si>
  <si>
    <t>43411-43365-44207</t>
  </si>
  <si>
    <t>R7P83JK</t>
  </si>
  <si>
    <t>44557-43660-44080</t>
  </si>
  <si>
    <t>OOATYWQ</t>
  </si>
  <si>
    <t>43419-43821-43486</t>
  </si>
  <si>
    <t>ZX8RA4R</t>
  </si>
  <si>
    <t>42250-42286-44592</t>
  </si>
  <si>
    <t>QTEUQNE</t>
  </si>
  <si>
    <t>44178-42244-43130</t>
  </si>
  <si>
    <t>CRQDPJW</t>
  </si>
  <si>
    <t>43319-43645-43248</t>
  </si>
  <si>
    <t>40ZLUB1</t>
  </si>
  <si>
    <t>44420-43822-43158</t>
  </si>
  <si>
    <t>L994BTF</t>
  </si>
  <si>
    <t>44482-43731-43825</t>
  </si>
  <si>
    <t>1CB4IOL</t>
  </si>
  <si>
    <t>43424-43929-43563</t>
  </si>
  <si>
    <t>79OJYO4</t>
  </si>
  <si>
    <t>42760-44518-42900</t>
  </si>
  <si>
    <t>65OJA17</t>
  </si>
  <si>
    <t>44047-42117-43755</t>
  </si>
  <si>
    <t>EDU0L3I</t>
  </si>
  <si>
    <t>43900-42304-42134</t>
  </si>
  <si>
    <t>ATZURZ9</t>
  </si>
  <si>
    <t>43023-43184-43216</t>
  </si>
  <si>
    <t>UA3O5BV</t>
  </si>
  <si>
    <t>43496-43476-42565</t>
  </si>
  <si>
    <t>HFMF1EZ</t>
  </si>
  <si>
    <t>42310-43667-42809</t>
  </si>
  <si>
    <t>CF0QKO6</t>
  </si>
  <si>
    <t>44025-42395-43412</t>
  </si>
  <si>
    <t>NM0N75Q</t>
  </si>
  <si>
    <t>43541-42685-42518</t>
  </si>
  <si>
    <t>LJQRWVJ</t>
  </si>
  <si>
    <t>44264-43157-42123</t>
  </si>
  <si>
    <t>FMV9XAN</t>
  </si>
  <si>
    <t>42670-42283-43142</t>
  </si>
  <si>
    <t>8N0XIEA</t>
  </si>
  <si>
    <t>43906-44487-42607</t>
  </si>
  <si>
    <t>V4NVUAH</t>
  </si>
  <si>
    <t>43149-44590-42541</t>
  </si>
  <si>
    <t>EAGWSJS</t>
  </si>
  <si>
    <t>43754-42636-42695</t>
  </si>
  <si>
    <t>XNPLIFV</t>
  </si>
  <si>
    <t>42263-43653-44166</t>
  </si>
  <si>
    <t>QJZ5LU0</t>
  </si>
  <si>
    <t>44064-44403-42222</t>
  </si>
  <si>
    <t>PWZHXWP</t>
  </si>
  <si>
    <t>42258-43191-42994</t>
  </si>
  <si>
    <t>13JHUFT</t>
  </si>
  <si>
    <t>44110-43439-44035</t>
  </si>
  <si>
    <t>XKZX9KB</t>
  </si>
  <si>
    <t>43435-44234-43492</t>
  </si>
  <si>
    <t>S2AC7NQ</t>
  </si>
  <si>
    <t>42228-42246-44036</t>
  </si>
  <si>
    <t>TYDA34I</t>
  </si>
  <si>
    <t>42260-42628-43721</t>
  </si>
  <si>
    <t>DFDY9IT</t>
  </si>
  <si>
    <t>42256-43200-43628</t>
  </si>
  <si>
    <t>TBMJPE8</t>
  </si>
  <si>
    <t>42608-43672-42210</t>
  </si>
  <si>
    <t>6GYIIKW</t>
  </si>
  <si>
    <t>43641-44100-42816</t>
  </si>
  <si>
    <t>XUDA7M3</t>
  </si>
  <si>
    <t>42547-42156-44211</t>
  </si>
  <si>
    <t>3V8CVW9</t>
  </si>
  <si>
    <t>43581-44588-43041</t>
  </si>
  <si>
    <t>XPGQY1H</t>
  </si>
  <si>
    <t>44600-42318-44458</t>
  </si>
  <si>
    <t>TVAR0TG</t>
  </si>
  <si>
    <t>42820-43816-43728</t>
  </si>
  <si>
    <t>JL9HI3T</t>
  </si>
  <si>
    <t>43066-43492-42442</t>
  </si>
  <si>
    <t>KHXDTNU</t>
  </si>
  <si>
    <t>44064-43291-43347</t>
  </si>
  <si>
    <t>IM6PZHJ</t>
  </si>
  <si>
    <t>43484-42969-42145</t>
  </si>
  <si>
    <t>LBYPJZA</t>
  </si>
  <si>
    <t>44160-44243-44184</t>
  </si>
  <si>
    <t>OWLNN5R</t>
  </si>
  <si>
    <t>43284-44506-43092</t>
  </si>
  <si>
    <t>TAJ4CE4</t>
  </si>
  <si>
    <t>43519-42649-42229</t>
  </si>
  <si>
    <t>1I5C6F4</t>
  </si>
  <si>
    <t>44278-43206-42180</t>
  </si>
  <si>
    <t>6LCAR1I</t>
  </si>
  <si>
    <t>43532-43474-44019</t>
  </si>
  <si>
    <t>GRQI4RM</t>
  </si>
  <si>
    <t>44225-43374-44347</t>
  </si>
  <si>
    <t>PIK090K</t>
  </si>
  <si>
    <t>42522-43046-43830</t>
  </si>
  <si>
    <t>AXJE413</t>
  </si>
  <si>
    <t>44100-44243-42713</t>
  </si>
  <si>
    <t>77YQ3TK</t>
  </si>
  <si>
    <t>43537-44005-42877</t>
  </si>
  <si>
    <t>FJX7PH1</t>
  </si>
  <si>
    <t>43638-43031-44307</t>
  </si>
  <si>
    <t>3FAHWTJ</t>
  </si>
  <si>
    <t>43499-42934-42627</t>
  </si>
  <si>
    <t>2GJKK58</t>
  </si>
  <si>
    <t>42233-43489-42589</t>
  </si>
  <si>
    <t>4NKNW32</t>
  </si>
  <si>
    <t>43038-43254-44411</t>
  </si>
  <si>
    <t>S8M9RH9</t>
  </si>
  <si>
    <t>42495-43412-42264</t>
  </si>
  <si>
    <t>62455LQ</t>
  </si>
  <si>
    <t>42365-42567-44549</t>
  </si>
  <si>
    <t>YFZINHZ</t>
  </si>
  <si>
    <t>44590-43899-43537</t>
  </si>
  <si>
    <t>Y4PHB3N</t>
  </si>
  <si>
    <t>43050-42900-43485</t>
  </si>
  <si>
    <t>2JNOPK2</t>
  </si>
  <si>
    <t>42119-44224-42845</t>
  </si>
  <si>
    <t>MLO4XZO</t>
  </si>
  <si>
    <t>42571-43314-43973</t>
  </si>
  <si>
    <t>K75UCKV</t>
  </si>
  <si>
    <t>42765-42623-42889</t>
  </si>
  <si>
    <t>3AKN1WB</t>
  </si>
  <si>
    <t>44001-42584-44161</t>
  </si>
  <si>
    <t>ZSUHRY2</t>
  </si>
  <si>
    <t>44489-44568-42532</t>
  </si>
  <si>
    <t>6VGN1YI</t>
  </si>
  <si>
    <t>43287-43387-42856</t>
  </si>
  <si>
    <t>5EBLBEQ</t>
  </si>
  <si>
    <t>43372-44081-44545</t>
  </si>
  <si>
    <t>6H5CYYW</t>
  </si>
  <si>
    <t>43649-42192-43504</t>
  </si>
  <si>
    <t>LPNS47B</t>
  </si>
  <si>
    <t>42814-42888-42693</t>
  </si>
  <si>
    <t>CFY8G7O</t>
  </si>
  <si>
    <t>42308-44064-43276</t>
  </si>
  <si>
    <t>J4R5S6F</t>
  </si>
  <si>
    <t>44475-44042-42645</t>
  </si>
  <si>
    <t>RKMO6G4</t>
  </si>
  <si>
    <t>42128-42383-43891</t>
  </si>
  <si>
    <t>YD98W27</t>
  </si>
  <si>
    <t>42985-44025-43113</t>
  </si>
  <si>
    <t>C767ERZ</t>
  </si>
  <si>
    <t>44446-43722-43674</t>
  </si>
  <si>
    <t>OLWRIBG</t>
  </si>
  <si>
    <t>43044-44300-44474</t>
  </si>
  <si>
    <t>HWHW4ZZ</t>
  </si>
  <si>
    <t>42483-42341-44576</t>
  </si>
  <si>
    <t>II3NU60</t>
  </si>
  <si>
    <t>44595-43472-43646</t>
  </si>
  <si>
    <t>SESVYHL</t>
  </si>
  <si>
    <t>42863-43391-43957</t>
  </si>
  <si>
    <t>Y5YNUIN</t>
  </si>
  <si>
    <t>42147-44555-44450</t>
  </si>
  <si>
    <t>Q4837PW</t>
  </si>
  <si>
    <t>43373-43353-43164</t>
  </si>
  <si>
    <t>B72XJFT</t>
  </si>
  <si>
    <t>42835-44058-44203</t>
  </si>
  <si>
    <t>47JIDG8</t>
  </si>
  <si>
    <t>42637-44547-42163</t>
  </si>
  <si>
    <t>KAAGO4H</t>
  </si>
  <si>
    <t>43664-42787-42282</t>
  </si>
  <si>
    <t>0MH7AQC</t>
  </si>
  <si>
    <t>43439-42705-42185</t>
  </si>
  <si>
    <t>L2SPICZ</t>
  </si>
  <si>
    <t>42744-43654-43825</t>
  </si>
  <si>
    <t>USTV5F2</t>
  </si>
  <si>
    <t>44384-43494-42883</t>
  </si>
  <si>
    <t>B9I6H0H</t>
  </si>
  <si>
    <t>43173-42694-44466</t>
  </si>
  <si>
    <t>6QAV24I</t>
  </si>
  <si>
    <t>43398-43900-43839</t>
  </si>
  <si>
    <t>J29MF3Q</t>
  </si>
  <si>
    <t>42460-42872-43634</t>
  </si>
  <si>
    <t>4RUGOD7</t>
  </si>
  <si>
    <t>44312-43571-43266</t>
  </si>
  <si>
    <t>QAXSQ9C</t>
  </si>
  <si>
    <t>43230-42435-42256</t>
  </si>
  <si>
    <t>LLM0FY5</t>
  </si>
  <si>
    <t>44052-43508-43785</t>
  </si>
  <si>
    <t>NUH9PMA</t>
  </si>
  <si>
    <t>43975-42143-43965</t>
  </si>
  <si>
    <t>3P3JC9W</t>
  </si>
  <si>
    <t>42387-43553-42278</t>
  </si>
  <si>
    <t>BW03XYG</t>
  </si>
  <si>
    <t>44132-44394-42918</t>
  </si>
  <si>
    <t>N1KXVN8</t>
  </si>
  <si>
    <t>43907-42254-44103</t>
  </si>
  <si>
    <t>ELN9VOY</t>
  </si>
  <si>
    <t>42813-44027-42843</t>
  </si>
  <si>
    <t>9XHLNHH</t>
  </si>
  <si>
    <t>43416-43415-42296</t>
  </si>
  <si>
    <t>5LVOOLP</t>
  </si>
  <si>
    <t>42601-44420-43038</t>
  </si>
  <si>
    <t>H22CG21</t>
  </si>
  <si>
    <t>42478-42700-43151</t>
  </si>
  <si>
    <t>KIN82M5</t>
  </si>
  <si>
    <t>44584-44291-44584</t>
  </si>
  <si>
    <t>62WDC8P</t>
  </si>
  <si>
    <t>42962-42808-43521</t>
  </si>
  <si>
    <t>UF7D6AY</t>
  </si>
  <si>
    <t>44537-42112-44336</t>
  </si>
  <si>
    <t>X23Y7U0</t>
  </si>
  <si>
    <t>44303-43374-43203</t>
  </si>
  <si>
    <t>EQRGVJ3</t>
  </si>
  <si>
    <t>43319-43860-42585</t>
  </si>
  <si>
    <t>4JP4A6U</t>
  </si>
  <si>
    <t>43873-43402-42440</t>
  </si>
  <si>
    <t>Y0TR53L</t>
  </si>
  <si>
    <t>44596-42643-42131</t>
  </si>
  <si>
    <t>2XJOT2A</t>
  </si>
  <si>
    <t>44013-42120-44002</t>
  </si>
  <si>
    <t>OUMKFFI</t>
  </si>
  <si>
    <t>44309-43961-43012</t>
  </si>
  <si>
    <t>YG436NW</t>
  </si>
  <si>
    <t>42166-42555-42600</t>
  </si>
  <si>
    <t>6WVAS0J</t>
  </si>
  <si>
    <t>43265-43894-42666</t>
  </si>
  <si>
    <t>YLX66YO</t>
  </si>
  <si>
    <t>44534-43366-44007</t>
  </si>
  <si>
    <t>0EHIFUG</t>
  </si>
  <si>
    <t>42943-42261-43012</t>
  </si>
  <si>
    <t>CEEFJOY</t>
  </si>
  <si>
    <t>43319-43745-43805</t>
  </si>
  <si>
    <t>U4EIT63</t>
  </si>
  <si>
    <t>44374-43313-43805</t>
  </si>
  <si>
    <t>I2XTUZS</t>
  </si>
  <si>
    <t>43513-43036-43645</t>
  </si>
  <si>
    <t>5WKTO7X</t>
  </si>
  <si>
    <t>42748-42893-42890</t>
  </si>
  <si>
    <t>K1KKQLV</t>
  </si>
  <si>
    <t>42992-43650-44237</t>
  </si>
  <si>
    <t>5G1MW3J</t>
  </si>
  <si>
    <t>42345-43236-43774</t>
  </si>
  <si>
    <t>7ANR2FC</t>
  </si>
  <si>
    <t>44008-43607-42830</t>
  </si>
  <si>
    <t>4PASJPQ</t>
  </si>
  <si>
    <t>43691-43637-42912</t>
  </si>
  <si>
    <t>737VV7S</t>
  </si>
  <si>
    <t>43971-43147-43124</t>
  </si>
  <si>
    <t>HN7L8AA</t>
  </si>
  <si>
    <t>42454-43619-42375</t>
  </si>
  <si>
    <t>ZWY4RNW</t>
  </si>
  <si>
    <t>43981-42634-43739</t>
  </si>
  <si>
    <t>2QEZW5P</t>
  </si>
  <si>
    <t>42379-43230-42454</t>
  </si>
  <si>
    <t>8DMSFQS</t>
  </si>
  <si>
    <t>43620-42884-43713</t>
  </si>
  <si>
    <t>TJP1HZA</t>
  </si>
  <si>
    <t>44190-43363-42759</t>
  </si>
  <si>
    <t>UVGIV3E</t>
  </si>
  <si>
    <t>42845-42307-43235</t>
  </si>
  <si>
    <t>E3BKX2R</t>
  </si>
  <si>
    <t>42394-43449-43883</t>
  </si>
  <si>
    <t>T66DHHK</t>
  </si>
  <si>
    <t>43257-44475-43824</t>
  </si>
  <si>
    <t>L3104U2</t>
  </si>
  <si>
    <t>43471-43650-44178</t>
  </si>
  <si>
    <t>NA9XX2G</t>
  </si>
  <si>
    <t>44182-43669-44508</t>
  </si>
  <si>
    <t>FZUJU1X</t>
  </si>
  <si>
    <t>42521-42276-43117</t>
  </si>
  <si>
    <t>WXAXO8C</t>
  </si>
  <si>
    <t>43022-43381-43306</t>
  </si>
  <si>
    <t>THN5HNW</t>
  </si>
  <si>
    <t>43493-44063-42852</t>
  </si>
  <si>
    <t>2BK4YQ7</t>
  </si>
  <si>
    <t>44462-42717-44058</t>
  </si>
  <si>
    <t>VTW74G0</t>
  </si>
  <si>
    <t>43045-44291-44412</t>
  </si>
  <si>
    <t>QOD63GN</t>
  </si>
  <si>
    <t>42191-44395-43660</t>
  </si>
  <si>
    <t>4M09YW4</t>
  </si>
  <si>
    <t>43096-43139-44021</t>
  </si>
  <si>
    <t>N9R522B</t>
  </si>
  <si>
    <t>44088-43550-43600</t>
  </si>
  <si>
    <t>FLWM2II</t>
  </si>
  <si>
    <t>44143-42895-42801</t>
  </si>
  <si>
    <t>BB90NNS</t>
  </si>
  <si>
    <t>43247-42401-44465</t>
  </si>
  <si>
    <t>KX0VH99</t>
  </si>
  <si>
    <t>43721-43957-44196</t>
  </si>
  <si>
    <t>1KKG6JW</t>
  </si>
  <si>
    <t>42116-42947-44314</t>
  </si>
  <si>
    <t>IFLY6JE</t>
  </si>
  <si>
    <t>42576-42939-44188</t>
  </si>
  <si>
    <t>1Z63ZQ3</t>
  </si>
  <si>
    <t>42320-44412-43558</t>
  </si>
  <si>
    <t>SSEXHUU</t>
  </si>
  <si>
    <t>44604-42629-43464</t>
  </si>
  <si>
    <t>9KJHRFY</t>
  </si>
  <si>
    <t>42907-42826-42564</t>
  </si>
  <si>
    <t>ONOKOO3</t>
  </si>
  <si>
    <t>42226-43507-44107</t>
  </si>
  <si>
    <t>K1IAVG7</t>
  </si>
  <si>
    <t>43474-43526-43121</t>
  </si>
  <si>
    <t>7YZ0N00</t>
  </si>
  <si>
    <t>42531-44484-43494</t>
  </si>
  <si>
    <t>BSIQQUW</t>
  </si>
  <si>
    <t>43319-42217-43383</t>
  </si>
  <si>
    <t>3IC4JCA</t>
  </si>
  <si>
    <t>44194-42828-44113</t>
  </si>
  <si>
    <t>I3SIACW</t>
  </si>
  <si>
    <t>42193-43612-44028</t>
  </si>
  <si>
    <t>93AF97T</t>
  </si>
  <si>
    <t>44068-43052-44548</t>
  </si>
  <si>
    <t>OL0U7KR</t>
  </si>
  <si>
    <t>43661-43727-44191</t>
  </si>
  <si>
    <t>A19PGHO</t>
  </si>
  <si>
    <t>44070-43117-42815</t>
  </si>
  <si>
    <t>S5GQCZZ</t>
  </si>
  <si>
    <t>43770-42924-43126</t>
  </si>
  <si>
    <t>RVGUI5Q</t>
  </si>
  <si>
    <t>44111-42159-42882</t>
  </si>
  <si>
    <t>64B19TG</t>
  </si>
  <si>
    <t>44364-43291-42257</t>
  </si>
  <si>
    <t>LSZLLEY</t>
  </si>
  <si>
    <t>43741-43368-43755</t>
  </si>
  <si>
    <t>2NQ2Y8V</t>
  </si>
  <si>
    <t>42717-42700-43543</t>
  </si>
  <si>
    <t>X46ABJX</t>
  </si>
  <si>
    <t>43408-42580-43256</t>
  </si>
  <si>
    <t>7SNHIQM</t>
  </si>
  <si>
    <t>43042-43901-43828</t>
  </si>
  <si>
    <t>GF70M0J</t>
  </si>
  <si>
    <t>43189-42639-43305</t>
  </si>
  <si>
    <t>XY2D1KE</t>
  </si>
  <si>
    <t>44184-42797-43563</t>
  </si>
  <si>
    <t>05JJK5F</t>
  </si>
  <si>
    <t>44368-42141-42655</t>
  </si>
  <si>
    <t>7FOD5RX</t>
  </si>
  <si>
    <t>42181-43518-43396</t>
  </si>
  <si>
    <t>4UIIMHH</t>
  </si>
  <si>
    <t>43527-44158-42710</t>
  </si>
  <si>
    <t>NLGLSF3</t>
  </si>
  <si>
    <t>43004-42485-43974</t>
  </si>
  <si>
    <t>K4Z0EKZ</t>
  </si>
  <si>
    <t>43176-42250-42309</t>
  </si>
  <si>
    <t>O0A2FRM</t>
  </si>
  <si>
    <t>43874-44559-43292</t>
  </si>
  <si>
    <t>8WHY536</t>
  </si>
  <si>
    <t>43964-43019-44309</t>
  </si>
  <si>
    <t>VI57R4Z</t>
  </si>
  <si>
    <t>44025-44180-43297</t>
  </si>
  <si>
    <t>54WS3GB</t>
  </si>
  <si>
    <t>42475-42186-43790</t>
  </si>
  <si>
    <t>SQYMQTB</t>
  </si>
  <si>
    <t>44359-44564-42674</t>
  </si>
  <si>
    <t>SPW0I8N</t>
  </si>
  <si>
    <t>44021-43895-42823</t>
  </si>
  <si>
    <t>6T7E1NX</t>
  </si>
  <si>
    <t>42695-43499-43482</t>
  </si>
  <si>
    <t>DAJVP7C</t>
  </si>
  <si>
    <t>43186-44510-42832</t>
  </si>
  <si>
    <t>O7F7TLI</t>
  </si>
  <si>
    <t>43582-42490-43426</t>
  </si>
  <si>
    <t>JR8S5F8</t>
  </si>
  <si>
    <t>42368-43325-43357</t>
  </si>
  <si>
    <t>9Y7VWY6</t>
  </si>
  <si>
    <t>44318-43477-44132</t>
  </si>
  <si>
    <t>JEIKS3O</t>
  </si>
  <si>
    <t>43528-42906-44583</t>
  </si>
  <si>
    <t>6QXUMEN</t>
  </si>
  <si>
    <t>42804-42982-43152</t>
  </si>
  <si>
    <t>22JYJYH</t>
  </si>
  <si>
    <t>42614-42713-42758</t>
  </si>
  <si>
    <t>K8TOAJF</t>
  </si>
  <si>
    <t>44163-44426-43240</t>
  </si>
  <si>
    <t>BGWGA0P</t>
  </si>
  <si>
    <t>44122-43766-42762</t>
  </si>
  <si>
    <t>ATYDJ6K</t>
  </si>
  <si>
    <t>43070-43892-44492</t>
  </si>
  <si>
    <t>PFRJW6N</t>
  </si>
  <si>
    <t>43501-43500-42719</t>
  </si>
  <si>
    <t>Z0A8BU8</t>
  </si>
  <si>
    <t>43534-44374-44210</t>
  </si>
  <si>
    <t>JGS629J</t>
  </si>
  <si>
    <t>43687-44087-43010</t>
  </si>
  <si>
    <t>3VUWTLZ</t>
  </si>
  <si>
    <t>44186-43590-44127</t>
  </si>
  <si>
    <t>RXN7ZBJ</t>
  </si>
  <si>
    <t>43256-42742-44373</t>
  </si>
  <si>
    <t>ICRRUVJ</t>
  </si>
  <si>
    <t>42672-42542-42403</t>
  </si>
  <si>
    <t>G7GP0MD</t>
  </si>
  <si>
    <t>43525-42956-44059</t>
  </si>
  <si>
    <t>3IA0IE1</t>
  </si>
  <si>
    <t>43115-42326-42190</t>
  </si>
  <si>
    <t>D254XPX</t>
  </si>
  <si>
    <t>42892-42739-44168</t>
  </si>
  <si>
    <t>KNIM64I</t>
  </si>
  <si>
    <t>43718-44007-44602</t>
  </si>
  <si>
    <t>WWU0SLI</t>
  </si>
  <si>
    <t>43443-42521-43091</t>
  </si>
  <si>
    <t>D9XT2IX</t>
  </si>
  <si>
    <t>43860-43055-44296</t>
  </si>
  <si>
    <t>BTP9YIV</t>
  </si>
  <si>
    <t>43160-44452-44488</t>
  </si>
  <si>
    <t>5M7IYHA</t>
  </si>
  <si>
    <t>42561-42504-44275</t>
  </si>
  <si>
    <t>M741MZC</t>
  </si>
  <si>
    <t>43254-44115-42646</t>
  </si>
  <si>
    <t>US0SQAD</t>
  </si>
  <si>
    <t>43824-44534-43944</t>
  </si>
  <si>
    <t>UXM6H8V</t>
  </si>
  <si>
    <t>43310-43120-43242</t>
  </si>
  <si>
    <t>K3NS1WA</t>
  </si>
  <si>
    <t>44229-42862-42670</t>
  </si>
  <si>
    <t>O24OS8H</t>
  </si>
  <si>
    <t>42656-43088-42975</t>
  </si>
  <si>
    <t>O8S130W</t>
  </si>
  <si>
    <t>43304-43339-42704</t>
  </si>
  <si>
    <t>Y1SYUBK</t>
  </si>
  <si>
    <t>42379-43475-44120</t>
  </si>
  <si>
    <t>NWCBHOE</t>
  </si>
  <si>
    <t>42423-43158-44081</t>
  </si>
  <si>
    <t>6PS3AFV</t>
  </si>
  <si>
    <t>42480-43656-44277</t>
  </si>
  <si>
    <t>MEG7UE5</t>
  </si>
  <si>
    <t>42815-44558-42893</t>
  </si>
  <si>
    <t>JWOURB3</t>
  </si>
  <si>
    <t>43301-43332-42403</t>
  </si>
  <si>
    <t>HUCR7LV</t>
  </si>
  <si>
    <t>43650-42590-42337</t>
  </si>
  <si>
    <t>E82UGGD</t>
  </si>
  <si>
    <t>43967-43785-42634</t>
  </si>
  <si>
    <t>L9KEJ4T</t>
  </si>
  <si>
    <t>44116-42902-43681</t>
  </si>
  <si>
    <t>GJV7FI4</t>
  </si>
  <si>
    <t>44520-42159-42772</t>
  </si>
  <si>
    <t>F73QHQ6</t>
  </si>
  <si>
    <t>42850-42665-43766</t>
  </si>
  <si>
    <t>77XWVE8</t>
  </si>
  <si>
    <t>43974-44302-42875</t>
  </si>
  <si>
    <t>3VQCNVR</t>
  </si>
  <si>
    <t>44605-42306-44362</t>
  </si>
  <si>
    <t>RGAO7ZI</t>
  </si>
  <si>
    <t>44477-43672-42958</t>
  </si>
  <si>
    <t>B5Q6F87</t>
  </si>
  <si>
    <t>44439-44159-42632</t>
  </si>
  <si>
    <t>UUAPASN</t>
  </si>
  <si>
    <t>42580-44063-42863</t>
  </si>
  <si>
    <t>T2EYMQ8</t>
  </si>
  <si>
    <t>44451-42313-44407</t>
  </si>
  <si>
    <t>CW7ZASR</t>
  </si>
  <si>
    <t>42118-44295-44065</t>
  </si>
  <si>
    <t>C1MJZ1Q</t>
  </si>
  <si>
    <t>42149-42456-42159</t>
  </si>
  <si>
    <t>1JM5POT</t>
  </si>
  <si>
    <t>42490-43330-42795</t>
  </si>
  <si>
    <t>7G51KFE</t>
  </si>
  <si>
    <t>43501-44103-44348</t>
  </si>
  <si>
    <t>N5KZKTD</t>
  </si>
  <si>
    <t>43503-42949-42946</t>
  </si>
  <si>
    <t>LBK81ZD</t>
  </si>
  <si>
    <t>43569-43799-44483</t>
  </si>
  <si>
    <t>55TYADW</t>
  </si>
  <si>
    <t>44512-44125-44516</t>
  </si>
  <si>
    <t>R6WN6DL</t>
  </si>
  <si>
    <t>43432-42413-44189</t>
  </si>
  <si>
    <t>Y77OQQX</t>
  </si>
  <si>
    <t>44226-43467-43434</t>
  </si>
  <si>
    <t>3ZYSEEP</t>
  </si>
  <si>
    <t>44341-42351-43329</t>
  </si>
  <si>
    <t>KYLNLW7</t>
  </si>
  <si>
    <t>43441-42593-43800</t>
  </si>
  <si>
    <t>B54BGS3</t>
  </si>
  <si>
    <t>43385-43702-42393</t>
  </si>
  <si>
    <t>EWG6QMX</t>
  </si>
  <si>
    <t>42294-42219-44394</t>
  </si>
  <si>
    <t>Q3D83FY</t>
  </si>
  <si>
    <t>43159-42629-42841</t>
  </si>
  <si>
    <t>PYHL6QO</t>
  </si>
  <si>
    <t>42106-42313-44544</t>
  </si>
  <si>
    <t>1VMKD6T</t>
  </si>
  <si>
    <t>43977-43760-43081</t>
  </si>
  <si>
    <t>YTX8F54</t>
  </si>
  <si>
    <t>42454-42841-42388</t>
  </si>
  <si>
    <t>SE7D3X7</t>
  </si>
  <si>
    <t>42950-42931-43952</t>
  </si>
  <si>
    <t>Z5NX2FN</t>
  </si>
  <si>
    <t>42867-43486-44582</t>
  </si>
  <si>
    <t>NCGEQ2R</t>
  </si>
  <si>
    <t>44120-42923-42818</t>
  </si>
  <si>
    <t>B9S3QQ5</t>
  </si>
  <si>
    <t>42581-44212-43731</t>
  </si>
  <si>
    <t>XXSGK45</t>
  </si>
  <si>
    <t>43538-43840-43205</t>
  </si>
  <si>
    <t>RD7N7SM</t>
  </si>
  <si>
    <t>42705-44576-42273</t>
  </si>
  <si>
    <t>OOZVWDA</t>
  </si>
  <si>
    <t>42664-44541-44466</t>
  </si>
  <si>
    <t>WKA1SRC</t>
  </si>
  <si>
    <t>42241-43002-43598</t>
  </si>
  <si>
    <t>I19C1D0</t>
  </si>
  <si>
    <t>44320-43066-42133</t>
  </si>
  <si>
    <t>3ZAN68U</t>
  </si>
  <si>
    <t>43647-43111-42565</t>
  </si>
  <si>
    <t>G2TBXE2</t>
  </si>
  <si>
    <t>44178-44361-44096</t>
  </si>
  <si>
    <t>MS9NNSZ</t>
  </si>
  <si>
    <t>43521-43149-44489</t>
  </si>
  <si>
    <t>TODAFMS</t>
  </si>
  <si>
    <t>43236-43796-42209</t>
  </si>
  <si>
    <t>GL9ETY9</t>
  </si>
  <si>
    <t>42350-42600-42335</t>
  </si>
  <si>
    <t>1Y43P4N</t>
  </si>
  <si>
    <t>42746-43315-42855</t>
  </si>
  <si>
    <t>11QEEPC</t>
  </si>
  <si>
    <t>42642-42151-42808</t>
  </si>
  <si>
    <t>897XOZ5</t>
  </si>
  <si>
    <t>43373-43834-43775</t>
  </si>
  <si>
    <t>UAVK6LS</t>
  </si>
  <si>
    <t>42139-42314-42802</t>
  </si>
  <si>
    <t>OWC4GD4</t>
  </si>
  <si>
    <t>43292-42273-42268</t>
  </si>
  <si>
    <t>RUJ98LZ</t>
  </si>
  <si>
    <t>42635-43128-42975</t>
  </si>
  <si>
    <t>EHIO4DJ</t>
  </si>
  <si>
    <t>43958-42222-42619</t>
  </si>
  <si>
    <t>Q7OLKIA</t>
  </si>
  <si>
    <t>43706-43143-42782</t>
  </si>
  <si>
    <t>YANR50O</t>
  </si>
  <si>
    <t>42903-42775-43244</t>
  </si>
  <si>
    <t>BLF553T</t>
  </si>
  <si>
    <t>43208-42432-44116</t>
  </si>
  <si>
    <t>EBJ3KI8</t>
  </si>
  <si>
    <t>43764-42355-43515</t>
  </si>
  <si>
    <t>P5J6BIN</t>
  </si>
  <si>
    <t>44036-43094-42486</t>
  </si>
  <si>
    <t>0K9KC8V</t>
  </si>
  <si>
    <t>43425-42411-44387</t>
  </si>
  <si>
    <t>FY4I2BO</t>
  </si>
  <si>
    <t>43224-43507-42727</t>
  </si>
  <si>
    <t>G0ITZA7</t>
  </si>
  <si>
    <t>43846-44592-43873</t>
  </si>
  <si>
    <t>L185UD5</t>
  </si>
  <si>
    <t>42296-43891-44438</t>
  </si>
  <si>
    <t>K3KMKDJ</t>
  </si>
  <si>
    <t>43590-43709-42154</t>
  </si>
  <si>
    <t>WD95PP4</t>
  </si>
  <si>
    <t>42937-42146-44377</t>
  </si>
  <si>
    <t>U5620RW</t>
  </si>
  <si>
    <t>43093-43346-44215</t>
  </si>
  <si>
    <t>SGLTR9O</t>
  </si>
  <si>
    <t>44549-42630-42836</t>
  </si>
  <si>
    <t>CFPP8BX</t>
  </si>
  <si>
    <t>43476-44145-42595</t>
  </si>
  <si>
    <t>3SK38X6</t>
  </si>
  <si>
    <t>44121-42686-43141</t>
  </si>
  <si>
    <t>QD5IPE1</t>
  </si>
  <si>
    <t>43540-43954-44160</t>
  </si>
  <si>
    <t>KISS9MF</t>
  </si>
  <si>
    <t>43264-42207-42509</t>
  </si>
  <si>
    <t>TB4B40V</t>
  </si>
  <si>
    <t>44335-44534-42465</t>
  </si>
  <si>
    <t>SFCM9PG</t>
  </si>
  <si>
    <t>43352-42737-44264</t>
  </si>
  <si>
    <t>CYXAQZ1</t>
  </si>
  <si>
    <t>44185-44303-42506</t>
  </si>
  <si>
    <t>VG7FSQE</t>
  </si>
  <si>
    <t>43335-43278-42304</t>
  </si>
  <si>
    <t>TPZJ4DE</t>
  </si>
  <si>
    <t>43673-43880-44377</t>
  </si>
  <si>
    <t>4Y752EC</t>
  </si>
  <si>
    <t>43213-42539-42845</t>
  </si>
  <si>
    <t>V1KIJO3</t>
  </si>
  <si>
    <t>44352-44322-43189</t>
  </si>
  <si>
    <t>ZAPBPPJ</t>
  </si>
  <si>
    <t>42577-42284-43407</t>
  </si>
  <si>
    <t>1DPI4Z7</t>
  </si>
  <si>
    <t>44428-44342-43617</t>
  </si>
  <si>
    <t>EZU483V</t>
  </si>
  <si>
    <t>44174-43284-43250</t>
  </si>
  <si>
    <t>ABNMNBK</t>
  </si>
  <si>
    <t>42275-42460-42502</t>
  </si>
  <si>
    <t>JHPVOYI</t>
  </si>
  <si>
    <t>42897-44514-43048</t>
  </si>
  <si>
    <t>Y6TRIDG</t>
  </si>
  <si>
    <t>44383-42226-42248</t>
  </si>
  <si>
    <t>A9ETOP0</t>
  </si>
  <si>
    <t>43038-43535-44419</t>
  </si>
  <si>
    <t>PFFG8YG</t>
  </si>
  <si>
    <t>43115-43096-43634</t>
  </si>
  <si>
    <t>918X8R6</t>
  </si>
  <si>
    <t>44187-44582-44540</t>
  </si>
  <si>
    <t>7ZIM9FB</t>
  </si>
  <si>
    <t>43985-42147-43150</t>
  </si>
  <si>
    <t>LLI6KWR</t>
  </si>
  <si>
    <t>44433-44291-42830</t>
  </si>
  <si>
    <t>5SX5SNH</t>
  </si>
  <si>
    <t>42749-43047-43155</t>
  </si>
  <si>
    <t>NVQAI61</t>
  </si>
  <si>
    <t>42991-42450-43988</t>
  </si>
  <si>
    <t>KC8DSPH</t>
  </si>
  <si>
    <t>43048-42935-44282</t>
  </si>
  <si>
    <t>UZZ6Q7W</t>
  </si>
  <si>
    <t>42582-42776-42407</t>
  </si>
  <si>
    <t>BOHOLNH</t>
  </si>
  <si>
    <t>42352-42685-42392</t>
  </si>
  <si>
    <t>BRVGO44</t>
  </si>
  <si>
    <t>42207-44500-42389</t>
  </si>
  <si>
    <t>CJNS9OZ</t>
  </si>
  <si>
    <t>42437-43457-42905</t>
  </si>
  <si>
    <t>7C2J9IC</t>
  </si>
  <si>
    <t>44296-42258-43187</t>
  </si>
  <si>
    <t>X6ALMY0</t>
  </si>
  <si>
    <t>44261-43346-43328</t>
  </si>
  <si>
    <t>BD37MP1</t>
  </si>
  <si>
    <t>42965-42430-42626</t>
  </si>
  <si>
    <t>J7M7TPY</t>
  </si>
  <si>
    <t>42276-43837-44325</t>
  </si>
  <si>
    <t>ODDQOYI</t>
  </si>
  <si>
    <t>42638-44070-43672</t>
  </si>
  <si>
    <t>S2EB2ZA</t>
  </si>
  <si>
    <t>43355-43469-42210</t>
  </si>
  <si>
    <t>L4KWFJ5</t>
  </si>
  <si>
    <t>43057-43265-42452</t>
  </si>
  <si>
    <t>5L26S1D</t>
  </si>
  <si>
    <t>44309-43042-42311</t>
  </si>
  <si>
    <t>MK0H3EV</t>
  </si>
  <si>
    <t>43420-44196-44028</t>
  </si>
  <si>
    <t>OKDIKPC</t>
  </si>
  <si>
    <t>44016-42239-44452</t>
  </si>
  <si>
    <t>SOBDWVR</t>
  </si>
  <si>
    <t>44425-43574-42947</t>
  </si>
  <si>
    <t>DQIIFLZ</t>
  </si>
  <si>
    <t>42385-42555-43701</t>
  </si>
  <si>
    <t>5QYTY7O</t>
  </si>
  <si>
    <t>42321-44382-43242</t>
  </si>
  <si>
    <t>3IWTOL6</t>
  </si>
  <si>
    <t>43733-43225-43776</t>
  </si>
  <si>
    <t>NV04A88</t>
  </si>
  <si>
    <t>42833-42852-43771</t>
  </si>
  <si>
    <t>OP2POKP</t>
  </si>
  <si>
    <t>42194-42527-42701</t>
  </si>
  <si>
    <t>Z7QB03D</t>
  </si>
  <si>
    <t>43469-44092-42242</t>
  </si>
  <si>
    <t>DDFZ9R2</t>
  </si>
  <si>
    <t>43364-43154-42940</t>
  </si>
  <si>
    <t>MZ8XUIR</t>
  </si>
  <si>
    <t>44064-44263-43238</t>
  </si>
  <si>
    <t>NNJRR0M</t>
  </si>
  <si>
    <t>44267-44152-43779</t>
  </si>
  <si>
    <t>EGFIS8N</t>
  </si>
  <si>
    <t>43715-42951-43333</t>
  </si>
  <si>
    <t>Z2TZRX2</t>
  </si>
  <si>
    <t>43364-43618-42853</t>
  </si>
  <si>
    <t>TMRTOM6</t>
  </si>
  <si>
    <t>42705-44500-42799</t>
  </si>
  <si>
    <t>B7UMVI2</t>
  </si>
  <si>
    <t>43796-44096-44091</t>
  </si>
  <si>
    <t>FNHUZ03</t>
  </si>
  <si>
    <t>44007-42584-44320</t>
  </si>
  <si>
    <t>Z7JLZIB</t>
  </si>
  <si>
    <t>44473-43456-44107</t>
  </si>
  <si>
    <t>E5ZXYE4</t>
  </si>
  <si>
    <t>44133-43986-43871</t>
  </si>
  <si>
    <t>S9YUMDN</t>
  </si>
  <si>
    <t>44362-43836-43867</t>
  </si>
  <si>
    <t>1WFVHHZ</t>
  </si>
  <si>
    <t>43606-44069-42261</t>
  </si>
  <si>
    <t>SZLZHB5</t>
  </si>
  <si>
    <t>42522-42363-42820</t>
  </si>
  <si>
    <t>6PYKS3Q</t>
  </si>
  <si>
    <t>42657-43182-43454</t>
  </si>
  <si>
    <t>FWEI54Z</t>
  </si>
  <si>
    <t>43336-43692-44070</t>
  </si>
  <si>
    <t>6QSBRVN</t>
  </si>
  <si>
    <t>44513-43150-42617</t>
  </si>
  <si>
    <t>QYM5XX1</t>
  </si>
  <si>
    <t>44179-44448-43079</t>
  </si>
  <si>
    <t>KL0IDLD</t>
  </si>
  <si>
    <t>42277-44081-44060</t>
  </si>
  <si>
    <t>RSD2AG2</t>
  </si>
  <si>
    <t>43636-43032-44126</t>
  </si>
  <si>
    <t>MSNKCAK</t>
  </si>
  <si>
    <t>43505-44139-43376</t>
  </si>
  <si>
    <t>NYKPY9T</t>
  </si>
  <si>
    <t>43722-44324-43919</t>
  </si>
  <si>
    <t>279ZDPX</t>
  </si>
  <si>
    <t>44236-44126-42518</t>
  </si>
  <si>
    <t>OO9JBBT</t>
  </si>
  <si>
    <t>43185-43547-43298</t>
  </si>
  <si>
    <t>4VH279G</t>
  </si>
  <si>
    <t>42784-44550-42938</t>
  </si>
  <si>
    <t>UL4HVU8</t>
  </si>
  <si>
    <t>43729-43419-43129</t>
  </si>
  <si>
    <t>OII938U</t>
  </si>
  <si>
    <t>43579-42869-44529</t>
  </si>
  <si>
    <t>3TXR9UO</t>
  </si>
  <si>
    <t>42314-42808-44129</t>
  </si>
  <si>
    <t>CR6IWR2</t>
  </si>
  <si>
    <t>44198-42200-44500</t>
  </si>
  <si>
    <t>N7M2N91</t>
  </si>
  <si>
    <t>42442-43532-42323</t>
  </si>
  <si>
    <t>TQYHSW9</t>
  </si>
  <si>
    <t>43849-42626-44458</t>
  </si>
  <si>
    <t>AEOCSMM</t>
  </si>
  <si>
    <t>42238-44054-43937</t>
  </si>
  <si>
    <t>CLVEVED</t>
  </si>
  <si>
    <t>44602-44585-43001</t>
  </si>
  <si>
    <t>0T53KPV</t>
  </si>
  <si>
    <t>44096-44232-44272</t>
  </si>
  <si>
    <t>NXIUY19</t>
  </si>
  <si>
    <t>42389-43166-44572</t>
  </si>
  <si>
    <t>UF19THL</t>
  </si>
  <si>
    <t>44182-44059-43496</t>
  </si>
  <si>
    <t>K4R0TAF</t>
  </si>
  <si>
    <t>42297-42121-42833</t>
  </si>
  <si>
    <t>JAQYSY7</t>
  </si>
  <si>
    <t>43499-44227-42716</t>
  </si>
  <si>
    <t>LKVZZP7</t>
  </si>
  <si>
    <t>43172-43090-42271</t>
  </si>
  <si>
    <t>PSH55MP</t>
  </si>
  <si>
    <t>43760-42267-42504</t>
  </si>
  <si>
    <t>KJCYVO7</t>
  </si>
  <si>
    <t>42308-43720-42765</t>
  </si>
  <si>
    <t>8EX3G11</t>
  </si>
  <si>
    <t>42945-44015-42886</t>
  </si>
  <si>
    <t>NV5KLWT</t>
  </si>
  <si>
    <t>44227-44240-44341</t>
  </si>
  <si>
    <t>JMLFZNM</t>
  </si>
  <si>
    <t>42353-43541-43634</t>
  </si>
  <si>
    <t>49ELEAR</t>
  </si>
  <si>
    <t>42491-43490-42972</t>
  </si>
  <si>
    <t>XNPKB95</t>
  </si>
  <si>
    <t>43386-43657-43725</t>
  </si>
  <si>
    <t>6VOA686</t>
  </si>
  <si>
    <t>43673-42303-42317</t>
  </si>
  <si>
    <t>AGCDKFJ</t>
  </si>
  <si>
    <t>42308-43273-44589</t>
  </si>
  <si>
    <t>VZU4WQD</t>
  </si>
  <si>
    <t>42547-44329-43551</t>
  </si>
  <si>
    <t>AG28XCT</t>
  </si>
  <si>
    <t>43682-43895-44391</t>
  </si>
  <si>
    <t>R6RUA6V</t>
  </si>
  <si>
    <t>44210-43821-43678</t>
  </si>
  <si>
    <t>DDJHUZR</t>
  </si>
  <si>
    <t>42778-43551-44258</t>
  </si>
  <si>
    <t>BZPABVY</t>
  </si>
  <si>
    <t>42772-44517-42741</t>
  </si>
  <si>
    <t>WZHFESQ</t>
  </si>
  <si>
    <t>42890-43206-44583</t>
  </si>
  <si>
    <t>57O2JTA</t>
  </si>
  <si>
    <t>43144-43741-42288</t>
  </si>
  <si>
    <t>DE4XIBK</t>
  </si>
  <si>
    <t>44568-42534-44550</t>
  </si>
  <si>
    <t>22TYKVU</t>
  </si>
  <si>
    <t>43434-42867-42538</t>
  </si>
  <si>
    <t>HSKYGZK</t>
  </si>
  <si>
    <t>42894-44334-44418</t>
  </si>
  <si>
    <t>GXDQX9E</t>
  </si>
  <si>
    <t>43154-43778-43959</t>
  </si>
  <si>
    <t>0XQA0LZ</t>
  </si>
  <si>
    <t>42818-44407-43861</t>
  </si>
  <si>
    <t>HE9ZG9T</t>
  </si>
  <si>
    <t>44560-43277-42775</t>
  </si>
  <si>
    <t>KDKQKBB</t>
  </si>
  <si>
    <t>42243-43575-43809</t>
  </si>
  <si>
    <t>2VNLZB0</t>
  </si>
  <si>
    <t>44425-42471-43457</t>
  </si>
  <si>
    <t>B07SQR5</t>
  </si>
  <si>
    <t>43831-42205-42833</t>
  </si>
  <si>
    <t>H13NM94</t>
  </si>
  <si>
    <t>42191-42906-43150</t>
  </si>
  <si>
    <t>S8N2QB0</t>
  </si>
  <si>
    <t>43341-44528-42858</t>
  </si>
  <si>
    <t>LGVRBL4</t>
  </si>
  <si>
    <t>42437-42738-42592</t>
  </si>
  <si>
    <t>HOWQUTL</t>
  </si>
  <si>
    <t>44288-44129-43208</t>
  </si>
  <si>
    <t>QDTDFK3</t>
  </si>
  <si>
    <t>42726-42659-42329</t>
  </si>
  <si>
    <t>0BHS6SE</t>
  </si>
  <si>
    <t>42753-44179-43457</t>
  </si>
  <si>
    <t>PMDKWQR</t>
  </si>
  <si>
    <t>42319-43816-44472</t>
  </si>
  <si>
    <t>OVTX4GQ</t>
  </si>
  <si>
    <t>42637-43092-43997</t>
  </si>
  <si>
    <t>B2GZ0ML</t>
  </si>
  <si>
    <t>43392-42802-43199</t>
  </si>
  <si>
    <t>QVWZ3TM</t>
  </si>
  <si>
    <t>42846-43012-43529</t>
  </si>
  <si>
    <t>2TO6I2A</t>
  </si>
  <si>
    <t>43868-42911-44208</t>
  </si>
  <si>
    <t>JAS4VMP</t>
  </si>
  <si>
    <t>44430-43099-43628</t>
  </si>
  <si>
    <t>CJBI8Z1</t>
  </si>
  <si>
    <t>42940-44489-43106</t>
  </si>
  <si>
    <t>IYFDRJ4</t>
  </si>
  <si>
    <t>42190-44172-43740</t>
  </si>
  <si>
    <t>AC65FL2</t>
  </si>
  <si>
    <t>43459-43078-42868</t>
  </si>
  <si>
    <t>TE2RRNR</t>
  </si>
  <si>
    <t>42854-42438-43967</t>
  </si>
  <si>
    <t>FM93JRS</t>
  </si>
  <si>
    <t>42898-42938-43459</t>
  </si>
  <si>
    <t>XJVWOQK</t>
  </si>
  <si>
    <t>42145-43418-42791</t>
  </si>
  <si>
    <t>NK67KME</t>
  </si>
  <si>
    <t>44572-43317-42607</t>
  </si>
  <si>
    <t>O4HX0ED</t>
  </si>
  <si>
    <t>43048-43397-43779</t>
  </si>
  <si>
    <t>8CI9M6C</t>
  </si>
  <si>
    <t>43203-42286-44374</t>
  </si>
  <si>
    <t>CM23SOW</t>
  </si>
  <si>
    <t>43145-44601-42955</t>
  </si>
  <si>
    <t>E140R9B</t>
  </si>
  <si>
    <t>44178-42147-42704</t>
  </si>
  <si>
    <t>KV8D4WB</t>
  </si>
  <si>
    <t>43534-44433-44446</t>
  </si>
  <si>
    <t>MVAC0UU</t>
  </si>
  <si>
    <t>43730-43161-42275</t>
  </si>
  <si>
    <t>L0XKD6I</t>
  </si>
  <si>
    <t>43930-42642-43687</t>
  </si>
  <si>
    <t>307RZFV</t>
  </si>
  <si>
    <t>42530-44313-43196</t>
  </si>
  <si>
    <t>JYAIPIP</t>
  </si>
  <si>
    <t>43993-43418-43329</t>
  </si>
  <si>
    <t>SC0YLNL</t>
  </si>
  <si>
    <t>44216-42599-43931</t>
  </si>
  <si>
    <t>JFYTVBQ</t>
  </si>
  <si>
    <t>44566-44049-43348</t>
  </si>
  <si>
    <t>HLIF398</t>
  </si>
  <si>
    <t>42564-42670-44019</t>
  </si>
  <si>
    <t>PO0IRVM</t>
  </si>
  <si>
    <t>42802-43237-43374</t>
  </si>
  <si>
    <t>1FW5N2I</t>
  </si>
  <si>
    <t>44110-44200-42443</t>
  </si>
  <si>
    <t>VUM6FM6</t>
  </si>
  <si>
    <t>43295-42356-42155</t>
  </si>
  <si>
    <t>2BDJBGE</t>
  </si>
  <si>
    <t>42420-44579-44147</t>
  </si>
  <si>
    <t>22KB2P3</t>
  </si>
  <si>
    <t>43720-42159-43275</t>
  </si>
  <si>
    <t>J507GTH</t>
  </si>
  <si>
    <t>44307-42427-42765</t>
  </si>
  <si>
    <t>YU8H4SE</t>
  </si>
  <si>
    <t>43423-43840-42728</t>
  </si>
  <si>
    <t>SO688VW</t>
  </si>
  <si>
    <t>44244-44154-42464</t>
  </si>
  <si>
    <t>54DAT7M</t>
  </si>
  <si>
    <t>44586-43958-43270</t>
  </si>
  <si>
    <t>CE3EYTC</t>
  </si>
  <si>
    <t>44254-43157-42772</t>
  </si>
  <si>
    <t>QT1HEQM</t>
  </si>
  <si>
    <t>44075-42524-42306</t>
  </si>
  <si>
    <t>TJQBY1F</t>
  </si>
  <si>
    <t>43824-44030-42732</t>
  </si>
  <si>
    <t>OJ6UI56</t>
  </si>
  <si>
    <t>43066-42129-42831</t>
  </si>
  <si>
    <t>OGYAAGS</t>
  </si>
  <si>
    <t>42501-44203-44214</t>
  </si>
  <si>
    <t>ECNGB2B</t>
  </si>
  <si>
    <t>44287-43318-43325</t>
  </si>
  <si>
    <t>63HUZ9F</t>
  </si>
  <si>
    <t>44195-43271-42344</t>
  </si>
  <si>
    <t>UVPOOO0</t>
  </si>
  <si>
    <t>43372-42750-43044</t>
  </si>
  <si>
    <t>92Q98K4</t>
  </si>
  <si>
    <t>43524-43644-43897</t>
  </si>
  <si>
    <t>BOX2I0H</t>
  </si>
  <si>
    <t>42357-42735-43394</t>
  </si>
  <si>
    <t>AIWI06G</t>
  </si>
  <si>
    <t>43562-44396-44429</t>
  </si>
  <si>
    <t>FZQJ144</t>
  </si>
  <si>
    <t>42997-44108-42638</t>
  </si>
  <si>
    <t>TE755Z1</t>
  </si>
  <si>
    <t>43095-44547-42860</t>
  </si>
  <si>
    <t>CYAIDBG</t>
  </si>
  <si>
    <t>44452-44582-42922</t>
  </si>
  <si>
    <t>NUJH0BK</t>
  </si>
  <si>
    <t>43208-42972-42199</t>
  </si>
  <si>
    <t>R0EIWSC</t>
  </si>
  <si>
    <t>43607-42710-42445</t>
  </si>
  <si>
    <t>LUAQK0K</t>
  </si>
  <si>
    <t>44016-43914-43334</t>
  </si>
  <si>
    <t>7NSODHU</t>
  </si>
  <si>
    <t>44561-43140-42375</t>
  </si>
  <si>
    <t>O3DEZWA</t>
  </si>
  <si>
    <t>42128-43917-44454</t>
  </si>
  <si>
    <t>JEKICA0</t>
  </si>
  <si>
    <t>42550-44113-44248</t>
  </si>
  <si>
    <t>QPKM9ZE</t>
  </si>
  <si>
    <t>44573-44354-42232</t>
  </si>
  <si>
    <t>4XG117Q</t>
  </si>
  <si>
    <t>44572-43599-43063</t>
  </si>
  <si>
    <t>ATGUAY6</t>
  </si>
  <si>
    <t>42596-43719-42437</t>
  </si>
  <si>
    <t>QD6F7A0</t>
  </si>
  <si>
    <t>44408-42802-43983</t>
  </si>
  <si>
    <t>9J25EAX</t>
  </si>
  <si>
    <t>43118-42360-42190</t>
  </si>
  <si>
    <t>5OS8V5O</t>
  </si>
  <si>
    <t>43497-43058-43028</t>
  </si>
  <si>
    <t>O9Q7639</t>
  </si>
  <si>
    <t>42762-42545-42637</t>
  </si>
  <si>
    <t>HXKQQ6W</t>
  </si>
  <si>
    <t>44107-42601-43052</t>
  </si>
  <si>
    <t>4S8GM2Q</t>
  </si>
  <si>
    <t>42240-42818-44501</t>
  </si>
  <si>
    <t>RMYIZ7V</t>
  </si>
  <si>
    <t>42936-42473-44515</t>
  </si>
  <si>
    <t>JMMYGL8</t>
  </si>
  <si>
    <t>42591-42609-44434</t>
  </si>
  <si>
    <t>3ECCWDC</t>
  </si>
  <si>
    <t>43410-44183-42833</t>
  </si>
  <si>
    <t>HYN426W</t>
  </si>
  <si>
    <t>43842-44534-44559</t>
  </si>
  <si>
    <t>6ENAM1X</t>
  </si>
  <si>
    <t>42943-43246-43963</t>
  </si>
  <si>
    <t>XWV7B6L</t>
  </si>
  <si>
    <t>44579-42519-43812</t>
  </si>
  <si>
    <t>H9EUAKV</t>
  </si>
  <si>
    <t>42998-43031-44310</t>
  </si>
  <si>
    <t>ET2NJH3</t>
  </si>
  <si>
    <t>44508-42910-44188</t>
  </si>
  <si>
    <t>WR5D0K9</t>
  </si>
  <si>
    <t>42354-43459-43290</t>
  </si>
  <si>
    <t>QKN9QVG</t>
  </si>
  <si>
    <t>42407-42773-42617</t>
  </si>
  <si>
    <t>5R2QKI8</t>
  </si>
  <si>
    <t>42211-43489-43637</t>
  </si>
  <si>
    <t>2KZMZP6</t>
  </si>
  <si>
    <t>42214-44070-43065</t>
  </si>
  <si>
    <t>CJDDAUW</t>
  </si>
  <si>
    <t>42685-43656-42197</t>
  </si>
  <si>
    <t>GHIOY1G</t>
  </si>
  <si>
    <t>44553-44032-44115</t>
  </si>
  <si>
    <t>GB0KCTJ</t>
  </si>
  <si>
    <t>43635-44361-43770</t>
  </si>
  <si>
    <t>2OHZWLK</t>
  </si>
  <si>
    <t>42783-44345-43416</t>
  </si>
  <si>
    <t>0KO6I8D</t>
  </si>
  <si>
    <t>44421-42933-43195</t>
  </si>
  <si>
    <t>V7BJH6Z</t>
  </si>
  <si>
    <t>43355-44137-43367</t>
  </si>
  <si>
    <t>TRD5AK7</t>
  </si>
  <si>
    <t>44215-43056-42110</t>
  </si>
  <si>
    <t>0AOU5IE</t>
  </si>
  <si>
    <t>42334-42179-43373</t>
  </si>
  <si>
    <t>G7HPTMN</t>
  </si>
  <si>
    <t>42698-44508-44046</t>
  </si>
  <si>
    <t>R7OOVBM</t>
  </si>
  <si>
    <t>42663-44228-42737</t>
  </si>
  <si>
    <t>UFB8ZH1</t>
  </si>
  <si>
    <t>43091-44019-42709</t>
  </si>
  <si>
    <t>3Z2OTGJ</t>
  </si>
  <si>
    <t>42330-44504-42746</t>
  </si>
  <si>
    <t>X7EH0N0</t>
  </si>
  <si>
    <t>42364-43656-42291</t>
  </si>
  <si>
    <t>4HWJR3R</t>
  </si>
  <si>
    <t>44175-42408-44138</t>
  </si>
  <si>
    <t>CD6N9QT</t>
  </si>
  <si>
    <t>43486-44189-44159</t>
  </si>
  <si>
    <t>LH7NF15</t>
  </si>
  <si>
    <t>42837-43765-43211</t>
  </si>
  <si>
    <t>UB9VCW7</t>
  </si>
  <si>
    <t>42437-42794-42473</t>
  </si>
  <si>
    <t>9LH52PX</t>
  </si>
  <si>
    <t>43519-43312-43093</t>
  </si>
  <si>
    <t>KT6R4UM</t>
  </si>
  <si>
    <t>43155-42381-42710</t>
  </si>
  <si>
    <t>HKOH8HV</t>
  </si>
  <si>
    <t>43160-44367-42205</t>
  </si>
  <si>
    <t>2SR2YIP</t>
  </si>
  <si>
    <t>43528-42899-43818</t>
  </si>
  <si>
    <t>ZAV9ZP6</t>
  </si>
  <si>
    <t>42624-42498-43440</t>
  </si>
  <si>
    <t>7EKLZDS</t>
  </si>
  <si>
    <t>43947-43056-42231</t>
  </si>
  <si>
    <t>PYVFPGZ</t>
  </si>
  <si>
    <t>44096-42518-42109</t>
  </si>
  <si>
    <t>4LM44YI</t>
  </si>
  <si>
    <t>44096-42307-44021</t>
  </si>
  <si>
    <t>YDCIBBQ</t>
  </si>
  <si>
    <t>43588-44058-43923</t>
  </si>
  <si>
    <t>M0VLEBQ</t>
  </si>
  <si>
    <t>42516-44117-43517</t>
  </si>
  <si>
    <t>T45Q7LM</t>
  </si>
  <si>
    <t>43423-44573-43693</t>
  </si>
  <si>
    <t>8RJP794</t>
  </si>
  <si>
    <t>43313-44456-44536</t>
  </si>
  <si>
    <t>P1N40FA</t>
  </si>
  <si>
    <t>43576-43655-42327</t>
  </si>
  <si>
    <t>V894VC0</t>
  </si>
  <si>
    <t>43421-42280-42199</t>
  </si>
  <si>
    <t>9LD7VXS</t>
  </si>
  <si>
    <t>42629-42929-43494</t>
  </si>
  <si>
    <t>8EKS4AJ</t>
  </si>
  <si>
    <t>42615-43373-44148</t>
  </si>
  <si>
    <t>73SQ1KY</t>
  </si>
  <si>
    <t>43380-44326-43822</t>
  </si>
  <si>
    <t>1ZSPS2C</t>
  </si>
  <si>
    <t>43542-42925-42978</t>
  </si>
  <si>
    <t>K2M31DP</t>
  </si>
  <si>
    <t>43375-43898-42770</t>
  </si>
  <si>
    <t>PWIY5BW</t>
  </si>
  <si>
    <t>42911-44317-43648</t>
  </si>
  <si>
    <t>HWPT1QM</t>
  </si>
  <si>
    <t>44100-43233-42741</t>
  </si>
  <si>
    <t>E5YPC0H</t>
  </si>
  <si>
    <t>43029-42978-44600</t>
  </si>
  <si>
    <t>VEXCV84</t>
  </si>
  <si>
    <t>42555-44263-43834</t>
  </si>
  <si>
    <t>85MEF53</t>
  </si>
  <si>
    <t>43905-42106-42612</t>
  </si>
  <si>
    <t>U2LWPRY</t>
  </si>
  <si>
    <t>42338-42407-44042</t>
  </si>
  <si>
    <t>FUIYCS5</t>
  </si>
  <si>
    <t>43439-43725-44473</t>
  </si>
  <si>
    <t>8WSRHF7</t>
  </si>
  <si>
    <t>42539-42178-43672</t>
  </si>
  <si>
    <t>2DSGJH9</t>
  </si>
  <si>
    <t>43962-43840-42209</t>
  </si>
  <si>
    <t>I765VQ7</t>
  </si>
  <si>
    <t>43071-43173-42867</t>
  </si>
  <si>
    <t>GUU1KEP</t>
  </si>
  <si>
    <t>43197-43935-44534</t>
  </si>
  <si>
    <t>MAVXDAN</t>
  </si>
  <si>
    <t>43857-42402-43502</t>
  </si>
  <si>
    <t>71ZNYZ7</t>
  </si>
  <si>
    <t>43432-43208-42267</t>
  </si>
  <si>
    <t>EH73JOU</t>
  </si>
  <si>
    <t>43553-44101-43847</t>
  </si>
  <si>
    <t>S0ASUNT</t>
  </si>
  <si>
    <t>43317-44024-44476</t>
  </si>
  <si>
    <t>R5146K8</t>
  </si>
  <si>
    <t>44061-42618-42561</t>
  </si>
  <si>
    <t>H0VRCH3</t>
  </si>
  <si>
    <t>43345-43896-42581</t>
  </si>
  <si>
    <t>U329VWD</t>
  </si>
  <si>
    <t>42368-43832-43395</t>
  </si>
  <si>
    <t>MI3BENC</t>
  </si>
  <si>
    <t>42853-44160-43934</t>
  </si>
  <si>
    <t>G1Y9EAD</t>
  </si>
  <si>
    <t>42698-43195-44224</t>
  </si>
  <si>
    <t>8P0JV0J</t>
  </si>
  <si>
    <t>44413-42725-44563</t>
  </si>
  <si>
    <t>9JNS0CM</t>
  </si>
  <si>
    <t>43137-42797-44551</t>
  </si>
  <si>
    <t>HL8T6RG</t>
  </si>
  <si>
    <t>42488-44011-43627</t>
  </si>
  <si>
    <t>ZZ0U74M</t>
  </si>
  <si>
    <t>42581-44228-43311</t>
  </si>
  <si>
    <t>N3THBRN</t>
  </si>
  <si>
    <t>42410-44219-43623</t>
  </si>
  <si>
    <t>ATEBRI0</t>
  </si>
  <si>
    <t>43410-42787-43710</t>
  </si>
  <si>
    <t>IFMU1OZ</t>
  </si>
  <si>
    <t>43424-43428-42317</t>
  </si>
  <si>
    <t>J4E9HRT</t>
  </si>
  <si>
    <t>42808-43385-42873</t>
  </si>
  <si>
    <t>Z6K3Y83</t>
  </si>
  <si>
    <t>42566-42721-42472</t>
  </si>
  <si>
    <t>63FJ8SC</t>
  </si>
  <si>
    <t>42115-43857-42335</t>
  </si>
  <si>
    <t>3W3XRFJ</t>
  </si>
  <si>
    <t>42436-42528-42700</t>
  </si>
  <si>
    <t>HHZA7HA</t>
  </si>
  <si>
    <t>44601-42675-42758</t>
  </si>
  <si>
    <t>DTNYEWZ</t>
  </si>
  <si>
    <t>43514-44292-43569</t>
  </si>
  <si>
    <t>UKLFJ49</t>
  </si>
  <si>
    <t>44427-42430-44005</t>
  </si>
  <si>
    <t>0SJKEM6</t>
  </si>
  <si>
    <t>42552-43624-42454</t>
  </si>
  <si>
    <t>8XZBWC9</t>
  </si>
  <si>
    <t>42798-42287-43331</t>
  </si>
  <si>
    <t>B1YIG5F</t>
  </si>
  <si>
    <t>42889-42196-43495</t>
  </si>
  <si>
    <t>ZL9AMNT</t>
  </si>
  <si>
    <t>43379-42800-42602</t>
  </si>
  <si>
    <t>I868BUJ</t>
  </si>
  <si>
    <t>42578-42565-43885</t>
  </si>
  <si>
    <t>52GH31X</t>
  </si>
  <si>
    <t>43701-42452-42123</t>
  </si>
  <si>
    <t>Z51KTLN</t>
  </si>
  <si>
    <t>43453-43354-44458</t>
  </si>
  <si>
    <t>WJLHFPH</t>
  </si>
  <si>
    <t>42275-42139-43350</t>
  </si>
  <si>
    <t>9LWFD51</t>
  </si>
  <si>
    <t>42175-42503-44503</t>
  </si>
  <si>
    <t>8QG5KYY</t>
  </si>
  <si>
    <t>42641-43672-43459</t>
  </si>
  <si>
    <t>HSZZHCY</t>
  </si>
  <si>
    <t>43878-43730-44449</t>
  </si>
  <si>
    <t>1A6Q0M9</t>
  </si>
  <si>
    <t>42351-42640-42555</t>
  </si>
  <si>
    <t>7C6YAK0</t>
  </si>
  <si>
    <t>43026-42717-43829</t>
  </si>
  <si>
    <t>Y3GQ3DB</t>
  </si>
  <si>
    <t>43851-43093-42849</t>
  </si>
  <si>
    <t>1QZDDW6</t>
  </si>
  <si>
    <t>42796-42730-42933</t>
  </si>
  <si>
    <t>07K1VNL</t>
  </si>
  <si>
    <t>43416-43565-42138</t>
  </si>
  <si>
    <t>4S9D2IR</t>
  </si>
  <si>
    <t>43931-42890-43599</t>
  </si>
  <si>
    <t>93JE6MK</t>
  </si>
  <si>
    <t>42254-42956-44063</t>
  </si>
  <si>
    <t>PQ8541H</t>
  </si>
  <si>
    <t>42164-42140-43541</t>
  </si>
  <si>
    <t>XPEVV47</t>
  </si>
  <si>
    <t>44171-44160-44539</t>
  </si>
  <si>
    <t>CDBG4EA</t>
  </si>
  <si>
    <t>44466-42195-44045</t>
  </si>
  <si>
    <t>CISU0P4</t>
  </si>
  <si>
    <t>43848-44476-42293</t>
  </si>
  <si>
    <t>GC05AV9</t>
  </si>
  <si>
    <t>44199-42240-43745</t>
  </si>
  <si>
    <t>MXU9CES</t>
  </si>
  <si>
    <t>42357-42212-42368</t>
  </si>
  <si>
    <t>4UBML16</t>
  </si>
  <si>
    <t>43841-42392-44393</t>
  </si>
  <si>
    <t>8NPWSLY</t>
  </si>
  <si>
    <t>43935-43823-43201</t>
  </si>
  <si>
    <t>DJNJVXR</t>
  </si>
  <si>
    <t>43461-43121-43033</t>
  </si>
  <si>
    <t>Y5EXXW8</t>
  </si>
  <si>
    <t>44266-42467-43332</t>
  </si>
  <si>
    <t>IS7KQO1</t>
  </si>
  <si>
    <t>43736-42234-44294</t>
  </si>
  <si>
    <t>HH8LXS7</t>
  </si>
  <si>
    <t>42536-43485-44533</t>
  </si>
  <si>
    <t>M3QM001</t>
  </si>
  <si>
    <t>42618-43472-44189</t>
  </si>
  <si>
    <t>S8GWM89</t>
  </si>
  <si>
    <t>42526-43183-44429</t>
  </si>
  <si>
    <t>JI5HB5V</t>
  </si>
  <si>
    <t>42923-42785-43985</t>
  </si>
  <si>
    <t>L54QQJW</t>
  </si>
  <si>
    <t>43034-43870-44550</t>
  </si>
  <si>
    <t>6MDVB9C</t>
  </si>
  <si>
    <t>42723-43670-42600</t>
  </si>
  <si>
    <t>TD2QJ42</t>
  </si>
  <si>
    <t>44314-42856-42698</t>
  </si>
  <si>
    <t>WAQKE2U</t>
  </si>
  <si>
    <t>43918-43344-42643</t>
  </si>
  <si>
    <t>USNXDF4</t>
  </si>
  <si>
    <t>43918-42945-43309</t>
  </si>
  <si>
    <t>AYYDIP5</t>
  </si>
  <si>
    <t>44511-42148-44161</t>
  </si>
  <si>
    <t>S5DH63I</t>
  </si>
  <si>
    <t>43734-42997-44034</t>
  </si>
  <si>
    <t>OBUBNPE</t>
  </si>
  <si>
    <t>42887-42215-42898</t>
  </si>
  <si>
    <t>KNGLQ3O</t>
  </si>
  <si>
    <t>43103-44137-42709</t>
  </si>
  <si>
    <t>WJTIXMH</t>
  </si>
  <si>
    <t>42183-43821-43185</t>
  </si>
  <si>
    <t>REZZAI8</t>
  </si>
  <si>
    <t>44028-44503-42872</t>
  </si>
  <si>
    <t>41OHL4U</t>
  </si>
  <si>
    <t>43270-42238-43657</t>
  </si>
  <si>
    <t>A28HSHF</t>
  </si>
  <si>
    <t>44356-42283-43729</t>
  </si>
  <si>
    <t>LXZYVB4</t>
  </si>
  <si>
    <t>44237-43320-43005</t>
  </si>
  <si>
    <t>CMRJ5SX</t>
  </si>
  <si>
    <t>42804-43165-42202</t>
  </si>
  <si>
    <t>IKZUIDH</t>
  </si>
  <si>
    <t>42831-44510-42178</t>
  </si>
  <si>
    <t>V81O37S</t>
  </si>
  <si>
    <t>42442-43352-43496</t>
  </si>
  <si>
    <t>AUJ742A</t>
  </si>
  <si>
    <t>44072-43542-44292</t>
  </si>
  <si>
    <t>OCQ8B7A</t>
  </si>
  <si>
    <t>42134-43802-44121</t>
  </si>
  <si>
    <t>IXCXEC4</t>
  </si>
  <si>
    <t>43253-43189-42898</t>
  </si>
  <si>
    <t>PAIQ3IW</t>
  </si>
  <si>
    <t>42325-42848-44441</t>
  </si>
  <si>
    <t>HKJZY62</t>
  </si>
  <si>
    <t>42152-43062-42803</t>
  </si>
  <si>
    <t>JRFUQ3M</t>
  </si>
  <si>
    <t>42999-43731-44527</t>
  </si>
  <si>
    <t>J6B8VGB</t>
  </si>
  <si>
    <t>44084-44109-44334</t>
  </si>
  <si>
    <t>RDN0ZAT</t>
  </si>
  <si>
    <t>43217-43826-44025</t>
  </si>
  <si>
    <t>MZSI8TO</t>
  </si>
  <si>
    <t>44140-43607-42287</t>
  </si>
  <si>
    <t>C51CZO9</t>
  </si>
  <si>
    <t>43924-42605-43703</t>
  </si>
  <si>
    <t>4KWJWPR</t>
  </si>
  <si>
    <t>43052-43961-44590</t>
  </si>
  <si>
    <t>PVIUK8U</t>
  </si>
  <si>
    <t>43350-42699-43634</t>
  </si>
  <si>
    <t>S8VQO4X</t>
  </si>
  <si>
    <t>43650-44589-43390</t>
  </si>
  <si>
    <t>VNOY1HP</t>
  </si>
  <si>
    <t>44568-44547-44143</t>
  </si>
  <si>
    <t>OLRWUC2</t>
  </si>
  <si>
    <t>43858-42260-43284</t>
  </si>
  <si>
    <t>TJOZ1L4</t>
  </si>
  <si>
    <t>44007-44170-42985</t>
  </si>
  <si>
    <t>60J5RSK</t>
  </si>
  <si>
    <t>42704-44457-44586</t>
  </si>
  <si>
    <t>ZB3IMV4</t>
  </si>
  <si>
    <t>43410-42169-43991</t>
  </si>
  <si>
    <t>1I70R31</t>
  </si>
  <si>
    <t>43852-44127-42616</t>
  </si>
  <si>
    <t>DR9A05D</t>
  </si>
  <si>
    <t>43753-43694-43515</t>
  </si>
  <si>
    <t>8Y87S2E</t>
  </si>
  <si>
    <t>43411-42590-43520</t>
  </si>
  <si>
    <t>FQNNQ3S</t>
  </si>
  <si>
    <t>43072-42492-42626</t>
  </si>
  <si>
    <t>KNX9W6G</t>
  </si>
  <si>
    <t>43847-43462-44533</t>
  </si>
  <si>
    <t>74YYEWU</t>
  </si>
  <si>
    <t>44450-43961-43597</t>
  </si>
  <si>
    <t>OFF151C</t>
  </si>
  <si>
    <t>42701-44412-43853</t>
  </si>
  <si>
    <t>D9TBL8Y</t>
  </si>
  <si>
    <t>42736-44081-42964</t>
  </si>
  <si>
    <t>8OCQ4B8</t>
  </si>
  <si>
    <t>42496-43220-42643</t>
  </si>
  <si>
    <t>9HVL198</t>
  </si>
  <si>
    <t>42656-42521-43352</t>
  </si>
  <si>
    <t>3KPWYJ5</t>
  </si>
  <si>
    <t>42117-44300-43372</t>
  </si>
  <si>
    <t>9VG126R</t>
  </si>
  <si>
    <t>43579-43595-43143</t>
  </si>
  <si>
    <t>9E2L5XE</t>
  </si>
  <si>
    <t>43922-44195-42430</t>
  </si>
  <si>
    <t>M3YSVB6</t>
  </si>
  <si>
    <t>44147-42690-43825</t>
  </si>
  <si>
    <t>T9AVG9S</t>
  </si>
  <si>
    <t>42344-42466-43231</t>
  </si>
  <si>
    <t>GPRKHY7</t>
  </si>
  <si>
    <t>43686-43459-43272</t>
  </si>
  <si>
    <t>M3MIF4T</t>
  </si>
  <si>
    <t>44437-43507-42391</t>
  </si>
  <si>
    <t>IXHXYSM</t>
  </si>
  <si>
    <t>43328-43067-43056</t>
  </si>
  <si>
    <t>6Z25TOB</t>
  </si>
  <si>
    <t>43001-43813-42847</t>
  </si>
  <si>
    <t>VZSCYGF</t>
  </si>
  <si>
    <t>42375-44045-42535</t>
  </si>
  <si>
    <t>3HEQAZL</t>
  </si>
  <si>
    <t>44311-43380-44092</t>
  </si>
  <si>
    <t>AB7T0CT</t>
  </si>
  <si>
    <t>43826-43306-43797</t>
  </si>
  <si>
    <t>OEY8F4J</t>
  </si>
  <si>
    <t>42568-44242-43242</t>
  </si>
  <si>
    <t>M91Y0MI</t>
  </si>
  <si>
    <t>42590-43770-42188</t>
  </si>
  <si>
    <t>ZGTP6TY</t>
  </si>
  <si>
    <t>42572-44351-43678</t>
  </si>
  <si>
    <t>0YRN6O3</t>
  </si>
  <si>
    <t>43784-42162-43410</t>
  </si>
  <si>
    <t>K20NS3E</t>
  </si>
  <si>
    <t>44184-44389-44402</t>
  </si>
  <si>
    <t>YS8YBI5</t>
  </si>
  <si>
    <t>42163-43947-42278</t>
  </si>
  <si>
    <t>IJL9DC2</t>
  </si>
  <si>
    <t>43140-43493-44455</t>
  </si>
  <si>
    <t>B2IOM5L</t>
  </si>
  <si>
    <t>44538-44474-42781</t>
  </si>
  <si>
    <t>4QYEF0X</t>
  </si>
  <si>
    <t>42669-44288-43832</t>
  </si>
  <si>
    <t>LLMFDWS</t>
  </si>
  <si>
    <t>42914-42217-42293</t>
  </si>
  <si>
    <t>2SE2AND</t>
  </si>
  <si>
    <t>43611-42653-42573</t>
  </si>
  <si>
    <t>1QXT3EJ</t>
  </si>
  <si>
    <t>44475-43673-44586</t>
  </si>
  <si>
    <t>Z260FXP</t>
  </si>
  <si>
    <t>43949-42264-42522</t>
  </si>
  <si>
    <t>2G4LWJ0</t>
  </si>
  <si>
    <t>43748-43095-42874</t>
  </si>
  <si>
    <t>C9U0Z5A</t>
  </si>
  <si>
    <t>43989-43623-42723</t>
  </si>
  <si>
    <t>8EMQPN3</t>
  </si>
  <si>
    <t>43959-43953-42888</t>
  </si>
  <si>
    <t>LUS6X9N</t>
  </si>
  <si>
    <t>42910-42955-42968</t>
  </si>
  <si>
    <t>2A6N4AS</t>
  </si>
  <si>
    <t>42929-43453-43515</t>
  </si>
  <si>
    <t>HPWY5WC</t>
  </si>
  <si>
    <t>42862-44293-43155</t>
  </si>
  <si>
    <t>NU7A0TG</t>
  </si>
  <si>
    <t>44237-43002-44226</t>
  </si>
  <si>
    <t>CLW88DR</t>
  </si>
  <si>
    <t>43331-44517-43992</t>
  </si>
  <si>
    <t>Q9UI2GI</t>
  </si>
  <si>
    <t>42770-43834-43689</t>
  </si>
  <si>
    <t>PO1OFZ8</t>
  </si>
  <si>
    <t>42498-43750-42132</t>
  </si>
  <si>
    <t>AG8XQ7O</t>
  </si>
  <si>
    <t>42754-43965-43752</t>
  </si>
  <si>
    <t>UVKF2YY</t>
  </si>
  <si>
    <t>43434-43451-42493</t>
  </si>
  <si>
    <t>3A81XLH</t>
  </si>
  <si>
    <t>44066-42351-43419</t>
  </si>
  <si>
    <t>EV9JVIT</t>
  </si>
  <si>
    <t>43741-42924-43072</t>
  </si>
  <si>
    <t>0753LKU</t>
  </si>
  <si>
    <t>42570-43857-42458</t>
  </si>
  <si>
    <t>VHNN87F</t>
  </si>
  <si>
    <t>43684-42890-42850</t>
  </si>
  <si>
    <t>BF0Y1J2</t>
  </si>
  <si>
    <t>43290-42661-43898</t>
  </si>
  <si>
    <t>JZ82UHD</t>
  </si>
  <si>
    <t>42362-44509-43459</t>
  </si>
  <si>
    <t>VSKMYM2</t>
  </si>
  <si>
    <t>44558-44143-44488</t>
  </si>
  <si>
    <t>N75CEIJ</t>
  </si>
  <si>
    <t>44374-43817-44372</t>
  </si>
  <si>
    <t>GS9P4L7</t>
  </si>
  <si>
    <t>42248-42330-42283</t>
  </si>
  <si>
    <t>NK7BM30</t>
  </si>
  <si>
    <t>43857-42105-43767</t>
  </si>
  <si>
    <t>XM0IMUB</t>
  </si>
  <si>
    <t>44294-44450-44168</t>
  </si>
  <si>
    <t>8PODWFA</t>
  </si>
  <si>
    <t>42918-44011-42985</t>
  </si>
  <si>
    <t>N0BFC5H</t>
  </si>
  <si>
    <t>42196-43089-43390</t>
  </si>
  <si>
    <t>TRNZV54</t>
  </si>
  <si>
    <t>44528-42730-44222</t>
  </si>
  <si>
    <t>OGY6S7K</t>
  </si>
  <si>
    <t>42132-43589-44519</t>
  </si>
  <si>
    <t>NL3AFXI</t>
  </si>
  <si>
    <t>42841-44028-42158</t>
  </si>
  <si>
    <t>SLIXWYP</t>
  </si>
  <si>
    <t>44261-43713-43511</t>
  </si>
  <si>
    <t>H5MWNGQ</t>
  </si>
  <si>
    <t>43934-43427-44448</t>
  </si>
  <si>
    <t>2SEUAMR</t>
  </si>
  <si>
    <t>42521-43073-44375</t>
  </si>
  <si>
    <t>5CSWDZL</t>
  </si>
  <si>
    <t>43311-43593-42132</t>
  </si>
  <si>
    <t>5LQX02L</t>
  </si>
  <si>
    <t>42810-43912-43866</t>
  </si>
  <si>
    <t>A1B2C7A</t>
  </si>
  <si>
    <t>43138-43962-44495</t>
  </si>
  <si>
    <t>J45HQ2O</t>
  </si>
  <si>
    <t>42467-43079-42639</t>
  </si>
  <si>
    <t>XVIF6X0</t>
  </si>
  <si>
    <t>43595-43884-43678</t>
  </si>
  <si>
    <t>TRIG799</t>
  </si>
  <si>
    <t>43349-44013-43047</t>
  </si>
  <si>
    <t>AA2BZFP</t>
  </si>
  <si>
    <t>43423-43094-44560</t>
  </si>
  <si>
    <t>TWE4EYV</t>
  </si>
  <si>
    <t>43897-44079-44559</t>
  </si>
  <si>
    <t>UTL4O5A</t>
  </si>
  <si>
    <t>42917-44313-43077</t>
  </si>
  <si>
    <t>V57IEP1</t>
  </si>
  <si>
    <t>43450-44457-44143</t>
  </si>
  <si>
    <t>21OYW3S</t>
  </si>
  <si>
    <t>42519-42298-43621</t>
  </si>
  <si>
    <t>JMTK5CM</t>
  </si>
  <si>
    <t>44405-42453-43918</t>
  </si>
  <si>
    <t>XC9102J</t>
  </si>
  <si>
    <t>43627-44319-43119</t>
  </si>
  <si>
    <t>HKLDSFA</t>
  </si>
  <si>
    <t>43614-43547-42935</t>
  </si>
  <si>
    <t>XVNA1OP</t>
  </si>
  <si>
    <t>42874-42609-42460</t>
  </si>
  <si>
    <t>FHPKOM3</t>
  </si>
  <si>
    <t>43317-43917-43977</t>
  </si>
  <si>
    <t>PLQRH2W</t>
  </si>
  <si>
    <t>42878-43926-44025</t>
  </si>
  <si>
    <t>C0XLYZR</t>
  </si>
  <si>
    <t>42129-42245-44299</t>
  </si>
  <si>
    <t>TZS2W27</t>
  </si>
  <si>
    <t>43577-42862-44109</t>
  </si>
  <si>
    <t>OBMKBQ9</t>
  </si>
  <si>
    <t>42212-44097-43748</t>
  </si>
  <si>
    <t>9NASV1T</t>
  </si>
  <si>
    <t>43207-44353-42622</t>
  </si>
  <si>
    <t>JFPZ8NF</t>
  </si>
  <si>
    <t>43255-42267-42237</t>
  </si>
  <si>
    <t>QLYN7G4</t>
  </si>
  <si>
    <t>43862-42124-42862</t>
  </si>
  <si>
    <t>STO5XS2</t>
  </si>
  <si>
    <t>42467-42613-44123</t>
  </si>
  <si>
    <t>FM95279</t>
  </si>
  <si>
    <t>42477-42931-42277</t>
  </si>
  <si>
    <t>48CSEWZ</t>
  </si>
  <si>
    <t>42690-43528-43692</t>
  </si>
  <si>
    <t>R6306C3</t>
  </si>
  <si>
    <t>42222-42198-42105</t>
  </si>
  <si>
    <t>DY2MAT3</t>
  </si>
  <si>
    <t>43217-44166-43492</t>
  </si>
  <si>
    <t>3KKUBSI</t>
  </si>
  <si>
    <t>43711-43718-43507</t>
  </si>
  <si>
    <t>L2Z0R32</t>
  </si>
  <si>
    <t>42136-43675-44168</t>
  </si>
  <si>
    <t>B3SIWV0</t>
  </si>
  <si>
    <t>42920-43653-42415</t>
  </si>
  <si>
    <t>KA745S4</t>
  </si>
  <si>
    <t>42546-42971-44241</t>
  </si>
  <si>
    <t>9QILUQR</t>
  </si>
  <si>
    <t>42852-42726-42532</t>
  </si>
  <si>
    <t>9DXRRBE</t>
  </si>
  <si>
    <t>42840-43941-42947</t>
  </si>
  <si>
    <t>O2TEEPD</t>
  </si>
  <si>
    <t>43362-43844-44094</t>
  </si>
  <si>
    <t>GNDI0WB</t>
  </si>
  <si>
    <t>43258-44484-43913</t>
  </si>
  <si>
    <t>T7B7HC9</t>
  </si>
  <si>
    <t>43641-43559-44603</t>
  </si>
  <si>
    <t>VE59M33</t>
  </si>
  <si>
    <t>42189-42365-44178</t>
  </si>
  <si>
    <t>E3X10IJ</t>
  </si>
  <si>
    <t>43112-42442-44418</t>
  </si>
  <si>
    <t>3ODEY7Y</t>
  </si>
  <si>
    <t>43125-44476-43269</t>
  </si>
  <si>
    <t>4FTYWLS</t>
  </si>
  <si>
    <t>44110-44547-43703</t>
  </si>
  <si>
    <t>18EI0DQ</t>
  </si>
  <si>
    <t>42239-43194-43630</t>
  </si>
  <si>
    <t>HT0MXNL</t>
  </si>
  <si>
    <t>44017-43445-44091</t>
  </si>
  <si>
    <t>3PIMRJ5</t>
  </si>
  <si>
    <t>43480-43330-44135</t>
  </si>
  <si>
    <t>CO170KN</t>
  </si>
  <si>
    <t>43947-44027-42182</t>
  </si>
  <si>
    <t>ZKAI33R</t>
  </si>
  <si>
    <t>43883-42234-44188</t>
  </si>
  <si>
    <t>GD89RZB</t>
  </si>
  <si>
    <t>42448-42536-42183</t>
  </si>
  <si>
    <t>15V0SM4</t>
  </si>
  <si>
    <t>43754-44106-43321</t>
  </si>
  <si>
    <t>C1P5TAY</t>
  </si>
  <si>
    <t>44103-42263-43324</t>
  </si>
  <si>
    <t>ZSM6HTA</t>
  </si>
  <si>
    <t>43134-43665-44303</t>
  </si>
  <si>
    <t>PH0OBEL</t>
  </si>
  <si>
    <t>43982-44042-42365</t>
  </si>
  <si>
    <t>RRPTVQG</t>
  </si>
  <si>
    <t>42316-43600-42554</t>
  </si>
  <si>
    <t>5SCDUZ1</t>
  </si>
  <si>
    <t>44127-43053-42729</t>
  </si>
  <si>
    <t>9CGCICZ</t>
  </si>
  <si>
    <t>42294-43329-43866</t>
  </si>
  <si>
    <t>3K5E26P</t>
  </si>
  <si>
    <t>43156-42722-42513</t>
  </si>
  <si>
    <t>6EV38CU</t>
  </si>
  <si>
    <t>43443-42461-44555</t>
  </si>
  <si>
    <t>B3KIS3Q</t>
  </si>
  <si>
    <t>43084-43549-42740</t>
  </si>
  <si>
    <t>Q1FITBS</t>
  </si>
  <si>
    <t>43465-42602-43456</t>
  </si>
  <si>
    <t>GU4IC78</t>
  </si>
  <si>
    <t>42639-43788-44083</t>
  </si>
  <si>
    <t>QSCUFDA</t>
  </si>
  <si>
    <t>42155-44455-43185</t>
  </si>
  <si>
    <t>67SRZP4</t>
  </si>
  <si>
    <t>43283-43881-42889</t>
  </si>
  <si>
    <t>G8LNMO5</t>
  </si>
  <si>
    <t>42831-42106-43741</t>
  </si>
  <si>
    <t>FYT39S2</t>
  </si>
  <si>
    <t>42173-42660-43431</t>
  </si>
  <si>
    <t>G25M3W3</t>
  </si>
  <si>
    <t>42804-42838-44565</t>
  </si>
  <si>
    <t>WHXDRKE</t>
  </si>
  <si>
    <t>44118-42520-42562</t>
  </si>
  <si>
    <t>BH9N0SH</t>
  </si>
  <si>
    <t>43255-42543-42256</t>
  </si>
  <si>
    <t>M164M6Z</t>
  </si>
  <si>
    <t>42437-44345-42932</t>
  </si>
  <si>
    <t>QKBFL5U</t>
  </si>
  <si>
    <t>42621-42831-42232</t>
  </si>
  <si>
    <t>6180S9J</t>
  </si>
  <si>
    <t>42306-42829-42740</t>
  </si>
  <si>
    <t>U3AVF1V</t>
  </si>
  <si>
    <t>43537-43419-44340</t>
  </si>
  <si>
    <t>L2SNWKK</t>
  </si>
  <si>
    <t>42378-42975-42952</t>
  </si>
  <si>
    <t>30GWENW</t>
  </si>
  <si>
    <t>42467-43617-42895</t>
  </si>
  <si>
    <t>RAJALS6</t>
  </si>
  <si>
    <t>44085-43475-42677</t>
  </si>
  <si>
    <t>5MJUI0U</t>
  </si>
  <si>
    <t>44178-44272-43280</t>
  </si>
  <si>
    <t>OIBWLJ3</t>
  </si>
  <si>
    <t>44054-43125-43003</t>
  </si>
  <si>
    <t>P153WT2</t>
  </si>
  <si>
    <t>42802-43676-44258</t>
  </si>
  <si>
    <t>6HX9HT6</t>
  </si>
  <si>
    <t>42716-43409-43490</t>
  </si>
  <si>
    <t>2PB180U</t>
  </si>
  <si>
    <t>43468-44255-44109</t>
  </si>
  <si>
    <t>SMAUICN</t>
  </si>
  <si>
    <t>42172-42114-43325</t>
  </si>
  <si>
    <t>82Z4928</t>
  </si>
  <si>
    <t>43715-42389-43188</t>
  </si>
  <si>
    <t>699MIXD</t>
  </si>
  <si>
    <t>42307-44462-44235</t>
  </si>
  <si>
    <t>1QCE547</t>
  </si>
  <si>
    <t>43657-42207-42238</t>
  </si>
  <si>
    <t>VJ5J9RS</t>
  </si>
  <si>
    <t>43026-44111-42948</t>
  </si>
  <si>
    <t>ICHIC94</t>
  </si>
  <si>
    <t>44304-42486-42660</t>
  </si>
  <si>
    <t>4ETB0SD</t>
  </si>
  <si>
    <t>42321-42244-44483</t>
  </si>
  <si>
    <t>NNV3HAZ</t>
  </si>
  <si>
    <t>43139-44406-44131</t>
  </si>
  <si>
    <t>1CTO00Y</t>
  </si>
  <si>
    <t>42320-43679-42181</t>
  </si>
  <si>
    <t>4A6WNRZ</t>
  </si>
  <si>
    <t>43546-44263-42963</t>
  </si>
  <si>
    <t>ZL2Z2YR</t>
  </si>
  <si>
    <t>43202-42888-44264</t>
  </si>
  <si>
    <t>RPPRHQL</t>
  </si>
  <si>
    <t>43133-42243-44299</t>
  </si>
  <si>
    <t>9O24ZWD</t>
  </si>
  <si>
    <t>42932-43556-42267</t>
  </si>
  <si>
    <t>BYVLKRH</t>
  </si>
  <si>
    <t>44201-43023-44149</t>
  </si>
  <si>
    <t>T1YKWE7</t>
  </si>
  <si>
    <t>42151-43167-44241</t>
  </si>
  <si>
    <t>M5680H8</t>
  </si>
  <si>
    <t>43605-44416-43828</t>
  </si>
  <si>
    <t>E0QSRC2</t>
  </si>
  <si>
    <t>42186-44322-44377</t>
  </si>
  <si>
    <t>S673MWG</t>
  </si>
  <si>
    <t>44388-42999-42926</t>
  </si>
  <si>
    <t>Y0B895P</t>
  </si>
  <si>
    <t>42650-42806-42423</t>
  </si>
  <si>
    <t>00R4PCY</t>
  </si>
  <si>
    <t>44550-42756-42739</t>
  </si>
  <si>
    <t>RN8QPI4</t>
  </si>
  <si>
    <t>44209-42624-43312</t>
  </si>
  <si>
    <t>1H1G3SY</t>
  </si>
  <si>
    <t>44356-44377-43300</t>
  </si>
  <si>
    <t>E1FJ8N1</t>
  </si>
  <si>
    <t>42930-42992-42921</t>
  </si>
  <si>
    <t>X9ZC3Q2</t>
  </si>
  <si>
    <t>42582-43972-44049</t>
  </si>
  <si>
    <t>4NFPJLR</t>
  </si>
  <si>
    <t>42439-43877-42522</t>
  </si>
  <si>
    <t>N3ZFO8O</t>
  </si>
  <si>
    <t>42320-42785-42291</t>
  </si>
  <si>
    <t>7ZJOECM</t>
  </si>
  <si>
    <t>44312-42682-44333</t>
  </si>
  <si>
    <t>9LPW1O3</t>
  </si>
  <si>
    <t>43008-44211-44139</t>
  </si>
  <si>
    <t>1P64NCN</t>
  </si>
  <si>
    <t>43004-43427-42640</t>
  </si>
  <si>
    <t>5KDOH0V</t>
  </si>
  <si>
    <t>44544-42529-42998</t>
  </si>
  <si>
    <t>4W8UGHM</t>
  </si>
  <si>
    <t>44221-42741-43021</t>
  </si>
  <si>
    <t>LUG2SNK</t>
  </si>
  <si>
    <t>43694-43359-42867</t>
  </si>
  <si>
    <t>NAFWSVH</t>
  </si>
  <si>
    <t>44043-42777-43862</t>
  </si>
  <si>
    <t>7AL5MLY</t>
  </si>
  <si>
    <t>42966-42531-43095</t>
  </si>
  <si>
    <t>SZJRF7T</t>
  </si>
  <si>
    <t>42482-44484-44479</t>
  </si>
  <si>
    <t>NMDGDJU</t>
  </si>
  <si>
    <t>42533-43107-42363</t>
  </si>
  <si>
    <t>5I1ZC8G</t>
  </si>
  <si>
    <t>42859-43680-44223</t>
  </si>
  <si>
    <t>YU1EGLB</t>
  </si>
  <si>
    <t>42810-42802-43157</t>
  </si>
  <si>
    <t>W8M2RST</t>
  </si>
  <si>
    <t>43994-42796-43181</t>
  </si>
  <si>
    <t>DTEXICK</t>
  </si>
  <si>
    <t>42168-44094-42644</t>
  </si>
  <si>
    <t>DLLBINR</t>
  </si>
  <si>
    <t>44306-43653-44518</t>
  </si>
  <si>
    <t>IU1ZH3C</t>
  </si>
  <si>
    <t>42179-43430-42366</t>
  </si>
  <si>
    <t>I8QVUIE</t>
  </si>
  <si>
    <t>44418-42915-43696</t>
  </si>
  <si>
    <t>W7YZC97</t>
  </si>
  <si>
    <t>43043-43182-43473</t>
  </si>
  <si>
    <t>JCY64YO</t>
  </si>
  <si>
    <t>44120-43138-43125</t>
  </si>
  <si>
    <t>XF2O3KI</t>
  </si>
  <si>
    <t>42588-44005-42863</t>
  </si>
  <si>
    <t>V9Q8E7B</t>
  </si>
  <si>
    <t>43929-42628-42980</t>
  </si>
  <si>
    <t>18ANBR3</t>
  </si>
  <si>
    <t>42695-42128-42765</t>
  </si>
  <si>
    <t>PPQJ7YG</t>
  </si>
  <si>
    <t>42174-43575-44313</t>
  </si>
  <si>
    <t>E43QZVD</t>
  </si>
  <si>
    <t>44592-42551-42529</t>
  </si>
  <si>
    <t>2BBN2KB</t>
  </si>
  <si>
    <t>43003-43190-42418</t>
  </si>
  <si>
    <t>4QZG9JA</t>
  </si>
  <si>
    <t>42686-42907-43533</t>
  </si>
  <si>
    <t>C55LLCP</t>
  </si>
  <si>
    <t>43594-44283-42979</t>
  </si>
  <si>
    <t>YU2GM34</t>
  </si>
  <si>
    <t>44210-43982-44018</t>
  </si>
  <si>
    <t>5WBZIXT</t>
  </si>
  <si>
    <t>42785-44105-44522</t>
  </si>
  <si>
    <t>CFC6H3D</t>
  </si>
  <si>
    <t>44093-42236-43616</t>
  </si>
  <si>
    <t>FB246M5</t>
  </si>
  <si>
    <t>43752-44492-43664</t>
  </si>
  <si>
    <t>MXOQ93C</t>
  </si>
  <si>
    <t>43830-43367-42117</t>
  </si>
  <si>
    <t>WXH37PD</t>
  </si>
  <si>
    <t>44427-43541-43103</t>
  </si>
  <si>
    <t>XKZ7CPS</t>
  </si>
  <si>
    <t>42582-44041-44298</t>
  </si>
  <si>
    <t>2SU383Z</t>
  </si>
  <si>
    <t>42782-43983-42990</t>
  </si>
  <si>
    <t>WGUVGMJ</t>
  </si>
  <si>
    <t>42675-43772-43913</t>
  </si>
  <si>
    <t>MDVU7MP</t>
  </si>
  <si>
    <t>43400-43169-42511</t>
  </si>
  <si>
    <t>UN65NOR</t>
  </si>
  <si>
    <t>44455-43046-42557</t>
  </si>
  <si>
    <t>L5BNS13</t>
  </si>
  <si>
    <t>44174-42189-43442</t>
  </si>
  <si>
    <t>E3MCCSM</t>
  </si>
  <si>
    <t>43721-42812-42760</t>
  </si>
  <si>
    <t>INS106Y</t>
  </si>
  <si>
    <t>43968-43246-43757</t>
  </si>
  <si>
    <t>BGN3DH3</t>
  </si>
  <si>
    <t>43380-43846-42171</t>
  </si>
  <si>
    <t>1HKD65A</t>
  </si>
  <si>
    <t>44320-43370-44075</t>
  </si>
  <si>
    <t>7164HWF</t>
  </si>
  <si>
    <t>44040-43226-44512</t>
  </si>
  <si>
    <t>RF7I1O2</t>
  </si>
  <si>
    <t>43103-42949-42302</t>
  </si>
  <si>
    <t>XCSRPB7</t>
  </si>
  <si>
    <t>42693-42654-44300</t>
  </si>
  <si>
    <t>5O4P48S</t>
  </si>
  <si>
    <t>42719-42511-42661</t>
  </si>
  <si>
    <t>6O7642R</t>
  </si>
  <si>
    <t>43831-44112-42468</t>
  </si>
  <si>
    <t>909G7QP</t>
  </si>
  <si>
    <t>42935-43005-43923</t>
  </si>
  <si>
    <t>ZGUXLOI</t>
  </si>
  <si>
    <t>42748-44210-42602</t>
  </si>
  <si>
    <t>MM5CLUK</t>
  </si>
  <si>
    <t>42138-42962-43130</t>
  </si>
  <si>
    <t>2W6CQLU</t>
  </si>
  <si>
    <t>43616-44493-42463</t>
  </si>
  <si>
    <t>2ZUWP2A</t>
  </si>
  <si>
    <t>42888-44456-42500</t>
  </si>
  <si>
    <t>WNTLQGP</t>
  </si>
  <si>
    <t>44064-42843-42352</t>
  </si>
  <si>
    <t>EB87C4L</t>
  </si>
  <si>
    <t>44181-43400-42406</t>
  </si>
  <si>
    <t>AAKL0BF</t>
  </si>
  <si>
    <t>43549-44579-42773</t>
  </si>
  <si>
    <t>6WPPI6P</t>
  </si>
  <si>
    <t>44229-43928-42160</t>
  </si>
  <si>
    <t>SQ6J5OZ</t>
  </si>
  <si>
    <t>42250-42987-44522</t>
  </si>
  <si>
    <t>4B6LDQG</t>
  </si>
  <si>
    <t>43063-43164-43561</t>
  </si>
  <si>
    <t>1GQVM75</t>
  </si>
  <si>
    <t>42864-44141-42371</t>
  </si>
  <si>
    <t>N0WFZYY</t>
  </si>
  <si>
    <t>43115-43492-42577</t>
  </si>
  <si>
    <t>IZTIW6F</t>
  </si>
  <si>
    <t>43970-43390-43772</t>
  </si>
  <si>
    <t>UINRL9J</t>
  </si>
  <si>
    <t>43972-43840-43950</t>
  </si>
  <si>
    <t>40VFWIM</t>
  </si>
  <si>
    <t>43825-43804-44563</t>
  </si>
  <si>
    <t>0IXGYSV</t>
  </si>
  <si>
    <t>43237-43555-42228</t>
  </si>
  <si>
    <t>J3NND40</t>
  </si>
  <si>
    <t>42801-44346-43099</t>
  </si>
  <si>
    <t>Q67J6YR</t>
  </si>
  <si>
    <t>44172-43385-44411</t>
  </si>
  <si>
    <t>IETUI88</t>
  </si>
  <si>
    <t>44575-42512-43255</t>
  </si>
  <si>
    <t>SRU51H2</t>
  </si>
  <si>
    <t>44020-42374-44550</t>
  </si>
  <si>
    <t>32NHGEN</t>
  </si>
  <si>
    <t>43880-42278-42253</t>
  </si>
  <si>
    <t>PCV7RPF</t>
  </si>
  <si>
    <t>42374-42647-43869</t>
  </si>
  <si>
    <t>9CKYMP9</t>
  </si>
  <si>
    <t>43317-43794-42914</t>
  </si>
  <si>
    <t>08G8HVP</t>
  </si>
  <si>
    <t>42490-44297-44034</t>
  </si>
  <si>
    <t>ULWFKWZ</t>
  </si>
  <si>
    <t>43164-42272-44195</t>
  </si>
  <si>
    <t>N5PVBPX</t>
  </si>
  <si>
    <t>42267-43588-44214</t>
  </si>
  <si>
    <t>3QTW8T4</t>
  </si>
  <si>
    <t>43702-43136-42880</t>
  </si>
  <si>
    <t>BMCXMVE</t>
  </si>
  <si>
    <t>42854-44592-42885</t>
  </si>
  <si>
    <t>MOL5OEB</t>
  </si>
  <si>
    <t>42401-43770-44498</t>
  </si>
  <si>
    <t>MZXMQN5</t>
  </si>
  <si>
    <t>43997-42111-42392</t>
  </si>
  <si>
    <t>HRNTOPK</t>
  </si>
  <si>
    <t>42274-43169-43149</t>
  </si>
  <si>
    <t>JVW1Q9A</t>
  </si>
  <si>
    <t>44400-42992-43472</t>
  </si>
  <si>
    <t>EYLBDQR</t>
  </si>
  <si>
    <t>43561-42370-43596</t>
  </si>
  <si>
    <t>08O89KB</t>
  </si>
  <si>
    <t>43249-43934-43961</t>
  </si>
  <si>
    <t>NLANR6H</t>
  </si>
  <si>
    <t>44281-44529-43228</t>
  </si>
  <si>
    <t>NA5MX2T</t>
  </si>
  <si>
    <t>44350-43560-44159</t>
  </si>
  <si>
    <t>JCZH39W</t>
  </si>
  <si>
    <t>44600-44328-43217</t>
  </si>
  <si>
    <t>2Q7RZ0N</t>
  </si>
  <si>
    <t>44502-42457-43577</t>
  </si>
  <si>
    <t>F0EL7N0</t>
  </si>
  <si>
    <t>42352-42682-44524</t>
  </si>
  <si>
    <t>UNDQ51G</t>
  </si>
  <si>
    <t>44098-44516-44130</t>
  </si>
  <si>
    <t>BNX2AD0</t>
  </si>
  <si>
    <t>42819-43747-44361</t>
  </si>
  <si>
    <t>ZWVS1Y1</t>
  </si>
  <si>
    <t>43776-43297-43867</t>
  </si>
  <si>
    <t>FFRQJAY</t>
  </si>
  <si>
    <t>43175-42327-42891</t>
  </si>
  <si>
    <t>9RJ7ZNQ</t>
  </si>
  <si>
    <t>44484-44002-42295</t>
  </si>
  <si>
    <t>51CM6VI</t>
  </si>
  <si>
    <t>44378-44413-43168</t>
  </si>
  <si>
    <t>I5GDBE4</t>
  </si>
  <si>
    <t>43979-44220-43102</t>
  </si>
  <si>
    <t>BMGBDR3</t>
  </si>
  <si>
    <t>43129-42750-43638</t>
  </si>
  <si>
    <t>5PMMYUV</t>
  </si>
  <si>
    <t>42365-43817-43394</t>
  </si>
  <si>
    <t>F02ZPZU</t>
  </si>
  <si>
    <t>43199-44591-42789</t>
  </si>
  <si>
    <t>MH9RIUN</t>
  </si>
  <si>
    <t>43335-42332-43956</t>
  </si>
  <si>
    <t>5DHB17U</t>
  </si>
  <si>
    <t>43522-42116-42353</t>
  </si>
  <si>
    <t>RV1KRB0</t>
  </si>
  <si>
    <t>44438-42750-44039</t>
  </si>
  <si>
    <t>TKMYQKO</t>
  </si>
  <si>
    <t>42533-44421-43751</t>
  </si>
  <si>
    <t>06UD7TD</t>
  </si>
  <si>
    <t>44138-42288-43856</t>
  </si>
  <si>
    <t>0VVDD08</t>
  </si>
  <si>
    <t>42578-42805-44074</t>
  </si>
  <si>
    <t>T3JK8DB</t>
  </si>
  <si>
    <t>43082-44246-42798</t>
  </si>
  <si>
    <t>M55PWGM</t>
  </si>
  <si>
    <t>42996-44129-43403</t>
  </si>
  <si>
    <t>SC37WL1</t>
  </si>
  <si>
    <t>43929-44291-44278</t>
  </si>
  <si>
    <t>SHQJ4JV</t>
  </si>
  <si>
    <t>44226-43333-43980</t>
  </si>
  <si>
    <t>JSV7U61</t>
  </si>
  <si>
    <t>42639-43745-42608</t>
  </si>
  <si>
    <t>1TLBAHO</t>
  </si>
  <si>
    <t>43617-43109-42213</t>
  </si>
  <si>
    <t>WM6QV3U</t>
  </si>
  <si>
    <t>43995-44126-42908</t>
  </si>
  <si>
    <t>IATIW5H</t>
  </si>
  <si>
    <t>43352-42764-44252</t>
  </si>
  <si>
    <t>JZAB7OV</t>
  </si>
  <si>
    <t>44154-44513-43690</t>
  </si>
  <si>
    <t>QW9I7UZ</t>
  </si>
  <si>
    <t>44591-42556-43178</t>
  </si>
  <si>
    <t>VSFK8W9</t>
  </si>
  <si>
    <t>42645-42200-44103</t>
  </si>
  <si>
    <t>7HAP9C0</t>
  </si>
  <si>
    <t>43760-42976-43692</t>
  </si>
  <si>
    <t>T4275XD</t>
  </si>
  <si>
    <t>43730-44126-42851</t>
  </si>
  <si>
    <t>7L1V41N</t>
  </si>
  <si>
    <t>44407-42231-42413</t>
  </si>
  <si>
    <t>IPBU39D</t>
  </si>
  <si>
    <t>42934-42125-42551</t>
  </si>
  <si>
    <t>XSEW4CM</t>
  </si>
  <si>
    <t>43154-44050-42312</t>
  </si>
  <si>
    <t>FNQJXZS</t>
  </si>
  <si>
    <t>42234-43699-44146</t>
  </si>
  <si>
    <t>PNDYJFE</t>
  </si>
  <si>
    <t>42106-43944-43695</t>
  </si>
  <si>
    <t>OKWCQWG</t>
  </si>
  <si>
    <t>44554-43973-44403</t>
  </si>
  <si>
    <t>C2WSJUC</t>
  </si>
  <si>
    <t>43086-42971-43709</t>
  </si>
  <si>
    <t>5BJU6YZ</t>
  </si>
  <si>
    <t>43458-43610-42280</t>
  </si>
  <si>
    <t>CZVD8KW</t>
  </si>
  <si>
    <t>43937-42285-42149</t>
  </si>
  <si>
    <t>Q3RWPAZ</t>
  </si>
  <si>
    <t>44271-44590-42259</t>
  </si>
  <si>
    <t>A0PTF8H</t>
  </si>
  <si>
    <t>43856-44534-44405</t>
  </si>
  <si>
    <t>356TEAW</t>
  </si>
  <si>
    <t>43714-44333-42153</t>
  </si>
  <si>
    <t>UDJVUSC</t>
  </si>
  <si>
    <t>43821-43656-43095</t>
  </si>
  <si>
    <t>GOX2DKU</t>
  </si>
  <si>
    <t>43326-42498-42315</t>
  </si>
  <si>
    <t>6Z049PR</t>
  </si>
  <si>
    <t>42909-42975-42242</t>
  </si>
  <si>
    <t>MCHG27O</t>
  </si>
  <si>
    <t>42175-42977-42313</t>
  </si>
  <si>
    <t>4YK3MHZ</t>
  </si>
  <si>
    <t>43153-42771-44240</t>
  </si>
  <si>
    <t>EEPROYN</t>
  </si>
  <si>
    <t>42930-42805-43592</t>
  </si>
  <si>
    <t>UH2128R</t>
  </si>
  <si>
    <t>42405-44248-44592</t>
  </si>
  <si>
    <t>FA2D5KA</t>
  </si>
  <si>
    <t>43534-44510-44052</t>
  </si>
  <si>
    <t>2CK1NVQ</t>
  </si>
  <si>
    <t>42163-44407-43080</t>
  </si>
  <si>
    <t>IXM2X93</t>
  </si>
  <si>
    <t>42492-43821-43273</t>
  </si>
  <si>
    <t>PU177G9</t>
  </si>
  <si>
    <t>44446-42207-42271</t>
  </si>
  <si>
    <t>PL65BW0</t>
  </si>
  <si>
    <t>43052-43558-42809</t>
  </si>
  <si>
    <t>KZD4JUP</t>
  </si>
  <si>
    <t>42374-43661-43663</t>
  </si>
  <si>
    <t>PBP5Y25</t>
  </si>
  <si>
    <t>43486-42706-42936</t>
  </si>
  <si>
    <t>HQ6JA0O</t>
  </si>
  <si>
    <t>43614-44155-42496</t>
  </si>
  <si>
    <t>Q1TVHNJ</t>
  </si>
  <si>
    <t>43857-43655-43316</t>
  </si>
  <si>
    <t>3N9OGT4</t>
  </si>
  <si>
    <t>42476-44564-43312</t>
  </si>
  <si>
    <t>UET8JD4</t>
  </si>
  <si>
    <t>43875-43242-44506</t>
  </si>
  <si>
    <t>7IJC83D</t>
  </si>
  <si>
    <t>43905-42748-42426</t>
  </si>
  <si>
    <t>355MDO6</t>
  </si>
  <si>
    <t>44520-42703-42803</t>
  </si>
  <si>
    <t>T5BTX2U</t>
  </si>
  <si>
    <t>43460-44373-43924</t>
  </si>
  <si>
    <t>XZ0AUTC</t>
  </si>
  <si>
    <t>43760-43136-44103</t>
  </si>
  <si>
    <t>PM0HN8B</t>
  </si>
  <si>
    <t>43716-43908-43893</t>
  </si>
  <si>
    <t>NH0M5J1</t>
  </si>
  <si>
    <t>42497-42486-43417</t>
  </si>
  <si>
    <t>NUTNMKA</t>
  </si>
  <si>
    <t>42514-44189-42229</t>
  </si>
  <si>
    <t>HBVAZPP</t>
  </si>
  <si>
    <t>43008-44192-43006</t>
  </si>
  <si>
    <t>CG1VBXR</t>
  </si>
  <si>
    <t>42614-42422-43984</t>
  </si>
  <si>
    <t>G979D90</t>
  </si>
  <si>
    <t>43798-42712-42608</t>
  </si>
  <si>
    <t>YK6BHE7</t>
  </si>
  <si>
    <t>43607-42658-42418</t>
  </si>
  <si>
    <t>EG9KM6F</t>
  </si>
  <si>
    <t>43170-43921-42446</t>
  </si>
  <si>
    <t>225BOBV</t>
  </si>
  <si>
    <t>44351-44235-42975</t>
  </si>
  <si>
    <t>PKNRMDX</t>
  </si>
  <si>
    <t>44138-42500-43992</t>
  </si>
  <si>
    <t>RTCQA7C</t>
  </si>
  <si>
    <t>42884-42973-44427</t>
  </si>
  <si>
    <t>TP31PEC</t>
  </si>
  <si>
    <t>42771-42833-43426</t>
  </si>
  <si>
    <t>2SIUS69</t>
  </si>
  <si>
    <t>44528-44121-43952</t>
  </si>
  <si>
    <t>LCSG46P</t>
  </si>
  <si>
    <t>42290-44042-42641</t>
  </si>
  <si>
    <t>67CNQ1O</t>
  </si>
  <si>
    <t>42904-43397-44121</t>
  </si>
  <si>
    <t>8D0HAMN</t>
  </si>
  <si>
    <t>42181-43241-43147</t>
  </si>
  <si>
    <t>QVKUJ3N</t>
  </si>
  <si>
    <t>43542-42567-43164</t>
  </si>
  <si>
    <t>XWB6RMG</t>
  </si>
  <si>
    <t>43765-43369-44257</t>
  </si>
  <si>
    <t>AOCDXN1</t>
  </si>
  <si>
    <t>43566-42557-43546</t>
  </si>
  <si>
    <t>BOLXN3S</t>
  </si>
  <si>
    <t>44127-43846-42308</t>
  </si>
  <si>
    <t>MFG25AS</t>
  </si>
  <si>
    <t>43139-42648-42728</t>
  </si>
  <si>
    <t>FIR67S5</t>
  </si>
  <si>
    <t>44234-43215-44426</t>
  </si>
  <si>
    <t>GMLROWK</t>
  </si>
  <si>
    <t>44568-44305-44112</t>
  </si>
  <si>
    <t>JTFLUML</t>
  </si>
  <si>
    <t>42565-44421-42552</t>
  </si>
  <si>
    <t>S5D2V14</t>
  </si>
  <si>
    <t>43655-43996-42436</t>
  </si>
  <si>
    <t>CXE7TYJ</t>
  </si>
  <si>
    <t>42407-42131-43986</t>
  </si>
  <si>
    <t>WO2L8UM</t>
  </si>
  <si>
    <t>44306-43056-42839</t>
  </si>
  <si>
    <t>UYRT707</t>
  </si>
  <si>
    <t>42941-44366-44066</t>
  </si>
  <si>
    <t>9HBDVOB</t>
  </si>
  <si>
    <t>43547-44449-43099</t>
  </si>
  <si>
    <t>0RIU9ZY</t>
  </si>
  <si>
    <t>43554-42779-44184</t>
  </si>
  <si>
    <t>ADXN0G1</t>
  </si>
  <si>
    <t>42315-42328-43137</t>
  </si>
  <si>
    <t>DW998FH</t>
  </si>
  <si>
    <t>43079-42454-43271</t>
  </si>
  <si>
    <t>CAXHHNV</t>
  </si>
  <si>
    <t>42246-43370-43586</t>
  </si>
  <si>
    <t>G6DMBQC</t>
  </si>
  <si>
    <t>42950-42236-42650</t>
  </si>
  <si>
    <t>JTSQN4X</t>
  </si>
  <si>
    <t>43512-44333-44332</t>
  </si>
  <si>
    <t>R6AI3WH</t>
  </si>
  <si>
    <t>42255-42817-42796</t>
  </si>
  <si>
    <t>4KMOF84</t>
  </si>
  <si>
    <t>43485-43069-43959</t>
  </si>
  <si>
    <t>RY2EEVW</t>
  </si>
  <si>
    <t>42975-42997-43680</t>
  </si>
  <si>
    <t>AW7MKO9</t>
  </si>
  <si>
    <t>43313-43821-43100</t>
  </si>
  <si>
    <t>3X7EJ89</t>
  </si>
  <si>
    <t>43505-43540-43978</t>
  </si>
  <si>
    <t>A5SXH4U</t>
  </si>
  <si>
    <t>44413-44038-42811</t>
  </si>
  <si>
    <t>QTK9WAI</t>
  </si>
  <si>
    <t>43238-44230-43915</t>
  </si>
  <si>
    <t>K67AQDZ</t>
  </si>
  <si>
    <t>42330-43153-42256</t>
  </si>
  <si>
    <t>GJZK4CB</t>
  </si>
  <si>
    <t>44236-42580-44367</t>
  </si>
  <si>
    <t>W8FWGNT</t>
  </si>
  <si>
    <t>42829-43425-42240</t>
  </si>
  <si>
    <t>XVWX1Q4</t>
  </si>
  <si>
    <t>43590-44380-43541</t>
  </si>
  <si>
    <t>1SPFWBN</t>
  </si>
  <si>
    <t>43805-43565-43284</t>
  </si>
  <si>
    <t>O639HGI</t>
  </si>
  <si>
    <t>43636-43967-44577</t>
  </si>
  <si>
    <t>71BR7D5</t>
  </si>
  <si>
    <t>42723-42257-43294</t>
  </si>
  <si>
    <t>62WCY4F</t>
  </si>
  <si>
    <t>43343-42663-43119</t>
  </si>
  <si>
    <t>TTRZ1FQ</t>
  </si>
  <si>
    <t>43821-42374-43805</t>
  </si>
  <si>
    <t>9VDZBXH</t>
  </si>
  <si>
    <t>42937-44099-44577</t>
  </si>
  <si>
    <t>HO31TWZ</t>
  </si>
  <si>
    <t>44485-43012-44289</t>
  </si>
  <si>
    <t>V8QPGIS</t>
  </si>
  <si>
    <t>44318-43771-43125</t>
  </si>
  <si>
    <t>NGFEL6C</t>
  </si>
  <si>
    <t>42803-42656-43356</t>
  </si>
  <si>
    <t>XQS3H2A</t>
  </si>
  <si>
    <t>43496-43958-42499</t>
  </si>
  <si>
    <t>4IA45LA</t>
  </si>
  <si>
    <t>42956-44577-42644</t>
  </si>
  <si>
    <t>YKJYFVP</t>
  </si>
  <si>
    <t>42371-43012-42923</t>
  </si>
  <si>
    <t>09MZHB5</t>
  </si>
  <si>
    <t>44321-42456-43558</t>
  </si>
  <si>
    <t>1922FZY</t>
  </si>
  <si>
    <t>43940-42426-42153</t>
  </si>
  <si>
    <t>MHMJCTH</t>
  </si>
  <si>
    <t>44083-43924-42461</t>
  </si>
  <si>
    <t>PG0A8CU</t>
  </si>
  <si>
    <t>42353-42587-43898</t>
  </si>
  <si>
    <t>D2XD1WY</t>
  </si>
  <si>
    <t>43724-42302-43219</t>
  </si>
  <si>
    <t>059JXMX</t>
  </si>
  <si>
    <t>42128-43146-42748</t>
  </si>
  <si>
    <t>3ZUGOJ0</t>
  </si>
  <si>
    <t>43973-42223-43211</t>
  </si>
  <si>
    <t>LJ5IL1N</t>
  </si>
  <si>
    <t>44157-43196-43950</t>
  </si>
  <si>
    <t>B7XOHNJ</t>
  </si>
  <si>
    <t>43135-44004-42359</t>
  </si>
  <si>
    <t>ZL39IT4</t>
  </si>
  <si>
    <t>43509-42209-43074</t>
  </si>
  <si>
    <t>FM0HTW6</t>
  </si>
  <si>
    <t>42876-44345-42143</t>
  </si>
  <si>
    <t>A30X70Q</t>
  </si>
  <si>
    <t>44533-43506-43241</t>
  </si>
  <si>
    <t>BH4QZGD</t>
  </si>
  <si>
    <t>42320-44293-42155</t>
  </si>
  <si>
    <t>E0AR7R2</t>
  </si>
  <si>
    <t>44390-44156-43405</t>
  </si>
  <si>
    <t>TZ9DHSO</t>
  </si>
  <si>
    <t>44266-44439-42299</t>
  </si>
  <si>
    <t>8C2MZ14</t>
  </si>
  <si>
    <t>43883-43112-44231</t>
  </si>
  <si>
    <t>C2BWUR3</t>
  </si>
  <si>
    <t>44597-43479-43022</t>
  </si>
  <si>
    <t>BILRSOU</t>
  </si>
  <si>
    <t>44325-44252-44390</t>
  </si>
  <si>
    <t>0NK7BTF</t>
  </si>
  <si>
    <t>44580-44086-42376</t>
  </si>
  <si>
    <t>78HT7OI</t>
  </si>
  <si>
    <t>43416-44596-42871</t>
  </si>
  <si>
    <t>PGHU0F1</t>
  </si>
  <si>
    <t>42564-44493-42892</t>
  </si>
  <si>
    <t>DODPSSG</t>
  </si>
  <si>
    <t>42105-42538-42430</t>
  </si>
  <si>
    <t>97C6WD9</t>
  </si>
  <si>
    <t>42925-44380-43440</t>
  </si>
  <si>
    <t>4PYFZ33</t>
  </si>
  <si>
    <t>44134-43903-43790</t>
  </si>
  <si>
    <t>JLXZNRQ</t>
  </si>
  <si>
    <t>44035-44089-43603</t>
  </si>
  <si>
    <t>LDV9GOS</t>
  </si>
  <si>
    <t>42742-43412-43557</t>
  </si>
  <si>
    <t>VV8SVHF</t>
  </si>
  <si>
    <t>43520-44409-43356</t>
  </si>
  <si>
    <t>A5ALRPH</t>
  </si>
  <si>
    <t>43115-43115-43783</t>
  </si>
  <si>
    <t>5RZK90N</t>
  </si>
  <si>
    <t>42998-42306-43879</t>
  </si>
  <si>
    <t>JTNA4O6</t>
  </si>
  <si>
    <t>43188-44351-42725</t>
  </si>
  <si>
    <t>7NG3CJ0</t>
  </si>
  <si>
    <t>42119-42801-42691</t>
  </si>
  <si>
    <t>TVEPKGI</t>
  </si>
  <si>
    <t>42673-43817-43626</t>
  </si>
  <si>
    <t>EFGTB6M</t>
  </si>
  <si>
    <t>42276-43659-44490</t>
  </si>
  <si>
    <t>ED727YQ</t>
  </si>
  <si>
    <t>44394-42484-42980</t>
  </si>
  <si>
    <t>GR5JP26</t>
  </si>
  <si>
    <t>43221-43814-42373</t>
  </si>
  <si>
    <t>4BJ5775</t>
  </si>
  <si>
    <t>42885-42873-44039</t>
  </si>
  <si>
    <t>HC9A6Q0</t>
  </si>
  <si>
    <t>42476-44550-44330</t>
  </si>
  <si>
    <t>LYSKS74</t>
  </si>
  <si>
    <t>44361-43297-43211</t>
  </si>
  <si>
    <t>VGV7DHT</t>
  </si>
  <si>
    <t>43528-43844-44226</t>
  </si>
  <si>
    <t>RI2QBVO</t>
  </si>
  <si>
    <t>42375-44186-43186</t>
  </si>
  <si>
    <t>WHXSZ6S</t>
  </si>
  <si>
    <t>44495-43738-43098</t>
  </si>
  <si>
    <t>9B29IA2</t>
  </si>
  <si>
    <t>43581-43132-43580</t>
  </si>
  <si>
    <t>5WFZ9E4</t>
  </si>
  <si>
    <t>43598-44203-43125</t>
  </si>
  <si>
    <t>2I2MPC7</t>
  </si>
  <si>
    <t>43885-42887-42776</t>
  </si>
  <si>
    <t>8G1CTVX</t>
  </si>
  <si>
    <t>42606-42883-44505</t>
  </si>
  <si>
    <t>NP08G1H</t>
  </si>
  <si>
    <t>43959-42323-43336</t>
  </si>
  <si>
    <t>8RG7UP6</t>
  </si>
  <si>
    <t>43628-43676-44540</t>
  </si>
  <si>
    <t>PQ9Q1Z0</t>
  </si>
  <si>
    <t>44560-44479-44572</t>
  </si>
  <si>
    <t>5W9AR2Q</t>
  </si>
  <si>
    <t>43746-44435-44594</t>
  </si>
  <si>
    <t>K7B5IRD</t>
  </si>
  <si>
    <t>42933-43881-42259</t>
  </si>
  <si>
    <t>VA6ZF3J</t>
  </si>
  <si>
    <t>43938-44173-42971</t>
  </si>
  <si>
    <t>5G25M3W</t>
  </si>
  <si>
    <t>42311-43240-44103</t>
  </si>
  <si>
    <t>ND8E4FF</t>
  </si>
  <si>
    <t>43787-42822-44150</t>
  </si>
  <si>
    <t>W6DKN68</t>
  </si>
  <si>
    <t>43029-43224-42843</t>
  </si>
  <si>
    <t>0VSH42F</t>
  </si>
  <si>
    <t>43948-43287-42563</t>
  </si>
  <si>
    <t>W1M2160</t>
  </si>
  <si>
    <t>43972-42764-43054</t>
  </si>
  <si>
    <t>BZUEH32</t>
  </si>
  <si>
    <t>43475-43229-43035</t>
  </si>
  <si>
    <t>PNV68QP</t>
  </si>
  <si>
    <t>42750-43234-43835</t>
  </si>
  <si>
    <t>YHF9J10</t>
  </si>
  <si>
    <t>42334-44521-43017</t>
  </si>
  <si>
    <t>5SU2P8Y</t>
  </si>
  <si>
    <t>42422-44335-43958</t>
  </si>
  <si>
    <t>PVUMJSE</t>
  </si>
  <si>
    <t>42200-43966-42124</t>
  </si>
  <si>
    <t>UY4NLFT</t>
  </si>
  <si>
    <t>43774-43118-44540</t>
  </si>
  <si>
    <t>3TL4BX2</t>
  </si>
  <si>
    <t>43773-42972-43237</t>
  </si>
  <si>
    <t>USC19TS</t>
  </si>
  <si>
    <t>44370-43694-42153</t>
  </si>
  <si>
    <t>XT3FM1W</t>
  </si>
  <si>
    <t>42761-43198-44353</t>
  </si>
  <si>
    <t>QCVDKTS</t>
  </si>
  <si>
    <t>43749-42791-42173</t>
  </si>
  <si>
    <t>U6C7AE6</t>
  </si>
  <si>
    <t>43717-43884-42623</t>
  </si>
  <si>
    <t>BZN5K38</t>
  </si>
  <si>
    <t>44135-43340-44307</t>
  </si>
  <si>
    <t>DRTAKJ1</t>
  </si>
  <si>
    <t>43583-43648-42466</t>
  </si>
  <si>
    <t>A8ZUANB</t>
  </si>
  <si>
    <t>43979-42899-44205</t>
  </si>
  <si>
    <t>LU7JAB8</t>
  </si>
  <si>
    <t>42335-43526-44392</t>
  </si>
  <si>
    <t>UOH2CO1</t>
  </si>
  <si>
    <t>42447-44291-42808</t>
  </si>
  <si>
    <t>J6WRXZC</t>
  </si>
  <si>
    <t>42530-44359-42529</t>
  </si>
  <si>
    <t>HVPI2C7</t>
  </si>
  <si>
    <t>43367-42947-42251</t>
  </si>
  <si>
    <t>PF1FCVJ</t>
  </si>
  <si>
    <t>43536-43113-42810</t>
  </si>
  <si>
    <t>H4H8VKI</t>
  </si>
  <si>
    <t>42959-42687-43100</t>
  </si>
  <si>
    <t>K27RY11</t>
  </si>
  <si>
    <t>44230-43323-44548</t>
  </si>
  <si>
    <t>UHCDF78</t>
  </si>
  <si>
    <t>42712-43390-42660</t>
  </si>
  <si>
    <t>91K6JXL</t>
  </si>
  <si>
    <t>43744-42496-44505</t>
  </si>
  <si>
    <t>GKZ805V</t>
  </si>
  <si>
    <t>42732-44197-42711</t>
  </si>
  <si>
    <t>IDTR5QZ</t>
  </si>
  <si>
    <t>42795-43716-43949</t>
  </si>
  <si>
    <t>081GJSE</t>
  </si>
  <si>
    <t>44297-43688-43305</t>
  </si>
  <si>
    <t>SPELPQZ</t>
  </si>
  <si>
    <t>42805-42659-43564</t>
  </si>
  <si>
    <t>SC3UIDE</t>
  </si>
  <si>
    <t>43546-43736-44053</t>
  </si>
  <si>
    <t>MG3QEC3</t>
  </si>
  <si>
    <t>43474-44469-44444</t>
  </si>
  <si>
    <t>0HLY16H</t>
  </si>
  <si>
    <t>42748-44114-44302</t>
  </si>
  <si>
    <t>U0UQ97L</t>
  </si>
  <si>
    <t>42846-43997-43951</t>
  </si>
  <si>
    <t>WJ1897O</t>
  </si>
  <si>
    <t>42235-44047-44543</t>
  </si>
  <si>
    <t>DQEYHKO</t>
  </si>
  <si>
    <t>43501-42588-43010</t>
  </si>
  <si>
    <t>R196M50</t>
  </si>
  <si>
    <t>43067-42239-44515</t>
  </si>
  <si>
    <t>HDREQPS</t>
  </si>
  <si>
    <t>44230-43648-42813</t>
  </si>
  <si>
    <t>DUBYGKT</t>
  </si>
  <si>
    <t>44104-44153-44267</t>
  </si>
  <si>
    <t>VI9INGI</t>
  </si>
  <si>
    <t>42122-43192-42735</t>
  </si>
  <si>
    <t>SWXS46W</t>
  </si>
  <si>
    <t>44009-43140-43996</t>
  </si>
  <si>
    <t>VL7V1IO</t>
  </si>
  <si>
    <t>43994-42914-43375</t>
  </si>
  <si>
    <t>65YCWC5</t>
  </si>
  <si>
    <t>43719-44346-43385</t>
  </si>
  <si>
    <t>NEACK7A</t>
  </si>
  <si>
    <t>42759-43127-44156</t>
  </si>
  <si>
    <t>IQMWZET</t>
  </si>
  <si>
    <t>43886-42928-42882</t>
  </si>
  <si>
    <t>HXPO9JY</t>
  </si>
  <si>
    <t>43693-42446-43560</t>
  </si>
  <si>
    <t>YV6YNF8</t>
  </si>
  <si>
    <t>44394-42958-43673</t>
  </si>
  <si>
    <t>9ZZ3TOR</t>
  </si>
  <si>
    <t>43029-42850-42244</t>
  </si>
  <si>
    <t>DEBRT14</t>
  </si>
  <si>
    <t>42462-43175-42964</t>
  </si>
  <si>
    <t>AB11E52</t>
  </si>
  <si>
    <t>44380-43449-44341</t>
  </si>
  <si>
    <t>3AYLRI1</t>
  </si>
  <si>
    <t>44057-43587-42592</t>
  </si>
  <si>
    <t>U8TOUZF</t>
  </si>
  <si>
    <t>43828-43343-44260</t>
  </si>
  <si>
    <t>60IMYV6</t>
  </si>
  <si>
    <t>43920-42876-43072</t>
  </si>
  <si>
    <t>YTRTJGL</t>
  </si>
  <si>
    <t>44263-43435-43805</t>
  </si>
  <si>
    <t>Y8Y98DK</t>
  </si>
  <si>
    <t>42988-43093-44531</t>
  </si>
  <si>
    <t>ETQGG7X</t>
  </si>
  <si>
    <t>43851-43979-44071</t>
  </si>
  <si>
    <t>6X2DMYC</t>
  </si>
  <si>
    <t>43717-42546-44413</t>
  </si>
  <si>
    <t>SP0R4CY</t>
  </si>
  <si>
    <t>42605-42351-43058</t>
  </si>
  <si>
    <t>LZ1NT0P</t>
  </si>
  <si>
    <t>42514-43910-43469</t>
  </si>
  <si>
    <t>72KL4TS</t>
  </si>
  <si>
    <t>43366-43709-44296</t>
  </si>
  <si>
    <t>GLBYTNA</t>
  </si>
  <si>
    <t>43166-43162-43690</t>
  </si>
  <si>
    <t>E1JVNWT</t>
  </si>
  <si>
    <t>44419-44110-43670</t>
  </si>
  <si>
    <t>JM6R5NR</t>
  </si>
  <si>
    <t>43526-43688-42710</t>
  </si>
  <si>
    <t>7RK2OTI</t>
  </si>
  <si>
    <t>42661-44178-44005</t>
  </si>
  <si>
    <t>SH682T8</t>
  </si>
  <si>
    <t>42858-44040-43058</t>
  </si>
  <si>
    <t>QKEEGKB</t>
  </si>
  <si>
    <t>44227-43518-43005</t>
  </si>
  <si>
    <t>VF89QGJ</t>
  </si>
  <si>
    <t>42751-43059-42812</t>
  </si>
  <si>
    <t>LF5TE96</t>
  </si>
  <si>
    <t>43808-43875-42133</t>
  </si>
  <si>
    <t>AEBXS7M</t>
  </si>
  <si>
    <t>44554-42239-42489</t>
  </si>
  <si>
    <t>PCS9KY2</t>
  </si>
  <si>
    <t>42401-43852-43181</t>
  </si>
  <si>
    <t>6CRWSGR</t>
  </si>
  <si>
    <t>44511-42205-44350</t>
  </si>
  <si>
    <t>2MMY2E6</t>
  </si>
  <si>
    <t>44249-43871-43499</t>
  </si>
  <si>
    <t>73T0VOA</t>
  </si>
  <si>
    <t>43414-43844-42239</t>
  </si>
  <si>
    <t>AZQ6LSS</t>
  </si>
  <si>
    <t>43093-42431-42181</t>
  </si>
  <si>
    <t>D07MST1</t>
  </si>
  <si>
    <t>44012-44486-42476</t>
  </si>
  <si>
    <t>JU7C7HU</t>
  </si>
  <si>
    <t>42596-44009-42589</t>
  </si>
  <si>
    <t>NM6O6NI</t>
  </si>
  <si>
    <t>42573-42359-44387</t>
  </si>
  <si>
    <t>ZFMKRB2</t>
  </si>
  <si>
    <t>42433-43907-42993</t>
  </si>
  <si>
    <t>AMBUKMH</t>
  </si>
  <si>
    <t>43259-43780-44473</t>
  </si>
  <si>
    <t>ETRD9KX</t>
  </si>
  <si>
    <t>43244-43789-43151</t>
  </si>
  <si>
    <t>ZC7PKLA</t>
  </si>
  <si>
    <t>42575-44074-43598</t>
  </si>
  <si>
    <t>CYGYDVD</t>
  </si>
  <si>
    <t>43967-42616-43513</t>
  </si>
  <si>
    <t>L39X87G</t>
  </si>
  <si>
    <t>43218-42172-43974</t>
  </si>
  <si>
    <t>8ATJZN6</t>
  </si>
  <si>
    <t>42468-42410-43672</t>
  </si>
  <si>
    <t>6ZVZNC2</t>
  </si>
  <si>
    <t>42930-42383-43537</t>
  </si>
  <si>
    <t>O2V8TKV</t>
  </si>
  <si>
    <t>42563-42999-44055</t>
  </si>
  <si>
    <t>EQ9OJDR</t>
  </si>
  <si>
    <t>42384-42942-43775</t>
  </si>
  <si>
    <t>R0U1VNZ</t>
  </si>
  <si>
    <t>42902-44300-42178</t>
  </si>
  <si>
    <t>XWCVL19</t>
  </si>
  <si>
    <t>43591-43498-44405</t>
  </si>
  <si>
    <t>ZK1LCGK</t>
  </si>
  <si>
    <t>42728-42994-42783</t>
  </si>
  <si>
    <t>TF9Z35B</t>
  </si>
  <si>
    <t>43265-42789-42709</t>
  </si>
  <si>
    <t>PF4QCX8</t>
  </si>
  <si>
    <t>44256-44415-44488</t>
  </si>
  <si>
    <t>U0LZY9Y</t>
  </si>
  <si>
    <t>44173-42879-42883</t>
  </si>
  <si>
    <t>293I4BZ</t>
  </si>
  <si>
    <t>44055-44260-43242</t>
  </si>
  <si>
    <t>DZBA44B</t>
  </si>
  <si>
    <t>42682-43438-42424</t>
  </si>
  <si>
    <t>142ST4M</t>
  </si>
  <si>
    <t>42890-44097-44492</t>
  </si>
  <si>
    <t>66VH4UJ</t>
  </si>
  <si>
    <t>43752-42595-42334</t>
  </si>
  <si>
    <t>DQOGCTM</t>
  </si>
  <si>
    <t>43593-42620-42498</t>
  </si>
  <si>
    <t>OAFX9OJ</t>
  </si>
  <si>
    <t>43635-42342-43114</t>
  </si>
  <si>
    <t>6EW25JC</t>
  </si>
  <si>
    <t>42447-43068-44163</t>
  </si>
  <si>
    <t>44T5QLA</t>
  </si>
  <si>
    <t>43521-43615-42275</t>
  </si>
  <si>
    <t>7BDKH8B</t>
  </si>
  <si>
    <t>42797-44064-42530</t>
  </si>
  <si>
    <t>5KY1A12</t>
  </si>
  <si>
    <t>42280-43238-42637</t>
  </si>
  <si>
    <t>8DWMLYA</t>
  </si>
  <si>
    <t>44472-44330-42431</t>
  </si>
  <si>
    <t>9C8W43T</t>
  </si>
  <si>
    <t>44044-44189-42463</t>
  </si>
  <si>
    <t>WR3K0J7</t>
  </si>
  <si>
    <t>42353-42925-42724</t>
  </si>
  <si>
    <t>I7ZWB27</t>
  </si>
  <si>
    <t>42527-43004-42284</t>
  </si>
  <si>
    <t>3YD1IUT</t>
  </si>
  <si>
    <t>43052-43372-42714</t>
  </si>
  <si>
    <t>LMSR98B</t>
  </si>
  <si>
    <t>43565-44450-43250</t>
  </si>
  <si>
    <t>HPTZT8M</t>
  </si>
  <si>
    <t>43698-42170-42207</t>
  </si>
  <si>
    <t>NK73U1X</t>
  </si>
  <si>
    <t>43473-44336-42582</t>
  </si>
  <si>
    <t>E5YQYHH</t>
  </si>
  <si>
    <t>42895-44180-43187</t>
  </si>
  <si>
    <t>ZKX5O6P</t>
  </si>
  <si>
    <t>43607-42877-44463</t>
  </si>
  <si>
    <t>C8RA93A</t>
  </si>
  <si>
    <t>42889-43150-44103</t>
  </si>
  <si>
    <t>N0HZINH</t>
  </si>
  <si>
    <t>44157-42687-42974</t>
  </si>
  <si>
    <t>1ISG9P9</t>
  </si>
  <si>
    <t>42982-44277-43518</t>
  </si>
  <si>
    <t>5BI7TZM</t>
  </si>
  <si>
    <t>44203-44416-43531</t>
  </si>
  <si>
    <t>FHND37X</t>
  </si>
  <si>
    <t>42595-43531-43087</t>
  </si>
  <si>
    <t>37UEX06</t>
  </si>
  <si>
    <t>44420-42981-43172</t>
  </si>
  <si>
    <t>F3GDS21</t>
  </si>
  <si>
    <t>42400-42342-42301</t>
  </si>
  <si>
    <t>490KQCE</t>
  </si>
  <si>
    <t>43888-42533-43803</t>
  </si>
  <si>
    <t>UDTVA8T</t>
  </si>
  <si>
    <t>43477-42974-43258</t>
  </si>
  <si>
    <t>M5ITS5B</t>
  </si>
  <si>
    <t>42264-44074-43879</t>
  </si>
  <si>
    <t>YGDVY68</t>
  </si>
  <si>
    <t>44301-44008-43444</t>
  </si>
  <si>
    <t>45WSJCN</t>
  </si>
  <si>
    <t>42712-42367-43652</t>
  </si>
  <si>
    <t>HD3LVH9</t>
  </si>
  <si>
    <t>42695-42716-43733</t>
  </si>
  <si>
    <t>8AUWRVD</t>
  </si>
  <si>
    <t>44461-44527-42979</t>
  </si>
  <si>
    <t>SJ8XRCR</t>
  </si>
  <si>
    <t>43811-44195-43494</t>
  </si>
  <si>
    <t>XOQ1VA4</t>
  </si>
  <si>
    <t>44280-44187-44010</t>
  </si>
  <si>
    <t>Z0W9WDZ</t>
  </si>
  <si>
    <t>43046-44281-42732</t>
  </si>
  <si>
    <t>RVNCPP3</t>
  </si>
  <si>
    <t>42334-42694-42941</t>
  </si>
  <si>
    <t>ZNEZVDW</t>
  </si>
  <si>
    <t>44229-43443-44234</t>
  </si>
  <si>
    <t>HQANU0W</t>
  </si>
  <si>
    <t>43559-44128-43646</t>
  </si>
  <si>
    <t>FS5OCHA</t>
  </si>
  <si>
    <t>42574-42879-43034</t>
  </si>
  <si>
    <t>YCOHV3N</t>
  </si>
  <si>
    <t>43203-42793-43763</t>
  </si>
  <si>
    <t>6CKL8K5</t>
  </si>
  <si>
    <t>42286-44004-43445</t>
  </si>
  <si>
    <t>NTFZF5U</t>
  </si>
  <si>
    <t>43294-43908-44037</t>
  </si>
  <si>
    <t>ZMXA1L6</t>
  </si>
  <si>
    <t>42960-44336-43882</t>
  </si>
  <si>
    <t>XGNBLS5</t>
  </si>
  <si>
    <t>44497-44420-44154</t>
  </si>
  <si>
    <t>IR18LLX</t>
  </si>
  <si>
    <t>42470-43897-44081</t>
  </si>
  <si>
    <t>WQUV2FW</t>
  </si>
  <si>
    <t>43746-42376-43493</t>
  </si>
  <si>
    <t>Q5M8JFR</t>
  </si>
  <si>
    <t>44080-44565-43447</t>
  </si>
  <si>
    <t>YWE1VRS</t>
  </si>
  <si>
    <t>44190-43905-43737</t>
  </si>
  <si>
    <t>67LKJ81</t>
  </si>
  <si>
    <t>42469-42763-43512</t>
  </si>
  <si>
    <t>52ORBOZ</t>
  </si>
  <si>
    <t>43442-44075-43440</t>
  </si>
  <si>
    <t>1DQFUFC</t>
  </si>
  <si>
    <t>43495-42114-43712</t>
  </si>
  <si>
    <t>USV48FG</t>
  </si>
  <si>
    <t>44589-42402-43433</t>
  </si>
  <si>
    <t>387051S</t>
  </si>
  <si>
    <t>42851-44132-43699</t>
  </si>
  <si>
    <t>NQ2MSEN</t>
  </si>
  <si>
    <t>44063-43911-43917</t>
  </si>
  <si>
    <t>EIN6MS8</t>
  </si>
  <si>
    <t>43520-43739-43323</t>
  </si>
  <si>
    <t>HSG8PTP</t>
  </si>
  <si>
    <t>42650-42809-43062</t>
  </si>
  <si>
    <t>YNJ6CWS</t>
  </si>
  <si>
    <t>43101-43482-42863</t>
  </si>
  <si>
    <t>7NDZ0BW</t>
  </si>
  <si>
    <t>42228-43703-43921</t>
  </si>
  <si>
    <t>5Y8NU9N</t>
  </si>
  <si>
    <t>43615-44395-43698</t>
  </si>
  <si>
    <t>8MY6OOB</t>
  </si>
  <si>
    <t>42308-43115-42869</t>
  </si>
  <si>
    <t>7T6EROI</t>
  </si>
  <si>
    <t>42124-42774-42287</t>
  </si>
  <si>
    <t>P49453Y</t>
  </si>
  <si>
    <t>44386-43306-43888</t>
  </si>
  <si>
    <t>VE5I1NO</t>
  </si>
  <si>
    <t>43932-43969-43045</t>
  </si>
  <si>
    <t>JMFF6BY</t>
  </si>
  <si>
    <t>44284-43479-43763</t>
  </si>
  <si>
    <t>QL6B96Q</t>
  </si>
  <si>
    <t>42952-42452-43553</t>
  </si>
  <si>
    <t>MIG9Z7O</t>
  </si>
  <si>
    <t>42602-42145-43695</t>
  </si>
  <si>
    <t>Q6YD3KL</t>
  </si>
  <si>
    <t>44524-42936-43563</t>
  </si>
  <si>
    <t>L8MLIPQ</t>
  </si>
  <si>
    <t>44363-43372-42275</t>
  </si>
  <si>
    <t>VL3ADGK</t>
  </si>
  <si>
    <t>44012-43629-43187</t>
  </si>
  <si>
    <t>FUHLG0E</t>
  </si>
  <si>
    <t>44214-43901-43185</t>
  </si>
  <si>
    <t>CXDJJA7</t>
  </si>
  <si>
    <t>42630-43766-43960</t>
  </si>
  <si>
    <t>87GUNM9</t>
  </si>
  <si>
    <t>44252-42529-42661</t>
  </si>
  <si>
    <t>K316LNP</t>
  </si>
  <si>
    <t>44406-42165-44334</t>
  </si>
  <si>
    <t>DHO8JXV</t>
  </si>
  <si>
    <t>43367-44455-42594</t>
  </si>
  <si>
    <t>VOABVVW</t>
  </si>
  <si>
    <t>43756-42737-43506</t>
  </si>
  <si>
    <t>F4OKJZK</t>
  </si>
  <si>
    <t>44407-43301-42200</t>
  </si>
  <si>
    <t>5BYVLZB</t>
  </si>
  <si>
    <t>43230-43706-42365</t>
  </si>
  <si>
    <t>T0J6ER1</t>
  </si>
  <si>
    <t>43793-42182-42501</t>
  </si>
  <si>
    <t>CSOX5QJ</t>
  </si>
  <si>
    <t>42239-43289-42272</t>
  </si>
  <si>
    <t>OHV7XRB</t>
  </si>
  <si>
    <t>42664-42326-42658</t>
  </si>
  <si>
    <t>GWP4EZA</t>
  </si>
  <si>
    <t>42944-42358-43773</t>
  </si>
  <si>
    <t>W19JAX6</t>
  </si>
  <si>
    <t>42819-42977-42717</t>
  </si>
  <si>
    <t>8KZXOU9</t>
  </si>
  <si>
    <t>42374-43302-43743</t>
  </si>
  <si>
    <t>6UUEFFV</t>
  </si>
  <si>
    <t>44537-44111-43543</t>
  </si>
  <si>
    <t>F9UYAQT</t>
  </si>
  <si>
    <t>42529-43934-43889</t>
  </si>
  <si>
    <t>G6GMPHL</t>
  </si>
  <si>
    <t>44298-44079-44442</t>
  </si>
  <si>
    <t>PC32QFN</t>
  </si>
  <si>
    <t>43724-42211-42168</t>
  </si>
  <si>
    <t>SJEQJGG</t>
  </si>
  <si>
    <t>43357-43289-42531</t>
  </si>
  <si>
    <t>9QJ0SH0</t>
  </si>
  <si>
    <t>43057-43224-44449</t>
  </si>
  <si>
    <t>I92FDGN</t>
  </si>
  <si>
    <t>42911-43108-43605</t>
  </si>
  <si>
    <t>FJ745UV</t>
  </si>
  <si>
    <t>43962-44292-44498</t>
  </si>
  <si>
    <t>0RRKFEF</t>
  </si>
  <si>
    <t>43634-43673-44367</t>
  </si>
  <si>
    <t>K5Z3KUN</t>
  </si>
  <si>
    <t>43013-43287-43941</t>
  </si>
  <si>
    <t>WVM2LL1</t>
  </si>
  <si>
    <t>44023-43397-42235</t>
  </si>
  <si>
    <t>0B1RUCV</t>
  </si>
  <si>
    <t>43781-44244-44058</t>
  </si>
  <si>
    <t>AN8SFQ3</t>
  </si>
  <si>
    <t>42871-42253-43277</t>
  </si>
  <si>
    <t>ZS9LY0B</t>
  </si>
  <si>
    <t>43344-44081-43747</t>
  </si>
  <si>
    <t>EFXCRCC</t>
  </si>
  <si>
    <t>42620-42678-42534</t>
  </si>
  <si>
    <t>7S3GO7E</t>
  </si>
  <si>
    <t>43325-44197-43952</t>
  </si>
  <si>
    <t>32C4A2Q</t>
  </si>
  <si>
    <t>43651-43721-42660</t>
  </si>
  <si>
    <t>JVHJFE8</t>
  </si>
  <si>
    <t>44364-43492-42823</t>
  </si>
  <si>
    <t>OTO196N</t>
  </si>
  <si>
    <t>42809-42859-43861</t>
  </si>
  <si>
    <t>MV7L33B</t>
  </si>
  <si>
    <t>43338-42236-43931</t>
  </si>
  <si>
    <t>F6Z1WWO</t>
  </si>
  <si>
    <t>42116-42683-42273</t>
  </si>
  <si>
    <t>LXJ283Y</t>
  </si>
  <si>
    <t>43224-43819-42952</t>
  </si>
  <si>
    <t>KWMFC5J</t>
  </si>
  <si>
    <t>44325-43476-44161</t>
  </si>
  <si>
    <t>0MIAN0M</t>
  </si>
  <si>
    <t>44049-43025-44508</t>
  </si>
  <si>
    <t>S5JLX6C</t>
  </si>
  <si>
    <t>44314-42279-42274</t>
  </si>
  <si>
    <t>6N69LIM</t>
  </si>
  <si>
    <t>42504-44439-43197</t>
  </si>
  <si>
    <t>XTFN94C</t>
  </si>
  <si>
    <t>44033-42992-43092</t>
  </si>
  <si>
    <t>ZH51T09</t>
  </si>
  <si>
    <t>42499-42153-42127</t>
  </si>
  <si>
    <t>OO7464Q</t>
  </si>
  <si>
    <t>43803-43147-43501</t>
  </si>
  <si>
    <t>70G1SAS</t>
  </si>
  <si>
    <t>43849-43677-44203</t>
  </si>
  <si>
    <t>1J8K7RC</t>
  </si>
  <si>
    <t>43400-42121-43457</t>
  </si>
  <si>
    <t>X8M913G</t>
  </si>
  <si>
    <t>44459-42952-43902</t>
  </si>
  <si>
    <t>SBXIFLY</t>
  </si>
  <si>
    <t>42807-42795-43913</t>
  </si>
  <si>
    <t>V1V9KB9</t>
  </si>
  <si>
    <t>42338-43001-42938</t>
  </si>
  <si>
    <t>US9IKIY</t>
  </si>
  <si>
    <t>42809-42636-43276</t>
  </si>
  <si>
    <t>0J81UUS</t>
  </si>
  <si>
    <t>43958-43088-43607</t>
  </si>
  <si>
    <t>RK4L0MS</t>
  </si>
  <si>
    <t>43125-44571-43300</t>
  </si>
  <si>
    <t>LCUXLOM</t>
  </si>
  <si>
    <t>42120-44404-44018</t>
  </si>
  <si>
    <t>E6NOL2Y</t>
  </si>
  <si>
    <t>43417-42552-43582</t>
  </si>
  <si>
    <t>L3NEWDA</t>
  </si>
  <si>
    <t>44166-42832-44585</t>
  </si>
  <si>
    <t>O52WCI2</t>
  </si>
  <si>
    <t>42778-42922-43658</t>
  </si>
  <si>
    <t>Y09KA81</t>
  </si>
  <si>
    <t>42466-43727-42966</t>
  </si>
  <si>
    <t>1MJ1RFY</t>
  </si>
  <si>
    <t>42139-44535-42431</t>
  </si>
  <si>
    <t>4U2RJZL</t>
  </si>
  <si>
    <t>43853-42305-42897</t>
  </si>
  <si>
    <t>EVIFNNR</t>
  </si>
  <si>
    <t>42240-42272-44058</t>
  </si>
  <si>
    <t>VK3LO8P</t>
  </si>
  <si>
    <t>43633-43794-44238</t>
  </si>
  <si>
    <t>QVVYZ4K</t>
  </si>
  <si>
    <t>44223-44568-43320</t>
  </si>
  <si>
    <t>26LU0U6</t>
  </si>
  <si>
    <t>42781-42908-42796</t>
  </si>
  <si>
    <t>L1HN8Z0</t>
  </si>
  <si>
    <t>43564-43671-43559</t>
  </si>
  <si>
    <t>O13APEM</t>
  </si>
  <si>
    <t>43049-42547-43435</t>
  </si>
  <si>
    <t>F27NZEY</t>
  </si>
  <si>
    <t>42557-43713-44432</t>
  </si>
  <si>
    <t>SLHB2SI</t>
  </si>
  <si>
    <t>44291-43987-43882</t>
  </si>
  <si>
    <t>OM2VMPK</t>
  </si>
  <si>
    <t>43929-43727-44387</t>
  </si>
  <si>
    <t>YDIMH59</t>
  </si>
  <si>
    <t>44208-43431-42866</t>
  </si>
  <si>
    <t>HCEN4O0</t>
  </si>
  <si>
    <t>42497-42567-44449</t>
  </si>
  <si>
    <t>6U1EK42</t>
  </si>
  <si>
    <t>44189-43395-42636</t>
  </si>
  <si>
    <t>CSV43J9</t>
  </si>
  <si>
    <t>43327-43960-42641</t>
  </si>
  <si>
    <t>TTOK006</t>
  </si>
  <si>
    <t>42592-42267-42206</t>
  </si>
  <si>
    <t>GZ9L2IZ</t>
  </si>
  <si>
    <t>43557-43663-42507</t>
  </si>
  <si>
    <t>V24BOBX</t>
  </si>
  <si>
    <t>44522-44002-44475</t>
  </si>
  <si>
    <t>CPG7L8H</t>
  </si>
  <si>
    <t>43615-43494-42357</t>
  </si>
  <si>
    <t>A6T8UPP</t>
  </si>
  <si>
    <t>43690-44048-44294</t>
  </si>
  <si>
    <t>FGDXHZW</t>
  </si>
  <si>
    <t>44342-42317-42812</t>
  </si>
  <si>
    <t>5UXP7J4</t>
  </si>
  <si>
    <t>43382-43692-42877</t>
  </si>
  <si>
    <t>MXDRREN</t>
  </si>
  <si>
    <t>43318-44361-44043</t>
  </si>
  <si>
    <t>HKMMEP0</t>
  </si>
  <si>
    <t>44424-42930-44426</t>
  </si>
  <si>
    <t>SE6WEMX</t>
  </si>
  <si>
    <t>42175-43086-43028</t>
  </si>
  <si>
    <t>G53CUBK</t>
  </si>
  <si>
    <t>43149-42935-43601</t>
  </si>
  <si>
    <t>8B4DIBQ</t>
  </si>
  <si>
    <t>44592-42998-42574</t>
  </si>
  <si>
    <t>SFRK5TF</t>
  </si>
  <si>
    <t>42645-43944-44424</t>
  </si>
  <si>
    <t>XM0D4I4</t>
  </si>
  <si>
    <t>42744-42332-43488</t>
  </si>
  <si>
    <t>M3GKKVQ</t>
  </si>
  <si>
    <t>43946-42963-43814</t>
  </si>
  <si>
    <t>VJ7YC0J</t>
  </si>
  <si>
    <t>44324-44379-44444</t>
  </si>
  <si>
    <t>KICILSD</t>
  </si>
  <si>
    <t>44375-42340-42356</t>
  </si>
  <si>
    <t>VNKEZ7E</t>
  </si>
  <si>
    <t>44400-43418-43750</t>
  </si>
  <si>
    <t>PYX8JQY</t>
  </si>
  <si>
    <t>42320-44566-42328</t>
  </si>
  <si>
    <t>TXIMRTA</t>
  </si>
  <si>
    <t>43750-43000-43106</t>
  </si>
  <si>
    <t>ZVZHKFR</t>
  </si>
  <si>
    <t>42107-43000-44384</t>
  </si>
  <si>
    <t>N4CL005</t>
  </si>
  <si>
    <t>43012-43494-43957</t>
  </si>
  <si>
    <t>MBQITYW</t>
  </si>
  <si>
    <t>44032-43420-43392</t>
  </si>
  <si>
    <t>H1U1NA4</t>
  </si>
  <si>
    <t>43386-42396-42374</t>
  </si>
  <si>
    <t>HMMIHVC</t>
  </si>
  <si>
    <t>44554-43500-44182</t>
  </si>
  <si>
    <t>ALXTI1H</t>
  </si>
  <si>
    <t>43049-44243-42731</t>
  </si>
  <si>
    <t>22DW9UB</t>
  </si>
  <si>
    <t>43902-43095-43033</t>
  </si>
  <si>
    <t>1UDHOQW</t>
  </si>
  <si>
    <t>43064-44160-42973</t>
  </si>
  <si>
    <t>6WNNBYY</t>
  </si>
  <si>
    <t>44314-43999-43142</t>
  </si>
  <si>
    <t>60Q1QQF</t>
  </si>
  <si>
    <t>43734-42556-44131</t>
  </si>
  <si>
    <t>K882IVT</t>
  </si>
  <si>
    <t>43427-42308-42647</t>
  </si>
  <si>
    <t>9JWRQMJ</t>
  </si>
  <si>
    <t>42590-44604-42744</t>
  </si>
  <si>
    <t>GV0XKZO</t>
  </si>
  <si>
    <t>43423-42967-42386</t>
  </si>
  <si>
    <t>S6U2IML</t>
  </si>
  <si>
    <t>43730-43999-44458</t>
  </si>
  <si>
    <t>JQJ7DLU</t>
  </si>
  <si>
    <t>42730-42264-43522</t>
  </si>
  <si>
    <t>IO2KPN6</t>
  </si>
  <si>
    <t>44300-42254-43892</t>
  </si>
  <si>
    <t>IIROI4Z</t>
  </si>
  <si>
    <t>42369-43836-44141</t>
  </si>
  <si>
    <t>GNWH33S</t>
  </si>
  <si>
    <t>44362-42149-43581</t>
  </si>
  <si>
    <t>GW564GB</t>
  </si>
  <si>
    <t>43323-42199-43850</t>
  </si>
  <si>
    <t>REO6LQ7</t>
  </si>
  <si>
    <t>43220-43042-44144</t>
  </si>
  <si>
    <t>G8UPSB7</t>
  </si>
  <si>
    <t>43808-42727-43532</t>
  </si>
  <si>
    <t>JCQM48E</t>
  </si>
  <si>
    <t>43817-43435-43441</t>
  </si>
  <si>
    <t>T3W3ACW</t>
  </si>
  <si>
    <t>44064-42496-42208</t>
  </si>
  <si>
    <t>KO45V2Q</t>
  </si>
  <si>
    <t>44177-43237-42577</t>
  </si>
  <si>
    <t>AZ031DL</t>
  </si>
  <si>
    <t>43955-43123-43405</t>
  </si>
  <si>
    <t>ZJXE4PT</t>
  </si>
  <si>
    <t>42392-43246-42598</t>
  </si>
  <si>
    <t>8O0J4K1</t>
  </si>
  <si>
    <t>43521-42525-44391</t>
  </si>
  <si>
    <t>KPV8HV7</t>
  </si>
  <si>
    <t>44301-43513-43406</t>
  </si>
  <si>
    <t>G4Z4Q21</t>
  </si>
  <si>
    <t>43311-42989-43830</t>
  </si>
  <si>
    <t>PXHU4U6</t>
  </si>
  <si>
    <t>43764-43225-43986</t>
  </si>
  <si>
    <t>Y0MU7I6</t>
  </si>
  <si>
    <t>43676-42999-44190</t>
  </si>
  <si>
    <t>2QUOG3O</t>
  </si>
  <si>
    <t>42838-43370-42902</t>
  </si>
  <si>
    <t>QD917FD</t>
  </si>
  <si>
    <t>43743-43326-42577</t>
  </si>
  <si>
    <t>VQCOQQJ</t>
  </si>
  <si>
    <t>42465-42478-43091</t>
  </si>
  <si>
    <t>XIM546Y</t>
  </si>
  <si>
    <t>44294-42636-42634</t>
  </si>
  <si>
    <t>ZG82Q2G</t>
  </si>
  <si>
    <t>43970-42634-44172</t>
  </si>
  <si>
    <t>P7Q67SY</t>
  </si>
  <si>
    <t>42819-44556-44077</t>
  </si>
  <si>
    <t>H67Y183</t>
  </si>
  <si>
    <t>42822-43308-44057</t>
  </si>
  <si>
    <t>YVZD1F1</t>
  </si>
  <si>
    <t>44131-43111-44044</t>
  </si>
  <si>
    <t>RTSNU9O</t>
  </si>
  <si>
    <t>43734-44311-44277</t>
  </si>
  <si>
    <t>T4QOKIQ</t>
  </si>
  <si>
    <t>43619-42789-42177</t>
  </si>
  <si>
    <t>RBSJAWU</t>
  </si>
  <si>
    <t>43772-44036-44433</t>
  </si>
  <si>
    <t>4T4SIZ8</t>
  </si>
  <si>
    <t>42394-43019-43485</t>
  </si>
  <si>
    <t>BN89ET5</t>
  </si>
  <si>
    <t>42340-42840-42292</t>
  </si>
  <si>
    <t>3JNC404</t>
  </si>
  <si>
    <t>44274-42898-44250</t>
  </si>
  <si>
    <t>C0UKIA1</t>
  </si>
  <si>
    <t>43142-43794-44320</t>
  </si>
  <si>
    <t>AYRTVD6</t>
  </si>
  <si>
    <t>43311-43215-42686</t>
  </si>
  <si>
    <t>RX3LTS8</t>
  </si>
  <si>
    <t>43308-42827-43897</t>
  </si>
  <si>
    <t>3M0Q3LX</t>
  </si>
  <si>
    <t>43839-42644-42274</t>
  </si>
  <si>
    <t>F01N16V</t>
  </si>
  <si>
    <t>43360-44475-42442</t>
  </si>
  <si>
    <t>JK6PU5G</t>
  </si>
  <si>
    <t>42868-44115-44234</t>
  </si>
  <si>
    <t>QA4GR80</t>
  </si>
  <si>
    <t>42837-42315-43875</t>
  </si>
  <si>
    <t>KYJT49R</t>
  </si>
  <si>
    <t>42441-44429-44373</t>
  </si>
  <si>
    <t>AJ97ZRE</t>
  </si>
  <si>
    <t>43995-44031-42860</t>
  </si>
  <si>
    <t>8ESRQFH</t>
  </si>
  <si>
    <t>44330-42655-42195</t>
  </si>
  <si>
    <t>HVKRX2W</t>
  </si>
  <si>
    <t>43285-43238-44555</t>
  </si>
  <si>
    <t>UYL74ZO</t>
  </si>
  <si>
    <t>44108-42684-43528</t>
  </si>
  <si>
    <t>4BHM1TQ</t>
  </si>
  <si>
    <t>42416-43132-43771</t>
  </si>
  <si>
    <t>1IG41WR</t>
  </si>
  <si>
    <t>44138-44436-44352</t>
  </si>
  <si>
    <t>O7ZYYLI</t>
  </si>
  <si>
    <t>42266-44116-43358</t>
  </si>
  <si>
    <t>KDBA4DK</t>
  </si>
  <si>
    <t>43989-43388-42875</t>
  </si>
  <si>
    <t>D2ZRR3G</t>
  </si>
  <si>
    <t>43299-44199-43175</t>
  </si>
  <si>
    <t>FTRWI52</t>
  </si>
  <si>
    <t>42438-44000-43878</t>
  </si>
  <si>
    <t>U6XGRAK</t>
  </si>
  <si>
    <t>42126-43319-43220</t>
  </si>
  <si>
    <t>NR9LLJA</t>
  </si>
  <si>
    <t>44315-42253-42758</t>
  </si>
  <si>
    <t>YFW6Y3X</t>
  </si>
  <si>
    <t>42321-44326-42792</t>
  </si>
  <si>
    <t>344A62Y</t>
  </si>
  <si>
    <t>43874-44576-44012</t>
  </si>
  <si>
    <t>ZR6JGM7</t>
  </si>
  <si>
    <t>42869-43621-44280</t>
  </si>
  <si>
    <t>0EUDF09</t>
  </si>
  <si>
    <t>44076-44555-42873</t>
  </si>
  <si>
    <t>JN4JEJA</t>
  </si>
  <si>
    <t>42994-42147-42391</t>
  </si>
  <si>
    <t>1AA6OA9</t>
  </si>
  <si>
    <t>44406-42178-44195</t>
  </si>
  <si>
    <t>HWAKXJ5</t>
  </si>
  <si>
    <t>42991-43891-44555</t>
  </si>
  <si>
    <t>AXIB42U</t>
  </si>
  <si>
    <t>43469-43586-42467</t>
  </si>
  <si>
    <t>NHEWEYI</t>
  </si>
  <si>
    <t>42524-42598-44266</t>
  </si>
  <si>
    <t>RLFVD97</t>
  </si>
  <si>
    <t>44424-43861-43461</t>
  </si>
  <si>
    <t>HPO61U8</t>
  </si>
  <si>
    <t>44328-44023-42916</t>
  </si>
  <si>
    <t>T0IMZXL</t>
  </si>
  <si>
    <t>43534-44271-43603</t>
  </si>
  <si>
    <t>LEH1OEK</t>
  </si>
  <si>
    <t>43054-42720-43191</t>
  </si>
  <si>
    <t>J39MTY2</t>
  </si>
  <si>
    <t>44282-42595-42357</t>
  </si>
  <si>
    <t>1L6E4MW</t>
  </si>
  <si>
    <t>42702-43917-44360</t>
  </si>
  <si>
    <t>FVB4FIU</t>
  </si>
  <si>
    <t>43163-43588-44288</t>
  </si>
  <si>
    <t>MGOXXP3</t>
  </si>
  <si>
    <t>43409-42499-44108</t>
  </si>
  <si>
    <t>ICQOWNZ</t>
  </si>
  <si>
    <t>42710-43658-42240</t>
  </si>
  <si>
    <t>HIKV4EE</t>
  </si>
  <si>
    <t>42626-42644-43988</t>
  </si>
  <si>
    <t>E479RS9</t>
  </si>
  <si>
    <t>43830-42545-43666</t>
  </si>
  <si>
    <t>H5PIPL2</t>
  </si>
  <si>
    <t>42696-43954-43157</t>
  </si>
  <si>
    <t>UA2OQWG</t>
  </si>
  <si>
    <t>44489-44429-43458</t>
  </si>
  <si>
    <t>7U6AQ06</t>
  </si>
  <si>
    <t>44334-42455-42140</t>
  </si>
  <si>
    <t>DN2A2PW</t>
  </si>
  <si>
    <t>42241-42546-42158</t>
  </si>
  <si>
    <t>XA2W26M</t>
  </si>
  <si>
    <t>42589-43818-44027</t>
  </si>
  <si>
    <t>DDX0IVM</t>
  </si>
  <si>
    <t>42805-44356-43571</t>
  </si>
  <si>
    <t>3VAVAK4</t>
  </si>
  <si>
    <t>43178-43406-42868</t>
  </si>
  <si>
    <t>XZODMQP</t>
  </si>
  <si>
    <t>43631-43836-44342</t>
  </si>
  <si>
    <t>P6DU93W</t>
  </si>
  <si>
    <t>44483-43320-42656</t>
  </si>
  <si>
    <t>M8Q50MW</t>
  </si>
  <si>
    <t>42269-42506-44384</t>
  </si>
  <si>
    <t>NSCV4R6</t>
  </si>
  <si>
    <t>43872-42229-43693</t>
  </si>
  <si>
    <t>BZW7GQ5</t>
  </si>
  <si>
    <t>42440-42404-44366</t>
  </si>
  <si>
    <t>E9NTL1K</t>
  </si>
  <si>
    <t>42739-43537-44533</t>
  </si>
  <si>
    <t>Z1Y4G82</t>
  </si>
  <si>
    <t>42291-43849-42219</t>
  </si>
  <si>
    <t>FDNKV96</t>
  </si>
  <si>
    <t>43224-42463-43980</t>
  </si>
  <si>
    <t>K2BBQDT</t>
  </si>
  <si>
    <t>44541-42589-43730</t>
  </si>
  <si>
    <t>RQSBDAI</t>
  </si>
  <si>
    <t>44305-43419-43133</t>
  </si>
  <si>
    <t>NXFB8MZ</t>
  </si>
  <si>
    <t>44358-42203-42898</t>
  </si>
  <si>
    <t>NTQ6WD0</t>
  </si>
  <si>
    <t>44595-43402-43426</t>
  </si>
  <si>
    <t>1J925L3</t>
  </si>
  <si>
    <t>42354-43518-42823</t>
  </si>
  <si>
    <t>SC930C7</t>
  </si>
  <si>
    <t>42759-43517-42224</t>
  </si>
  <si>
    <t>U7WJMRY</t>
  </si>
  <si>
    <t>43815-43126-42821</t>
  </si>
  <si>
    <t>CGO4HRW</t>
  </si>
  <si>
    <t>43397-44234-42809</t>
  </si>
  <si>
    <t>Y930C58</t>
  </si>
  <si>
    <t>43955-42873-42644</t>
  </si>
  <si>
    <t>3P8FXO3</t>
  </si>
  <si>
    <t>44037-44278-43503</t>
  </si>
  <si>
    <t>FCJUHC7</t>
  </si>
  <si>
    <t>44317-43315-42614</t>
  </si>
  <si>
    <t>2RNHH3L</t>
  </si>
  <si>
    <t>43491-43455-43481</t>
  </si>
  <si>
    <t>B3PLWU0</t>
  </si>
  <si>
    <t>43573-43131-42805</t>
  </si>
  <si>
    <t>BBIV8Z4</t>
  </si>
  <si>
    <t>44538-44477-42365</t>
  </si>
  <si>
    <t>81WKGOZ</t>
  </si>
  <si>
    <t>42809-42267-43807</t>
  </si>
  <si>
    <t>1EQ3QLV</t>
  </si>
  <si>
    <t>44213-44314-43962</t>
  </si>
  <si>
    <t>036N7TO</t>
  </si>
  <si>
    <t>42527-42391-42836</t>
  </si>
  <si>
    <t>7P9EEOJ</t>
  </si>
  <si>
    <t>43362-43145-44562</t>
  </si>
  <si>
    <t>7R8YH8D</t>
  </si>
  <si>
    <t>43140-43207-43949</t>
  </si>
  <si>
    <t>5X9S61C</t>
  </si>
  <si>
    <t>43633-42472-43895</t>
  </si>
  <si>
    <t>5RYD2R6</t>
  </si>
  <si>
    <t>43682-42888-44116</t>
  </si>
  <si>
    <t>TMLI31C</t>
  </si>
  <si>
    <t>42184-43576-42615</t>
  </si>
  <si>
    <t>NYPZUCM</t>
  </si>
  <si>
    <t>43771-43993-42322</t>
  </si>
  <si>
    <t>TGQ0YDU</t>
  </si>
  <si>
    <t>44159-44390-42241</t>
  </si>
  <si>
    <t>TD4P44E</t>
  </si>
  <si>
    <t>43752-43040-43345</t>
  </si>
  <si>
    <t>OOQPMH6</t>
  </si>
  <si>
    <t>43349-44374-43581</t>
  </si>
  <si>
    <t>CO73S9R</t>
  </si>
  <si>
    <t>44018-44326-44491</t>
  </si>
  <si>
    <t>PLMHCYD</t>
  </si>
  <si>
    <t>44574-42295-43920</t>
  </si>
  <si>
    <t>3TR6C6W</t>
  </si>
  <si>
    <t>43950-42153-42444</t>
  </si>
  <si>
    <t>D6D4L98</t>
  </si>
  <si>
    <t>42586-42314-43271</t>
  </si>
  <si>
    <t>46G9UZD</t>
  </si>
  <si>
    <t>42371-44197-44421</t>
  </si>
  <si>
    <t>01CXDPT</t>
  </si>
  <si>
    <t>43316-42446-42191</t>
  </si>
  <si>
    <t>Q2X6OCY</t>
  </si>
  <si>
    <t>42733-44452-43204</t>
  </si>
  <si>
    <t>O6SEM5Y</t>
  </si>
  <si>
    <t>42396-42194-42194</t>
  </si>
  <si>
    <t>7WOC6OB</t>
  </si>
  <si>
    <t>42492-43663-43720</t>
  </si>
  <si>
    <t>2854F5I</t>
  </si>
  <si>
    <t>42514-44090-44270</t>
  </si>
  <si>
    <t>RDGXFKG</t>
  </si>
  <si>
    <t>44516-43818-42954</t>
  </si>
  <si>
    <t>ZQ1WAY3</t>
  </si>
  <si>
    <t>42464-43363-43582</t>
  </si>
  <si>
    <t>XB13TEO</t>
  </si>
  <si>
    <t>43222-43416-44520</t>
  </si>
  <si>
    <t>XTUWT2P</t>
  </si>
  <si>
    <t>43058-44174-43173</t>
  </si>
  <si>
    <t>H4L03GC</t>
  </si>
  <si>
    <t>43908-44025-42163</t>
  </si>
  <si>
    <t>TL0LQI9</t>
  </si>
  <si>
    <t>42984-44540-43478</t>
  </si>
  <si>
    <t>G5VTIQO</t>
  </si>
  <si>
    <t>42658-43873-43586</t>
  </si>
  <si>
    <t>4P5GI3M</t>
  </si>
  <si>
    <t>43583-42198-44574</t>
  </si>
  <si>
    <t>YAL54NW</t>
  </si>
  <si>
    <t>43447-44457-44033</t>
  </si>
  <si>
    <t>0IZ7KG3</t>
  </si>
  <si>
    <t>43145-43537-43415</t>
  </si>
  <si>
    <t>9CEGYWW</t>
  </si>
  <si>
    <t>44604-42327-42960</t>
  </si>
  <si>
    <t>ZDK95X4</t>
  </si>
  <si>
    <t>43032-42741-43121</t>
  </si>
  <si>
    <t>LVBTP47</t>
  </si>
  <si>
    <t>43798-43459-44419</t>
  </si>
  <si>
    <t>ODF3T2S</t>
  </si>
  <si>
    <t>44578-42859-43878</t>
  </si>
  <si>
    <t>NPZELEV</t>
  </si>
  <si>
    <t>44360-44362-42581</t>
  </si>
  <si>
    <t>G3JO1EY</t>
  </si>
  <si>
    <t>42399-43292-43858</t>
  </si>
  <si>
    <t>KV7TU06</t>
  </si>
  <si>
    <t>43955-44021-42515</t>
  </si>
  <si>
    <t>92FK6Y5</t>
  </si>
  <si>
    <t>42675-42118-44141</t>
  </si>
  <si>
    <t>W93IYJL</t>
  </si>
  <si>
    <t>43523-44496-43796</t>
  </si>
  <si>
    <t>03HJKN5</t>
  </si>
  <si>
    <t>42310-43185-42974</t>
  </si>
  <si>
    <t>1Z8H3AD</t>
  </si>
  <si>
    <t>44376-42942-43104</t>
  </si>
  <si>
    <t>6BCW3CO</t>
  </si>
  <si>
    <t>44573-44143-43927</t>
  </si>
  <si>
    <t>GD8NJWJ</t>
  </si>
  <si>
    <t>43247-42210-43021</t>
  </si>
  <si>
    <t>U82WETF</t>
  </si>
  <si>
    <t>42537-44133-44411</t>
  </si>
  <si>
    <t>IX1JP40</t>
  </si>
  <si>
    <t>43046-44443-44527</t>
  </si>
  <si>
    <t>A2GDHSG</t>
  </si>
  <si>
    <t>42504-43018-42603</t>
  </si>
  <si>
    <t>DIMKW1X</t>
  </si>
  <si>
    <t>43467-42761-43419</t>
  </si>
  <si>
    <t>36EDISM</t>
  </si>
  <si>
    <t>44499-42411-43787</t>
  </si>
  <si>
    <t>3JBQIFN</t>
  </si>
  <si>
    <t>42118-42194-42979</t>
  </si>
  <si>
    <t>G8OMO9A</t>
  </si>
  <si>
    <t>44055-43244-42430</t>
  </si>
  <si>
    <t>CWBIW3J</t>
  </si>
  <si>
    <t>44401-43734-44305</t>
  </si>
  <si>
    <t>AGO2FCP</t>
  </si>
  <si>
    <t>42339-42849-44008</t>
  </si>
  <si>
    <t>9K3QI5O</t>
  </si>
  <si>
    <t>44064-43787-44405</t>
  </si>
  <si>
    <t>T8UVKBC</t>
  </si>
  <si>
    <t>42604-42183-43982</t>
  </si>
  <si>
    <t>5VMF13D</t>
  </si>
  <si>
    <t>44168-42492-43892</t>
  </si>
  <si>
    <t>RRTPAA9</t>
  </si>
  <si>
    <t>42266-43611-43251</t>
  </si>
  <si>
    <t>HLZEZJ3</t>
  </si>
  <si>
    <t>44438-43648-43168</t>
  </si>
  <si>
    <t>3695LUU</t>
  </si>
  <si>
    <t>42763-43553-43408</t>
  </si>
  <si>
    <t>21AIU4E</t>
  </si>
  <si>
    <t>42707-43056-43257</t>
  </si>
  <si>
    <t>HVMX5D7</t>
  </si>
  <si>
    <t>43786-44241-44241</t>
  </si>
  <si>
    <t>ATHBJSK</t>
  </si>
  <si>
    <t>43813-43472-42422</t>
  </si>
  <si>
    <t>YH1NGJP</t>
  </si>
  <si>
    <t>44404-43525-42719</t>
  </si>
  <si>
    <t>I2SGJ66</t>
  </si>
  <si>
    <t>42412-42412-43379</t>
  </si>
  <si>
    <t>G5351FY</t>
  </si>
  <si>
    <t>43121-42125-42799</t>
  </si>
  <si>
    <t>8GV7FA3</t>
  </si>
  <si>
    <t>43115-42839-44287</t>
  </si>
  <si>
    <t>00YGK8B</t>
  </si>
  <si>
    <t>42415-43808-44277</t>
  </si>
  <si>
    <t>2TQN2A1</t>
  </si>
  <si>
    <t>43576-44378-43633</t>
  </si>
  <si>
    <t>YJW1K1S</t>
  </si>
  <si>
    <t>44070-43891-42785</t>
  </si>
  <si>
    <t>IA2JP9E</t>
  </si>
  <si>
    <t>42177-42947-42590</t>
  </si>
  <si>
    <t>2ERHP8K</t>
  </si>
  <si>
    <t>43465-43674-44050</t>
  </si>
  <si>
    <t>A16TY5B</t>
  </si>
  <si>
    <t>43524-43811-44560</t>
  </si>
  <si>
    <t>B1QICEZ</t>
  </si>
  <si>
    <t>44524-44190-42197</t>
  </si>
  <si>
    <t>C4U8BO1</t>
  </si>
  <si>
    <t>44218-43640-42440</t>
  </si>
  <si>
    <t>F2GZPXM</t>
  </si>
  <si>
    <t>43913-43839-44362</t>
  </si>
  <si>
    <t>G1VCTAP</t>
  </si>
  <si>
    <t>44068-42770-42279</t>
  </si>
  <si>
    <t>UYN1408</t>
  </si>
  <si>
    <t>43638-43127-43188</t>
  </si>
  <si>
    <t>4LZ6TYN</t>
  </si>
  <si>
    <t>42514-42917-42450</t>
  </si>
  <si>
    <t>PE9OR0F</t>
  </si>
  <si>
    <t>43553-43898-44095</t>
  </si>
  <si>
    <t>1OEO9XK</t>
  </si>
  <si>
    <t>42321-42885-43128</t>
  </si>
  <si>
    <t>FUKU6UP</t>
  </si>
  <si>
    <t>43666-43346-43435</t>
  </si>
  <si>
    <t>DY1D4RJ</t>
  </si>
  <si>
    <t>42502-44576-43060</t>
  </si>
  <si>
    <t>H9UF6WK</t>
  </si>
  <si>
    <t>43112-43728-43137</t>
  </si>
  <si>
    <t>BTK2LKG</t>
  </si>
  <si>
    <t>42686-43397-44404</t>
  </si>
  <si>
    <t>0VJWMEU</t>
  </si>
  <si>
    <t>44519-42597-42763</t>
  </si>
  <si>
    <t>5S1OPW8</t>
  </si>
  <si>
    <t>42572-43045-43195</t>
  </si>
  <si>
    <t>K3H39M7</t>
  </si>
  <si>
    <t>42829-43087-43260</t>
  </si>
  <si>
    <t>LAG3OIG</t>
  </si>
  <si>
    <t>44092-43291-44386</t>
  </si>
  <si>
    <t>6K8B5Z0</t>
  </si>
  <si>
    <t>42525-43435-42336</t>
  </si>
  <si>
    <t>AG7X5Q9</t>
  </si>
  <si>
    <t>44439-44054-42516</t>
  </si>
  <si>
    <t>DD644CS</t>
  </si>
  <si>
    <t>42572-43298-43861</t>
  </si>
  <si>
    <t>NU0XSZC</t>
  </si>
  <si>
    <t>43747-44389-43955</t>
  </si>
  <si>
    <t>GEB1H0U</t>
  </si>
  <si>
    <t>43264-43158-43507</t>
  </si>
  <si>
    <t>IJCQF1Z</t>
  </si>
  <si>
    <t>43576-43471-42192</t>
  </si>
  <si>
    <t>62ZOSEM</t>
  </si>
  <si>
    <t>44464-43270-43472</t>
  </si>
  <si>
    <t>MR6YSFU</t>
  </si>
  <si>
    <t>44326-44353-42685</t>
  </si>
  <si>
    <t>U8NOULJ</t>
  </si>
  <si>
    <t>42958-42664-43329</t>
  </si>
  <si>
    <t>MMP8DGQ</t>
  </si>
  <si>
    <t>42677-44005-42240</t>
  </si>
  <si>
    <t>Y1AIC6X</t>
  </si>
  <si>
    <t>42753-44439-42496</t>
  </si>
  <si>
    <t>ZFWD2YF</t>
  </si>
  <si>
    <t>44096-43205-44094</t>
  </si>
  <si>
    <t>33R8SRP</t>
  </si>
  <si>
    <t>43760-44046-43493</t>
  </si>
  <si>
    <t>4RP7DR2</t>
  </si>
  <si>
    <t>43282-43917-44203</t>
  </si>
  <si>
    <t>JNHHPYG</t>
  </si>
  <si>
    <t>44585-43123-42941</t>
  </si>
  <si>
    <t>PVUBTX8</t>
  </si>
  <si>
    <t>43430-43580-42196</t>
  </si>
  <si>
    <t>FCWX9G0</t>
  </si>
  <si>
    <t>42293-42610-44031</t>
  </si>
  <si>
    <t>4AXG5YC</t>
  </si>
  <si>
    <t>43244-43390-44495</t>
  </si>
  <si>
    <t>TU5WAVO</t>
  </si>
  <si>
    <t>44044-42629-42834</t>
  </si>
  <si>
    <t>6QAA6SC</t>
  </si>
  <si>
    <t>43389-43415-42181</t>
  </si>
  <si>
    <t>J0WBTYW</t>
  </si>
  <si>
    <t>43476-44257-43645</t>
  </si>
  <si>
    <t>4DM8WYP</t>
  </si>
  <si>
    <t>42305-43636-43379</t>
  </si>
  <si>
    <t>J3VLZPS</t>
  </si>
  <si>
    <t>42776-42578-43761</t>
  </si>
  <si>
    <t>BIBXHRL</t>
  </si>
  <si>
    <t>43335-43756-44108</t>
  </si>
  <si>
    <t>9DD2NB3</t>
  </si>
  <si>
    <t>42703-44000-42754</t>
  </si>
  <si>
    <t>6QDX2OY</t>
  </si>
  <si>
    <t>44103-42979-42185</t>
  </si>
  <si>
    <t>JV2QUKI</t>
  </si>
  <si>
    <t>44483-43544-43600</t>
  </si>
  <si>
    <t>7JGTNST</t>
  </si>
  <si>
    <t>42445-43540-42195</t>
  </si>
  <si>
    <t>EWS0MBF</t>
  </si>
  <si>
    <t>44114-44308-43226</t>
  </si>
  <si>
    <t>LV6MFOQ</t>
  </si>
  <si>
    <t>44243-42977-43519</t>
  </si>
  <si>
    <t>9EDMZTC</t>
  </si>
  <si>
    <t>44343-43444-42918</t>
  </si>
  <si>
    <t>Y0KJUC4</t>
  </si>
  <si>
    <t>42670-43456-44371</t>
  </si>
  <si>
    <t>C93RX7M</t>
  </si>
  <si>
    <t>43515-43123-43867</t>
  </si>
  <si>
    <t>LYHD80H</t>
  </si>
  <si>
    <t>42208-43055-43843</t>
  </si>
  <si>
    <t>8PBCO4X</t>
  </si>
  <si>
    <t>42765-42372-43871</t>
  </si>
  <si>
    <t>FO08ZLF</t>
  </si>
  <si>
    <t>42169-43990-42691</t>
  </si>
  <si>
    <t>Q902NSF</t>
  </si>
  <si>
    <t>43267-43818-42191</t>
  </si>
  <si>
    <t>06OAR2P</t>
  </si>
  <si>
    <t>44133-43530-43765</t>
  </si>
  <si>
    <t>NHPR2E5</t>
  </si>
  <si>
    <t>44088-42564-43615</t>
  </si>
  <si>
    <t>INS5Y7E</t>
  </si>
  <si>
    <t>43218-43870-42233</t>
  </si>
  <si>
    <t>8UHDBZZ</t>
  </si>
  <si>
    <t>43650-42334-43683</t>
  </si>
  <si>
    <t>ZMXZ5VO</t>
  </si>
  <si>
    <t>44508-43453-43772</t>
  </si>
  <si>
    <t>J0GT1XB</t>
  </si>
  <si>
    <t>42794-43077-44019</t>
  </si>
  <si>
    <t>LYOYPSQ</t>
  </si>
  <si>
    <t>43723-43759-43107</t>
  </si>
  <si>
    <t>X9E6KSZ</t>
  </si>
  <si>
    <t>43222-42568-42846</t>
  </si>
  <si>
    <t>CL5V5IE</t>
  </si>
  <si>
    <t>43674-42849-42527</t>
  </si>
  <si>
    <t>1KJIEWF</t>
  </si>
  <si>
    <t>44178-42648-43673</t>
  </si>
  <si>
    <t>9DUMCGN</t>
  </si>
  <si>
    <t>44200-42914-44043</t>
  </si>
  <si>
    <t>NVUOTPE</t>
  </si>
  <si>
    <t>43067-43966-43260</t>
  </si>
  <si>
    <t>YDQMVVO</t>
  </si>
  <si>
    <t>43414-43078-42803</t>
  </si>
  <si>
    <t>NXRBY9D</t>
  </si>
  <si>
    <t>42838-42192-44444</t>
  </si>
  <si>
    <t>8E4BYFR</t>
  </si>
  <si>
    <t>43896-42865-43799</t>
  </si>
  <si>
    <t>068KLYT</t>
  </si>
  <si>
    <t>42239-43591-42454</t>
  </si>
  <si>
    <t>U4U95ZP</t>
  </si>
  <si>
    <t>44095-44089-42644</t>
  </si>
  <si>
    <t>WTUI1S6</t>
  </si>
  <si>
    <t>43411-44197-42456</t>
  </si>
  <si>
    <t>YMKMYYR</t>
  </si>
  <si>
    <t>44040-42976-42682</t>
  </si>
  <si>
    <t>HNQ87BC</t>
  </si>
  <si>
    <t>42872-44531-44200</t>
  </si>
  <si>
    <t>NNTE3TP</t>
  </si>
  <si>
    <t>44002-44568-44102</t>
  </si>
  <si>
    <t>1FECAED</t>
  </si>
  <si>
    <t>43497-43384-43647</t>
  </si>
  <si>
    <t>RLPI4DF</t>
  </si>
  <si>
    <t>43259-44148-44463</t>
  </si>
  <si>
    <t>IT18J2K</t>
  </si>
  <si>
    <t>43092-42672-43412</t>
  </si>
  <si>
    <t>S42LS2F</t>
  </si>
  <si>
    <t>43429-43829-43452</t>
  </si>
  <si>
    <t>HXC3JXG</t>
  </si>
  <si>
    <t>42270-44374-43582</t>
  </si>
  <si>
    <t>LPTMMQ5</t>
  </si>
  <si>
    <t>44127-42784-44136</t>
  </si>
  <si>
    <t>1LE1VWA</t>
  </si>
  <si>
    <t>43631-43703-42909</t>
  </si>
  <si>
    <t>V5869WL</t>
  </si>
  <si>
    <t>42503-42830-43029</t>
  </si>
  <si>
    <t>4NEPXV6</t>
  </si>
  <si>
    <t>43155-43350-43479</t>
  </si>
  <si>
    <t>GTGMCHP</t>
  </si>
  <si>
    <t>42704-44291-43676</t>
  </si>
  <si>
    <t>D3Y2PT1</t>
  </si>
  <si>
    <t>42273-42469-43008</t>
  </si>
  <si>
    <t>JJR9JT7</t>
  </si>
  <si>
    <t>43111-42674-42608</t>
  </si>
  <si>
    <t>O6VKN6M</t>
  </si>
  <si>
    <t>43131-43013-44361</t>
  </si>
  <si>
    <t>GXB6NWF</t>
  </si>
  <si>
    <t>43325-43269-42136</t>
  </si>
  <si>
    <t>VYHM6YZ</t>
  </si>
  <si>
    <t>42416-42433-43793</t>
  </si>
  <si>
    <t>3W9Q653</t>
  </si>
  <si>
    <t>44175-42244-43761</t>
  </si>
  <si>
    <t>EPNWBSD</t>
  </si>
  <si>
    <t>43339-43375-44211</t>
  </si>
  <si>
    <t>1KR4YJV</t>
  </si>
  <si>
    <t>43341-42677-43361</t>
  </si>
  <si>
    <t>6M0FA68</t>
  </si>
  <si>
    <t>44099-42290-44288</t>
  </si>
  <si>
    <t>JKANNXD</t>
  </si>
  <si>
    <t>44469-43373-43049</t>
  </si>
  <si>
    <t>ALTFN1A</t>
  </si>
  <si>
    <t>44322-44005-44589</t>
  </si>
  <si>
    <t>21GTXLU</t>
  </si>
  <si>
    <t>44505-43041-43033</t>
  </si>
  <si>
    <t>IIW2B0A</t>
  </si>
  <si>
    <t>43425-43580-42838</t>
  </si>
  <si>
    <t>GNKMBOU</t>
  </si>
  <si>
    <t>43664-42467-43551</t>
  </si>
  <si>
    <t>I1P6DG9</t>
  </si>
  <si>
    <t>43577-43601-44158</t>
  </si>
  <si>
    <t>F4T2V59</t>
  </si>
  <si>
    <t>43286-44019-42974</t>
  </si>
  <si>
    <t>LNI98IC</t>
  </si>
  <si>
    <t>44403-42907-43846</t>
  </si>
  <si>
    <t>RSC2JCX</t>
  </si>
  <si>
    <t>42404-42288-44176</t>
  </si>
  <si>
    <t>HJN84AK</t>
  </si>
  <si>
    <t>42832-43538-44250</t>
  </si>
  <si>
    <t>VCDVJEP</t>
  </si>
  <si>
    <t>42944-42700-42191</t>
  </si>
  <si>
    <t>L8R46BA</t>
  </si>
  <si>
    <t>43327-42575-44047</t>
  </si>
  <si>
    <t>W1UG2CH</t>
  </si>
  <si>
    <t>43863-43753-43349</t>
  </si>
  <si>
    <t>2EWWKRL</t>
  </si>
  <si>
    <t>42139-43640-43517</t>
  </si>
  <si>
    <t>QSOBBGP</t>
  </si>
  <si>
    <t>44226-44450-43690</t>
  </si>
  <si>
    <t>AOJ10N5</t>
  </si>
  <si>
    <t>44153-43930-44092</t>
  </si>
  <si>
    <t>JTEJS5K</t>
  </si>
  <si>
    <t>42111-42603-43830</t>
  </si>
  <si>
    <t>E0WWHID</t>
  </si>
  <si>
    <t>43595-42440-43723</t>
  </si>
  <si>
    <t>ZET28JG</t>
  </si>
  <si>
    <t>43298-43599-43104</t>
  </si>
  <si>
    <t>UYBHG4Z</t>
  </si>
  <si>
    <t>43221-44158-42443</t>
  </si>
  <si>
    <t>ISVA5O7</t>
  </si>
  <si>
    <t>42429-42937-42464</t>
  </si>
  <si>
    <t>AAD8UP9</t>
  </si>
  <si>
    <t>44323-42487-42854</t>
  </si>
  <si>
    <t>2FCDE82</t>
  </si>
  <si>
    <t>42147-43132-42661</t>
  </si>
  <si>
    <t>D43O8XL</t>
  </si>
  <si>
    <t>44466-44584-42175</t>
  </si>
  <si>
    <t>KI9HQ8J</t>
  </si>
  <si>
    <t>44528-42903-43036</t>
  </si>
  <si>
    <t>L7BQ4DL</t>
  </si>
  <si>
    <t>42989-43924-42530</t>
  </si>
  <si>
    <t>UZ8LAQ8</t>
  </si>
  <si>
    <t>42289-44195-43962</t>
  </si>
  <si>
    <t>J43J80Z</t>
  </si>
  <si>
    <t>42233-42302-42610</t>
  </si>
  <si>
    <t>OF00C19</t>
  </si>
  <si>
    <t>42845-43059-42209</t>
  </si>
  <si>
    <t>JMDZ3NX</t>
  </si>
  <si>
    <t>42686-43578-42839</t>
  </si>
  <si>
    <t>UIX07N2</t>
  </si>
  <si>
    <t>43602-42404-42498</t>
  </si>
  <si>
    <t>TZDM6MC</t>
  </si>
  <si>
    <t>44553-42422-43068</t>
  </si>
  <si>
    <t>AMKOGLA</t>
  </si>
  <si>
    <t>44214-42725-44211</t>
  </si>
  <si>
    <t>WXDIGZQ</t>
  </si>
  <si>
    <t>44198-43826-43315</t>
  </si>
  <si>
    <t>8UEF8BS</t>
  </si>
  <si>
    <t>44503-42157-44076</t>
  </si>
  <si>
    <t>F4EOPQ7</t>
  </si>
  <si>
    <t>44415-42575-44023</t>
  </si>
  <si>
    <t>W6HOYAG</t>
  </si>
  <si>
    <t>42743-43079-42414</t>
  </si>
  <si>
    <t>66ORN1P</t>
  </si>
  <si>
    <t>42875-43943-42983</t>
  </si>
  <si>
    <t>W1WK9YX</t>
  </si>
  <si>
    <t>44268-42760-42268</t>
  </si>
  <si>
    <t>BMQP461</t>
  </si>
  <si>
    <t>42854-42107-43202</t>
  </si>
  <si>
    <t>JP9PG8B</t>
  </si>
  <si>
    <t>44360-42400-42921</t>
  </si>
  <si>
    <t>K8MMVKV</t>
  </si>
  <si>
    <t>43583-42507-42175</t>
  </si>
  <si>
    <t>NBPR82P</t>
  </si>
  <si>
    <t>42357-43835-43250</t>
  </si>
  <si>
    <t>JXRI6YJ</t>
  </si>
  <si>
    <t>44581-42769-42453</t>
  </si>
  <si>
    <t>GUCZGWY</t>
  </si>
  <si>
    <t>42524-43302-44105</t>
  </si>
  <si>
    <t>CAK6NVY</t>
  </si>
  <si>
    <t>44329-43525-44562</t>
  </si>
  <si>
    <t>052GEEE</t>
  </si>
  <si>
    <t>44248-42565-44518</t>
  </si>
  <si>
    <t>V1EFZBF</t>
  </si>
  <si>
    <t>42881-44494-42424</t>
  </si>
  <si>
    <t>NEOH9T4</t>
  </si>
  <si>
    <t>42988-44520-43330</t>
  </si>
  <si>
    <t>WCLSP3Y</t>
  </si>
  <si>
    <t>43634-43380-43380</t>
  </si>
  <si>
    <t>T4KDSZ6</t>
  </si>
  <si>
    <t>43222-42507-44236</t>
  </si>
  <si>
    <t>DLLQ7DT</t>
  </si>
  <si>
    <t>44201-43339-43184</t>
  </si>
  <si>
    <t>4AJE9AX</t>
  </si>
  <si>
    <t>44015-42741-43361</t>
  </si>
  <si>
    <t>ERF5CJV</t>
  </si>
  <si>
    <t>43361-43555-43417</t>
  </si>
  <si>
    <t>3R73DET</t>
  </si>
  <si>
    <t>43554-42951-44404</t>
  </si>
  <si>
    <t>5FQO49B</t>
  </si>
  <si>
    <t>43294-42119-42831</t>
  </si>
  <si>
    <t>2TRRUDY</t>
  </si>
  <si>
    <t>44322-44300-43697</t>
  </si>
  <si>
    <t>V5MQCK2</t>
  </si>
  <si>
    <t>42920-43666-43624</t>
  </si>
  <si>
    <t>F0I8R4R</t>
  </si>
  <si>
    <t>44220-42286-42662</t>
  </si>
  <si>
    <t>WDUPAMG</t>
  </si>
  <si>
    <t>43998-42854-44361</t>
  </si>
  <si>
    <t>JSRZJDJ</t>
  </si>
  <si>
    <t>42547-43108-44195</t>
  </si>
  <si>
    <t>QQTEL75</t>
  </si>
  <si>
    <t>43313-42873-44434</t>
  </si>
  <si>
    <t>P1TG5HP</t>
  </si>
  <si>
    <t>43400-43843-42145</t>
  </si>
  <si>
    <t>JOAHJAS</t>
  </si>
  <si>
    <t>43587-44166-42256</t>
  </si>
  <si>
    <t>QUOW2K4</t>
  </si>
  <si>
    <t>44592-43216-43319</t>
  </si>
  <si>
    <t>RE6FWLV</t>
  </si>
  <si>
    <t>42566-43656-43026</t>
  </si>
  <si>
    <t>RF24BA2</t>
  </si>
  <si>
    <t>43053-42607-42703</t>
  </si>
  <si>
    <t>OA2CIHU</t>
  </si>
  <si>
    <t>43139-42913-43099</t>
  </si>
  <si>
    <t>00NHA9G</t>
  </si>
  <si>
    <t>43309-44594-43617</t>
  </si>
  <si>
    <t>4DZ9UT1</t>
  </si>
  <si>
    <t>44322-43602-42625</t>
  </si>
  <si>
    <t>1UP74CU</t>
  </si>
  <si>
    <t>43319-42566-42625</t>
  </si>
  <si>
    <t>779JXHH</t>
  </si>
  <si>
    <t>43761-44319-42322</t>
  </si>
  <si>
    <t>BOWASB3</t>
  </si>
  <si>
    <t>44554-43006-44024</t>
  </si>
  <si>
    <t>ET4RXZZ</t>
  </si>
  <si>
    <t>44223-43831-42530</t>
  </si>
  <si>
    <t>XFEI151</t>
  </si>
  <si>
    <t>42501-43072-43561</t>
  </si>
  <si>
    <t>CEW01QY</t>
  </si>
  <si>
    <t>44133-42371-44284</t>
  </si>
  <si>
    <t>UWYD8V6</t>
  </si>
  <si>
    <t>42571-42948-43051</t>
  </si>
  <si>
    <t>9DIK0R3</t>
  </si>
  <si>
    <t>42225-44239-43766</t>
  </si>
  <si>
    <t>WLMG2UI</t>
  </si>
  <si>
    <t>42537-43860-44475</t>
  </si>
  <si>
    <t>VPHJ3I7</t>
  </si>
  <si>
    <t>42380-43292-44276</t>
  </si>
  <si>
    <t>72XVOU7</t>
  </si>
  <si>
    <t>42499-42153-42252</t>
  </si>
  <si>
    <t>CHJQKO7</t>
  </si>
  <si>
    <t>43290-43969-44284</t>
  </si>
  <si>
    <t>L34CLL8</t>
  </si>
  <si>
    <t>43357-43652-44230</t>
  </si>
  <si>
    <t>EF8CMJX</t>
  </si>
  <si>
    <t>43147-44000-43593</t>
  </si>
  <si>
    <t>E82KYBZ</t>
  </si>
  <si>
    <t>42444-42165-44327</t>
  </si>
  <si>
    <t>QFD4NW3</t>
  </si>
  <si>
    <t>42272-43570-43951</t>
  </si>
  <si>
    <t>MMHBGOQ</t>
  </si>
  <si>
    <t>42892-42617-42745</t>
  </si>
  <si>
    <t>8VSFDYH</t>
  </si>
  <si>
    <t>43528-44013-43497</t>
  </si>
  <si>
    <t>RSUQIHI</t>
  </si>
  <si>
    <t>43746-43517-42296</t>
  </si>
  <si>
    <t>KO8U13F</t>
  </si>
  <si>
    <t>43267-42263-44147</t>
  </si>
  <si>
    <t>W0MK48F</t>
  </si>
  <si>
    <t>43838-43471-42743</t>
  </si>
  <si>
    <t>NEAKFD3</t>
  </si>
  <si>
    <t>44540-43425-42511</t>
  </si>
  <si>
    <t>BINEJD7</t>
  </si>
  <si>
    <t>44065-44311-42356</t>
  </si>
  <si>
    <t>5NTZQS1</t>
  </si>
  <si>
    <t>42233-43552-43892</t>
  </si>
  <si>
    <t>H0PH7C6</t>
  </si>
  <si>
    <t>42382-42719-44139</t>
  </si>
  <si>
    <t>N97KW61</t>
  </si>
  <si>
    <t>43400-44583-42229</t>
  </si>
  <si>
    <t>91GU915</t>
  </si>
  <si>
    <t>42160-42209-43091</t>
  </si>
  <si>
    <t>YPMUSRT</t>
  </si>
  <si>
    <t>43091-44076-42351</t>
  </si>
  <si>
    <t>JMCAC4A</t>
  </si>
  <si>
    <t>44526-44353-43354</t>
  </si>
  <si>
    <t>BEUKUCE</t>
  </si>
  <si>
    <t>42822-42352-44223</t>
  </si>
  <si>
    <t>T7IBP0X</t>
  </si>
  <si>
    <t>42333-44580-43540</t>
  </si>
  <si>
    <t>QT7KT5A</t>
  </si>
  <si>
    <t>43744-44182-42515</t>
  </si>
  <si>
    <t>7RGTK7H</t>
  </si>
  <si>
    <t>44324-43046-43553</t>
  </si>
  <si>
    <t>909ODRQ</t>
  </si>
  <si>
    <t>43697-42827-42475</t>
  </si>
  <si>
    <t>9V3FT01</t>
  </si>
  <si>
    <t>42721-44130-43298</t>
  </si>
  <si>
    <t>5L99LWU</t>
  </si>
  <si>
    <t>43814-44119-44431</t>
  </si>
  <si>
    <t>E2FS9JL</t>
  </si>
  <si>
    <t>43486-43073-43751</t>
  </si>
  <si>
    <t>A32YHET</t>
  </si>
  <si>
    <t>42748-43794-44195</t>
  </si>
  <si>
    <t>D2XK0WM</t>
  </si>
  <si>
    <t>43885-42681-44314</t>
  </si>
  <si>
    <t>TMFP8G0</t>
  </si>
  <si>
    <t>43394-44517-43847</t>
  </si>
  <si>
    <t>F3KRC6G</t>
  </si>
  <si>
    <t>43562-42792-44044</t>
  </si>
  <si>
    <t>48YI8OV</t>
  </si>
  <si>
    <t>43041-42758-42141</t>
  </si>
  <si>
    <t>GF23GA8</t>
  </si>
  <si>
    <t>43720-44075-43111</t>
  </si>
  <si>
    <t>DFF86ZI</t>
  </si>
  <si>
    <t>44276-43812-44398</t>
  </si>
  <si>
    <t>4O4C8CK</t>
  </si>
  <si>
    <t>44447-44577-42372</t>
  </si>
  <si>
    <t>Z9VPJX7</t>
  </si>
  <si>
    <t>44397-43772-44454</t>
  </si>
  <si>
    <t>1DZD9ZT</t>
  </si>
  <si>
    <t>42731-42627-43586</t>
  </si>
  <si>
    <t>6MINCNS</t>
  </si>
  <si>
    <t>43032-43311-42972</t>
  </si>
  <si>
    <t>XA7WQMO</t>
  </si>
  <si>
    <t>43869-42411-42948</t>
  </si>
  <si>
    <t>CAOZEOL</t>
  </si>
  <si>
    <t>42897-44275-42153</t>
  </si>
  <si>
    <t>KVKYYO6</t>
  </si>
  <si>
    <t>44008-42105-43621</t>
  </si>
  <si>
    <t>D4LQZ13</t>
  </si>
  <si>
    <t>43545-43135-43573</t>
  </si>
  <si>
    <t>W8EEBBF</t>
  </si>
  <si>
    <t>44343-43232-43527</t>
  </si>
  <si>
    <t>M0BFYFO</t>
  </si>
  <si>
    <t>44155-44546-42152</t>
  </si>
  <si>
    <t>M74B44D</t>
  </si>
  <si>
    <t>42211-42240-42377</t>
  </si>
  <si>
    <t>4K6RA4S</t>
  </si>
  <si>
    <t>43360-43253-43939</t>
  </si>
  <si>
    <t>9P7ONY1</t>
  </si>
  <si>
    <t>43177-42882-43824</t>
  </si>
  <si>
    <t>DLVNBP7</t>
  </si>
  <si>
    <t>42262-42154-43363</t>
  </si>
  <si>
    <t>5RJCMC9</t>
  </si>
  <si>
    <t>42767-43954-43974</t>
  </si>
  <si>
    <t>2P0NN6X</t>
  </si>
  <si>
    <t>42974-44563-42142</t>
  </si>
  <si>
    <t>2O2OZG3</t>
  </si>
  <si>
    <t>42744-43123-42662</t>
  </si>
  <si>
    <t>LB0Q75X</t>
  </si>
  <si>
    <t>42936-43059-43874</t>
  </si>
  <si>
    <t>ZMM8JUJ</t>
  </si>
  <si>
    <t>43414-42550-42971</t>
  </si>
  <si>
    <t>K85EHV8</t>
  </si>
  <si>
    <t>43146-43369-43193</t>
  </si>
  <si>
    <t>O8S4LM6</t>
  </si>
  <si>
    <t>43274-44399-44090</t>
  </si>
  <si>
    <t>O849L0T</t>
  </si>
  <si>
    <t>43876-42255-44347</t>
  </si>
  <si>
    <t>6M4TF3E</t>
  </si>
  <si>
    <t>44154-42477-42655</t>
  </si>
  <si>
    <t>RX80L0P</t>
  </si>
  <si>
    <t>43817-44155-42396</t>
  </si>
  <si>
    <t>7VETPIH</t>
  </si>
  <si>
    <t>42339-43721-44060</t>
  </si>
  <si>
    <t>VQ7JDH5</t>
  </si>
  <si>
    <t>42654-44519-43324</t>
  </si>
  <si>
    <t>AQK3RKD</t>
  </si>
  <si>
    <t>44095-44315-43645</t>
  </si>
  <si>
    <t>6DTRG4G</t>
  </si>
  <si>
    <t>43335-44490-44072</t>
  </si>
  <si>
    <t>T5HAMOQ</t>
  </si>
  <si>
    <t>42866-43682-43683</t>
  </si>
  <si>
    <t>17B9AGE</t>
  </si>
  <si>
    <t>42568-44276-42500</t>
  </si>
  <si>
    <t>M8HLJJI</t>
  </si>
  <si>
    <t>43658-43886-43002</t>
  </si>
  <si>
    <t>MVS8CAQ</t>
  </si>
  <si>
    <t>43652-44363-42124</t>
  </si>
  <si>
    <t>AW67FVP</t>
  </si>
  <si>
    <t>42380-42381-42563</t>
  </si>
  <si>
    <t>Q860AKV</t>
  </si>
  <si>
    <t>44300-42294-44043</t>
  </si>
  <si>
    <t>QSE14KG</t>
  </si>
  <si>
    <t>43275-42746-43803</t>
  </si>
  <si>
    <t>Q1ZRCRI</t>
  </si>
  <si>
    <t>43997-44468-43038</t>
  </si>
  <si>
    <t>QF1OULB</t>
  </si>
  <si>
    <t>42229-43760-44187</t>
  </si>
  <si>
    <t>M31K1IE</t>
  </si>
  <si>
    <t>42272-42187-42574</t>
  </si>
  <si>
    <t>0EB0J82</t>
  </si>
  <si>
    <t>42472-42718-43247</t>
  </si>
  <si>
    <t>6H1SGL7</t>
  </si>
  <si>
    <t>43114-43495-42763</t>
  </si>
  <si>
    <t>O1DX8N2</t>
  </si>
  <si>
    <t>44084-44402-42342</t>
  </si>
  <si>
    <t>22V1AM3</t>
  </si>
  <si>
    <t>43481-42110-42975</t>
  </si>
  <si>
    <t>GX73II8</t>
  </si>
  <si>
    <t>42448-43676-44189</t>
  </si>
  <si>
    <t>1UOWBA4</t>
  </si>
  <si>
    <t>42982-43507-44462</t>
  </si>
  <si>
    <t>P49N19Q</t>
  </si>
  <si>
    <t>44570-43301-42705</t>
  </si>
  <si>
    <t>56L2IWN</t>
  </si>
  <si>
    <t>42200-43611-42373</t>
  </si>
  <si>
    <t>61WQCHV</t>
  </si>
  <si>
    <t>44468-43118-43718</t>
  </si>
  <si>
    <t>P03D8NL</t>
  </si>
  <si>
    <t>42699-43442-43682</t>
  </si>
  <si>
    <t>MY1D18K</t>
  </si>
  <si>
    <t>43606-42354-44421</t>
  </si>
  <si>
    <t>NK9KUF9</t>
  </si>
  <si>
    <t>42211-43673-42990</t>
  </si>
  <si>
    <t>XY0TZYI</t>
  </si>
  <si>
    <t>44004-42495-42206</t>
  </si>
  <si>
    <t>FG26YF9</t>
  </si>
  <si>
    <t>43306-42789-42513</t>
  </si>
  <si>
    <t>DMQFQPM</t>
  </si>
  <si>
    <t>44517-42385-42417</t>
  </si>
  <si>
    <t>0OVKFKI</t>
  </si>
  <si>
    <t>43282-42407-44410</t>
  </si>
  <si>
    <t>7TMXQ9T</t>
  </si>
  <si>
    <t>43622-43681-44222</t>
  </si>
  <si>
    <t>2ZGY2F3</t>
  </si>
  <si>
    <t>44438-42252-43999</t>
  </si>
  <si>
    <t>7LN8Y7Y</t>
  </si>
  <si>
    <t>43825-42677-43905</t>
  </si>
  <si>
    <t>HDFYWDQ</t>
  </si>
  <si>
    <t>43873-43433-43626</t>
  </si>
  <si>
    <t>FSRF1X5</t>
  </si>
  <si>
    <t>44483-44474-44101</t>
  </si>
  <si>
    <t>10NOX09</t>
  </si>
  <si>
    <t>43589-42862-42513</t>
  </si>
  <si>
    <t>XVC2P2N</t>
  </si>
  <si>
    <t>44397-42501-44382</t>
  </si>
  <si>
    <t>OFSGIVX</t>
  </si>
  <si>
    <t>42849-44056-44452</t>
  </si>
  <si>
    <t>J23T0HP</t>
  </si>
  <si>
    <t>44544-42226-43085</t>
  </si>
  <si>
    <t>MRYBG6K</t>
  </si>
  <si>
    <t>44260-44114-42200</t>
  </si>
  <si>
    <t>7F360UZ</t>
  </si>
  <si>
    <t>43254-43352-43565</t>
  </si>
  <si>
    <t>HL33M61</t>
  </si>
  <si>
    <t>42314-43785-44191</t>
  </si>
  <si>
    <t>0K16NG7</t>
  </si>
  <si>
    <t>42898-43299-42881</t>
  </si>
  <si>
    <t>TW0MVJH</t>
  </si>
  <si>
    <t>43339-42415-43175</t>
  </si>
  <si>
    <t>ORGFXX7</t>
  </si>
  <si>
    <t>42414-44340-44026</t>
  </si>
  <si>
    <t>RNLG6TA</t>
  </si>
  <si>
    <t>43628-43258-44358</t>
  </si>
  <si>
    <t>2RNINU6</t>
  </si>
  <si>
    <t>44108-42736-44354</t>
  </si>
  <si>
    <t>KJ0GJ8W</t>
  </si>
  <si>
    <t>43740-44464-42468</t>
  </si>
  <si>
    <t>FEHW8PS</t>
  </si>
  <si>
    <t>43613-43990-44439</t>
  </si>
  <si>
    <t>WDWEPY5</t>
  </si>
  <si>
    <t>43098-43300-42512</t>
  </si>
  <si>
    <t>UKXCY84</t>
  </si>
  <si>
    <t>42716-43607-42798</t>
  </si>
  <si>
    <t>DAFDDFI</t>
  </si>
  <si>
    <t>42939-42496-42638</t>
  </si>
  <si>
    <t>NWCJIBJ</t>
  </si>
  <si>
    <t>42968-43611-42763</t>
  </si>
  <si>
    <t>LJZS6LR</t>
  </si>
  <si>
    <t>43373-42876-43325</t>
  </si>
  <si>
    <t>2XS66D1</t>
  </si>
  <si>
    <t>44164-44274-43136</t>
  </si>
  <si>
    <t>8YTZJWR</t>
  </si>
  <si>
    <t>44191-43322-43222</t>
  </si>
  <si>
    <t>YFYAXVG</t>
  </si>
  <si>
    <t>42685-44082-43528</t>
  </si>
  <si>
    <t>EOSOY9W</t>
  </si>
  <si>
    <t>43049-44039-44160</t>
  </si>
  <si>
    <t>OY6D58V</t>
  </si>
  <si>
    <t>43309-43747-44167</t>
  </si>
  <si>
    <t>V9A6EN4</t>
  </si>
  <si>
    <t>44049-44015-43750</t>
  </si>
  <si>
    <t>795VVVG</t>
  </si>
  <si>
    <t>43288-43855-43259</t>
  </si>
  <si>
    <t>BQYYTK8</t>
  </si>
  <si>
    <t>42375-43327-42508</t>
  </si>
  <si>
    <t>T1MPJJW</t>
  </si>
  <si>
    <t>42997-42256-43670</t>
  </si>
  <si>
    <t>U1TTXEC</t>
  </si>
  <si>
    <t>42402-43507-42380</t>
  </si>
  <si>
    <t>8QJZ2VM</t>
  </si>
  <si>
    <t>43529-44097-44276</t>
  </si>
  <si>
    <t>1A7G3AD</t>
  </si>
  <si>
    <t>44401-42347-42667</t>
  </si>
  <si>
    <t>3I0GWXA</t>
  </si>
  <si>
    <t>43694-43987-42376</t>
  </si>
  <si>
    <t>VZPG4W0</t>
  </si>
  <si>
    <t>44017-42151-43897</t>
  </si>
  <si>
    <t>Y9EBMUR</t>
  </si>
  <si>
    <t>44119-42338-44227</t>
  </si>
  <si>
    <t>UIAIWWK</t>
  </si>
  <si>
    <t>43944-43181-43783</t>
  </si>
  <si>
    <t>6U8O511</t>
  </si>
  <si>
    <t>44069-42635-42417</t>
  </si>
  <si>
    <t>PCB4N9V</t>
  </si>
  <si>
    <t>42449-43272-43650</t>
  </si>
  <si>
    <t>TJ03B86</t>
  </si>
  <si>
    <t>43659-42969-44276</t>
  </si>
  <si>
    <t>MA428P4</t>
  </si>
  <si>
    <t>43191-43830-43382</t>
  </si>
  <si>
    <t>S7S8MSE</t>
  </si>
  <si>
    <t>43871-42506-44130</t>
  </si>
  <si>
    <t>91YRFEQ</t>
  </si>
  <si>
    <t>43265-44246-42716</t>
  </si>
  <si>
    <t>T1D5TRN</t>
  </si>
  <si>
    <t>42783-44343-44431</t>
  </si>
  <si>
    <t>0U2LFOR</t>
  </si>
  <si>
    <t>42336-44183-43522</t>
  </si>
  <si>
    <t>6EH1JAA</t>
  </si>
  <si>
    <t>42587-44355-43097</t>
  </si>
  <si>
    <t>7QNZOGO</t>
  </si>
  <si>
    <t>43586-43634-42212</t>
  </si>
  <si>
    <t>AODD4RG</t>
  </si>
  <si>
    <t>42709-42819-43342</t>
  </si>
  <si>
    <t>QNZ6IL0</t>
  </si>
  <si>
    <t>42929-44340-43074</t>
  </si>
  <si>
    <t>ZWGV9QR</t>
  </si>
  <si>
    <t>42820-42632-44600</t>
  </si>
  <si>
    <t>T8NNX9S</t>
  </si>
  <si>
    <t>42870-42595-42760</t>
  </si>
  <si>
    <t>38FV05Z</t>
  </si>
  <si>
    <t>43304-43427-42979</t>
  </si>
  <si>
    <t>3WOO3BW</t>
  </si>
  <si>
    <t>42504-43677-44323</t>
  </si>
  <si>
    <t>FOB8XJD</t>
  </si>
  <si>
    <t>42448-43333-43406</t>
  </si>
  <si>
    <t>2WGAWWS</t>
  </si>
  <si>
    <t>44240-43432-43794</t>
  </si>
  <si>
    <t>66JUIX2</t>
  </si>
  <si>
    <t>43751-42601-43985</t>
  </si>
  <si>
    <t>KBNP8NA</t>
  </si>
  <si>
    <t>43585-44155-42126</t>
  </si>
  <si>
    <t>0VKSF4R</t>
  </si>
  <si>
    <t>44360-44212-44213</t>
  </si>
  <si>
    <t>O49OQWA</t>
  </si>
  <si>
    <t>43191-43036-43680</t>
  </si>
  <si>
    <t>EVW9RUB</t>
  </si>
  <si>
    <t>43387-44118-44451</t>
  </si>
  <si>
    <t>MPX18J6</t>
  </si>
  <si>
    <t>44200-42809-43200</t>
  </si>
  <si>
    <t>42EVM6A</t>
  </si>
  <si>
    <t>44551-42323-44043</t>
  </si>
  <si>
    <t>LTCNP7S</t>
  </si>
  <si>
    <t>43125-42306-43759</t>
  </si>
  <si>
    <t>TXCYO44</t>
  </si>
  <si>
    <t>44238-44216-44160</t>
  </si>
  <si>
    <t>954K8E8</t>
  </si>
  <si>
    <t>42553-43044-42216</t>
  </si>
  <si>
    <t>URR6CYH</t>
  </si>
  <si>
    <t>42291-43442-43204</t>
  </si>
  <si>
    <t>R1FCYBY</t>
  </si>
  <si>
    <t>42779-42327-42998</t>
  </si>
  <si>
    <t>7AGJBXP</t>
  </si>
  <si>
    <t>42503-42854-43614</t>
  </si>
  <si>
    <t>A6KIPAS</t>
  </si>
  <si>
    <t>42436-42267-43661</t>
  </si>
  <si>
    <t>73WNJ9V</t>
  </si>
  <si>
    <t>43885-43115-42686</t>
  </si>
  <si>
    <t>0C0Y1BC</t>
  </si>
  <si>
    <t>43367-42306-43882</t>
  </si>
  <si>
    <t>9QJZ34Y</t>
  </si>
  <si>
    <t>43301-44490-43161</t>
  </si>
  <si>
    <t>S9H7DVB</t>
  </si>
  <si>
    <t>44001-43695-43267</t>
  </si>
  <si>
    <t>GOICLOZ</t>
  </si>
  <si>
    <t>43043-42929-44289</t>
  </si>
  <si>
    <t>ZITPIAE</t>
  </si>
  <si>
    <t>44356-43648-44237</t>
  </si>
  <si>
    <t>OYGTT2R</t>
  </si>
  <si>
    <t>44496-43571-43657</t>
  </si>
  <si>
    <t>LGDUAR7</t>
  </si>
  <si>
    <t>43167-44153-44600</t>
  </si>
  <si>
    <t>6Y37GLC</t>
  </si>
  <si>
    <t>42152-43638-42433</t>
  </si>
  <si>
    <t>C5CMKI1</t>
  </si>
  <si>
    <t>43421-42678-43331</t>
  </si>
  <si>
    <t>SXK2SYR</t>
  </si>
  <si>
    <t>43135-44447-42641</t>
  </si>
  <si>
    <t>8TOSSJ2</t>
  </si>
  <si>
    <t>43311-43145-44117</t>
  </si>
  <si>
    <t>F5AVHYI</t>
  </si>
  <si>
    <t>43167-44552-43299</t>
  </si>
  <si>
    <t>472VAW2</t>
  </si>
  <si>
    <t>42670-44334-42151</t>
  </si>
  <si>
    <t>ATXB1GC</t>
  </si>
  <si>
    <t>44016-43414-43392</t>
  </si>
  <si>
    <t>FNGLOZ4</t>
  </si>
  <si>
    <t>43762-42243-42726</t>
  </si>
  <si>
    <t>ZT6HBNE</t>
  </si>
  <si>
    <t>42451-42522-42319</t>
  </si>
  <si>
    <t>FRQJTWY</t>
  </si>
  <si>
    <t>44330-43703-44221</t>
  </si>
  <si>
    <t>4O5AVM0</t>
  </si>
  <si>
    <t>44120-42631-43356</t>
  </si>
  <si>
    <t>OT622S5</t>
  </si>
  <si>
    <t>44211-44364-43251</t>
  </si>
  <si>
    <t>5UM7EIF</t>
  </si>
  <si>
    <t>43061-42620-43900</t>
  </si>
  <si>
    <t>L9ND6ML</t>
  </si>
  <si>
    <t>43803-42626-43912</t>
  </si>
  <si>
    <t>YWNVT12</t>
  </si>
  <si>
    <t>43636-43792-42734</t>
  </si>
  <si>
    <t>LYSHROY</t>
  </si>
  <si>
    <t>44078-43959-42754</t>
  </si>
  <si>
    <t>ZP4CWD2</t>
  </si>
  <si>
    <t>44188-44183-42352</t>
  </si>
  <si>
    <t>3VA16QZ</t>
  </si>
  <si>
    <t>43878-43592-43185</t>
  </si>
  <si>
    <t>K3X4RP1</t>
  </si>
  <si>
    <t>43225-42536-43072</t>
  </si>
  <si>
    <t>651J41N</t>
  </si>
  <si>
    <t>43335-43693-42896</t>
  </si>
  <si>
    <t>A6JE0DW</t>
  </si>
  <si>
    <t>44518-42305-43611</t>
  </si>
  <si>
    <t>EYBAAUF</t>
  </si>
  <si>
    <t>43848-44558-42955</t>
  </si>
  <si>
    <t>EXOGPDJ</t>
  </si>
  <si>
    <t>43574-43305-43895</t>
  </si>
  <si>
    <t>IE3HV93</t>
  </si>
  <si>
    <t>42362-42299-42368</t>
  </si>
  <si>
    <t>5D4P86U</t>
  </si>
  <si>
    <t>43316-42929-43155</t>
  </si>
  <si>
    <t>J7SRPOY</t>
  </si>
  <si>
    <t>42613-42419-43853</t>
  </si>
  <si>
    <t>S6PGY0L</t>
  </si>
  <si>
    <t>42767-42958-43323</t>
  </si>
  <si>
    <t>CHR45UU</t>
  </si>
  <si>
    <t>44369-44477-42469</t>
  </si>
  <si>
    <t>HTM9TEJ</t>
  </si>
  <si>
    <t>42923-42421-42109</t>
  </si>
  <si>
    <t>VXLWCUL</t>
  </si>
  <si>
    <t>43881-43374-44356</t>
  </si>
  <si>
    <t>87COT12</t>
  </si>
  <si>
    <t>43705-43890-43908</t>
  </si>
  <si>
    <t>794W3Q9</t>
  </si>
  <si>
    <t>42564-42450-42500</t>
  </si>
  <si>
    <t>FW4MB9F</t>
  </si>
  <si>
    <t>42560-42915-44604</t>
  </si>
  <si>
    <t>2UC9GQ7</t>
  </si>
  <si>
    <t>43300-43557-42802</t>
  </si>
  <si>
    <t>Y76AX91</t>
  </si>
  <si>
    <t>42520-42236-43945</t>
  </si>
  <si>
    <t>KBQEJBX</t>
  </si>
  <si>
    <t>44194-42261-43373</t>
  </si>
  <si>
    <t>CIDFKXK</t>
  </si>
  <si>
    <t>42923-43598-43822</t>
  </si>
  <si>
    <t>8IN2V3N</t>
  </si>
  <si>
    <t>42686-43216-43577</t>
  </si>
  <si>
    <t>4Z6IPMG</t>
  </si>
  <si>
    <t>44601-42448-42358</t>
  </si>
  <si>
    <t>VOIS6FN</t>
  </si>
  <si>
    <t>42192-44481-42492</t>
  </si>
  <si>
    <t>BF2OTDR</t>
  </si>
  <si>
    <t>43098-43551-44016</t>
  </si>
  <si>
    <t>BSSBH3N</t>
  </si>
  <si>
    <t>42202-42126-42552</t>
  </si>
  <si>
    <t>3WGVOKR</t>
  </si>
  <si>
    <t>42326-43397-42196</t>
  </si>
  <si>
    <t>JLFF2QN</t>
  </si>
  <si>
    <t>44287-42821-42307</t>
  </si>
  <si>
    <t>XUYI8K7</t>
  </si>
  <si>
    <t>43549-44184-43083</t>
  </si>
  <si>
    <t>KXCAR6F</t>
  </si>
  <si>
    <t>43908-43845-42227</t>
  </si>
  <si>
    <t>UXS5WEB</t>
  </si>
  <si>
    <t>43058-42310-42624</t>
  </si>
  <si>
    <t>I44ZB93</t>
  </si>
  <si>
    <t>42851-42378-42125</t>
  </si>
  <si>
    <t>N3KER4A</t>
  </si>
  <si>
    <t>43869-42913-42495</t>
  </si>
  <si>
    <t>WV4TGHY</t>
  </si>
  <si>
    <t>42290-44474-42840</t>
  </si>
  <si>
    <t>0W66S93</t>
  </si>
  <si>
    <t>42560-43525-42521</t>
  </si>
  <si>
    <t>J8ID7I4</t>
  </si>
  <si>
    <t>44213-44142-43473</t>
  </si>
  <si>
    <t>G4LZX4A</t>
  </si>
  <si>
    <t>43328-43809-44318</t>
  </si>
  <si>
    <t>0177OVO</t>
  </si>
  <si>
    <t>42390-42375-42725</t>
  </si>
  <si>
    <t>FDP8U55</t>
  </si>
  <si>
    <t>42464-42762-43609</t>
  </si>
  <si>
    <t>QF6KVN9</t>
  </si>
  <si>
    <t>43278-43985-43057</t>
  </si>
  <si>
    <t>B95XB0X</t>
  </si>
  <si>
    <t>43473-44181-44086</t>
  </si>
  <si>
    <t>VZW6L94</t>
  </si>
  <si>
    <t>42171-44156-44510</t>
  </si>
  <si>
    <t>66THOTO</t>
  </si>
  <si>
    <t>42499-42205-43255</t>
  </si>
  <si>
    <t>ZMRHGNP</t>
  </si>
  <si>
    <t>42923-42849-44003</t>
  </si>
  <si>
    <t>AB63DED</t>
  </si>
  <si>
    <t>44368-44432-43505</t>
  </si>
  <si>
    <t>GKM4ESD</t>
  </si>
  <si>
    <t>42171-42736-43773</t>
  </si>
  <si>
    <t>584XLRS</t>
  </si>
  <si>
    <t>44233-42662-44187</t>
  </si>
  <si>
    <t>L0IQ4H6</t>
  </si>
  <si>
    <t>42959-42619-44046</t>
  </si>
  <si>
    <t>JEW6VYQ</t>
  </si>
  <si>
    <t>43522-44183-43671</t>
  </si>
  <si>
    <t>EXSLRUR</t>
  </si>
  <si>
    <t>43358-42794-42730</t>
  </si>
  <si>
    <t>SB2G5NX</t>
  </si>
  <si>
    <t>43442-43996-42805</t>
  </si>
  <si>
    <t>NDSCIHQ</t>
  </si>
  <si>
    <t>42381-42137-43678</t>
  </si>
  <si>
    <t>C22LUDK</t>
  </si>
  <si>
    <t>42965-43849-42562</t>
  </si>
  <si>
    <t>U65ENJX</t>
  </si>
  <si>
    <t>44295-42216-42225</t>
  </si>
  <si>
    <t>8SQEQNM</t>
  </si>
  <si>
    <t>42716-42734-42272</t>
  </si>
  <si>
    <t>ZTVWGED</t>
  </si>
  <si>
    <t>43452-42295-43951</t>
  </si>
  <si>
    <t>MU5P1W8</t>
  </si>
  <si>
    <t>42212-44489-42854</t>
  </si>
  <si>
    <t>I9L9GXZ</t>
  </si>
  <si>
    <t>43932-43364-42879</t>
  </si>
  <si>
    <t>A5Q7VRP</t>
  </si>
  <si>
    <t>43354-43617-42373</t>
  </si>
  <si>
    <t>GIPD1P4</t>
  </si>
  <si>
    <t>42510-43091-43103</t>
  </si>
  <si>
    <t>7I4YLRE</t>
  </si>
  <si>
    <t>44426-43065-43677</t>
  </si>
  <si>
    <t>L1J3VRL</t>
  </si>
  <si>
    <t>44515-43696-44170</t>
  </si>
  <si>
    <t>VKX2GV3</t>
  </si>
  <si>
    <t>42342-43884-42675</t>
  </si>
  <si>
    <t>KJKVN54</t>
  </si>
  <si>
    <t>44305-42442-43406</t>
  </si>
  <si>
    <t>7VKMXG3</t>
  </si>
  <si>
    <t>43512-42796-44111</t>
  </si>
  <si>
    <t>UEG3OAD</t>
  </si>
  <si>
    <t>44245-42627-43145</t>
  </si>
  <si>
    <t>SV21LXC</t>
  </si>
  <si>
    <t>43324-44425-44208</t>
  </si>
  <si>
    <t>ACRMQAH</t>
  </si>
  <si>
    <t>44446-44282-43882</t>
  </si>
  <si>
    <t>U7FKQG1</t>
  </si>
  <si>
    <t>44182-44446-42402</t>
  </si>
  <si>
    <t>ZTT5L25</t>
  </si>
  <si>
    <t>43125-44520-43712</t>
  </si>
  <si>
    <t>SQ9HVS1</t>
  </si>
  <si>
    <t>42617-42481-43108</t>
  </si>
  <si>
    <t>XXIFFO6</t>
  </si>
  <si>
    <t>43010-44001-42399</t>
  </si>
  <si>
    <t>8SQM12F</t>
  </si>
  <si>
    <t>43503-43519-42741</t>
  </si>
  <si>
    <t>SSRF4OG</t>
  </si>
  <si>
    <t>43723-44248-44409</t>
  </si>
  <si>
    <t>BTN3SLJ</t>
  </si>
  <si>
    <t>42171-43163-42272</t>
  </si>
  <si>
    <t>ARAEPI4</t>
  </si>
  <si>
    <t>43038-44582-44121</t>
  </si>
  <si>
    <t>1WKM7N7</t>
  </si>
  <si>
    <t>44586-42161-42819</t>
  </si>
  <si>
    <t>O3A3RW3</t>
  </si>
  <si>
    <t>42302-42824-44278</t>
  </si>
  <si>
    <t>D6I1CNO</t>
  </si>
  <si>
    <t>42404-44056-43796</t>
  </si>
  <si>
    <t>IJPUZW4</t>
  </si>
  <si>
    <t>43235-42748-43782</t>
  </si>
  <si>
    <t>BLK9JDN</t>
  </si>
  <si>
    <t>43304-44040-42669</t>
  </si>
  <si>
    <t>417OMUR</t>
  </si>
  <si>
    <t>43395-43708-42457</t>
  </si>
  <si>
    <t>MIS4V8L</t>
  </si>
  <si>
    <t>43596-42901-44176</t>
  </si>
  <si>
    <t>30YCD96</t>
  </si>
  <si>
    <t>42336-44086-44407</t>
  </si>
  <si>
    <t>IFSP2R0</t>
  </si>
  <si>
    <t>43500-43980-43017</t>
  </si>
  <si>
    <t>LVYZGHR</t>
  </si>
  <si>
    <t>42109-43065-42862</t>
  </si>
  <si>
    <t>F98QZ5C</t>
  </si>
  <si>
    <t>42399-43289-42459</t>
  </si>
  <si>
    <t>TPHYKJ9</t>
  </si>
  <si>
    <t>42174-42658-43425</t>
  </si>
  <si>
    <t>1GBV71K</t>
  </si>
  <si>
    <t>43357-44289-43799</t>
  </si>
  <si>
    <t>5AUEXVS</t>
  </si>
  <si>
    <t>43682-42948-42229</t>
  </si>
  <si>
    <t>UKQIWQQ</t>
  </si>
  <si>
    <t>43184-42303-43911</t>
  </si>
  <si>
    <t>W1L2WFQ</t>
  </si>
  <si>
    <t>43040-43715-42397</t>
  </si>
  <si>
    <t>8PUBGJH</t>
  </si>
  <si>
    <t>42152-42312-43318</t>
  </si>
  <si>
    <t>7HQ5C2X</t>
  </si>
  <si>
    <t>42336-42742-43558</t>
  </si>
  <si>
    <t>NON5MOE</t>
  </si>
  <si>
    <t>43739-43366-44187</t>
  </si>
  <si>
    <t>EK8SZ05</t>
  </si>
  <si>
    <t>42987-43361-42236</t>
  </si>
  <si>
    <t>JZ5MWBJ</t>
  </si>
  <si>
    <t>44553-44033-43106</t>
  </si>
  <si>
    <t>2HCKCQ3</t>
  </si>
  <si>
    <t>43035-44353-43457</t>
  </si>
  <si>
    <t>8WI5T0B</t>
  </si>
  <si>
    <t>43300-42873-43669</t>
  </si>
  <si>
    <t>E9VOIWG</t>
  </si>
  <si>
    <t>43499-42266-42575</t>
  </si>
  <si>
    <t>44KMALC</t>
  </si>
  <si>
    <t>42169-42334-43693</t>
  </si>
  <si>
    <t>IFCE6PV</t>
  </si>
  <si>
    <t>42443-44034-43590</t>
  </si>
  <si>
    <t>QLQJFN8</t>
  </si>
  <si>
    <t>42511-43763-43489</t>
  </si>
  <si>
    <t>XYDPFJT</t>
  </si>
  <si>
    <t>42971-44055-42958</t>
  </si>
  <si>
    <t>BI3FJGW</t>
  </si>
  <si>
    <t>43508-44100-43556</t>
  </si>
  <si>
    <t>C62GSH3</t>
  </si>
  <si>
    <t>43130-43431-42839</t>
  </si>
  <si>
    <t>3CEEHNP</t>
  </si>
  <si>
    <t>44396-42838-43627</t>
  </si>
  <si>
    <t>P35ANVH</t>
  </si>
  <si>
    <t>43017-42141-42983</t>
  </si>
  <si>
    <t>9R9YGZH</t>
  </si>
  <si>
    <t>42743-44448-42284</t>
  </si>
  <si>
    <t>AG1MIB9</t>
  </si>
  <si>
    <t>42113-42896-44449</t>
  </si>
  <si>
    <t>J0BSB0L</t>
  </si>
  <si>
    <t>44599-43477-43532</t>
  </si>
  <si>
    <t>9EJD3HM</t>
  </si>
  <si>
    <t>44441-44410-43948</t>
  </si>
  <si>
    <t>HQIUVB5</t>
  </si>
  <si>
    <t>43149-43701-44593</t>
  </si>
  <si>
    <t>IPPFD2X</t>
  </si>
  <si>
    <t>42975-43218-43156</t>
  </si>
  <si>
    <t>REVS06H</t>
  </si>
  <si>
    <t>44236-43285-43786</t>
  </si>
  <si>
    <t>4Z4A86Q</t>
  </si>
  <si>
    <t>42444-44441-42674</t>
  </si>
  <si>
    <t>FHOWTO6</t>
  </si>
  <si>
    <t>42448-43354-42656</t>
  </si>
  <si>
    <t>CD1KAZF</t>
  </si>
  <si>
    <t>42936-43307-43817</t>
  </si>
  <si>
    <t>M3IF8PK</t>
  </si>
  <si>
    <t>42728-44026-44481</t>
  </si>
  <si>
    <t>96EPJEW</t>
  </si>
  <si>
    <t>44169-43046-42150</t>
  </si>
  <si>
    <t>OJEK8MK</t>
  </si>
  <si>
    <t>43169-43534-42544</t>
  </si>
  <si>
    <t>O3NXQ63</t>
  </si>
  <si>
    <t>43584-44007-43748</t>
  </si>
  <si>
    <t>HNPDP3I</t>
  </si>
  <si>
    <t>44308-43596-42889</t>
  </si>
  <si>
    <t>LALN9CT</t>
  </si>
  <si>
    <t>42776-42311-42627</t>
  </si>
  <si>
    <t>DPWT113</t>
  </si>
  <si>
    <t>43425-43975-42313</t>
  </si>
  <si>
    <t>78NZEQB</t>
  </si>
  <si>
    <t>43516-43945-44570</t>
  </si>
  <si>
    <t>KLEFP17</t>
  </si>
  <si>
    <t>44279-44241-42573</t>
  </si>
  <si>
    <t>13TG50L</t>
  </si>
  <si>
    <t>43051-43019-42347</t>
  </si>
  <si>
    <t>3PRF3LG</t>
  </si>
  <si>
    <t>42544-43194-42789</t>
  </si>
  <si>
    <t>7LJ2SGX</t>
  </si>
  <si>
    <t>42600-42374-42427</t>
  </si>
  <si>
    <t>F84CEBI</t>
  </si>
  <si>
    <t>43242-42508-42878</t>
  </si>
  <si>
    <t>R8HERN3</t>
  </si>
  <si>
    <t>43834-44320-43298</t>
  </si>
  <si>
    <t>HBMJIMU</t>
  </si>
  <si>
    <t>44434-43203-42551</t>
  </si>
  <si>
    <t>GWETOQT</t>
  </si>
  <si>
    <t>42665-43872-44411</t>
  </si>
  <si>
    <t>AG3HBIF</t>
  </si>
  <si>
    <t>43822-42271-42776</t>
  </si>
  <si>
    <t>7U3K7WK</t>
  </si>
  <si>
    <t>43540-42461-44100</t>
  </si>
  <si>
    <t>T23DY80</t>
  </si>
  <si>
    <t>44559-43119-44474</t>
  </si>
  <si>
    <t>1N1SRK7</t>
  </si>
  <si>
    <t>43537-42889-44430</t>
  </si>
  <si>
    <t>ZO9GSK6</t>
  </si>
  <si>
    <t>43929-42749-42689</t>
  </si>
  <si>
    <t>I4XJGQO</t>
  </si>
  <si>
    <t>42492-42239-43520</t>
  </si>
  <si>
    <t>DJ8J5JZ</t>
  </si>
  <si>
    <t>44139-43561-42768</t>
  </si>
  <si>
    <t>IQJRY0V</t>
  </si>
  <si>
    <t>43783-42661-43995</t>
  </si>
  <si>
    <t>CD1QV5L</t>
  </si>
  <si>
    <t>44277-43852-42377</t>
  </si>
  <si>
    <t>3B22JOZ</t>
  </si>
  <si>
    <t>43539-42214-43891</t>
  </si>
  <si>
    <t>6E4WLAU</t>
  </si>
  <si>
    <t>42746-42817-44530</t>
  </si>
  <si>
    <t>GEQHX9X</t>
  </si>
  <si>
    <t>42505-43096-43096</t>
  </si>
  <si>
    <t>JB3DRYK</t>
  </si>
  <si>
    <t>44233-42253-44461</t>
  </si>
  <si>
    <t>6QSM26Y</t>
  </si>
  <si>
    <t>42655-44412-43369</t>
  </si>
  <si>
    <t>DDPYBTA</t>
  </si>
  <si>
    <t>42961-42932-43215</t>
  </si>
  <si>
    <t>0BQYTE7</t>
  </si>
  <si>
    <t>42310-44444-42912</t>
  </si>
  <si>
    <t>J93C2QS</t>
  </si>
  <si>
    <t>42535-42601-42185</t>
  </si>
  <si>
    <t>0DSCQIU</t>
  </si>
  <si>
    <t>42365-43973-42967</t>
  </si>
  <si>
    <t>FGKWP5O</t>
  </si>
  <si>
    <t>44563-42224-43408</t>
  </si>
  <si>
    <t>4YF5K3I</t>
  </si>
  <si>
    <t>43349-43047-43366</t>
  </si>
  <si>
    <t>MSKW0HY</t>
  </si>
  <si>
    <t>42423-42634-42585</t>
  </si>
  <si>
    <t>Z8XV8PQ</t>
  </si>
  <si>
    <t>42430-44317-43700</t>
  </si>
  <si>
    <t>W1UJ655</t>
  </si>
  <si>
    <t>Order Count</t>
  </si>
  <si>
    <t>Q:1</t>
  </si>
  <si>
    <t>Q:2</t>
  </si>
  <si>
    <t>Total Customer Payable</t>
  </si>
  <si>
    <t>Highest Price</t>
  </si>
  <si>
    <t>Q.3</t>
  </si>
  <si>
    <t>Q.4</t>
  </si>
  <si>
    <t>Avg Quantity Ordered</t>
  </si>
  <si>
    <t>Q.5 Variation 1</t>
  </si>
  <si>
    <t>Q.5 Variation 2</t>
  </si>
  <si>
    <t>Total Orders</t>
  </si>
  <si>
    <t>Q.6 Variation 1</t>
  </si>
  <si>
    <t>Q.7 Variation 1</t>
  </si>
  <si>
    <t>Average Del Charges</t>
  </si>
  <si>
    <t>Delivery Charges</t>
  </si>
  <si>
    <t>Q.8 Variation 1</t>
  </si>
  <si>
    <t>Q.7 Variation 2</t>
  </si>
  <si>
    <t>Q.6 Variation 2</t>
  </si>
  <si>
    <t>Q.8 Variation 2</t>
  </si>
  <si>
    <t>Question 1:</t>
  </si>
  <si>
    <t>Question 2:</t>
  </si>
  <si>
    <t>Question 3:</t>
  </si>
  <si>
    <t>Question 4:</t>
  </si>
  <si>
    <t>Avg Delivery charges</t>
  </si>
  <si>
    <t>Savings</t>
  </si>
  <si>
    <t>Question 9:</t>
  </si>
  <si>
    <t>Question 5: Variation 1:</t>
  </si>
  <si>
    <t>Question 6: Variation 1:</t>
  </si>
  <si>
    <t>Question 7: Variation 1:</t>
  </si>
  <si>
    <t>Question 8: Variation 1:</t>
  </si>
  <si>
    <t>Question 5: Variation 2:</t>
  </si>
  <si>
    <t>Question 6: Variation 2:</t>
  </si>
  <si>
    <t>Question 7: Variation 2:</t>
  </si>
  <si>
    <t>Question 8: Variation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</si>
</sst>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EF4444"/>
      <name val="Arial"/>
      <family val="2"/>
    </font>
    <font>
      <sz val="16"/>
      <color rgb="FF37415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0" borderId="0" xfId="0" applyProtection="1"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0" fontId="6" fillId="7" borderId="0" xfId="0" applyFont="1" applyFill="1" applyProtection="1">
      <protection locked="0"/>
    </xf>
    <xf numFmtId="0" fontId="5" fillId="8" borderId="1" xfId="0" applyFont="1" applyFill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5" borderId="1" xfId="0" applyFill="1" applyBorder="1" applyProtection="1">
      <protection locked="0"/>
    </xf>
    <xf numFmtId="165" fontId="0" fillId="5" borderId="1" xfId="1" applyNumberFormat="1" applyFont="1" applyFill="1" applyBorder="1" applyProtection="1">
      <protection locked="0"/>
    </xf>
    <xf numFmtId="0" fontId="0" fillId="9" borderId="1" xfId="0" applyFill="1" applyBorder="1" applyProtection="1">
      <protection locked="0"/>
    </xf>
    <xf numFmtId="164" fontId="0" fillId="9" borderId="1" xfId="1" applyFont="1" applyFill="1" applyBorder="1" applyProtection="1">
      <protection locked="0"/>
    </xf>
    <xf numFmtId="165" fontId="0" fillId="0" borderId="0" xfId="0" applyNumberFormat="1" applyProtection="1">
      <protection locked="0"/>
    </xf>
    <xf numFmtId="0" fontId="5" fillId="10" borderId="1" xfId="0" applyFont="1" applyFill="1" applyBorder="1" applyProtection="1">
      <protection locked="0"/>
    </xf>
    <xf numFmtId="0" fontId="2" fillId="14" borderId="1" xfId="0" applyFont="1" applyFill="1" applyBorder="1" applyProtection="1">
      <protection locked="0"/>
    </xf>
    <xf numFmtId="0" fontId="0" fillId="14" borderId="0" xfId="0" applyFill="1" applyProtection="1">
      <protection locked="0"/>
    </xf>
    <xf numFmtId="0" fontId="2" fillId="10" borderId="1" xfId="0" applyFont="1" applyFill="1" applyBorder="1" applyProtection="1">
      <protection locked="0"/>
    </xf>
    <xf numFmtId="0" fontId="5" fillId="10" borderId="0" xfId="0" applyFont="1" applyFill="1" applyProtection="1">
      <protection locked="0"/>
    </xf>
    <xf numFmtId="0" fontId="0" fillId="11" borderId="0" xfId="0" applyFill="1" applyProtection="1">
      <protection locked="0"/>
    </xf>
    <xf numFmtId="165" fontId="0" fillId="9" borderId="1" xfId="1" applyNumberFormat="1" applyFont="1" applyFill="1" applyBorder="1" applyProtection="1">
      <protection locked="0"/>
    </xf>
    <xf numFmtId="0" fontId="0" fillId="13" borderId="0" xfId="0" applyFill="1" applyProtection="1">
      <protection locked="0"/>
    </xf>
    <xf numFmtId="0" fontId="0" fillId="9" borderId="0" xfId="0" applyFill="1" applyProtection="1">
      <protection locked="0"/>
    </xf>
    <xf numFmtId="165" fontId="0" fillId="9" borderId="0" xfId="1" applyNumberFormat="1" applyFont="1" applyFill="1" applyProtection="1">
      <protection locked="0"/>
    </xf>
    <xf numFmtId="0" fontId="0" fillId="12" borderId="0" xfId="0" applyFill="1" applyProtection="1">
      <protection locked="0"/>
    </xf>
    <xf numFmtId="164" fontId="0" fillId="12" borderId="0" xfId="1" applyFont="1" applyFill="1" applyProtection="1">
      <protection locked="0"/>
    </xf>
    <xf numFmtId="0" fontId="5" fillId="9" borderId="1" xfId="0" applyFont="1" applyFill="1" applyBorder="1" applyProtection="1">
      <protection locked="0"/>
    </xf>
    <xf numFmtId="165" fontId="0" fillId="0" borderId="0" xfId="1" applyNumberFormat="1" applyFont="1" applyProtection="1">
      <protection locked="0"/>
    </xf>
    <xf numFmtId="0" fontId="5" fillId="14" borderId="0" xfId="0" applyFont="1" applyFill="1" applyProtection="1">
      <protection locked="0"/>
    </xf>
    <xf numFmtId="166" fontId="0" fillId="12" borderId="0" xfId="1" applyNumberFormat="1" applyFont="1" applyFill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5" borderId="1" xfId="0" applyFill="1" applyBorder="1"/>
    <xf numFmtId="0" fontId="0" fillId="15" borderId="6" xfId="0" applyFill="1" applyBorder="1"/>
    <xf numFmtId="1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0" fontId="0" fillId="15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4" xfId="0" applyNumberFormat="1" applyBorder="1"/>
    <xf numFmtId="1" fontId="0" fillId="0" borderId="5" xfId="0" applyNumberFormat="1" applyBorder="1"/>
    <xf numFmtId="0" fontId="0" fillId="10" borderId="1" xfId="0" applyFill="1" applyBorder="1"/>
    <xf numFmtId="0" fontId="0" fillId="10" borderId="6" xfId="0" applyFill="1" applyBorder="1"/>
    <xf numFmtId="9" fontId="0" fillId="0" borderId="0" xfId="2" applyFont="1" applyBorder="1"/>
    <xf numFmtId="0" fontId="0" fillId="0" borderId="11" xfId="0" applyBorder="1"/>
    <xf numFmtId="9" fontId="0" fillId="0" borderId="11" xfId="2" applyFont="1" applyBorder="1"/>
    <xf numFmtId="14" fontId="0" fillId="0" borderId="8" xfId="0" applyNumberFormat="1" applyBorder="1"/>
    <xf numFmtId="14" fontId="0" fillId="0" borderId="10" xfId="0" applyNumberFormat="1" applyBorder="1"/>
    <xf numFmtId="0" fontId="0" fillId="15" borderId="12" xfId="0" applyFill="1" applyBorder="1"/>
    <xf numFmtId="0" fontId="0" fillId="15" borderId="13" xfId="0" applyFill="1" applyBorder="1"/>
    <xf numFmtId="0" fontId="0" fillId="0" borderId="4" xfId="2" applyNumberFormat="1" applyFont="1" applyBorder="1"/>
    <xf numFmtId="0" fontId="0" fillId="0" borderId="5" xfId="2" applyNumberFormat="1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8" xfId="0" applyNumberFormat="1" applyBorder="1"/>
    <xf numFmtId="1" fontId="0" fillId="0" borderId="2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3" xfId="0" applyNumberFormat="1" applyBorder="1"/>
    <xf numFmtId="1" fontId="0" fillId="0" borderId="7" xfId="0" applyNumberFormat="1" applyBorder="1"/>
    <xf numFmtId="0" fontId="0" fillId="10" borderId="13" xfId="0" applyFill="1" applyBorder="1"/>
    <xf numFmtId="0" fontId="0" fillId="10" borderId="12" xfId="0" applyFill="1" applyBorder="1"/>
    <xf numFmtId="0" fontId="0" fillId="16" borderId="1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A6EA-DDAB-2A4B-9553-3669B9B71186}">
  <dimension ref="A1:BS3196"/>
  <sheetViews>
    <sheetView workbookViewId="0"/>
  </sheetViews>
  <sheetFormatPr defaultColWidth="11" defaultRowHeight="15.5" x14ac:dyDescent="0.35"/>
  <cols>
    <col min="1" max="1" width="10.08203125" bestFit="1" customWidth="1"/>
    <col min="2" max="2" width="17.33203125" style="33" bestFit="1" customWidth="1"/>
    <col min="3" max="3" width="10.58203125" bestFit="1" customWidth="1"/>
    <col min="4" max="4" width="13.08203125" style="33" bestFit="1" customWidth="1"/>
    <col min="5" max="5" width="14.25" style="33" bestFit="1" customWidth="1"/>
    <col min="6" max="6" width="15.5" style="33" bestFit="1" customWidth="1"/>
    <col min="7" max="7" width="12.08203125" bestFit="1" customWidth="1"/>
    <col min="8" max="8" width="13" style="33" bestFit="1" customWidth="1"/>
    <col min="9" max="9" width="14.58203125" bestFit="1" customWidth="1"/>
    <col min="10" max="10" width="14.83203125" style="33" bestFit="1" customWidth="1"/>
    <col min="11" max="11" width="9.33203125" bestFit="1" customWidth="1"/>
    <col min="12" max="12" width="15.5" style="33" bestFit="1" customWidth="1"/>
    <col min="13" max="13" width="10.75" bestFit="1" customWidth="1"/>
    <col min="14" max="14" width="7.83203125" style="33" bestFit="1" customWidth="1"/>
    <col min="15" max="15" width="8" bestFit="1" customWidth="1"/>
    <col min="16" max="16" width="7.83203125" style="33" bestFit="1" customWidth="1"/>
    <col min="17" max="17" width="15" bestFit="1" customWidth="1"/>
    <col min="18" max="18" width="14.75" style="33" bestFit="1" customWidth="1"/>
    <col min="19" max="19" width="15.58203125" bestFit="1" customWidth="1"/>
  </cols>
  <sheetData>
    <row r="1" spans="1:71" x14ac:dyDescent="0.35">
      <c r="A1" s="54" t="s">
        <v>22</v>
      </c>
      <c r="B1" s="35" t="s">
        <v>0</v>
      </c>
      <c r="C1" s="55" t="s">
        <v>1</v>
      </c>
      <c r="D1" s="35" t="s">
        <v>23</v>
      </c>
      <c r="E1" s="35" t="s">
        <v>2</v>
      </c>
      <c r="F1" s="35" t="s">
        <v>3</v>
      </c>
      <c r="G1" s="55" t="s">
        <v>4</v>
      </c>
      <c r="H1" s="35" t="s">
        <v>5</v>
      </c>
      <c r="I1" s="55" t="s">
        <v>19</v>
      </c>
      <c r="J1" s="35" t="s">
        <v>16</v>
      </c>
      <c r="K1" s="55" t="s">
        <v>20</v>
      </c>
      <c r="L1" s="35" t="s">
        <v>21</v>
      </c>
      <c r="M1" s="55" t="s">
        <v>14</v>
      </c>
      <c r="N1" s="35" t="s">
        <v>17</v>
      </c>
      <c r="O1" s="55" t="s">
        <v>15</v>
      </c>
      <c r="P1" s="35" t="s">
        <v>6474</v>
      </c>
      <c r="Q1" s="55" t="s">
        <v>18</v>
      </c>
      <c r="R1" s="35" t="s">
        <v>6464</v>
      </c>
      <c r="S1" s="36" t="s">
        <v>49</v>
      </c>
      <c r="BS1" s="3"/>
    </row>
    <row r="2" spans="1:71" ht="20" x14ac:dyDescent="0.4">
      <c r="A2" s="52">
        <v>43906</v>
      </c>
      <c r="B2" s="33" t="s">
        <v>50</v>
      </c>
      <c r="C2" t="s">
        <v>51</v>
      </c>
      <c r="D2" s="33" t="s">
        <v>26</v>
      </c>
      <c r="E2" s="33" t="s">
        <v>52</v>
      </c>
      <c r="F2" s="33" t="s">
        <v>27</v>
      </c>
      <c r="G2" t="s">
        <v>9</v>
      </c>
      <c r="H2" s="33" t="s">
        <v>31</v>
      </c>
      <c r="I2" t="s">
        <v>43</v>
      </c>
      <c r="J2" s="33" t="s">
        <v>34</v>
      </c>
      <c r="K2" t="s">
        <v>39</v>
      </c>
      <c r="L2" s="33" t="s">
        <v>44</v>
      </c>
      <c r="M2">
        <v>218</v>
      </c>
      <c r="N2" s="33">
        <v>4</v>
      </c>
      <c r="O2" s="49">
        <v>0.12</v>
      </c>
      <c r="P2" s="56">
        <f>O2*N2*M2</f>
        <v>104.64</v>
      </c>
      <c r="Q2">
        <v>767.36</v>
      </c>
      <c r="R2" s="58">
        <v>47</v>
      </c>
      <c r="S2" s="31">
        <v>814.36</v>
      </c>
      <c r="AU2" s="1"/>
      <c r="AX2" s="2"/>
      <c r="BS2" s="3"/>
    </row>
    <row r="3" spans="1:71" ht="20" x14ac:dyDescent="0.4">
      <c r="A3" s="52">
        <v>43937</v>
      </c>
      <c r="B3" s="33" t="s">
        <v>53</v>
      </c>
      <c r="C3" t="s">
        <v>54</v>
      </c>
      <c r="D3" s="33" t="s">
        <v>26</v>
      </c>
      <c r="E3" s="33" t="s">
        <v>55</v>
      </c>
      <c r="F3" s="33" t="s">
        <v>29</v>
      </c>
      <c r="G3" t="s">
        <v>12</v>
      </c>
      <c r="H3" s="33" t="s">
        <v>31</v>
      </c>
      <c r="I3" t="s">
        <v>45</v>
      </c>
      <c r="J3" s="33" t="s">
        <v>35</v>
      </c>
      <c r="K3" t="s">
        <v>40</v>
      </c>
      <c r="L3" s="33" t="s">
        <v>46</v>
      </c>
      <c r="M3">
        <v>1000</v>
      </c>
      <c r="N3" s="33">
        <v>8</v>
      </c>
      <c r="O3" s="49">
        <v>0.14000000000000001</v>
      </c>
      <c r="P3" s="56">
        <f t="shared" ref="P3:P66" si="0">O3*N3*M3</f>
        <v>1120</v>
      </c>
      <c r="Q3">
        <v>6880</v>
      </c>
      <c r="R3" s="58">
        <v>42</v>
      </c>
      <c r="S3" s="31">
        <v>6922</v>
      </c>
      <c r="AU3" s="1"/>
      <c r="AX3" s="2"/>
      <c r="BS3" s="3"/>
    </row>
    <row r="4" spans="1:71" ht="20" x14ac:dyDescent="0.4">
      <c r="A4" s="52">
        <v>43529</v>
      </c>
      <c r="B4" s="33" t="s">
        <v>56</v>
      </c>
      <c r="C4" t="s">
        <v>57</v>
      </c>
      <c r="D4" s="33" t="s">
        <v>24</v>
      </c>
      <c r="E4" s="33" t="s">
        <v>58</v>
      </c>
      <c r="F4" s="33" t="s">
        <v>29</v>
      </c>
      <c r="G4" t="s">
        <v>13</v>
      </c>
      <c r="H4" s="33" t="s">
        <v>33</v>
      </c>
      <c r="I4" t="s">
        <v>46</v>
      </c>
      <c r="J4" s="33" t="s">
        <v>35</v>
      </c>
      <c r="K4" t="s">
        <v>42</v>
      </c>
      <c r="L4" s="33" t="s">
        <v>45</v>
      </c>
      <c r="M4">
        <v>1134</v>
      </c>
      <c r="N4" s="33">
        <v>4</v>
      </c>
      <c r="O4" s="49">
        <v>0.08</v>
      </c>
      <c r="P4" s="56">
        <f t="shared" si="0"/>
        <v>362.88</v>
      </c>
      <c r="Q4">
        <v>4173.12</v>
      </c>
      <c r="R4" s="58">
        <v>29</v>
      </c>
      <c r="S4" s="31">
        <v>4202.12</v>
      </c>
      <c r="AU4" s="1"/>
      <c r="AX4" s="2"/>
    </row>
    <row r="5" spans="1:71" ht="20" x14ac:dyDescent="0.4">
      <c r="A5" s="52">
        <v>42438</v>
      </c>
      <c r="B5" s="33" t="s">
        <v>59</v>
      </c>
      <c r="C5" t="s">
        <v>60</v>
      </c>
      <c r="D5" s="33" t="s">
        <v>24</v>
      </c>
      <c r="E5" s="33" t="s">
        <v>55</v>
      </c>
      <c r="F5" s="33" t="s">
        <v>29</v>
      </c>
      <c r="G5" t="s">
        <v>9</v>
      </c>
      <c r="H5" s="33" t="s">
        <v>30</v>
      </c>
      <c r="I5" t="s">
        <v>44</v>
      </c>
      <c r="J5" s="33" t="s">
        <v>37</v>
      </c>
      <c r="K5" t="s">
        <v>42</v>
      </c>
      <c r="L5" s="33" t="s">
        <v>45</v>
      </c>
      <c r="M5">
        <v>86</v>
      </c>
      <c r="N5" s="33">
        <v>25</v>
      </c>
      <c r="O5" s="49">
        <v>0.08</v>
      </c>
      <c r="P5" s="56">
        <f t="shared" si="0"/>
        <v>172</v>
      </c>
      <c r="Q5">
        <v>1978</v>
      </c>
      <c r="R5" s="58">
        <v>33</v>
      </c>
      <c r="S5" s="31">
        <v>2011</v>
      </c>
      <c r="AU5" s="1"/>
      <c r="AX5" s="2"/>
    </row>
    <row r="6" spans="1:71" ht="20" x14ac:dyDescent="0.4">
      <c r="A6" s="52">
        <v>43440</v>
      </c>
      <c r="B6" s="33" t="s">
        <v>61</v>
      </c>
      <c r="C6" t="s">
        <v>62</v>
      </c>
      <c r="D6" s="33" t="s">
        <v>24</v>
      </c>
      <c r="E6" s="33" t="s">
        <v>63</v>
      </c>
      <c r="F6" s="33" t="s">
        <v>29</v>
      </c>
      <c r="G6" t="s">
        <v>12</v>
      </c>
      <c r="H6" s="33" t="s">
        <v>33</v>
      </c>
      <c r="I6" t="s">
        <v>48</v>
      </c>
      <c r="J6" s="33" t="s">
        <v>35</v>
      </c>
      <c r="K6" t="s">
        <v>40</v>
      </c>
      <c r="L6" s="33" t="s">
        <v>43</v>
      </c>
      <c r="M6">
        <v>1022</v>
      </c>
      <c r="N6" s="33">
        <v>4</v>
      </c>
      <c r="O6" s="49">
        <v>0.18</v>
      </c>
      <c r="P6" s="56">
        <f t="shared" si="0"/>
        <v>735.83999999999992</v>
      </c>
      <c r="Q6">
        <v>3352.1600000000003</v>
      </c>
      <c r="R6" s="58">
        <v>38</v>
      </c>
      <c r="S6" s="31">
        <v>3390.1600000000003</v>
      </c>
      <c r="AU6" s="1"/>
      <c r="AX6" s="2"/>
    </row>
    <row r="7" spans="1:71" ht="20" x14ac:dyDescent="0.4">
      <c r="A7" s="52">
        <v>43303</v>
      </c>
      <c r="B7" s="33" t="s">
        <v>64</v>
      </c>
      <c r="C7" t="s">
        <v>65</v>
      </c>
      <c r="D7" s="33" t="s">
        <v>24</v>
      </c>
      <c r="E7" s="33" t="s">
        <v>55</v>
      </c>
      <c r="F7" s="33" t="s">
        <v>27</v>
      </c>
      <c r="G7" t="s">
        <v>11</v>
      </c>
      <c r="H7" s="33" t="s">
        <v>32</v>
      </c>
      <c r="I7" t="s">
        <v>47</v>
      </c>
      <c r="J7" s="33" t="s">
        <v>34</v>
      </c>
      <c r="K7" t="s">
        <v>40</v>
      </c>
      <c r="L7" s="33" t="s">
        <v>44</v>
      </c>
      <c r="M7">
        <v>285</v>
      </c>
      <c r="N7" s="33">
        <v>8</v>
      </c>
      <c r="O7" s="49">
        <v>0.17</v>
      </c>
      <c r="P7" s="56">
        <f t="shared" si="0"/>
        <v>387.6</v>
      </c>
      <c r="Q7">
        <v>1892.3999999999999</v>
      </c>
      <c r="R7" s="58">
        <v>28</v>
      </c>
      <c r="S7" s="31">
        <v>1920.3999999999999</v>
      </c>
      <c r="AU7" s="1"/>
      <c r="AX7" s="2"/>
    </row>
    <row r="8" spans="1:71" ht="20" x14ac:dyDescent="0.4">
      <c r="A8" s="52">
        <v>42754</v>
      </c>
      <c r="B8" s="33" t="s">
        <v>66</v>
      </c>
      <c r="C8" t="s">
        <v>67</v>
      </c>
      <c r="D8" s="33" t="s">
        <v>24</v>
      </c>
      <c r="E8" s="33" t="s">
        <v>68</v>
      </c>
      <c r="F8" s="33" t="s">
        <v>27</v>
      </c>
      <c r="G8" t="s">
        <v>6</v>
      </c>
      <c r="H8" s="33" t="s">
        <v>31</v>
      </c>
      <c r="I8" t="s">
        <v>48</v>
      </c>
      <c r="J8" s="33" t="s">
        <v>38</v>
      </c>
      <c r="K8" t="s">
        <v>41</v>
      </c>
      <c r="L8" s="33" t="s">
        <v>46</v>
      </c>
      <c r="M8">
        <v>18</v>
      </c>
      <c r="N8" s="33">
        <v>32</v>
      </c>
      <c r="O8" s="49">
        <v>0.11</v>
      </c>
      <c r="P8" s="56">
        <f t="shared" si="0"/>
        <v>63.36</v>
      </c>
      <c r="Q8">
        <v>512.64</v>
      </c>
      <c r="R8" s="58">
        <v>40</v>
      </c>
      <c r="S8" s="31">
        <v>552.64</v>
      </c>
      <c r="AU8" s="1"/>
      <c r="AX8" s="2"/>
    </row>
    <row r="9" spans="1:71" ht="20" x14ac:dyDescent="0.4">
      <c r="A9" s="52">
        <v>44507</v>
      </c>
      <c r="B9" s="33" t="s">
        <v>69</v>
      </c>
      <c r="C9" t="s">
        <v>70</v>
      </c>
      <c r="D9" s="33" t="s">
        <v>25</v>
      </c>
      <c r="E9" s="33" t="s">
        <v>58</v>
      </c>
      <c r="F9" s="33" t="s">
        <v>28</v>
      </c>
      <c r="G9" t="s">
        <v>10</v>
      </c>
      <c r="H9" s="33" t="s">
        <v>33</v>
      </c>
      <c r="I9" t="s">
        <v>46</v>
      </c>
      <c r="J9" s="33" t="s">
        <v>38</v>
      </c>
      <c r="K9" t="s">
        <v>41</v>
      </c>
      <c r="L9" s="33" t="s">
        <v>44</v>
      </c>
      <c r="M9">
        <v>11</v>
      </c>
      <c r="N9" s="33">
        <v>32</v>
      </c>
      <c r="O9" s="49">
        <v>0.16</v>
      </c>
      <c r="P9" s="56">
        <f t="shared" si="0"/>
        <v>56.32</v>
      </c>
      <c r="Q9">
        <v>295.68</v>
      </c>
      <c r="R9" s="58">
        <v>30</v>
      </c>
      <c r="S9" s="31">
        <v>325.68</v>
      </c>
      <c r="AU9" s="1"/>
      <c r="AX9" s="2"/>
    </row>
    <row r="10" spans="1:71" ht="20" x14ac:dyDescent="0.4">
      <c r="A10" s="52">
        <v>43985</v>
      </c>
      <c r="B10" s="33" t="s">
        <v>71</v>
      </c>
      <c r="C10" t="s">
        <v>72</v>
      </c>
      <c r="D10" s="33" t="s">
        <v>26</v>
      </c>
      <c r="E10" s="33" t="s">
        <v>73</v>
      </c>
      <c r="F10" s="33" t="s">
        <v>28</v>
      </c>
      <c r="G10" t="s">
        <v>8</v>
      </c>
      <c r="H10" s="33" t="s">
        <v>30</v>
      </c>
      <c r="I10" t="s">
        <v>44</v>
      </c>
      <c r="J10" s="33" t="s">
        <v>38</v>
      </c>
      <c r="K10" t="s">
        <v>42</v>
      </c>
      <c r="L10" s="33" t="s">
        <v>44</v>
      </c>
      <c r="M10">
        <v>16</v>
      </c>
      <c r="N10" s="33">
        <v>24</v>
      </c>
      <c r="O10" s="49">
        <v>0.11</v>
      </c>
      <c r="P10" s="56">
        <f t="shared" si="0"/>
        <v>42.24</v>
      </c>
      <c r="Q10">
        <v>341.76</v>
      </c>
      <c r="R10" s="58">
        <v>22</v>
      </c>
      <c r="S10" s="31">
        <v>363.76</v>
      </c>
      <c r="AU10" s="1"/>
      <c r="AX10" s="2"/>
    </row>
    <row r="11" spans="1:71" ht="20" x14ac:dyDescent="0.4">
      <c r="A11" s="52">
        <v>43827</v>
      </c>
      <c r="B11" s="33" t="s">
        <v>74</v>
      </c>
      <c r="C11" t="s">
        <v>75</v>
      </c>
      <c r="D11" s="33" t="s">
        <v>26</v>
      </c>
      <c r="E11" s="33" t="s">
        <v>58</v>
      </c>
      <c r="F11" s="33" t="s">
        <v>27</v>
      </c>
      <c r="G11" t="s">
        <v>11</v>
      </c>
      <c r="H11" s="33" t="s">
        <v>32</v>
      </c>
      <c r="I11" t="s">
        <v>46</v>
      </c>
      <c r="J11" s="33" t="s">
        <v>34</v>
      </c>
      <c r="K11" t="s">
        <v>40</v>
      </c>
      <c r="L11" s="33" t="s">
        <v>44</v>
      </c>
      <c r="M11">
        <v>212</v>
      </c>
      <c r="N11" s="33">
        <v>10</v>
      </c>
      <c r="O11" s="49">
        <v>0.08</v>
      </c>
      <c r="P11" s="56">
        <f t="shared" si="0"/>
        <v>169.60000000000002</v>
      </c>
      <c r="Q11">
        <v>1950.4000000000003</v>
      </c>
      <c r="R11" s="58">
        <v>21</v>
      </c>
      <c r="S11" s="31">
        <v>1971.4000000000003</v>
      </c>
      <c r="AU11" s="1"/>
      <c r="AX11" s="2"/>
    </row>
    <row r="12" spans="1:71" ht="20" x14ac:dyDescent="0.4">
      <c r="A12" s="52">
        <v>42887</v>
      </c>
      <c r="B12" s="33" t="s">
        <v>76</v>
      </c>
      <c r="C12" t="s">
        <v>77</v>
      </c>
      <c r="D12" s="33" t="s">
        <v>25</v>
      </c>
      <c r="E12" s="33" t="s">
        <v>78</v>
      </c>
      <c r="F12" s="33" t="s">
        <v>28</v>
      </c>
      <c r="G12" t="s">
        <v>10</v>
      </c>
      <c r="H12" s="33" t="s">
        <v>33</v>
      </c>
      <c r="I12" t="s">
        <v>43</v>
      </c>
      <c r="J12" s="33" t="s">
        <v>36</v>
      </c>
      <c r="K12" t="s">
        <v>40</v>
      </c>
      <c r="L12" s="33" t="s">
        <v>46</v>
      </c>
      <c r="M12">
        <v>430</v>
      </c>
      <c r="N12" s="33">
        <v>6</v>
      </c>
      <c r="O12" s="49">
        <v>0.17</v>
      </c>
      <c r="P12" s="56">
        <f t="shared" si="0"/>
        <v>438.6</v>
      </c>
      <c r="Q12">
        <v>2141.3999999999996</v>
      </c>
      <c r="R12" s="58">
        <v>41</v>
      </c>
      <c r="S12" s="31">
        <v>2182.3999999999996</v>
      </c>
      <c r="AU12" s="1"/>
      <c r="AX12" s="2"/>
    </row>
    <row r="13" spans="1:71" ht="20" x14ac:dyDescent="0.4">
      <c r="A13" s="52">
        <v>44318</v>
      </c>
      <c r="B13" s="33" t="s">
        <v>79</v>
      </c>
      <c r="C13" t="s">
        <v>80</v>
      </c>
      <c r="D13" s="33" t="s">
        <v>26</v>
      </c>
      <c r="E13" s="33" t="s">
        <v>68</v>
      </c>
      <c r="F13" s="33" t="s">
        <v>28</v>
      </c>
      <c r="G13" t="s">
        <v>11</v>
      </c>
      <c r="H13" s="33" t="s">
        <v>33</v>
      </c>
      <c r="I13" t="s">
        <v>43</v>
      </c>
      <c r="J13" s="33" t="s">
        <v>37</v>
      </c>
      <c r="K13" t="s">
        <v>41</v>
      </c>
      <c r="L13" s="33" t="s">
        <v>44</v>
      </c>
      <c r="M13">
        <v>68</v>
      </c>
      <c r="N13" s="33">
        <v>25</v>
      </c>
      <c r="O13" s="49">
        <v>0.11</v>
      </c>
      <c r="P13" s="56">
        <f t="shared" si="0"/>
        <v>187</v>
      </c>
      <c r="Q13">
        <v>1513</v>
      </c>
      <c r="R13" s="58">
        <v>33</v>
      </c>
      <c r="S13" s="31">
        <v>1546</v>
      </c>
      <c r="AU13" s="1"/>
      <c r="AX13" s="2"/>
    </row>
    <row r="14" spans="1:71" ht="20" x14ac:dyDescent="0.4">
      <c r="A14" s="52">
        <v>43417</v>
      </c>
      <c r="B14" s="33" t="s">
        <v>81</v>
      </c>
      <c r="C14" t="s">
        <v>82</v>
      </c>
      <c r="D14" s="33" t="s">
        <v>24</v>
      </c>
      <c r="E14" s="33" t="s">
        <v>58</v>
      </c>
      <c r="F14" s="33" t="s">
        <v>29</v>
      </c>
      <c r="G14" t="s">
        <v>6</v>
      </c>
      <c r="H14" s="33" t="s">
        <v>31</v>
      </c>
      <c r="I14" t="s">
        <v>46</v>
      </c>
      <c r="J14" s="33" t="s">
        <v>36</v>
      </c>
      <c r="K14" t="s">
        <v>39</v>
      </c>
      <c r="L14" s="33" t="s">
        <v>46</v>
      </c>
      <c r="M14">
        <v>435</v>
      </c>
      <c r="N14" s="33">
        <v>15</v>
      </c>
      <c r="O14" s="49">
        <v>0.17</v>
      </c>
      <c r="P14" s="56">
        <f t="shared" si="0"/>
        <v>1109.2500000000002</v>
      </c>
      <c r="Q14">
        <v>5415.75</v>
      </c>
      <c r="R14" s="58">
        <v>50</v>
      </c>
      <c r="S14" s="31">
        <v>5465.75</v>
      </c>
      <c r="AU14" s="1"/>
      <c r="AX14" s="2"/>
    </row>
    <row r="15" spans="1:71" ht="20" x14ac:dyDescent="0.4">
      <c r="A15" s="52">
        <v>42441</v>
      </c>
      <c r="B15" s="33" t="s">
        <v>83</v>
      </c>
      <c r="C15" t="s">
        <v>84</v>
      </c>
      <c r="D15" s="33" t="s">
        <v>26</v>
      </c>
      <c r="E15" s="33" t="s">
        <v>85</v>
      </c>
      <c r="F15" s="33" t="s">
        <v>28</v>
      </c>
      <c r="G15" t="s">
        <v>12</v>
      </c>
      <c r="H15" s="33" t="s">
        <v>33</v>
      </c>
      <c r="I15" t="s">
        <v>44</v>
      </c>
      <c r="J15" s="33" t="s">
        <v>37</v>
      </c>
      <c r="K15" t="s">
        <v>41</v>
      </c>
      <c r="L15" s="33" t="s">
        <v>43</v>
      </c>
      <c r="M15">
        <v>60</v>
      </c>
      <c r="N15" s="33">
        <v>15</v>
      </c>
      <c r="O15" s="49">
        <v>0.14000000000000001</v>
      </c>
      <c r="P15" s="56">
        <f t="shared" si="0"/>
        <v>126</v>
      </c>
      <c r="Q15">
        <v>774</v>
      </c>
      <c r="R15" s="58">
        <v>43</v>
      </c>
      <c r="S15" s="31">
        <v>817</v>
      </c>
      <c r="AU15" s="1"/>
      <c r="AX15" s="2"/>
    </row>
    <row r="16" spans="1:71" ht="20" x14ac:dyDescent="0.4">
      <c r="A16" s="52">
        <v>43129</v>
      </c>
      <c r="B16" s="33" t="s">
        <v>86</v>
      </c>
      <c r="C16" t="s">
        <v>87</v>
      </c>
      <c r="D16" s="33" t="s">
        <v>25</v>
      </c>
      <c r="E16" s="33" t="s">
        <v>55</v>
      </c>
      <c r="F16" s="33" t="s">
        <v>28</v>
      </c>
      <c r="G16" t="s">
        <v>6</v>
      </c>
      <c r="H16" s="33" t="s">
        <v>31</v>
      </c>
      <c r="I16" t="s">
        <v>47</v>
      </c>
      <c r="J16" s="33" t="s">
        <v>36</v>
      </c>
      <c r="K16" t="s">
        <v>39</v>
      </c>
      <c r="L16" s="33" t="s">
        <v>45</v>
      </c>
      <c r="M16">
        <v>309</v>
      </c>
      <c r="N16" s="33">
        <v>9</v>
      </c>
      <c r="O16" s="49">
        <v>0.15</v>
      </c>
      <c r="P16" s="56">
        <f t="shared" si="0"/>
        <v>417.15</v>
      </c>
      <c r="Q16">
        <v>2363.85</v>
      </c>
      <c r="R16" s="58">
        <v>36</v>
      </c>
      <c r="S16" s="31">
        <v>2399.85</v>
      </c>
      <c r="AU16" s="1"/>
      <c r="AX16" s="2"/>
    </row>
    <row r="17" spans="1:50" ht="20" x14ac:dyDescent="0.4">
      <c r="A17" s="52">
        <v>43946</v>
      </c>
      <c r="B17" s="33" t="s">
        <v>88</v>
      </c>
      <c r="C17" t="s">
        <v>89</v>
      </c>
      <c r="D17" s="33" t="s">
        <v>24</v>
      </c>
      <c r="E17" s="33" t="s">
        <v>52</v>
      </c>
      <c r="F17" s="33" t="s">
        <v>28</v>
      </c>
      <c r="G17" t="s">
        <v>6</v>
      </c>
      <c r="H17" s="33" t="s">
        <v>32</v>
      </c>
      <c r="I17" t="s">
        <v>48</v>
      </c>
      <c r="J17" s="33" t="s">
        <v>36</v>
      </c>
      <c r="K17" t="s">
        <v>39</v>
      </c>
      <c r="L17" s="33" t="s">
        <v>43</v>
      </c>
      <c r="M17">
        <v>352</v>
      </c>
      <c r="N17" s="33">
        <v>15</v>
      </c>
      <c r="O17" s="49">
        <v>0.14000000000000001</v>
      </c>
      <c r="P17" s="56">
        <f t="shared" si="0"/>
        <v>739.2</v>
      </c>
      <c r="Q17">
        <v>4540.8</v>
      </c>
      <c r="R17" s="58">
        <v>42</v>
      </c>
      <c r="S17" s="31">
        <v>4582.8</v>
      </c>
      <c r="AU17" s="1"/>
      <c r="AX17" s="2"/>
    </row>
    <row r="18" spans="1:50" ht="20" x14ac:dyDescent="0.4">
      <c r="A18" s="52">
        <v>43815</v>
      </c>
      <c r="B18" s="33" t="s">
        <v>90</v>
      </c>
      <c r="C18" t="s">
        <v>91</v>
      </c>
      <c r="D18" s="33" t="s">
        <v>24</v>
      </c>
      <c r="E18" s="33" t="s">
        <v>63</v>
      </c>
      <c r="F18" s="33" t="s">
        <v>27</v>
      </c>
      <c r="G18" t="s">
        <v>8</v>
      </c>
      <c r="H18" s="33" t="s">
        <v>33</v>
      </c>
      <c r="I18" t="s">
        <v>43</v>
      </c>
      <c r="J18" s="33" t="s">
        <v>36</v>
      </c>
      <c r="K18" t="s">
        <v>41</v>
      </c>
      <c r="L18" s="33" t="s">
        <v>45</v>
      </c>
      <c r="M18">
        <v>396</v>
      </c>
      <c r="N18" s="33">
        <v>6</v>
      </c>
      <c r="O18" s="49">
        <v>0.15</v>
      </c>
      <c r="P18" s="56">
        <f t="shared" si="0"/>
        <v>356.4</v>
      </c>
      <c r="Q18">
        <v>2019.6</v>
      </c>
      <c r="R18" s="58">
        <v>46</v>
      </c>
      <c r="S18" s="31">
        <v>2065.6</v>
      </c>
      <c r="AU18" s="1"/>
      <c r="AX18" s="2"/>
    </row>
    <row r="19" spans="1:50" ht="20" x14ac:dyDescent="0.4">
      <c r="A19" s="52">
        <v>44359</v>
      </c>
      <c r="B19" s="33" t="s">
        <v>92</v>
      </c>
      <c r="C19" t="s">
        <v>93</v>
      </c>
      <c r="D19" s="33" t="s">
        <v>26</v>
      </c>
      <c r="E19" s="33" t="s">
        <v>73</v>
      </c>
      <c r="F19" s="33" t="s">
        <v>28</v>
      </c>
      <c r="G19" t="s">
        <v>13</v>
      </c>
      <c r="H19" s="33" t="s">
        <v>32</v>
      </c>
      <c r="I19" t="s">
        <v>45</v>
      </c>
      <c r="J19" s="33" t="s">
        <v>37</v>
      </c>
      <c r="K19" t="s">
        <v>41</v>
      </c>
      <c r="L19" s="33" t="s">
        <v>45</v>
      </c>
      <c r="M19">
        <v>41</v>
      </c>
      <c r="N19" s="33">
        <v>15</v>
      </c>
      <c r="O19" s="49">
        <v>0.1</v>
      </c>
      <c r="P19" s="56">
        <f t="shared" si="0"/>
        <v>61.5</v>
      </c>
      <c r="Q19">
        <v>553.5</v>
      </c>
      <c r="R19" s="58">
        <v>34</v>
      </c>
      <c r="S19" s="31">
        <v>587.5</v>
      </c>
      <c r="AU19" s="1"/>
      <c r="AX19" s="2"/>
    </row>
    <row r="20" spans="1:50" ht="20" x14ac:dyDescent="0.4">
      <c r="A20" s="52">
        <v>44201</v>
      </c>
      <c r="B20" s="33" t="s">
        <v>94</v>
      </c>
      <c r="C20" t="s">
        <v>95</v>
      </c>
      <c r="D20" s="33" t="s">
        <v>26</v>
      </c>
      <c r="E20" s="33" t="s">
        <v>55</v>
      </c>
      <c r="F20" s="33" t="s">
        <v>29</v>
      </c>
      <c r="G20" t="s">
        <v>8</v>
      </c>
      <c r="H20" s="33" t="s">
        <v>30</v>
      </c>
      <c r="I20" t="s">
        <v>44</v>
      </c>
      <c r="J20" s="33" t="s">
        <v>35</v>
      </c>
      <c r="K20" t="s">
        <v>41</v>
      </c>
      <c r="L20" s="33" t="s">
        <v>44</v>
      </c>
      <c r="M20">
        <v>1085</v>
      </c>
      <c r="N20" s="33">
        <v>4</v>
      </c>
      <c r="O20" s="49">
        <v>0.12</v>
      </c>
      <c r="P20" s="56">
        <f t="shared" si="0"/>
        <v>520.79999999999995</v>
      </c>
      <c r="Q20">
        <v>3819.2</v>
      </c>
      <c r="R20" s="58">
        <v>39</v>
      </c>
      <c r="S20" s="31">
        <v>3858.2</v>
      </c>
      <c r="AU20" s="1"/>
      <c r="AX20" s="2"/>
    </row>
    <row r="21" spans="1:50" ht="20" x14ac:dyDescent="0.4">
      <c r="A21" s="52">
        <v>43601</v>
      </c>
      <c r="B21" s="33" t="s">
        <v>96</v>
      </c>
      <c r="C21" t="s">
        <v>97</v>
      </c>
      <c r="D21" s="33" t="s">
        <v>24</v>
      </c>
      <c r="E21" s="33" t="s">
        <v>63</v>
      </c>
      <c r="F21" s="33" t="s">
        <v>27</v>
      </c>
      <c r="G21" t="s">
        <v>13</v>
      </c>
      <c r="H21" s="33" t="s">
        <v>30</v>
      </c>
      <c r="I21" t="s">
        <v>47</v>
      </c>
      <c r="J21" s="33" t="s">
        <v>38</v>
      </c>
      <c r="K21" t="s">
        <v>40</v>
      </c>
      <c r="L21" s="33" t="s">
        <v>45</v>
      </c>
      <c r="M21">
        <v>18</v>
      </c>
      <c r="N21" s="33">
        <v>40</v>
      </c>
      <c r="O21" s="49">
        <v>0.09</v>
      </c>
      <c r="P21" s="56">
        <f t="shared" si="0"/>
        <v>64.8</v>
      </c>
      <c r="Q21">
        <v>655.19999999999993</v>
      </c>
      <c r="R21" s="58">
        <v>46</v>
      </c>
      <c r="S21" s="31">
        <v>701.19999999999993</v>
      </c>
      <c r="AU21" s="1"/>
      <c r="AX21" s="2"/>
    </row>
    <row r="22" spans="1:50" ht="20" x14ac:dyDescent="0.4">
      <c r="A22" s="52">
        <v>43462</v>
      </c>
      <c r="B22" s="33" t="s">
        <v>98</v>
      </c>
      <c r="C22" t="s">
        <v>99</v>
      </c>
      <c r="D22" s="33" t="s">
        <v>26</v>
      </c>
      <c r="E22" s="33" t="s">
        <v>58</v>
      </c>
      <c r="F22" s="33" t="s">
        <v>29</v>
      </c>
      <c r="G22" t="s">
        <v>13</v>
      </c>
      <c r="H22" s="33" t="s">
        <v>33</v>
      </c>
      <c r="I22" t="s">
        <v>46</v>
      </c>
      <c r="J22" s="33" t="s">
        <v>35</v>
      </c>
      <c r="K22" t="s">
        <v>41</v>
      </c>
      <c r="L22" s="33" t="s">
        <v>46</v>
      </c>
      <c r="M22">
        <v>970</v>
      </c>
      <c r="N22" s="33">
        <v>8</v>
      </c>
      <c r="O22" s="49">
        <v>0.09</v>
      </c>
      <c r="P22" s="56">
        <f t="shared" si="0"/>
        <v>698.4</v>
      </c>
      <c r="Q22">
        <v>7061.6</v>
      </c>
      <c r="R22" s="58">
        <v>26</v>
      </c>
      <c r="S22" s="31">
        <v>7087.6</v>
      </c>
      <c r="AU22" s="1"/>
      <c r="AX22" s="2"/>
    </row>
    <row r="23" spans="1:50" ht="20" x14ac:dyDescent="0.4">
      <c r="A23" s="52">
        <v>44336</v>
      </c>
      <c r="B23" s="33" t="s">
        <v>100</v>
      </c>
      <c r="C23" t="s">
        <v>101</v>
      </c>
      <c r="D23" s="33" t="s">
        <v>24</v>
      </c>
      <c r="E23" s="33" t="s">
        <v>68</v>
      </c>
      <c r="F23" s="33" t="s">
        <v>29</v>
      </c>
      <c r="G23" t="s">
        <v>6</v>
      </c>
      <c r="H23" s="33" t="s">
        <v>30</v>
      </c>
      <c r="I23" t="s">
        <v>43</v>
      </c>
      <c r="J23" s="33" t="s">
        <v>36</v>
      </c>
      <c r="K23" t="s">
        <v>41</v>
      </c>
      <c r="L23" s="33" t="s">
        <v>46</v>
      </c>
      <c r="M23">
        <v>326</v>
      </c>
      <c r="N23" s="33">
        <v>9</v>
      </c>
      <c r="O23" s="49">
        <v>0.1</v>
      </c>
      <c r="P23" s="56">
        <f t="shared" si="0"/>
        <v>293.40000000000003</v>
      </c>
      <c r="Q23">
        <v>2640.6</v>
      </c>
      <c r="R23" s="58">
        <v>22</v>
      </c>
      <c r="S23" s="31">
        <v>2662.6</v>
      </c>
      <c r="AU23" s="1"/>
      <c r="AX23" s="2"/>
    </row>
    <row r="24" spans="1:50" ht="20" x14ac:dyDescent="0.4">
      <c r="A24" s="52">
        <v>43943</v>
      </c>
      <c r="B24" s="33" t="s">
        <v>102</v>
      </c>
      <c r="C24" t="s">
        <v>103</v>
      </c>
      <c r="D24" s="33" t="s">
        <v>26</v>
      </c>
      <c r="E24" s="33" t="s">
        <v>68</v>
      </c>
      <c r="F24" s="33" t="s">
        <v>29</v>
      </c>
      <c r="G24" t="s">
        <v>13</v>
      </c>
      <c r="H24" s="33" t="s">
        <v>31</v>
      </c>
      <c r="I24" t="s">
        <v>44</v>
      </c>
      <c r="J24" s="33" t="s">
        <v>34</v>
      </c>
      <c r="K24" t="s">
        <v>41</v>
      </c>
      <c r="L24" s="33" t="s">
        <v>43</v>
      </c>
      <c r="M24">
        <v>277</v>
      </c>
      <c r="N24" s="33">
        <v>6</v>
      </c>
      <c r="O24" s="49">
        <v>0.13</v>
      </c>
      <c r="P24" s="56">
        <f t="shared" si="0"/>
        <v>216.06</v>
      </c>
      <c r="Q24">
        <v>1445.9399999999998</v>
      </c>
      <c r="R24" s="58">
        <v>33</v>
      </c>
      <c r="S24" s="31">
        <v>1478.9399999999998</v>
      </c>
      <c r="AU24" s="1"/>
      <c r="AX24" s="2"/>
    </row>
    <row r="25" spans="1:50" ht="20" x14ac:dyDescent="0.4">
      <c r="A25" s="52">
        <v>42710</v>
      </c>
      <c r="B25" s="33" t="s">
        <v>104</v>
      </c>
      <c r="C25" t="s">
        <v>105</v>
      </c>
      <c r="D25" s="33" t="s">
        <v>24</v>
      </c>
      <c r="E25" s="33" t="s">
        <v>106</v>
      </c>
      <c r="F25" s="33" t="s">
        <v>27</v>
      </c>
      <c r="G25" t="s">
        <v>12</v>
      </c>
      <c r="H25" s="33" t="s">
        <v>33</v>
      </c>
      <c r="I25" t="s">
        <v>44</v>
      </c>
      <c r="J25" s="33" t="s">
        <v>37</v>
      </c>
      <c r="K25" t="s">
        <v>39</v>
      </c>
      <c r="L25" s="33" t="s">
        <v>43</v>
      </c>
      <c r="M25">
        <v>74</v>
      </c>
      <c r="N25" s="33">
        <v>20</v>
      </c>
      <c r="O25" s="49">
        <v>0.09</v>
      </c>
      <c r="P25" s="56">
        <f t="shared" si="0"/>
        <v>133.19999999999999</v>
      </c>
      <c r="Q25">
        <v>1346.8</v>
      </c>
      <c r="R25" s="58">
        <v>29</v>
      </c>
      <c r="S25" s="31">
        <v>1375.8</v>
      </c>
      <c r="AU25" s="1"/>
      <c r="AX25" s="2"/>
    </row>
    <row r="26" spans="1:50" ht="20" x14ac:dyDescent="0.4">
      <c r="A26" s="52">
        <v>43009</v>
      </c>
      <c r="B26" s="33" t="s">
        <v>107</v>
      </c>
      <c r="C26" t="s">
        <v>108</v>
      </c>
      <c r="D26" s="33" t="s">
        <v>24</v>
      </c>
      <c r="E26" s="33" t="s">
        <v>78</v>
      </c>
      <c r="F26" s="33" t="s">
        <v>28</v>
      </c>
      <c r="G26" t="s">
        <v>8</v>
      </c>
      <c r="H26" s="33" t="s">
        <v>33</v>
      </c>
      <c r="I26" t="s">
        <v>44</v>
      </c>
      <c r="J26" s="33" t="s">
        <v>36</v>
      </c>
      <c r="K26" t="s">
        <v>40</v>
      </c>
      <c r="L26" s="33" t="s">
        <v>43</v>
      </c>
      <c r="M26">
        <v>385</v>
      </c>
      <c r="N26" s="33">
        <v>6</v>
      </c>
      <c r="O26" s="49">
        <v>0.17</v>
      </c>
      <c r="P26" s="56">
        <f t="shared" si="0"/>
        <v>392.7</v>
      </c>
      <c r="Q26">
        <v>1917.2999999999997</v>
      </c>
      <c r="R26" s="58">
        <v>30</v>
      </c>
      <c r="S26" s="31">
        <v>1947.2999999999997</v>
      </c>
      <c r="AU26" s="1"/>
      <c r="AX26" s="2"/>
    </row>
    <row r="27" spans="1:50" ht="20" x14ac:dyDescent="0.4">
      <c r="A27" s="52">
        <v>44223</v>
      </c>
      <c r="B27" s="33" t="s">
        <v>109</v>
      </c>
      <c r="C27" t="s">
        <v>110</v>
      </c>
      <c r="D27" s="33" t="s">
        <v>26</v>
      </c>
      <c r="E27" s="33" t="s">
        <v>85</v>
      </c>
      <c r="F27" s="33" t="s">
        <v>28</v>
      </c>
      <c r="G27" t="s">
        <v>9</v>
      </c>
      <c r="H27" s="33" t="s">
        <v>32</v>
      </c>
      <c r="I27" t="s">
        <v>45</v>
      </c>
      <c r="J27" s="33" t="s">
        <v>35</v>
      </c>
      <c r="K27" t="s">
        <v>40</v>
      </c>
      <c r="L27" s="33" t="s">
        <v>43</v>
      </c>
      <c r="M27">
        <v>1076</v>
      </c>
      <c r="N27" s="33">
        <v>4</v>
      </c>
      <c r="O27" s="49">
        <v>0.17</v>
      </c>
      <c r="P27" s="56">
        <f t="shared" si="0"/>
        <v>731.68000000000006</v>
      </c>
      <c r="Q27">
        <v>3572.3199999999997</v>
      </c>
      <c r="R27" s="58">
        <v>25</v>
      </c>
      <c r="S27" s="31">
        <v>3597.3199999999997</v>
      </c>
      <c r="AU27" s="1"/>
      <c r="AX27" s="2"/>
    </row>
    <row r="28" spans="1:50" ht="20" x14ac:dyDescent="0.4">
      <c r="A28" s="52">
        <v>42848</v>
      </c>
      <c r="B28" s="33" t="s">
        <v>111</v>
      </c>
      <c r="C28" t="s">
        <v>112</v>
      </c>
      <c r="D28" s="33" t="s">
        <v>24</v>
      </c>
      <c r="E28" s="33" t="s">
        <v>52</v>
      </c>
      <c r="F28" s="33" t="s">
        <v>29</v>
      </c>
      <c r="G28" t="s">
        <v>6</v>
      </c>
      <c r="H28" s="33" t="s">
        <v>31</v>
      </c>
      <c r="I28" t="s">
        <v>43</v>
      </c>
      <c r="J28" s="33" t="s">
        <v>35</v>
      </c>
      <c r="K28" t="s">
        <v>39</v>
      </c>
      <c r="L28" s="33" t="s">
        <v>46</v>
      </c>
      <c r="M28">
        <v>940</v>
      </c>
      <c r="N28" s="33">
        <v>6</v>
      </c>
      <c r="O28" s="49">
        <v>0.14000000000000001</v>
      </c>
      <c r="P28" s="56">
        <f t="shared" si="0"/>
        <v>789.6</v>
      </c>
      <c r="Q28">
        <v>4850.4000000000005</v>
      </c>
      <c r="R28" s="58">
        <v>40</v>
      </c>
      <c r="S28" s="31">
        <v>4890.4000000000005</v>
      </c>
      <c r="AU28" s="1"/>
      <c r="AX28" s="2"/>
    </row>
    <row r="29" spans="1:50" ht="20" x14ac:dyDescent="0.4">
      <c r="A29" s="52">
        <v>42818</v>
      </c>
      <c r="B29" s="33" t="s">
        <v>113</v>
      </c>
      <c r="C29" t="s">
        <v>114</v>
      </c>
      <c r="D29" s="33" t="s">
        <v>24</v>
      </c>
      <c r="E29" s="33" t="s">
        <v>115</v>
      </c>
      <c r="F29" s="33" t="s">
        <v>29</v>
      </c>
      <c r="G29" t="s">
        <v>11</v>
      </c>
      <c r="H29" s="33" t="s">
        <v>31</v>
      </c>
      <c r="I29" t="s">
        <v>44</v>
      </c>
      <c r="J29" s="33" t="s">
        <v>37</v>
      </c>
      <c r="K29" t="s">
        <v>40</v>
      </c>
      <c r="L29" s="33" t="s">
        <v>43</v>
      </c>
      <c r="M29">
        <v>50</v>
      </c>
      <c r="N29" s="33">
        <v>15</v>
      </c>
      <c r="O29" s="49">
        <v>0.19</v>
      </c>
      <c r="P29" s="56">
        <f t="shared" si="0"/>
        <v>142.5</v>
      </c>
      <c r="Q29">
        <v>607.5</v>
      </c>
      <c r="R29" s="58">
        <v>25</v>
      </c>
      <c r="S29" s="31">
        <v>632.5</v>
      </c>
      <c r="AU29" s="1"/>
      <c r="AX29" s="2"/>
    </row>
    <row r="30" spans="1:50" ht="20" x14ac:dyDescent="0.4">
      <c r="A30" s="52">
        <v>43736</v>
      </c>
      <c r="B30" s="33" t="s">
        <v>116</v>
      </c>
      <c r="C30" t="s">
        <v>117</v>
      </c>
      <c r="D30" s="33" t="s">
        <v>24</v>
      </c>
      <c r="E30" s="33" t="s">
        <v>55</v>
      </c>
      <c r="F30" s="33" t="s">
        <v>28</v>
      </c>
      <c r="G30" t="s">
        <v>8</v>
      </c>
      <c r="H30" s="33" t="s">
        <v>31</v>
      </c>
      <c r="I30" t="s">
        <v>46</v>
      </c>
      <c r="J30" s="33" t="s">
        <v>36</v>
      </c>
      <c r="K30" t="s">
        <v>42</v>
      </c>
      <c r="L30" s="33" t="s">
        <v>46</v>
      </c>
      <c r="M30">
        <v>462</v>
      </c>
      <c r="N30" s="33">
        <v>12</v>
      </c>
      <c r="O30" s="49">
        <v>0.09</v>
      </c>
      <c r="P30" s="56">
        <f t="shared" si="0"/>
        <v>498.96000000000004</v>
      </c>
      <c r="Q30">
        <v>5045.04</v>
      </c>
      <c r="R30" s="58">
        <v>48</v>
      </c>
      <c r="S30" s="31">
        <v>5093.04</v>
      </c>
      <c r="AU30" s="1"/>
      <c r="AX30" s="2"/>
    </row>
    <row r="31" spans="1:50" ht="20" x14ac:dyDescent="0.4">
      <c r="A31" s="52">
        <v>44496</v>
      </c>
      <c r="B31" s="33" t="s">
        <v>118</v>
      </c>
      <c r="C31" t="s">
        <v>119</v>
      </c>
      <c r="D31" s="33" t="s">
        <v>25</v>
      </c>
      <c r="E31" s="33" t="s">
        <v>58</v>
      </c>
      <c r="F31" s="33" t="s">
        <v>29</v>
      </c>
      <c r="G31" t="s">
        <v>6</v>
      </c>
      <c r="H31" s="33" t="s">
        <v>33</v>
      </c>
      <c r="I31" t="s">
        <v>44</v>
      </c>
      <c r="J31" s="33" t="s">
        <v>38</v>
      </c>
      <c r="K31" t="s">
        <v>40</v>
      </c>
      <c r="L31" s="33" t="s">
        <v>44</v>
      </c>
      <c r="M31">
        <v>17</v>
      </c>
      <c r="N31" s="33">
        <v>32</v>
      </c>
      <c r="O31" s="49">
        <v>0.15</v>
      </c>
      <c r="P31" s="56">
        <f t="shared" si="0"/>
        <v>81.599999999999994</v>
      </c>
      <c r="Q31">
        <v>462.4</v>
      </c>
      <c r="R31" s="58">
        <v>21</v>
      </c>
      <c r="S31" s="31">
        <v>483.4</v>
      </c>
      <c r="AU31" s="1"/>
      <c r="AX31" s="2"/>
    </row>
    <row r="32" spans="1:50" ht="20" x14ac:dyDescent="0.4">
      <c r="A32" s="52">
        <v>42358</v>
      </c>
      <c r="B32" s="33" t="s">
        <v>120</v>
      </c>
      <c r="C32" t="s">
        <v>121</v>
      </c>
      <c r="D32" s="33" t="s">
        <v>25</v>
      </c>
      <c r="E32" s="33" t="s">
        <v>63</v>
      </c>
      <c r="F32" s="33" t="s">
        <v>27</v>
      </c>
      <c r="G32" t="s">
        <v>11</v>
      </c>
      <c r="H32" s="33" t="s">
        <v>32</v>
      </c>
      <c r="I32" t="s">
        <v>44</v>
      </c>
      <c r="J32" s="33" t="s">
        <v>36</v>
      </c>
      <c r="K32" t="s">
        <v>42</v>
      </c>
      <c r="L32" s="33" t="s">
        <v>45</v>
      </c>
      <c r="M32">
        <v>298</v>
      </c>
      <c r="N32" s="33">
        <v>12</v>
      </c>
      <c r="O32" s="49">
        <v>0.1</v>
      </c>
      <c r="P32" s="56">
        <f t="shared" si="0"/>
        <v>357.60000000000008</v>
      </c>
      <c r="Q32">
        <v>3218.4</v>
      </c>
      <c r="R32" s="58">
        <v>25</v>
      </c>
      <c r="S32" s="31">
        <v>3243.4</v>
      </c>
      <c r="AU32" s="1"/>
      <c r="AX32" s="2"/>
    </row>
    <row r="33" spans="1:50" ht="20" x14ac:dyDescent="0.4">
      <c r="A33" s="52">
        <v>43724</v>
      </c>
      <c r="B33" s="33" t="s">
        <v>122</v>
      </c>
      <c r="C33" t="s">
        <v>123</v>
      </c>
      <c r="D33" s="33" t="s">
        <v>26</v>
      </c>
      <c r="E33" s="33" t="s">
        <v>115</v>
      </c>
      <c r="F33" s="33" t="s">
        <v>28</v>
      </c>
      <c r="G33" t="s">
        <v>7</v>
      </c>
      <c r="H33" s="33" t="s">
        <v>33</v>
      </c>
      <c r="I33" t="s">
        <v>46</v>
      </c>
      <c r="J33" s="33" t="s">
        <v>36</v>
      </c>
      <c r="K33" t="s">
        <v>41</v>
      </c>
      <c r="L33" s="33" t="s">
        <v>46</v>
      </c>
      <c r="M33">
        <v>311</v>
      </c>
      <c r="N33" s="33">
        <v>9</v>
      </c>
      <c r="O33" s="49">
        <v>0.16</v>
      </c>
      <c r="P33" s="56">
        <f t="shared" si="0"/>
        <v>447.84</v>
      </c>
      <c r="Q33">
        <v>2351.16</v>
      </c>
      <c r="R33" s="58">
        <v>35</v>
      </c>
      <c r="S33" s="31">
        <v>2386.16</v>
      </c>
      <c r="AU33" s="1"/>
      <c r="AX33" s="2"/>
    </row>
    <row r="34" spans="1:50" ht="20" x14ac:dyDescent="0.4">
      <c r="A34" s="52">
        <v>43762</v>
      </c>
      <c r="B34" s="33" t="s">
        <v>124</v>
      </c>
      <c r="C34" t="s">
        <v>125</v>
      </c>
      <c r="D34" s="33" t="s">
        <v>25</v>
      </c>
      <c r="E34" s="33" t="s">
        <v>78</v>
      </c>
      <c r="F34" s="33" t="s">
        <v>27</v>
      </c>
      <c r="G34" t="s">
        <v>8</v>
      </c>
      <c r="H34" s="33" t="s">
        <v>33</v>
      </c>
      <c r="I34" t="s">
        <v>45</v>
      </c>
      <c r="J34" s="33" t="s">
        <v>37</v>
      </c>
      <c r="K34" t="s">
        <v>39</v>
      </c>
      <c r="L34" s="33" t="s">
        <v>43</v>
      </c>
      <c r="M34">
        <v>99</v>
      </c>
      <c r="N34" s="33">
        <v>15</v>
      </c>
      <c r="O34" s="49">
        <v>0.17</v>
      </c>
      <c r="P34" s="56">
        <f t="shared" si="0"/>
        <v>252.45000000000002</v>
      </c>
      <c r="Q34">
        <v>1232.55</v>
      </c>
      <c r="R34" s="58">
        <v>44</v>
      </c>
      <c r="S34" s="31">
        <v>1276.55</v>
      </c>
      <c r="AU34" s="1"/>
      <c r="AX34" s="2"/>
    </row>
    <row r="35" spans="1:50" ht="20" x14ac:dyDescent="0.4">
      <c r="A35" s="52">
        <v>43197</v>
      </c>
      <c r="B35" s="33" t="s">
        <v>126</v>
      </c>
      <c r="C35" t="s">
        <v>127</v>
      </c>
      <c r="D35" s="33" t="s">
        <v>24</v>
      </c>
      <c r="E35" s="33" t="s">
        <v>73</v>
      </c>
      <c r="F35" s="33" t="s">
        <v>28</v>
      </c>
      <c r="G35" t="s">
        <v>13</v>
      </c>
      <c r="H35" s="33" t="s">
        <v>31</v>
      </c>
      <c r="I35" t="s">
        <v>47</v>
      </c>
      <c r="J35" s="33" t="s">
        <v>38</v>
      </c>
      <c r="K35" t="s">
        <v>41</v>
      </c>
      <c r="L35" s="33" t="s">
        <v>45</v>
      </c>
      <c r="M35">
        <v>18</v>
      </c>
      <c r="N35" s="33">
        <v>16</v>
      </c>
      <c r="O35" s="49">
        <v>0.14000000000000001</v>
      </c>
      <c r="P35" s="56">
        <f t="shared" si="0"/>
        <v>40.320000000000007</v>
      </c>
      <c r="Q35">
        <v>247.68</v>
      </c>
      <c r="R35" s="58">
        <v>48</v>
      </c>
      <c r="S35" s="31">
        <v>295.68</v>
      </c>
      <c r="AU35" s="1"/>
      <c r="AX35" s="2"/>
    </row>
    <row r="36" spans="1:50" ht="20" x14ac:dyDescent="0.4">
      <c r="A36" s="52">
        <v>42749</v>
      </c>
      <c r="B36" s="33" t="s">
        <v>128</v>
      </c>
      <c r="C36" t="s">
        <v>129</v>
      </c>
      <c r="D36" s="33" t="s">
        <v>24</v>
      </c>
      <c r="E36" s="33" t="s">
        <v>73</v>
      </c>
      <c r="F36" s="33" t="s">
        <v>27</v>
      </c>
      <c r="G36" t="s">
        <v>13</v>
      </c>
      <c r="H36" s="33" t="s">
        <v>33</v>
      </c>
      <c r="I36" t="s">
        <v>47</v>
      </c>
      <c r="J36" s="33" t="s">
        <v>37</v>
      </c>
      <c r="K36" t="s">
        <v>39</v>
      </c>
      <c r="L36" s="33" t="s">
        <v>45</v>
      </c>
      <c r="M36">
        <v>79</v>
      </c>
      <c r="N36" s="33">
        <v>25</v>
      </c>
      <c r="O36" s="49">
        <v>0.16</v>
      </c>
      <c r="P36" s="56">
        <f t="shared" si="0"/>
        <v>316</v>
      </c>
      <c r="Q36">
        <v>1659</v>
      </c>
      <c r="R36" s="58">
        <v>24</v>
      </c>
      <c r="S36" s="31">
        <v>1683</v>
      </c>
      <c r="AU36" s="1"/>
      <c r="AX36" s="2"/>
    </row>
    <row r="37" spans="1:50" ht="20" x14ac:dyDescent="0.4">
      <c r="A37" s="52">
        <v>44181</v>
      </c>
      <c r="B37" s="33" t="s">
        <v>130</v>
      </c>
      <c r="C37" t="s">
        <v>131</v>
      </c>
      <c r="D37" s="33" t="s">
        <v>25</v>
      </c>
      <c r="E37" s="33" t="s">
        <v>58</v>
      </c>
      <c r="F37" s="33" t="s">
        <v>28</v>
      </c>
      <c r="G37" t="s">
        <v>9</v>
      </c>
      <c r="H37" s="33" t="s">
        <v>31</v>
      </c>
      <c r="I37" t="s">
        <v>48</v>
      </c>
      <c r="J37" s="33" t="s">
        <v>36</v>
      </c>
      <c r="K37" t="s">
        <v>42</v>
      </c>
      <c r="L37" s="33" t="s">
        <v>43</v>
      </c>
      <c r="M37">
        <v>498</v>
      </c>
      <c r="N37" s="33">
        <v>12</v>
      </c>
      <c r="O37" s="49">
        <v>0.19</v>
      </c>
      <c r="P37" s="56">
        <f t="shared" si="0"/>
        <v>1135.44</v>
      </c>
      <c r="Q37">
        <v>4840.5600000000004</v>
      </c>
      <c r="R37" s="58">
        <v>31</v>
      </c>
      <c r="S37" s="31">
        <v>4871.5600000000004</v>
      </c>
      <c r="AU37" s="1"/>
      <c r="AX37" s="2"/>
    </row>
    <row r="38" spans="1:50" ht="20" x14ac:dyDescent="0.4">
      <c r="A38" s="52">
        <v>43009</v>
      </c>
      <c r="B38" s="33" t="s">
        <v>132</v>
      </c>
      <c r="C38" t="s">
        <v>133</v>
      </c>
      <c r="D38" s="33" t="s">
        <v>26</v>
      </c>
      <c r="E38" s="33" t="s">
        <v>115</v>
      </c>
      <c r="F38" s="33" t="s">
        <v>28</v>
      </c>
      <c r="G38" t="s">
        <v>11</v>
      </c>
      <c r="H38" s="33" t="s">
        <v>31</v>
      </c>
      <c r="I38" t="s">
        <v>47</v>
      </c>
      <c r="J38" s="33" t="s">
        <v>37</v>
      </c>
      <c r="K38" t="s">
        <v>41</v>
      </c>
      <c r="L38" s="33" t="s">
        <v>46</v>
      </c>
      <c r="M38">
        <v>69</v>
      </c>
      <c r="N38" s="33">
        <v>25</v>
      </c>
      <c r="O38" s="49">
        <v>0.09</v>
      </c>
      <c r="P38" s="56">
        <f t="shared" si="0"/>
        <v>155.25</v>
      </c>
      <c r="Q38">
        <v>1569.75</v>
      </c>
      <c r="R38" s="58">
        <v>44</v>
      </c>
      <c r="S38" s="31">
        <v>1613.75</v>
      </c>
      <c r="AU38" s="1"/>
      <c r="AX38" s="2"/>
    </row>
    <row r="39" spans="1:50" ht="20" x14ac:dyDescent="0.4">
      <c r="A39" s="52">
        <v>43176</v>
      </c>
      <c r="B39" s="33" t="s">
        <v>134</v>
      </c>
      <c r="C39" t="s">
        <v>135</v>
      </c>
      <c r="D39" s="33" t="s">
        <v>26</v>
      </c>
      <c r="E39" s="33" t="s">
        <v>63</v>
      </c>
      <c r="F39" s="33" t="s">
        <v>29</v>
      </c>
      <c r="G39" t="s">
        <v>10</v>
      </c>
      <c r="H39" s="33" t="s">
        <v>31</v>
      </c>
      <c r="I39" t="s">
        <v>46</v>
      </c>
      <c r="J39" s="33" t="s">
        <v>34</v>
      </c>
      <c r="K39" t="s">
        <v>39</v>
      </c>
      <c r="L39" s="33" t="s">
        <v>46</v>
      </c>
      <c r="M39">
        <v>273</v>
      </c>
      <c r="N39" s="33">
        <v>10</v>
      </c>
      <c r="O39" s="49">
        <v>0.12</v>
      </c>
      <c r="P39" s="56">
        <f t="shared" si="0"/>
        <v>327.59999999999997</v>
      </c>
      <c r="Q39">
        <v>2402.4</v>
      </c>
      <c r="R39" s="58">
        <v>36</v>
      </c>
      <c r="S39" s="31">
        <v>2438.4</v>
      </c>
      <c r="AU39" s="1"/>
      <c r="AX39" s="2"/>
    </row>
    <row r="40" spans="1:50" ht="20" x14ac:dyDescent="0.4">
      <c r="A40" s="52">
        <v>43505</v>
      </c>
      <c r="B40" s="33" t="s">
        <v>136</v>
      </c>
      <c r="C40" t="s">
        <v>137</v>
      </c>
      <c r="D40" s="33" t="s">
        <v>24</v>
      </c>
      <c r="E40" s="33" t="s">
        <v>106</v>
      </c>
      <c r="F40" s="33" t="s">
        <v>27</v>
      </c>
      <c r="G40" t="s">
        <v>8</v>
      </c>
      <c r="H40" s="33" t="s">
        <v>32</v>
      </c>
      <c r="I40" t="s">
        <v>48</v>
      </c>
      <c r="J40" s="33" t="s">
        <v>36</v>
      </c>
      <c r="K40" t="s">
        <v>42</v>
      </c>
      <c r="L40" s="33" t="s">
        <v>45</v>
      </c>
      <c r="M40">
        <v>387</v>
      </c>
      <c r="N40" s="33">
        <v>9</v>
      </c>
      <c r="O40" s="49">
        <v>0.16</v>
      </c>
      <c r="P40" s="56">
        <f t="shared" si="0"/>
        <v>557.28</v>
      </c>
      <c r="Q40">
        <v>2925.72</v>
      </c>
      <c r="R40" s="58">
        <v>50</v>
      </c>
      <c r="S40" s="31">
        <v>2975.72</v>
      </c>
      <c r="AU40" s="1"/>
      <c r="AX40" s="2"/>
    </row>
    <row r="41" spans="1:50" ht="20" x14ac:dyDescent="0.4">
      <c r="A41" s="52">
        <v>42777</v>
      </c>
      <c r="B41" s="33" t="s">
        <v>138</v>
      </c>
      <c r="C41" t="s">
        <v>139</v>
      </c>
      <c r="D41" s="33" t="s">
        <v>25</v>
      </c>
      <c r="E41" s="33" t="s">
        <v>63</v>
      </c>
      <c r="F41" s="33" t="s">
        <v>28</v>
      </c>
      <c r="G41" t="s">
        <v>11</v>
      </c>
      <c r="H41" s="33" t="s">
        <v>32</v>
      </c>
      <c r="I41" t="s">
        <v>45</v>
      </c>
      <c r="J41" s="33" t="s">
        <v>34</v>
      </c>
      <c r="K41" t="s">
        <v>39</v>
      </c>
      <c r="L41" s="33" t="s">
        <v>45</v>
      </c>
      <c r="M41">
        <v>264</v>
      </c>
      <c r="N41" s="33">
        <v>6</v>
      </c>
      <c r="O41" s="49">
        <v>0.14000000000000001</v>
      </c>
      <c r="P41" s="56">
        <f t="shared" si="0"/>
        <v>221.76000000000002</v>
      </c>
      <c r="Q41">
        <v>1362.24</v>
      </c>
      <c r="R41" s="58">
        <v>26</v>
      </c>
      <c r="S41" s="31">
        <v>1388.24</v>
      </c>
      <c r="AU41" s="1"/>
      <c r="AX41" s="2"/>
    </row>
    <row r="42" spans="1:50" ht="20" x14ac:dyDescent="0.4">
      <c r="A42" s="52">
        <v>42750</v>
      </c>
      <c r="B42" s="33" t="s">
        <v>140</v>
      </c>
      <c r="C42" t="s">
        <v>141</v>
      </c>
      <c r="D42" s="33" t="s">
        <v>25</v>
      </c>
      <c r="E42" s="33" t="s">
        <v>55</v>
      </c>
      <c r="F42" s="33" t="s">
        <v>29</v>
      </c>
      <c r="G42" t="s">
        <v>7</v>
      </c>
      <c r="H42" s="33" t="s">
        <v>30</v>
      </c>
      <c r="I42" t="s">
        <v>45</v>
      </c>
      <c r="J42" s="33" t="s">
        <v>37</v>
      </c>
      <c r="K42" t="s">
        <v>39</v>
      </c>
      <c r="L42" s="33" t="s">
        <v>46</v>
      </c>
      <c r="M42">
        <v>75</v>
      </c>
      <c r="N42" s="33">
        <v>20</v>
      </c>
      <c r="O42" s="49">
        <v>0.13</v>
      </c>
      <c r="P42" s="56">
        <f t="shared" si="0"/>
        <v>195</v>
      </c>
      <c r="Q42">
        <v>1305</v>
      </c>
      <c r="R42" s="58">
        <v>23</v>
      </c>
      <c r="S42" s="31">
        <v>1328</v>
      </c>
      <c r="AU42" s="1"/>
      <c r="AX42" s="2"/>
    </row>
    <row r="43" spans="1:50" ht="20" x14ac:dyDescent="0.4">
      <c r="A43" s="52">
        <v>43921</v>
      </c>
      <c r="B43" s="33" t="s">
        <v>142</v>
      </c>
      <c r="C43" t="s">
        <v>143</v>
      </c>
      <c r="D43" s="33" t="s">
        <v>24</v>
      </c>
      <c r="E43" s="33" t="s">
        <v>115</v>
      </c>
      <c r="F43" s="33" t="s">
        <v>27</v>
      </c>
      <c r="G43" t="s">
        <v>8</v>
      </c>
      <c r="H43" s="33" t="s">
        <v>30</v>
      </c>
      <c r="I43" t="s">
        <v>48</v>
      </c>
      <c r="J43" s="33" t="s">
        <v>34</v>
      </c>
      <c r="K43" t="s">
        <v>42</v>
      </c>
      <c r="L43" s="33" t="s">
        <v>43</v>
      </c>
      <c r="M43">
        <v>280</v>
      </c>
      <c r="N43" s="33">
        <v>8</v>
      </c>
      <c r="O43" s="49">
        <v>0.08</v>
      </c>
      <c r="P43" s="56">
        <f t="shared" si="0"/>
        <v>179.20000000000002</v>
      </c>
      <c r="Q43">
        <v>2060.8000000000002</v>
      </c>
      <c r="R43" s="58">
        <v>23</v>
      </c>
      <c r="S43" s="31">
        <v>2083.8000000000002</v>
      </c>
      <c r="AU43" s="1"/>
      <c r="AX43" s="2"/>
    </row>
    <row r="44" spans="1:50" ht="20" x14ac:dyDescent="0.4">
      <c r="A44" s="52">
        <v>44397</v>
      </c>
      <c r="B44" s="33" t="s">
        <v>144</v>
      </c>
      <c r="C44" t="s">
        <v>145</v>
      </c>
      <c r="D44" s="33" t="s">
        <v>26</v>
      </c>
      <c r="E44" s="33" t="s">
        <v>68</v>
      </c>
      <c r="F44" s="33" t="s">
        <v>29</v>
      </c>
      <c r="G44" t="s">
        <v>10</v>
      </c>
      <c r="H44" s="33" t="s">
        <v>32</v>
      </c>
      <c r="I44" t="s">
        <v>45</v>
      </c>
      <c r="J44" s="33" t="s">
        <v>36</v>
      </c>
      <c r="K44" t="s">
        <v>39</v>
      </c>
      <c r="L44" s="33" t="s">
        <v>44</v>
      </c>
      <c r="M44">
        <v>224</v>
      </c>
      <c r="N44" s="33">
        <v>15</v>
      </c>
      <c r="O44" s="49">
        <v>0.13</v>
      </c>
      <c r="P44" s="56">
        <f t="shared" si="0"/>
        <v>436.80000000000007</v>
      </c>
      <c r="Q44">
        <v>2923.2000000000003</v>
      </c>
      <c r="R44" s="58">
        <v>40</v>
      </c>
      <c r="S44" s="31">
        <v>2963.2000000000003</v>
      </c>
      <c r="AU44" s="1"/>
      <c r="AX44" s="2"/>
    </row>
    <row r="45" spans="1:50" ht="20" x14ac:dyDescent="0.4">
      <c r="A45" s="52">
        <v>42603</v>
      </c>
      <c r="B45" s="33" t="s">
        <v>146</v>
      </c>
      <c r="C45" t="s">
        <v>147</v>
      </c>
      <c r="D45" s="33" t="s">
        <v>24</v>
      </c>
      <c r="E45" s="33" t="s">
        <v>55</v>
      </c>
      <c r="F45" s="33" t="s">
        <v>28</v>
      </c>
      <c r="G45" t="s">
        <v>13</v>
      </c>
      <c r="H45" s="33" t="s">
        <v>32</v>
      </c>
      <c r="I45" t="s">
        <v>48</v>
      </c>
      <c r="J45" s="33" t="s">
        <v>38</v>
      </c>
      <c r="K45" t="s">
        <v>42</v>
      </c>
      <c r="L45" s="33" t="s">
        <v>44</v>
      </c>
      <c r="M45">
        <v>18</v>
      </c>
      <c r="N45" s="33">
        <v>40</v>
      </c>
      <c r="O45" s="49">
        <v>0.12</v>
      </c>
      <c r="P45" s="56">
        <f t="shared" si="0"/>
        <v>86.399999999999991</v>
      </c>
      <c r="Q45">
        <v>633.6</v>
      </c>
      <c r="R45" s="58">
        <v>39</v>
      </c>
      <c r="S45" s="31">
        <v>672.6</v>
      </c>
      <c r="AU45" s="1"/>
      <c r="AX45" s="2"/>
    </row>
    <row r="46" spans="1:50" ht="20" x14ac:dyDescent="0.4">
      <c r="A46" s="52">
        <v>43921</v>
      </c>
      <c r="B46" s="33" t="s">
        <v>148</v>
      </c>
      <c r="C46" t="s">
        <v>149</v>
      </c>
      <c r="D46" s="33" t="s">
        <v>26</v>
      </c>
      <c r="E46" s="33" t="s">
        <v>68</v>
      </c>
      <c r="F46" s="33" t="s">
        <v>29</v>
      </c>
      <c r="G46" t="s">
        <v>9</v>
      </c>
      <c r="H46" s="33" t="s">
        <v>30</v>
      </c>
      <c r="I46" t="s">
        <v>46</v>
      </c>
      <c r="J46" s="33" t="s">
        <v>35</v>
      </c>
      <c r="K46" t="s">
        <v>39</v>
      </c>
      <c r="L46" s="33" t="s">
        <v>46</v>
      </c>
      <c r="M46">
        <v>767</v>
      </c>
      <c r="N46" s="33">
        <v>6</v>
      </c>
      <c r="O46" s="49">
        <v>0.13</v>
      </c>
      <c r="P46" s="56">
        <f t="shared" si="0"/>
        <v>598.26</v>
      </c>
      <c r="Q46">
        <v>4003.74</v>
      </c>
      <c r="R46" s="58">
        <v>40</v>
      </c>
      <c r="S46" s="31">
        <v>4043.74</v>
      </c>
      <c r="AU46" s="1"/>
      <c r="AX46" s="2"/>
    </row>
    <row r="47" spans="1:50" ht="20" x14ac:dyDescent="0.4">
      <c r="A47" s="52">
        <v>43913</v>
      </c>
      <c r="B47" s="33" t="s">
        <v>150</v>
      </c>
      <c r="C47" t="s">
        <v>151</v>
      </c>
      <c r="D47" s="33" t="s">
        <v>26</v>
      </c>
      <c r="E47" s="33" t="s">
        <v>63</v>
      </c>
      <c r="F47" s="33" t="s">
        <v>29</v>
      </c>
      <c r="G47" t="s">
        <v>6</v>
      </c>
      <c r="H47" s="33" t="s">
        <v>30</v>
      </c>
      <c r="I47" t="s">
        <v>46</v>
      </c>
      <c r="J47" s="33" t="s">
        <v>36</v>
      </c>
      <c r="K47" t="s">
        <v>41</v>
      </c>
      <c r="L47" s="33" t="s">
        <v>44</v>
      </c>
      <c r="M47">
        <v>452</v>
      </c>
      <c r="N47" s="33">
        <v>6</v>
      </c>
      <c r="O47" s="49">
        <v>0.18</v>
      </c>
      <c r="P47" s="56">
        <f t="shared" si="0"/>
        <v>488.16</v>
      </c>
      <c r="Q47">
        <v>2223.84</v>
      </c>
      <c r="R47" s="58">
        <v>44</v>
      </c>
      <c r="S47" s="31">
        <v>2267.84</v>
      </c>
      <c r="AU47" s="1"/>
      <c r="AX47" s="2"/>
    </row>
    <row r="48" spans="1:50" ht="20" x14ac:dyDescent="0.4">
      <c r="A48" s="52">
        <v>44219</v>
      </c>
      <c r="B48" s="33" t="s">
        <v>152</v>
      </c>
      <c r="C48" t="s">
        <v>153</v>
      </c>
      <c r="D48" s="33" t="s">
        <v>24</v>
      </c>
      <c r="E48" s="33" t="s">
        <v>115</v>
      </c>
      <c r="F48" s="33" t="s">
        <v>29</v>
      </c>
      <c r="G48" t="s">
        <v>8</v>
      </c>
      <c r="H48" s="33" t="s">
        <v>30</v>
      </c>
      <c r="I48" t="s">
        <v>48</v>
      </c>
      <c r="J48" s="33" t="s">
        <v>37</v>
      </c>
      <c r="K48" t="s">
        <v>39</v>
      </c>
      <c r="L48" s="33" t="s">
        <v>45</v>
      </c>
      <c r="M48">
        <v>85</v>
      </c>
      <c r="N48" s="33">
        <v>25</v>
      </c>
      <c r="O48" s="49">
        <v>0.15</v>
      </c>
      <c r="P48" s="56">
        <f t="shared" si="0"/>
        <v>318.75</v>
      </c>
      <c r="Q48">
        <v>1806.25</v>
      </c>
      <c r="R48" s="58">
        <v>48</v>
      </c>
      <c r="S48" s="31">
        <v>1854.25</v>
      </c>
      <c r="AU48" s="1"/>
      <c r="AX48" s="2"/>
    </row>
    <row r="49" spans="1:50" ht="20" x14ac:dyDescent="0.4">
      <c r="A49" s="52">
        <v>43007</v>
      </c>
      <c r="B49" s="33" t="s">
        <v>154</v>
      </c>
      <c r="C49" t="s">
        <v>155</v>
      </c>
      <c r="D49" s="33" t="s">
        <v>26</v>
      </c>
      <c r="E49" s="33" t="s">
        <v>63</v>
      </c>
      <c r="F49" s="33" t="s">
        <v>27</v>
      </c>
      <c r="G49" t="s">
        <v>6</v>
      </c>
      <c r="H49" s="33" t="s">
        <v>31</v>
      </c>
      <c r="I49" t="s">
        <v>45</v>
      </c>
      <c r="J49" s="33" t="s">
        <v>34</v>
      </c>
      <c r="K49" t="s">
        <v>42</v>
      </c>
      <c r="L49" s="33" t="s">
        <v>46</v>
      </c>
      <c r="M49">
        <v>245</v>
      </c>
      <c r="N49" s="33">
        <v>10</v>
      </c>
      <c r="O49" s="49">
        <v>0.08</v>
      </c>
      <c r="P49" s="56">
        <f t="shared" si="0"/>
        <v>196</v>
      </c>
      <c r="Q49">
        <v>2254.0000000000005</v>
      </c>
      <c r="R49" s="58">
        <v>49</v>
      </c>
      <c r="S49" s="31">
        <v>2303.0000000000005</v>
      </c>
      <c r="AU49" s="1"/>
      <c r="AX49" s="2"/>
    </row>
    <row r="50" spans="1:50" ht="20" x14ac:dyDescent="0.4">
      <c r="A50" s="52">
        <v>42346</v>
      </c>
      <c r="B50" s="33" t="s">
        <v>156</v>
      </c>
      <c r="C50" t="s">
        <v>157</v>
      </c>
      <c r="D50" s="33" t="s">
        <v>26</v>
      </c>
      <c r="E50" s="33" t="s">
        <v>58</v>
      </c>
      <c r="F50" s="33" t="s">
        <v>28</v>
      </c>
      <c r="G50" t="s">
        <v>6</v>
      </c>
      <c r="H50" s="33" t="s">
        <v>33</v>
      </c>
      <c r="I50" t="s">
        <v>46</v>
      </c>
      <c r="J50" s="33" t="s">
        <v>34</v>
      </c>
      <c r="K50" t="s">
        <v>41</v>
      </c>
      <c r="L50" s="33" t="s">
        <v>45</v>
      </c>
      <c r="M50">
        <v>253</v>
      </c>
      <c r="N50" s="33">
        <v>6</v>
      </c>
      <c r="O50" s="49">
        <v>0.2</v>
      </c>
      <c r="P50" s="56">
        <f t="shared" si="0"/>
        <v>303.60000000000002</v>
      </c>
      <c r="Q50">
        <v>1214.4000000000001</v>
      </c>
      <c r="R50" s="58">
        <v>44</v>
      </c>
      <c r="S50" s="31">
        <v>1258.4000000000001</v>
      </c>
      <c r="AU50" s="1"/>
      <c r="AX50" s="2"/>
    </row>
    <row r="51" spans="1:50" ht="20" x14ac:dyDescent="0.4">
      <c r="A51" s="52">
        <v>43622</v>
      </c>
      <c r="B51" s="33" t="s">
        <v>158</v>
      </c>
      <c r="C51" t="s">
        <v>159</v>
      </c>
      <c r="D51" s="33" t="s">
        <v>25</v>
      </c>
      <c r="E51" s="33" t="s">
        <v>68</v>
      </c>
      <c r="F51" s="33" t="s">
        <v>28</v>
      </c>
      <c r="G51" t="s">
        <v>6</v>
      </c>
      <c r="H51" s="33" t="s">
        <v>32</v>
      </c>
      <c r="I51" t="s">
        <v>45</v>
      </c>
      <c r="J51" s="33" t="s">
        <v>34</v>
      </c>
      <c r="K51" t="s">
        <v>39</v>
      </c>
      <c r="L51" s="33" t="s">
        <v>43</v>
      </c>
      <c r="M51">
        <v>251</v>
      </c>
      <c r="N51" s="33">
        <v>8</v>
      </c>
      <c r="O51" s="49">
        <v>0.12</v>
      </c>
      <c r="P51" s="56">
        <f t="shared" si="0"/>
        <v>240.95999999999998</v>
      </c>
      <c r="Q51">
        <v>1767.04</v>
      </c>
      <c r="R51" s="58">
        <v>32</v>
      </c>
      <c r="S51" s="31">
        <v>1799.04</v>
      </c>
      <c r="AU51" s="1"/>
      <c r="AX51" s="2"/>
    </row>
    <row r="52" spans="1:50" ht="20" x14ac:dyDescent="0.4">
      <c r="A52" s="52">
        <v>44538</v>
      </c>
      <c r="B52" s="33" t="s">
        <v>160</v>
      </c>
      <c r="C52" t="s">
        <v>161</v>
      </c>
      <c r="D52" s="33" t="s">
        <v>24</v>
      </c>
      <c r="E52" s="33" t="s">
        <v>106</v>
      </c>
      <c r="F52" s="33" t="s">
        <v>29</v>
      </c>
      <c r="G52" t="s">
        <v>11</v>
      </c>
      <c r="H52" s="33" t="s">
        <v>32</v>
      </c>
      <c r="I52" t="s">
        <v>47</v>
      </c>
      <c r="J52" s="33" t="s">
        <v>38</v>
      </c>
      <c r="K52" t="s">
        <v>42</v>
      </c>
      <c r="L52" s="33" t="s">
        <v>43</v>
      </c>
      <c r="M52">
        <v>13</v>
      </c>
      <c r="N52" s="33">
        <v>32</v>
      </c>
      <c r="O52" s="49">
        <v>0.16</v>
      </c>
      <c r="P52" s="56">
        <f t="shared" si="0"/>
        <v>66.56</v>
      </c>
      <c r="Q52">
        <v>349.44</v>
      </c>
      <c r="R52" s="58">
        <v>25</v>
      </c>
      <c r="S52" s="31">
        <v>374.44</v>
      </c>
      <c r="AU52" s="1"/>
      <c r="AX52" s="2"/>
    </row>
    <row r="53" spans="1:50" ht="20" x14ac:dyDescent="0.4">
      <c r="A53" s="52">
        <v>42157</v>
      </c>
      <c r="B53" s="33" t="s">
        <v>162</v>
      </c>
      <c r="C53" t="s">
        <v>163</v>
      </c>
      <c r="D53" s="33" t="s">
        <v>24</v>
      </c>
      <c r="E53" s="33" t="s">
        <v>115</v>
      </c>
      <c r="F53" s="33" t="s">
        <v>28</v>
      </c>
      <c r="G53" t="s">
        <v>7</v>
      </c>
      <c r="H53" s="33" t="s">
        <v>30</v>
      </c>
      <c r="I53" t="s">
        <v>48</v>
      </c>
      <c r="J53" s="33" t="s">
        <v>37</v>
      </c>
      <c r="K53" t="s">
        <v>41</v>
      </c>
      <c r="L53" s="33" t="s">
        <v>43</v>
      </c>
      <c r="M53">
        <v>56</v>
      </c>
      <c r="N53" s="33">
        <v>25</v>
      </c>
      <c r="O53" s="49">
        <v>0.09</v>
      </c>
      <c r="P53" s="56">
        <f t="shared" si="0"/>
        <v>126</v>
      </c>
      <c r="Q53">
        <v>1274</v>
      </c>
      <c r="R53" s="58">
        <v>28</v>
      </c>
      <c r="S53" s="31">
        <v>1302</v>
      </c>
      <c r="AU53" s="1"/>
      <c r="AX53" s="2"/>
    </row>
    <row r="54" spans="1:50" ht="20" x14ac:dyDescent="0.4">
      <c r="A54" s="52">
        <v>44495</v>
      </c>
      <c r="B54" s="33" t="s">
        <v>164</v>
      </c>
      <c r="C54" t="s">
        <v>165</v>
      </c>
      <c r="D54" s="33" t="s">
        <v>25</v>
      </c>
      <c r="E54" s="33" t="s">
        <v>55</v>
      </c>
      <c r="F54" s="33" t="s">
        <v>27</v>
      </c>
      <c r="G54" t="s">
        <v>8</v>
      </c>
      <c r="H54" s="33" t="s">
        <v>33</v>
      </c>
      <c r="I54" t="s">
        <v>45</v>
      </c>
      <c r="J54" s="33" t="s">
        <v>38</v>
      </c>
      <c r="K54" t="s">
        <v>39</v>
      </c>
      <c r="L54" s="33" t="s">
        <v>43</v>
      </c>
      <c r="M54">
        <v>15</v>
      </c>
      <c r="N54" s="33">
        <v>16</v>
      </c>
      <c r="O54" s="49">
        <v>0.12</v>
      </c>
      <c r="P54" s="56">
        <f t="shared" si="0"/>
        <v>28.799999999999997</v>
      </c>
      <c r="Q54">
        <v>211.2</v>
      </c>
      <c r="R54" s="58">
        <v>38</v>
      </c>
      <c r="S54" s="31">
        <v>249.2</v>
      </c>
      <c r="AU54" s="1"/>
      <c r="AX54" s="2"/>
    </row>
    <row r="55" spans="1:50" ht="20" x14ac:dyDescent="0.4">
      <c r="A55" s="52">
        <v>44355</v>
      </c>
      <c r="B55" s="33" t="s">
        <v>166</v>
      </c>
      <c r="C55" t="s">
        <v>167</v>
      </c>
      <c r="D55" s="33" t="s">
        <v>24</v>
      </c>
      <c r="E55" s="33" t="s">
        <v>58</v>
      </c>
      <c r="F55" s="33" t="s">
        <v>28</v>
      </c>
      <c r="G55" t="s">
        <v>6</v>
      </c>
      <c r="H55" s="33" t="s">
        <v>32</v>
      </c>
      <c r="I55" t="s">
        <v>43</v>
      </c>
      <c r="J55" s="33" t="s">
        <v>34</v>
      </c>
      <c r="K55" t="s">
        <v>39</v>
      </c>
      <c r="L55" s="33" t="s">
        <v>43</v>
      </c>
      <c r="M55">
        <v>227</v>
      </c>
      <c r="N55" s="33">
        <v>10</v>
      </c>
      <c r="O55" s="49">
        <v>0.1</v>
      </c>
      <c r="P55" s="56">
        <f t="shared" si="0"/>
        <v>227</v>
      </c>
      <c r="Q55">
        <v>2043</v>
      </c>
      <c r="R55" s="58">
        <v>49</v>
      </c>
      <c r="S55" s="31">
        <v>2092</v>
      </c>
      <c r="AU55" s="1"/>
      <c r="AX55" s="2"/>
    </row>
    <row r="56" spans="1:50" ht="20" x14ac:dyDescent="0.4">
      <c r="A56" s="52">
        <v>42328</v>
      </c>
      <c r="B56" s="33" t="s">
        <v>168</v>
      </c>
      <c r="C56" t="s">
        <v>169</v>
      </c>
      <c r="D56" s="33" t="s">
        <v>24</v>
      </c>
      <c r="E56" s="33" t="s">
        <v>52</v>
      </c>
      <c r="F56" s="33" t="s">
        <v>29</v>
      </c>
      <c r="G56" t="s">
        <v>10</v>
      </c>
      <c r="H56" s="33" t="s">
        <v>33</v>
      </c>
      <c r="I56" t="s">
        <v>47</v>
      </c>
      <c r="J56" s="33" t="s">
        <v>38</v>
      </c>
      <c r="K56" t="s">
        <v>39</v>
      </c>
      <c r="L56" s="33" t="s">
        <v>43</v>
      </c>
      <c r="M56">
        <v>11</v>
      </c>
      <c r="N56" s="33">
        <v>24</v>
      </c>
      <c r="O56" s="49">
        <v>0.19</v>
      </c>
      <c r="P56" s="56">
        <f t="shared" si="0"/>
        <v>50.160000000000004</v>
      </c>
      <c r="Q56">
        <v>213.84</v>
      </c>
      <c r="R56" s="58">
        <v>45</v>
      </c>
      <c r="S56" s="31">
        <v>258.84000000000003</v>
      </c>
      <c r="AU56" s="1"/>
      <c r="AX56" s="2"/>
    </row>
    <row r="57" spans="1:50" ht="20" x14ac:dyDescent="0.4">
      <c r="A57" s="52">
        <v>42295</v>
      </c>
      <c r="B57" s="33" t="s">
        <v>170</v>
      </c>
      <c r="C57" t="s">
        <v>171</v>
      </c>
      <c r="D57" s="33" t="s">
        <v>24</v>
      </c>
      <c r="E57" s="33" t="s">
        <v>55</v>
      </c>
      <c r="F57" s="33" t="s">
        <v>29</v>
      </c>
      <c r="G57" t="s">
        <v>6</v>
      </c>
      <c r="H57" s="33" t="s">
        <v>30</v>
      </c>
      <c r="I57" t="s">
        <v>48</v>
      </c>
      <c r="J57" s="33" t="s">
        <v>34</v>
      </c>
      <c r="K57" t="s">
        <v>41</v>
      </c>
      <c r="L57" s="33" t="s">
        <v>44</v>
      </c>
      <c r="M57">
        <v>200</v>
      </c>
      <c r="N57" s="33">
        <v>10</v>
      </c>
      <c r="O57" s="49">
        <v>0.09</v>
      </c>
      <c r="P57" s="56">
        <f t="shared" si="0"/>
        <v>179.99999999999997</v>
      </c>
      <c r="Q57">
        <v>1820</v>
      </c>
      <c r="R57" s="58">
        <v>20</v>
      </c>
      <c r="S57" s="31">
        <v>1840</v>
      </c>
      <c r="AU57" s="1"/>
      <c r="AX57" s="2"/>
    </row>
    <row r="58" spans="1:50" ht="20" x14ac:dyDescent="0.4">
      <c r="A58" s="52">
        <v>44169</v>
      </c>
      <c r="B58" s="33" t="s">
        <v>172</v>
      </c>
      <c r="C58" t="s">
        <v>173</v>
      </c>
      <c r="D58" s="33" t="s">
        <v>26</v>
      </c>
      <c r="E58" s="33" t="s">
        <v>115</v>
      </c>
      <c r="F58" s="33" t="s">
        <v>29</v>
      </c>
      <c r="G58" t="s">
        <v>11</v>
      </c>
      <c r="H58" s="33" t="s">
        <v>30</v>
      </c>
      <c r="I58" t="s">
        <v>47</v>
      </c>
      <c r="J58" s="33" t="s">
        <v>38</v>
      </c>
      <c r="K58" t="s">
        <v>39</v>
      </c>
      <c r="L58" s="33" t="s">
        <v>44</v>
      </c>
      <c r="M58">
        <v>18</v>
      </c>
      <c r="N58" s="33">
        <v>32</v>
      </c>
      <c r="O58" s="49">
        <v>0.12</v>
      </c>
      <c r="P58" s="56">
        <f t="shared" si="0"/>
        <v>69.12</v>
      </c>
      <c r="Q58">
        <v>506.88</v>
      </c>
      <c r="R58" s="58">
        <v>27</v>
      </c>
      <c r="S58" s="31">
        <v>533.88</v>
      </c>
      <c r="AU58" s="1"/>
      <c r="AX58" s="2"/>
    </row>
    <row r="59" spans="1:50" ht="20" x14ac:dyDescent="0.4">
      <c r="A59" s="52">
        <v>43225</v>
      </c>
      <c r="B59" s="33" t="s">
        <v>174</v>
      </c>
      <c r="C59" t="s">
        <v>175</v>
      </c>
      <c r="D59" s="33" t="s">
        <v>24</v>
      </c>
      <c r="E59" s="33" t="s">
        <v>63</v>
      </c>
      <c r="F59" s="33" t="s">
        <v>27</v>
      </c>
      <c r="G59" t="s">
        <v>11</v>
      </c>
      <c r="H59" s="33" t="s">
        <v>32</v>
      </c>
      <c r="I59" t="s">
        <v>44</v>
      </c>
      <c r="J59" s="33" t="s">
        <v>38</v>
      </c>
      <c r="K59" t="s">
        <v>41</v>
      </c>
      <c r="L59" s="33" t="s">
        <v>44</v>
      </c>
      <c r="M59">
        <v>17</v>
      </c>
      <c r="N59" s="33">
        <v>16</v>
      </c>
      <c r="O59" s="49">
        <v>0.15</v>
      </c>
      <c r="P59" s="56">
        <f t="shared" si="0"/>
        <v>40.799999999999997</v>
      </c>
      <c r="Q59">
        <v>231.2</v>
      </c>
      <c r="R59" s="58">
        <v>27</v>
      </c>
      <c r="S59" s="31">
        <v>258.2</v>
      </c>
      <c r="AU59" s="1"/>
      <c r="AX59" s="2"/>
    </row>
    <row r="60" spans="1:50" ht="20" x14ac:dyDescent="0.4">
      <c r="A60" s="52">
        <v>43428</v>
      </c>
      <c r="B60" s="33" t="s">
        <v>176</v>
      </c>
      <c r="C60" t="s">
        <v>177</v>
      </c>
      <c r="D60" s="33" t="s">
        <v>24</v>
      </c>
      <c r="E60" s="33" t="s">
        <v>78</v>
      </c>
      <c r="F60" s="33" t="s">
        <v>29</v>
      </c>
      <c r="G60" t="s">
        <v>6</v>
      </c>
      <c r="H60" s="33" t="s">
        <v>33</v>
      </c>
      <c r="I60" t="s">
        <v>44</v>
      </c>
      <c r="J60" s="33" t="s">
        <v>34</v>
      </c>
      <c r="K60" t="s">
        <v>41</v>
      </c>
      <c r="L60" s="33" t="s">
        <v>46</v>
      </c>
      <c r="M60">
        <v>231</v>
      </c>
      <c r="N60" s="33">
        <v>8</v>
      </c>
      <c r="O60" s="49">
        <v>0.12</v>
      </c>
      <c r="P60" s="56">
        <f t="shared" si="0"/>
        <v>221.76</v>
      </c>
      <c r="Q60">
        <v>1626.24</v>
      </c>
      <c r="R60" s="58">
        <v>48</v>
      </c>
      <c r="S60" s="31">
        <v>1674.24</v>
      </c>
      <c r="AU60" s="1"/>
      <c r="AX60" s="2"/>
    </row>
    <row r="61" spans="1:50" ht="20" x14ac:dyDescent="0.4">
      <c r="A61" s="52">
        <v>44175</v>
      </c>
      <c r="B61" s="33" t="s">
        <v>178</v>
      </c>
      <c r="C61" t="s">
        <v>179</v>
      </c>
      <c r="D61" s="33" t="s">
        <v>24</v>
      </c>
      <c r="E61" s="33" t="s">
        <v>55</v>
      </c>
      <c r="F61" s="33" t="s">
        <v>28</v>
      </c>
      <c r="G61" t="s">
        <v>8</v>
      </c>
      <c r="H61" s="33" t="s">
        <v>33</v>
      </c>
      <c r="I61" t="s">
        <v>43</v>
      </c>
      <c r="J61" s="33" t="s">
        <v>37</v>
      </c>
      <c r="K61" t="s">
        <v>40</v>
      </c>
      <c r="L61" s="33" t="s">
        <v>44</v>
      </c>
      <c r="M61">
        <v>97</v>
      </c>
      <c r="N61" s="33">
        <v>10</v>
      </c>
      <c r="O61" s="49">
        <v>0.12</v>
      </c>
      <c r="P61" s="56">
        <f t="shared" si="0"/>
        <v>116.39999999999999</v>
      </c>
      <c r="Q61">
        <v>853.6</v>
      </c>
      <c r="R61" s="58">
        <v>31</v>
      </c>
      <c r="S61" s="31">
        <v>884.6</v>
      </c>
      <c r="AU61" s="1"/>
      <c r="AX61" s="2"/>
    </row>
    <row r="62" spans="1:50" ht="20" x14ac:dyDescent="0.4">
      <c r="A62" s="52">
        <v>43693</v>
      </c>
      <c r="B62" s="33" t="s">
        <v>180</v>
      </c>
      <c r="C62" t="s">
        <v>181</v>
      </c>
      <c r="D62" s="33" t="s">
        <v>24</v>
      </c>
      <c r="E62" s="33" t="s">
        <v>63</v>
      </c>
      <c r="F62" s="33" t="s">
        <v>29</v>
      </c>
      <c r="G62" t="s">
        <v>12</v>
      </c>
      <c r="H62" s="33" t="s">
        <v>33</v>
      </c>
      <c r="I62" t="s">
        <v>47</v>
      </c>
      <c r="J62" s="33" t="s">
        <v>37</v>
      </c>
      <c r="K62" t="s">
        <v>41</v>
      </c>
      <c r="L62" s="33" t="s">
        <v>43</v>
      </c>
      <c r="M62">
        <v>66</v>
      </c>
      <c r="N62" s="33">
        <v>15</v>
      </c>
      <c r="O62" s="49">
        <v>0.09</v>
      </c>
      <c r="P62" s="56">
        <f t="shared" si="0"/>
        <v>89.1</v>
      </c>
      <c r="Q62">
        <v>900.9</v>
      </c>
      <c r="R62" s="58">
        <v>47</v>
      </c>
      <c r="S62" s="31">
        <v>947.9</v>
      </c>
      <c r="AU62" s="1"/>
      <c r="AX62" s="2"/>
    </row>
    <row r="63" spans="1:50" ht="20" x14ac:dyDescent="0.4">
      <c r="A63" s="52">
        <v>42471</v>
      </c>
      <c r="B63" s="33" t="s">
        <v>182</v>
      </c>
      <c r="C63" t="s">
        <v>183</v>
      </c>
      <c r="D63" s="33" t="s">
        <v>24</v>
      </c>
      <c r="E63" s="33" t="s">
        <v>58</v>
      </c>
      <c r="F63" s="33" t="s">
        <v>28</v>
      </c>
      <c r="G63" t="s">
        <v>12</v>
      </c>
      <c r="H63" s="33" t="s">
        <v>33</v>
      </c>
      <c r="I63" t="s">
        <v>43</v>
      </c>
      <c r="J63" s="33" t="s">
        <v>34</v>
      </c>
      <c r="K63" t="s">
        <v>39</v>
      </c>
      <c r="L63" s="33" t="s">
        <v>45</v>
      </c>
      <c r="M63">
        <v>288</v>
      </c>
      <c r="N63" s="33">
        <v>6</v>
      </c>
      <c r="O63" s="49">
        <v>0.18</v>
      </c>
      <c r="P63" s="56">
        <f t="shared" si="0"/>
        <v>311.04000000000002</v>
      </c>
      <c r="Q63">
        <v>1416.96</v>
      </c>
      <c r="R63" s="58">
        <v>49</v>
      </c>
      <c r="S63" s="31">
        <v>1465.96</v>
      </c>
      <c r="AU63" s="1"/>
      <c r="AX63" s="2"/>
    </row>
    <row r="64" spans="1:50" ht="20" x14ac:dyDescent="0.4">
      <c r="A64" s="52">
        <v>43784</v>
      </c>
      <c r="B64" s="33" t="s">
        <v>184</v>
      </c>
      <c r="C64" t="s">
        <v>185</v>
      </c>
      <c r="D64" s="33" t="s">
        <v>26</v>
      </c>
      <c r="E64" s="33" t="s">
        <v>58</v>
      </c>
      <c r="F64" s="33" t="s">
        <v>29</v>
      </c>
      <c r="G64" t="s">
        <v>11</v>
      </c>
      <c r="H64" s="33" t="s">
        <v>30</v>
      </c>
      <c r="I64" t="s">
        <v>45</v>
      </c>
      <c r="J64" s="33" t="s">
        <v>35</v>
      </c>
      <c r="K64" t="s">
        <v>39</v>
      </c>
      <c r="L64" s="33" t="s">
        <v>45</v>
      </c>
      <c r="M64">
        <v>902</v>
      </c>
      <c r="N64" s="33">
        <v>8</v>
      </c>
      <c r="O64" s="49">
        <v>0.13</v>
      </c>
      <c r="P64" s="56">
        <f t="shared" si="0"/>
        <v>938.08</v>
      </c>
      <c r="Q64">
        <v>6277.92</v>
      </c>
      <c r="R64" s="58">
        <v>25</v>
      </c>
      <c r="S64" s="31">
        <v>6302.92</v>
      </c>
      <c r="AU64" s="1"/>
      <c r="AX64" s="2"/>
    </row>
    <row r="65" spans="1:50" ht="20" x14ac:dyDescent="0.4">
      <c r="A65" s="52">
        <v>42442</v>
      </c>
      <c r="B65" s="33" t="s">
        <v>186</v>
      </c>
      <c r="C65" t="s">
        <v>187</v>
      </c>
      <c r="D65" s="33" t="s">
        <v>25</v>
      </c>
      <c r="E65" s="33" t="s">
        <v>115</v>
      </c>
      <c r="F65" s="33" t="s">
        <v>27</v>
      </c>
      <c r="G65" t="s">
        <v>13</v>
      </c>
      <c r="H65" s="33" t="s">
        <v>32</v>
      </c>
      <c r="I65" t="s">
        <v>45</v>
      </c>
      <c r="J65" s="33" t="s">
        <v>34</v>
      </c>
      <c r="K65" t="s">
        <v>42</v>
      </c>
      <c r="L65" s="33" t="s">
        <v>43</v>
      </c>
      <c r="M65">
        <v>299</v>
      </c>
      <c r="N65" s="33">
        <v>4</v>
      </c>
      <c r="O65" s="49">
        <v>0.15</v>
      </c>
      <c r="P65" s="56">
        <f t="shared" si="0"/>
        <v>179.4</v>
      </c>
      <c r="Q65">
        <v>1016.6</v>
      </c>
      <c r="R65" s="58">
        <v>47</v>
      </c>
      <c r="S65" s="31">
        <v>1063.5999999999999</v>
      </c>
      <c r="AU65" s="1"/>
      <c r="AX65" s="2"/>
    </row>
    <row r="66" spans="1:50" ht="20" x14ac:dyDescent="0.4">
      <c r="A66" s="52">
        <v>43029</v>
      </c>
      <c r="B66" s="33" t="s">
        <v>188</v>
      </c>
      <c r="C66" t="s">
        <v>189</v>
      </c>
      <c r="D66" s="33" t="s">
        <v>24</v>
      </c>
      <c r="E66" s="33" t="s">
        <v>58</v>
      </c>
      <c r="F66" s="33" t="s">
        <v>27</v>
      </c>
      <c r="G66" t="s">
        <v>10</v>
      </c>
      <c r="H66" s="33" t="s">
        <v>32</v>
      </c>
      <c r="I66" t="s">
        <v>47</v>
      </c>
      <c r="J66" s="33" t="s">
        <v>37</v>
      </c>
      <c r="K66" t="s">
        <v>39</v>
      </c>
      <c r="L66" s="33" t="s">
        <v>44</v>
      </c>
      <c r="M66">
        <v>38</v>
      </c>
      <c r="N66" s="33">
        <v>10</v>
      </c>
      <c r="O66" s="49">
        <v>0.08</v>
      </c>
      <c r="P66" s="56">
        <f t="shared" si="0"/>
        <v>30.400000000000002</v>
      </c>
      <c r="Q66">
        <v>349.6</v>
      </c>
      <c r="R66" s="58">
        <v>25</v>
      </c>
      <c r="S66" s="31">
        <v>374.6</v>
      </c>
      <c r="AU66" s="1"/>
      <c r="AX66" s="2"/>
    </row>
    <row r="67" spans="1:50" ht="20" x14ac:dyDescent="0.4">
      <c r="A67" s="52">
        <v>44329</v>
      </c>
      <c r="B67" s="33" t="s">
        <v>190</v>
      </c>
      <c r="C67" t="s">
        <v>191</v>
      </c>
      <c r="D67" s="33" t="s">
        <v>24</v>
      </c>
      <c r="E67" s="33" t="s">
        <v>55</v>
      </c>
      <c r="F67" s="33" t="s">
        <v>29</v>
      </c>
      <c r="G67" t="s">
        <v>7</v>
      </c>
      <c r="H67" s="33" t="s">
        <v>30</v>
      </c>
      <c r="I67" t="s">
        <v>45</v>
      </c>
      <c r="J67" s="33" t="s">
        <v>36</v>
      </c>
      <c r="K67" t="s">
        <v>42</v>
      </c>
      <c r="L67" s="33" t="s">
        <v>43</v>
      </c>
      <c r="M67">
        <v>261</v>
      </c>
      <c r="N67" s="33">
        <v>15</v>
      </c>
      <c r="O67" s="49">
        <v>0.14000000000000001</v>
      </c>
      <c r="P67" s="56">
        <f t="shared" ref="P67:P130" si="1">O67*N67*M67</f>
        <v>548.1</v>
      </c>
      <c r="Q67">
        <v>3366.9</v>
      </c>
      <c r="R67" s="58">
        <v>22</v>
      </c>
      <c r="S67" s="31">
        <v>3388.9</v>
      </c>
      <c r="AU67" s="1"/>
      <c r="AX67" s="2"/>
    </row>
    <row r="68" spans="1:50" ht="20" x14ac:dyDescent="0.4">
      <c r="A68" s="52">
        <v>43295</v>
      </c>
      <c r="B68" s="33" t="s">
        <v>192</v>
      </c>
      <c r="C68" t="s">
        <v>193</v>
      </c>
      <c r="D68" s="33" t="s">
        <v>25</v>
      </c>
      <c r="E68" s="33" t="s">
        <v>63</v>
      </c>
      <c r="F68" s="33" t="s">
        <v>27</v>
      </c>
      <c r="G68" t="s">
        <v>12</v>
      </c>
      <c r="H68" s="33" t="s">
        <v>32</v>
      </c>
      <c r="I68" t="s">
        <v>43</v>
      </c>
      <c r="J68" s="33" t="s">
        <v>37</v>
      </c>
      <c r="K68" t="s">
        <v>40</v>
      </c>
      <c r="L68" s="33" t="s">
        <v>45</v>
      </c>
      <c r="M68">
        <v>79</v>
      </c>
      <c r="N68" s="33">
        <v>20</v>
      </c>
      <c r="O68" s="49">
        <v>0.1</v>
      </c>
      <c r="P68" s="56">
        <f t="shared" si="1"/>
        <v>158</v>
      </c>
      <c r="Q68">
        <v>1422</v>
      </c>
      <c r="R68" s="58">
        <v>45</v>
      </c>
      <c r="S68" s="31">
        <v>1467</v>
      </c>
      <c r="AU68" s="1"/>
      <c r="AX68" s="2"/>
    </row>
    <row r="69" spans="1:50" ht="20" x14ac:dyDescent="0.4">
      <c r="A69" s="52">
        <v>44270</v>
      </c>
      <c r="B69" s="33" t="s">
        <v>194</v>
      </c>
      <c r="C69" t="s">
        <v>195</v>
      </c>
      <c r="D69" s="33" t="s">
        <v>25</v>
      </c>
      <c r="E69" s="33" t="s">
        <v>78</v>
      </c>
      <c r="F69" s="33" t="s">
        <v>27</v>
      </c>
      <c r="G69" t="s">
        <v>9</v>
      </c>
      <c r="H69" s="33" t="s">
        <v>30</v>
      </c>
      <c r="I69" t="s">
        <v>46</v>
      </c>
      <c r="J69" s="33" t="s">
        <v>37</v>
      </c>
      <c r="K69" t="s">
        <v>39</v>
      </c>
      <c r="L69" s="33" t="s">
        <v>46</v>
      </c>
      <c r="M69">
        <v>52</v>
      </c>
      <c r="N69" s="33">
        <v>20</v>
      </c>
      <c r="O69" s="49">
        <v>0.2</v>
      </c>
      <c r="P69" s="56">
        <f t="shared" si="1"/>
        <v>208</v>
      </c>
      <c r="Q69">
        <v>832</v>
      </c>
      <c r="R69" s="58">
        <v>22</v>
      </c>
      <c r="S69" s="31">
        <v>854</v>
      </c>
      <c r="AU69" s="1"/>
      <c r="AX69" s="2"/>
    </row>
    <row r="70" spans="1:50" ht="20" x14ac:dyDescent="0.4">
      <c r="A70" s="52">
        <v>44145</v>
      </c>
      <c r="B70" s="33" t="s">
        <v>196</v>
      </c>
      <c r="C70" t="s">
        <v>197</v>
      </c>
      <c r="D70" s="33" t="s">
        <v>24</v>
      </c>
      <c r="E70" s="33" t="s">
        <v>58</v>
      </c>
      <c r="F70" s="33" t="s">
        <v>28</v>
      </c>
      <c r="G70" t="s">
        <v>7</v>
      </c>
      <c r="H70" s="33" t="s">
        <v>32</v>
      </c>
      <c r="I70" t="s">
        <v>47</v>
      </c>
      <c r="J70" s="33" t="s">
        <v>36</v>
      </c>
      <c r="K70" t="s">
        <v>39</v>
      </c>
      <c r="L70" s="33" t="s">
        <v>46</v>
      </c>
      <c r="M70">
        <v>340</v>
      </c>
      <c r="N70" s="33">
        <v>15</v>
      </c>
      <c r="O70" s="49">
        <v>0.16</v>
      </c>
      <c r="P70" s="56">
        <f t="shared" si="1"/>
        <v>816</v>
      </c>
      <c r="Q70">
        <v>4284</v>
      </c>
      <c r="R70" s="58">
        <v>26</v>
      </c>
      <c r="S70" s="31">
        <v>4310</v>
      </c>
      <c r="AU70" s="1"/>
      <c r="AX70" s="2"/>
    </row>
    <row r="71" spans="1:50" ht="20" x14ac:dyDescent="0.4">
      <c r="A71" s="52">
        <v>42412</v>
      </c>
      <c r="B71" s="33" t="s">
        <v>198</v>
      </c>
      <c r="C71" t="s">
        <v>199</v>
      </c>
      <c r="D71" s="33" t="s">
        <v>26</v>
      </c>
      <c r="E71" s="33" t="s">
        <v>52</v>
      </c>
      <c r="F71" s="33" t="s">
        <v>29</v>
      </c>
      <c r="G71" t="s">
        <v>10</v>
      </c>
      <c r="H71" s="33" t="s">
        <v>33</v>
      </c>
      <c r="I71" t="s">
        <v>46</v>
      </c>
      <c r="J71" s="33" t="s">
        <v>35</v>
      </c>
      <c r="K71" t="s">
        <v>39</v>
      </c>
      <c r="L71" s="33" t="s">
        <v>46</v>
      </c>
      <c r="M71">
        <v>1090</v>
      </c>
      <c r="N71" s="33">
        <v>10</v>
      </c>
      <c r="O71" s="49">
        <v>0.14000000000000001</v>
      </c>
      <c r="P71" s="56">
        <f t="shared" si="1"/>
        <v>1526.0000000000002</v>
      </c>
      <c r="Q71">
        <v>9374</v>
      </c>
      <c r="R71" s="58">
        <v>37</v>
      </c>
      <c r="S71" s="31">
        <v>9411</v>
      </c>
      <c r="AU71" s="1"/>
      <c r="AX71" s="2"/>
    </row>
    <row r="72" spans="1:50" ht="20" x14ac:dyDescent="0.4">
      <c r="A72" s="52">
        <v>43731</v>
      </c>
      <c r="B72" s="33" t="s">
        <v>200</v>
      </c>
      <c r="C72" t="s">
        <v>201</v>
      </c>
      <c r="D72" s="33" t="s">
        <v>26</v>
      </c>
      <c r="E72" s="33" t="s">
        <v>106</v>
      </c>
      <c r="F72" s="33" t="s">
        <v>29</v>
      </c>
      <c r="G72" t="s">
        <v>13</v>
      </c>
      <c r="H72" s="33" t="s">
        <v>30</v>
      </c>
      <c r="I72" t="s">
        <v>43</v>
      </c>
      <c r="J72" s="33" t="s">
        <v>36</v>
      </c>
      <c r="K72" t="s">
        <v>39</v>
      </c>
      <c r="L72" s="33" t="s">
        <v>45</v>
      </c>
      <c r="M72">
        <v>335</v>
      </c>
      <c r="N72" s="33">
        <v>9</v>
      </c>
      <c r="O72" s="49">
        <v>0.15</v>
      </c>
      <c r="P72" s="56">
        <f t="shared" si="1"/>
        <v>452.24999999999994</v>
      </c>
      <c r="Q72">
        <v>2562.75</v>
      </c>
      <c r="R72" s="58">
        <v>49</v>
      </c>
      <c r="S72" s="31">
        <v>2611.75</v>
      </c>
      <c r="AU72" s="1"/>
      <c r="AX72" s="2"/>
    </row>
    <row r="73" spans="1:50" ht="20" x14ac:dyDescent="0.4">
      <c r="A73" s="52">
        <v>43947</v>
      </c>
      <c r="B73" s="33" t="s">
        <v>202</v>
      </c>
      <c r="C73" t="s">
        <v>203</v>
      </c>
      <c r="D73" s="33" t="s">
        <v>24</v>
      </c>
      <c r="E73" s="33" t="s">
        <v>115</v>
      </c>
      <c r="F73" s="33" t="s">
        <v>27</v>
      </c>
      <c r="G73" t="s">
        <v>13</v>
      </c>
      <c r="H73" s="33" t="s">
        <v>32</v>
      </c>
      <c r="I73" t="s">
        <v>46</v>
      </c>
      <c r="J73" s="33" t="s">
        <v>36</v>
      </c>
      <c r="K73" t="s">
        <v>42</v>
      </c>
      <c r="L73" s="33" t="s">
        <v>44</v>
      </c>
      <c r="M73">
        <v>260</v>
      </c>
      <c r="N73" s="33">
        <v>12</v>
      </c>
      <c r="O73" s="49">
        <v>0.19</v>
      </c>
      <c r="P73" s="56">
        <f t="shared" si="1"/>
        <v>592.80000000000007</v>
      </c>
      <c r="Q73">
        <v>2527.2000000000003</v>
      </c>
      <c r="R73" s="58">
        <v>33</v>
      </c>
      <c r="S73" s="31">
        <v>2560.2000000000003</v>
      </c>
      <c r="AU73" s="1"/>
      <c r="AX73" s="2"/>
    </row>
    <row r="74" spans="1:50" ht="20" x14ac:dyDescent="0.4">
      <c r="A74" s="52">
        <v>42543</v>
      </c>
      <c r="B74" s="33" t="s">
        <v>204</v>
      </c>
      <c r="C74" t="s">
        <v>205</v>
      </c>
      <c r="D74" s="33" t="s">
        <v>26</v>
      </c>
      <c r="E74" s="33" t="s">
        <v>55</v>
      </c>
      <c r="F74" s="33" t="s">
        <v>27</v>
      </c>
      <c r="G74" t="s">
        <v>7</v>
      </c>
      <c r="H74" s="33" t="s">
        <v>31</v>
      </c>
      <c r="I74" t="s">
        <v>47</v>
      </c>
      <c r="J74" s="33" t="s">
        <v>36</v>
      </c>
      <c r="K74" t="s">
        <v>39</v>
      </c>
      <c r="L74" s="33" t="s">
        <v>44</v>
      </c>
      <c r="M74">
        <v>452</v>
      </c>
      <c r="N74" s="33">
        <v>6</v>
      </c>
      <c r="O74" s="49">
        <v>0.11</v>
      </c>
      <c r="P74" s="56">
        <f t="shared" si="1"/>
        <v>298.32</v>
      </c>
      <c r="Q74">
        <v>2413.6799999999998</v>
      </c>
      <c r="R74" s="58">
        <v>48</v>
      </c>
      <c r="S74" s="31">
        <v>2461.6799999999998</v>
      </c>
      <c r="AU74" s="1"/>
      <c r="AX74" s="2"/>
    </row>
    <row r="75" spans="1:50" ht="20" x14ac:dyDescent="0.4">
      <c r="A75" s="52">
        <v>44026</v>
      </c>
      <c r="B75" s="33" t="s">
        <v>206</v>
      </c>
      <c r="C75" t="s">
        <v>207</v>
      </c>
      <c r="D75" s="33" t="s">
        <v>26</v>
      </c>
      <c r="E75" s="33" t="s">
        <v>63</v>
      </c>
      <c r="F75" s="33" t="s">
        <v>27</v>
      </c>
      <c r="G75" t="s">
        <v>9</v>
      </c>
      <c r="H75" s="33" t="s">
        <v>31</v>
      </c>
      <c r="I75" t="s">
        <v>46</v>
      </c>
      <c r="J75" s="33" t="s">
        <v>38</v>
      </c>
      <c r="K75" t="s">
        <v>39</v>
      </c>
      <c r="L75" s="33" t="s">
        <v>46</v>
      </c>
      <c r="M75">
        <v>18</v>
      </c>
      <c r="N75" s="33">
        <v>40</v>
      </c>
      <c r="O75" s="49">
        <v>0.09</v>
      </c>
      <c r="P75" s="56">
        <f t="shared" si="1"/>
        <v>64.8</v>
      </c>
      <c r="Q75">
        <v>655.19999999999993</v>
      </c>
      <c r="R75" s="58">
        <v>39</v>
      </c>
      <c r="S75" s="31">
        <v>694.19999999999993</v>
      </c>
      <c r="AU75" s="1"/>
      <c r="AX75" s="2"/>
    </row>
    <row r="76" spans="1:50" ht="20" x14ac:dyDescent="0.4">
      <c r="A76" s="52">
        <v>43435</v>
      </c>
      <c r="B76" s="33" t="s">
        <v>208</v>
      </c>
      <c r="C76" t="s">
        <v>209</v>
      </c>
      <c r="D76" s="33" t="s">
        <v>24</v>
      </c>
      <c r="E76" s="33" t="s">
        <v>78</v>
      </c>
      <c r="F76" s="33" t="s">
        <v>28</v>
      </c>
      <c r="G76" t="s">
        <v>12</v>
      </c>
      <c r="H76" s="33" t="s">
        <v>30</v>
      </c>
      <c r="I76" t="s">
        <v>45</v>
      </c>
      <c r="J76" s="33" t="s">
        <v>34</v>
      </c>
      <c r="K76" t="s">
        <v>42</v>
      </c>
      <c r="L76" s="33" t="s">
        <v>44</v>
      </c>
      <c r="M76">
        <v>235</v>
      </c>
      <c r="N76" s="33">
        <v>6</v>
      </c>
      <c r="O76" s="49">
        <v>0.08</v>
      </c>
      <c r="P76" s="56">
        <f t="shared" si="1"/>
        <v>112.8</v>
      </c>
      <c r="Q76">
        <v>1297.2</v>
      </c>
      <c r="R76" s="58">
        <v>43</v>
      </c>
      <c r="S76" s="31">
        <v>1340.2</v>
      </c>
      <c r="AU76" s="1"/>
      <c r="AX76" s="2"/>
    </row>
    <row r="77" spans="1:50" ht="20" x14ac:dyDescent="0.4">
      <c r="A77" s="52">
        <v>43456</v>
      </c>
      <c r="B77" s="33" t="s">
        <v>210</v>
      </c>
      <c r="C77" t="s">
        <v>211</v>
      </c>
      <c r="D77" s="33" t="s">
        <v>24</v>
      </c>
      <c r="E77" s="33" t="s">
        <v>68</v>
      </c>
      <c r="F77" s="33" t="s">
        <v>27</v>
      </c>
      <c r="G77" t="s">
        <v>8</v>
      </c>
      <c r="H77" s="33" t="s">
        <v>30</v>
      </c>
      <c r="I77" t="s">
        <v>44</v>
      </c>
      <c r="J77" s="33" t="s">
        <v>37</v>
      </c>
      <c r="K77" t="s">
        <v>40</v>
      </c>
      <c r="L77" s="33" t="s">
        <v>46</v>
      </c>
      <c r="M77">
        <v>71</v>
      </c>
      <c r="N77" s="33">
        <v>15</v>
      </c>
      <c r="O77" s="49">
        <v>0.08</v>
      </c>
      <c r="P77" s="56">
        <f t="shared" si="1"/>
        <v>85.2</v>
      </c>
      <c r="Q77">
        <v>979.80000000000007</v>
      </c>
      <c r="R77" s="58">
        <v>35</v>
      </c>
      <c r="S77" s="31">
        <v>1014.8000000000001</v>
      </c>
      <c r="AU77" s="1"/>
      <c r="AX77" s="2"/>
    </row>
    <row r="78" spans="1:50" ht="20" x14ac:dyDescent="0.4">
      <c r="A78" s="52">
        <v>42481</v>
      </c>
      <c r="B78" s="33" t="s">
        <v>212</v>
      </c>
      <c r="C78" t="s">
        <v>213</v>
      </c>
      <c r="D78" s="33" t="s">
        <v>26</v>
      </c>
      <c r="E78" s="33" t="s">
        <v>78</v>
      </c>
      <c r="F78" s="33" t="s">
        <v>28</v>
      </c>
      <c r="G78" t="s">
        <v>7</v>
      </c>
      <c r="H78" s="33" t="s">
        <v>31</v>
      </c>
      <c r="I78" t="s">
        <v>45</v>
      </c>
      <c r="J78" s="33" t="s">
        <v>35</v>
      </c>
      <c r="K78" t="s">
        <v>42</v>
      </c>
      <c r="L78" s="33" t="s">
        <v>43</v>
      </c>
      <c r="M78">
        <v>1080</v>
      </c>
      <c r="N78" s="33">
        <v>8</v>
      </c>
      <c r="O78" s="49">
        <v>0.16</v>
      </c>
      <c r="P78" s="56">
        <f t="shared" si="1"/>
        <v>1382.4</v>
      </c>
      <c r="Q78">
        <v>7257.5999999999995</v>
      </c>
      <c r="R78" s="58">
        <v>45</v>
      </c>
      <c r="S78" s="31">
        <v>7302.5999999999995</v>
      </c>
      <c r="AU78" s="1"/>
      <c r="AX78" s="2"/>
    </row>
    <row r="79" spans="1:50" ht="20" x14ac:dyDescent="0.4">
      <c r="A79" s="52">
        <v>43679</v>
      </c>
      <c r="B79" s="33" t="s">
        <v>214</v>
      </c>
      <c r="C79" t="s">
        <v>215</v>
      </c>
      <c r="D79" s="33" t="s">
        <v>24</v>
      </c>
      <c r="E79" s="33" t="s">
        <v>106</v>
      </c>
      <c r="F79" s="33" t="s">
        <v>28</v>
      </c>
      <c r="G79" t="s">
        <v>11</v>
      </c>
      <c r="H79" s="33" t="s">
        <v>31</v>
      </c>
      <c r="I79" t="s">
        <v>44</v>
      </c>
      <c r="J79" s="33" t="s">
        <v>35</v>
      </c>
      <c r="K79" t="s">
        <v>42</v>
      </c>
      <c r="L79" s="33" t="s">
        <v>43</v>
      </c>
      <c r="M79">
        <v>761</v>
      </c>
      <c r="N79" s="33">
        <v>6</v>
      </c>
      <c r="O79" s="49">
        <v>0.16</v>
      </c>
      <c r="P79" s="56">
        <f t="shared" si="1"/>
        <v>730.56</v>
      </c>
      <c r="Q79">
        <v>3835.44</v>
      </c>
      <c r="R79" s="58">
        <v>31</v>
      </c>
      <c r="S79" s="31">
        <v>3866.44</v>
      </c>
      <c r="AU79" s="1"/>
      <c r="AX79" s="2"/>
    </row>
    <row r="80" spans="1:50" ht="20" x14ac:dyDescent="0.4">
      <c r="A80" s="52">
        <v>44161</v>
      </c>
      <c r="B80" s="33" t="s">
        <v>216</v>
      </c>
      <c r="C80" t="s">
        <v>217</v>
      </c>
      <c r="D80" s="33" t="s">
        <v>25</v>
      </c>
      <c r="E80" s="33" t="s">
        <v>63</v>
      </c>
      <c r="F80" s="33" t="s">
        <v>28</v>
      </c>
      <c r="G80" t="s">
        <v>12</v>
      </c>
      <c r="H80" s="33" t="s">
        <v>32</v>
      </c>
      <c r="I80" t="s">
        <v>47</v>
      </c>
      <c r="J80" s="33" t="s">
        <v>34</v>
      </c>
      <c r="K80" t="s">
        <v>41</v>
      </c>
      <c r="L80" s="33" t="s">
        <v>46</v>
      </c>
      <c r="M80">
        <v>264</v>
      </c>
      <c r="N80" s="33">
        <v>10</v>
      </c>
      <c r="O80" s="49">
        <v>0.13</v>
      </c>
      <c r="P80" s="56">
        <f t="shared" si="1"/>
        <v>343.2</v>
      </c>
      <c r="Q80">
        <v>2296.7999999999997</v>
      </c>
      <c r="R80" s="58">
        <v>27</v>
      </c>
      <c r="S80" s="31">
        <v>2323.7999999999997</v>
      </c>
      <c r="AU80" s="1"/>
      <c r="AX80" s="2"/>
    </row>
    <row r="81" spans="1:50" ht="20" x14ac:dyDescent="0.4">
      <c r="A81" s="52">
        <v>42233</v>
      </c>
      <c r="B81" s="33" t="s">
        <v>218</v>
      </c>
      <c r="C81" t="s">
        <v>219</v>
      </c>
      <c r="D81" s="33" t="s">
        <v>24</v>
      </c>
      <c r="E81" s="33" t="s">
        <v>55</v>
      </c>
      <c r="F81" s="33" t="s">
        <v>28</v>
      </c>
      <c r="G81" t="s">
        <v>10</v>
      </c>
      <c r="H81" s="33" t="s">
        <v>33</v>
      </c>
      <c r="I81" t="s">
        <v>47</v>
      </c>
      <c r="J81" s="33" t="s">
        <v>38</v>
      </c>
      <c r="K81" t="s">
        <v>42</v>
      </c>
      <c r="L81" s="33" t="s">
        <v>45</v>
      </c>
      <c r="M81">
        <v>20</v>
      </c>
      <c r="N81" s="33">
        <v>24</v>
      </c>
      <c r="O81" s="49">
        <v>0.12</v>
      </c>
      <c r="P81" s="56">
        <f t="shared" si="1"/>
        <v>57.599999999999994</v>
      </c>
      <c r="Q81">
        <v>422.40000000000003</v>
      </c>
      <c r="R81" s="58">
        <v>40</v>
      </c>
      <c r="S81" s="31">
        <v>462.40000000000003</v>
      </c>
      <c r="AU81" s="1"/>
      <c r="AX81" s="2"/>
    </row>
    <row r="82" spans="1:50" ht="20" x14ac:dyDescent="0.4">
      <c r="A82" s="52">
        <v>42708</v>
      </c>
      <c r="B82" s="33" t="s">
        <v>220</v>
      </c>
      <c r="C82" t="s">
        <v>221</v>
      </c>
      <c r="D82" s="33" t="s">
        <v>24</v>
      </c>
      <c r="E82" s="33" t="s">
        <v>78</v>
      </c>
      <c r="F82" s="33" t="s">
        <v>29</v>
      </c>
      <c r="G82" t="s">
        <v>7</v>
      </c>
      <c r="H82" s="33" t="s">
        <v>31</v>
      </c>
      <c r="I82" t="s">
        <v>44</v>
      </c>
      <c r="J82" s="33" t="s">
        <v>38</v>
      </c>
      <c r="K82" t="s">
        <v>42</v>
      </c>
      <c r="L82" s="33" t="s">
        <v>44</v>
      </c>
      <c r="M82">
        <v>16</v>
      </c>
      <c r="N82" s="33">
        <v>40</v>
      </c>
      <c r="O82" s="49">
        <v>0.08</v>
      </c>
      <c r="P82" s="56">
        <f t="shared" si="1"/>
        <v>51.2</v>
      </c>
      <c r="Q82">
        <v>588.80000000000007</v>
      </c>
      <c r="R82" s="58">
        <v>37</v>
      </c>
      <c r="S82" s="31">
        <v>625.80000000000007</v>
      </c>
      <c r="AX82" s="2"/>
    </row>
    <row r="83" spans="1:50" ht="20" x14ac:dyDescent="0.4">
      <c r="A83" s="52">
        <v>43747</v>
      </c>
      <c r="B83" s="33" t="s">
        <v>222</v>
      </c>
      <c r="C83" t="s">
        <v>223</v>
      </c>
      <c r="D83" s="33" t="s">
        <v>24</v>
      </c>
      <c r="E83" s="33" t="s">
        <v>73</v>
      </c>
      <c r="F83" s="33" t="s">
        <v>29</v>
      </c>
      <c r="G83" t="s">
        <v>7</v>
      </c>
      <c r="H83" s="33" t="s">
        <v>32</v>
      </c>
      <c r="I83" t="s">
        <v>48</v>
      </c>
      <c r="J83" s="33" t="s">
        <v>35</v>
      </c>
      <c r="K83" t="s">
        <v>40</v>
      </c>
      <c r="L83" s="33" t="s">
        <v>44</v>
      </c>
      <c r="M83">
        <v>1194</v>
      </c>
      <c r="N83" s="33">
        <v>4</v>
      </c>
      <c r="O83" s="49">
        <v>0.1</v>
      </c>
      <c r="P83" s="56">
        <f t="shared" si="1"/>
        <v>477.6</v>
      </c>
      <c r="Q83">
        <v>4298.4000000000005</v>
      </c>
      <c r="R83" s="58">
        <v>35</v>
      </c>
      <c r="S83" s="31">
        <v>4333.4000000000005</v>
      </c>
      <c r="AX83" s="2"/>
    </row>
    <row r="84" spans="1:50" ht="20" x14ac:dyDescent="0.4">
      <c r="A84" s="52">
        <v>42574</v>
      </c>
      <c r="B84" s="33" t="s">
        <v>224</v>
      </c>
      <c r="C84" t="s">
        <v>225</v>
      </c>
      <c r="D84" s="33" t="s">
        <v>24</v>
      </c>
      <c r="E84" s="33" t="s">
        <v>85</v>
      </c>
      <c r="F84" s="33" t="s">
        <v>27</v>
      </c>
      <c r="G84" t="s">
        <v>9</v>
      </c>
      <c r="H84" s="33" t="s">
        <v>31</v>
      </c>
      <c r="I84" t="s">
        <v>44</v>
      </c>
      <c r="J84" s="33" t="s">
        <v>36</v>
      </c>
      <c r="K84" t="s">
        <v>42</v>
      </c>
      <c r="L84" s="33" t="s">
        <v>44</v>
      </c>
      <c r="M84">
        <v>472</v>
      </c>
      <c r="N84" s="33">
        <v>15</v>
      </c>
      <c r="O84" s="49">
        <v>0.11</v>
      </c>
      <c r="P84" s="56">
        <f t="shared" si="1"/>
        <v>778.8</v>
      </c>
      <c r="Q84">
        <v>6301.2</v>
      </c>
      <c r="R84" s="58">
        <v>32</v>
      </c>
      <c r="S84" s="31">
        <v>6333.2</v>
      </c>
      <c r="AX84" s="2"/>
    </row>
    <row r="85" spans="1:50" ht="20" x14ac:dyDescent="0.4">
      <c r="A85" s="52">
        <v>42385</v>
      </c>
      <c r="B85" s="33" t="s">
        <v>226</v>
      </c>
      <c r="C85" t="s">
        <v>227</v>
      </c>
      <c r="D85" s="33" t="s">
        <v>24</v>
      </c>
      <c r="E85" s="33" t="s">
        <v>115</v>
      </c>
      <c r="F85" s="33" t="s">
        <v>27</v>
      </c>
      <c r="G85" t="s">
        <v>13</v>
      </c>
      <c r="H85" s="33" t="s">
        <v>30</v>
      </c>
      <c r="I85" t="s">
        <v>47</v>
      </c>
      <c r="J85" s="33" t="s">
        <v>37</v>
      </c>
      <c r="K85" t="s">
        <v>42</v>
      </c>
      <c r="L85" s="33" t="s">
        <v>45</v>
      </c>
      <c r="M85">
        <v>38</v>
      </c>
      <c r="N85" s="33">
        <v>20</v>
      </c>
      <c r="O85" s="49">
        <v>0.17</v>
      </c>
      <c r="P85" s="56">
        <f t="shared" si="1"/>
        <v>129.20000000000002</v>
      </c>
      <c r="Q85">
        <v>630.79999999999995</v>
      </c>
      <c r="R85" s="58">
        <v>29</v>
      </c>
      <c r="S85" s="31">
        <v>659.8</v>
      </c>
      <c r="AX85" s="2"/>
    </row>
    <row r="86" spans="1:50" ht="20" x14ac:dyDescent="0.4">
      <c r="A86" s="52">
        <v>43038</v>
      </c>
      <c r="B86" s="33" t="s">
        <v>228</v>
      </c>
      <c r="C86" t="s">
        <v>229</v>
      </c>
      <c r="D86" s="33" t="s">
        <v>26</v>
      </c>
      <c r="E86" s="33" t="s">
        <v>106</v>
      </c>
      <c r="F86" s="33" t="s">
        <v>27</v>
      </c>
      <c r="G86" t="s">
        <v>9</v>
      </c>
      <c r="H86" s="33" t="s">
        <v>30</v>
      </c>
      <c r="I86" t="s">
        <v>48</v>
      </c>
      <c r="J86" s="33" t="s">
        <v>38</v>
      </c>
      <c r="K86" t="s">
        <v>39</v>
      </c>
      <c r="L86" s="33" t="s">
        <v>45</v>
      </c>
      <c r="M86">
        <v>15</v>
      </c>
      <c r="N86" s="33">
        <v>16</v>
      </c>
      <c r="O86" s="49">
        <v>0.18</v>
      </c>
      <c r="P86" s="56">
        <f t="shared" si="1"/>
        <v>43.199999999999996</v>
      </c>
      <c r="Q86">
        <v>196.8</v>
      </c>
      <c r="R86" s="58">
        <v>43</v>
      </c>
      <c r="S86" s="31">
        <v>239.8</v>
      </c>
      <c r="AX86" s="2"/>
    </row>
    <row r="87" spans="1:50" ht="20" x14ac:dyDescent="0.4">
      <c r="A87" s="52">
        <v>44073</v>
      </c>
      <c r="B87" s="33" t="s">
        <v>230</v>
      </c>
      <c r="C87" t="s">
        <v>231</v>
      </c>
      <c r="D87" s="33" t="s">
        <v>26</v>
      </c>
      <c r="E87" s="33" t="s">
        <v>85</v>
      </c>
      <c r="F87" s="33" t="s">
        <v>27</v>
      </c>
      <c r="G87" t="s">
        <v>9</v>
      </c>
      <c r="H87" s="33" t="s">
        <v>30</v>
      </c>
      <c r="I87" t="s">
        <v>43</v>
      </c>
      <c r="J87" s="33" t="s">
        <v>38</v>
      </c>
      <c r="K87" t="s">
        <v>41</v>
      </c>
      <c r="L87" s="33" t="s">
        <v>46</v>
      </c>
      <c r="M87">
        <v>13</v>
      </c>
      <c r="N87" s="33">
        <v>32</v>
      </c>
      <c r="O87" s="49">
        <v>0.19</v>
      </c>
      <c r="P87" s="56">
        <f t="shared" si="1"/>
        <v>79.040000000000006</v>
      </c>
      <c r="Q87">
        <v>336.96000000000004</v>
      </c>
      <c r="R87" s="58">
        <v>23</v>
      </c>
      <c r="S87" s="31">
        <v>359.96000000000004</v>
      </c>
      <c r="AX87" s="2"/>
    </row>
    <row r="88" spans="1:50" ht="20" x14ac:dyDescent="0.4">
      <c r="A88" s="52">
        <v>42440</v>
      </c>
      <c r="B88" s="33" t="s">
        <v>232</v>
      </c>
      <c r="C88" t="s">
        <v>233</v>
      </c>
      <c r="D88" s="33" t="s">
        <v>24</v>
      </c>
      <c r="E88" s="33" t="s">
        <v>58</v>
      </c>
      <c r="F88" s="33" t="s">
        <v>29</v>
      </c>
      <c r="G88" t="s">
        <v>9</v>
      </c>
      <c r="H88" s="33" t="s">
        <v>31</v>
      </c>
      <c r="I88" t="s">
        <v>45</v>
      </c>
      <c r="J88" s="33" t="s">
        <v>34</v>
      </c>
      <c r="K88" t="s">
        <v>40</v>
      </c>
      <c r="L88" s="33" t="s">
        <v>44</v>
      </c>
      <c r="M88">
        <v>298</v>
      </c>
      <c r="N88" s="33">
        <v>10</v>
      </c>
      <c r="O88" s="49">
        <v>0.13</v>
      </c>
      <c r="P88" s="56">
        <f t="shared" si="1"/>
        <v>387.40000000000003</v>
      </c>
      <c r="Q88">
        <v>2592.6</v>
      </c>
      <c r="R88" s="58">
        <v>38</v>
      </c>
      <c r="S88" s="31">
        <v>2630.6</v>
      </c>
      <c r="AX88" s="2"/>
    </row>
    <row r="89" spans="1:50" ht="20" x14ac:dyDescent="0.4">
      <c r="A89" s="52">
        <v>42744</v>
      </c>
      <c r="B89" s="33" t="s">
        <v>234</v>
      </c>
      <c r="C89" t="s">
        <v>235</v>
      </c>
      <c r="D89" s="33" t="s">
        <v>24</v>
      </c>
      <c r="E89" s="33" t="s">
        <v>52</v>
      </c>
      <c r="F89" s="33" t="s">
        <v>29</v>
      </c>
      <c r="G89" t="s">
        <v>12</v>
      </c>
      <c r="H89" s="33" t="s">
        <v>30</v>
      </c>
      <c r="I89" t="s">
        <v>47</v>
      </c>
      <c r="J89" s="33" t="s">
        <v>37</v>
      </c>
      <c r="K89" t="s">
        <v>41</v>
      </c>
      <c r="L89" s="33" t="s">
        <v>44</v>
      </c>
      <c r="M89">
        <v>56</v>
      </c>
      <c r="N89" s="33">
        <v>25</v>
      </c>
      <c r="O89" s="49">
        <v>0.11</v>
      </c>
      <c r="P89" s="56">
        <f t="shared" si="1"/>
        <v>154</v>
      </c>
      <c r="Q89">
        <v>1246</v>
      </c>
      <c r="R89" s="58">
        <v>49</v>
      </c>
      <c r="S89" s="31">
        <v>1295</v>
      </c>
      <c r="AX89" s="2"/>
    </row>
    <row r="90" spans="1:50" ht="20" x14ac:dyDescent="0.4">
      <c r="A90" s="52">
        <v>43145</v>
      </c>
      <c r="B90" s="33" t="s">
        <v>236</v>
      </c>
      <c r="C90" t="s">
        <v>237</v>
      </c>
      <c r="D90" s="33" t="s">
        <v>25</v>
      </c>
      <c r="E90" s="33" t="s">
        <v>73</v>
      </c>
      <c r="F90" s="33" t="s">
        <v>29</v>
      </c>
      <c r="G90" t="s">
        <v>7</v>
      </c>
      <c r="H90" s="33" t="s">
        <v>33</v>
      </c>
      <c r="I90" t="s">
        <v>46</v>
      </c>
      <c r="J90" s="33" t="s">
        <v>36</v>
      </c>
      <c r="K90" t="s">
        <v>41</v>
      </c>
      <c r="L90" s="33" t="s">
        <v>46</v>
      </c>
      <c r="M90">
        <v>287</v>
      </c>
      <c r="N90" s="33">
        <v>6</v>
      </c>
      <c r="O90" s="49">
        <v>0.11</v>
      </c>
      <c r="P90" s="56">
        <f t="shared" si="1"/>
        <v>189.42000000000002</v>
      </c>
      <c r="Q90">
        <v>1532.58</v>
      </c>
      <c r="R90" s="58">
        <v>48</v>
      </c>
      <c r="S90" s="31">
        <v>1580.58</v>
      </c>
      <c r="AX90" s="2"/>
    </row>
    <row r="91" spans="1:50" ht="20" x14ac:dyDescent="0.4">
      <c r="A91" s="52">
        <v>43678</v>
      </c>
      <c r="B91" s="33" t="s">
        <v>238</v>
      </c>
      <c r="C91" t="s">
        <v>239</v>
      </c>
      <c r="D91" s="33" t="s">
        <v>25</v>
      </c>
      <c r="E91" s="33" t="s">
        <v>63</v>
      </c>
      <c r="F91" s="33" t="s">
        <v>29</v>
      </c>
      <c r="G91" t="s">
        <v>6</v>
      </c>
      <c r="H91" s="33" t="s">
        <v>31</v>
      </c>
      <c r="I91" t="s">
        <v>44</v>
      </c>
      <c r="J91" s="33" t="s">
        <v>36</v>
      </c>
      <c r="K91" t="s">
        <v>39</v>
      </c>
      <c r="L91" s="33" t="s">
        <v>44</v>
      </c>
      <c r="M91">
        <v>404</v>
      </c>
      <c r="N91" s="33">
        <v>6</v>
      </c>
      <c r="O91" s="49">
        <v>0.19</v>
      </c>
      <c r="P91" s="56">
        <f t="shared" si="1"/>
        <v>460.56000000000006</v>
      </c>
      <c r="Q91">
        <v>1963.44</v>
      </c>
      <c r="R91" s="58">
        <v>28</v>
      </c>
      <c r="S91" s="31">
        <v>1991.44</v>
      </c>
      <c r="AX91" s="2"/>
    </row>
    <row r="92" spans="1:50" ht="20" x14ac:dyDescent="0.4">
      <c r="A92" s="52">
        <v>42411</v>
      </c>
      <c r="B92" s="33" t="s">
        <v>240</v>
      </c>
      <c r="C92" t="s">
        <v>241</v>
      </c>
      <c r="D92" s="33" t="s">
        <v>26</v>
      </c>
      <c r="E92" s="33" t="s">
        <v>55</v>
      </c>
      <c r="F92" s="33" t="s">
        <v>29</v>
      </c>
      <c r="G92" t="s">
        <v>7</v>
      </c>
      <c r="H92" s="33" t="s">
        <v>32</v>
      </c>
      <c r="I92" t="s">
        <v>48</v>
      </c>
      <c r="J92" s="33" t="s">
        <v>36</v>
      </c>
      <c r="K92" t="s">
        <v>40</v>
      </c>
      <c r="L92" s="33" t="s">
        <v>45</v>
      </c>
      <c r="M92">
        <v>260</v>
      </c>
      <c r="N92" s="33">
        <v>15</v>
      </c>
      <c r="O92" s="49">
        <v>0.09</v>
      </c>
      <c r="P92" s="56">
        <f t="shared" si="1"/>
        <v>350.99999999999994</v>
      </c>
      <c r="Q92">
        <v>3549</v>
      </c>
      <c r="R92" s="58">
        <v>39</v>
      </c>
      <c r="S92" s="31">
        <v>3588</v>
      </c>
      <c r="AX92" s="2"/>
    </row>
    <row r="93" spans="1:50" ht="20" x14ac:dyDescent="0.4">
      <c r="A93" s="52">
        <v>43881</v>
      </c>
      <c r="B93" s="33" t="s">
        <v>242</v>
      </c>
      <c r="C93" t="s">
        <v>243</v>
      </c>
      <c r="D93" s="33" t="s">
        <v>26</v>
      </c>
      <c r="E93" s="33" t="s">
        <v>68</v>
      </c>
      <c r="F93" s="33" t="s">
        <v>27</v>
      </c>
      <c r="G93" t="s">
        <v>9</v>
      </c>
      <c r="H93" s="33" t="s">
        <v>31</v>
      </c>
      <c r="I93" t="s">
        <v>47</v>
      </c>
      <c r="J93" s="33" t="s">
        <v>34</v>
      </c>
      <c r="K93" t="s">
        <v>40</v>
      </c>
      <c r="L93" s="33" t="s">
        <v>44</v>
      </c>
      <c r="M93">
        <v>284</v>
      </c>
      <c r="N93" s="33">
        <v>6</v>
      </c>
      <c r="O93" s="49">
        <v>0.1</v>
      </c>
      <c r="P93" s="56">
        <f t="shared" si="1"/>
        <v>170.40000000000003</v>
      </c>
      <c r="Q93">
        <v>1533.6000000000001</v>
      </c>
      <c r="R93" s="58">
        <v>36</v>
      </c>
      <c r="S93" s="31">
        <v>1569.6000000000001</v>
      </c>
      <c r="AX93" s="2"/>
    </row>
    <row r="94" spans="1:50" ht="20" x14ac:dyDescent="0.4">
      <c r="A94" s="52">
        <v>42384</v>
      </c>
      <c r="B94" s="33" t="s">
        <v>244</v>
      </c>
      <c r="C94" t="s">
        <v>245</v>
      </c>
      <c r="D94" s="33" t="s">
        <v>26</v>
      </c>
      <c r="E94" s="33" t="s">
        <v>63</v>
      </c>
      <c r="F94" s="33" t="s">
        <v>27</v>
      </c>
      <c r="G94" t="s">
        <v>12</v>
      </c>
      <c r="H94" s="33" t="s">
        <v>32</v>
      </c>
      <c r="I94" t="s">
        <v>44</v>
      </c>
      <c r="J94" s="33" t="s">
        <v>35</v>
      </c>
      <c r="K94" t="s">
        <v>39</v>
      </c>
      <c r="L94" s="33" t="s">
        <v>45</v>
      </c>
      <c r="M94">
        <v>1176</v>
      </c>
      <c r="N94" s="33">
        <v>6</v>
      </c>
      <c r="O94" s="49">
        <v>0.14000000000000001</v>
      </c>
      <c r="P94" s="56">
        <f t="shared" si="1"/>
        <v>987.84000000000015</v>
      </c>
      <c r="Q94">
        <v>6068.16</v>
      </c>
      <c r="R94" s="58">
        <v>29</v>
      </c>
      <c r="S94" s="31">
        <v>6097.16</v>
      </c>
      <c r="AX94" s="2"/>
    </row>
    <row r="95" spans="1:50" ht="20" x14ac:dyDescent="0.4">
      <c r="A95" s="52">
        <v>43373</v>
      </c>
      <c r="B95" s="33" t="s">
        <v>246</v>
      </c>
      <c r="C95" t="s">
        <v>247</v>
      </c>
      <c r="D95" s="33" t="s">
        <v>26</v>
      </c>
      <c r="E95" s="33" t="s">
        <v>106</v>
      </c>
      <c r="F95" s="33" t="s">
        <v>27</v>
      </c>
      <c r="G95" t="s">
        <v>9</v>
      </c>
      <c r="H95" s="33" t="s">
        <v>30</v>
      </c>
      <c r="I95" t="s">
        <v>43</v>
      </c>
      <c r="J95" s="33" t="s">
        <v>36</v>
      </c>
      <c r="K95" t="s">
        <v>42</v>
      </c>
      <c r="L95" s="33" t="s">
        <v>45</v>
      </c>
      <c r="M95">
        <v>398</v>
      </c>
      <c r="N95" s="33">
        <v>6</v>
      </c>
      <c r="O95" s="49">
        <v>0.15</v>
      </c>
      <c r="P95" s="56">
        <f t="shared" si="1"/>
        <v>358.2</v>
      </c>
      <c r="Q95">
        <v>2029.8</v>
      </c>
      <c r="R95" s="58">
        <v>49</v>
      </c>
      <c r="S95" s="31">
        <v>2078.8000000000002</v>
      </c>
      <c r="AX95" s="2"/>
    </row>
    <row r="96" spans="1:50" ht="20" x14ac:dyDescent="0.4">
      <c r="A96" s="52">
        <v>43776</v>
      </c>
      <c r="B96" s="33" t="s">
        <v>248</v>
      </c>
      <c r="C96" t="s">
        <v>249</v>
      </c>
      <c r="D96" s="33" t="s">
        <v>24</v>
      </c>
      <c r="E96" s="33" t="s">
        <v>52</v>
      </c>
      <c r="F96" s="33" t="s">
        <v>27</v>
      </c>
      <c r="G96" t="s">
        <v>11</v>
      </c>
      <c r="H96" s="33" t="s">
        <v>33</v>
      </c>
      <c r="I96" t="s">
        <v>45</v>
      </c>
      <c r="J96" s="33" t="s">
        <v>37</v>
      </c>
      <c r="K96" t="s">
        <v>39</v>
      </c>
      <c r="L96" s="33" t="s">
        <v>45</v>
      </c>
      <c r="M96">
        <v>55</v>
      </c>
      <c r="N96" s="33">
        <v>25</v>
      </c>
      <c r="O96" s="49">
        <v>0.17</v>
      </c>
      <c r="P96" s="56">
        <f t="shared" si="1"/>
        <v>233.75</v>
      </c>
      <c r="Q96">
        <v>1141.25</v>
      </c>
      <c r="R96" s="58">
        <v>44</v>
      </c>
      <c r="S96" s="31">
        <v>1185.25</v>
      </c>
      <c r="AX96" s="2"/>
    </row>
    <row r="97" spans="1:50" ht="20" x14ac:dyDescent="0.4">
      <c r="A97" s="52">
        <v>43844</v>
      </c>
      <c r="B97" s="33" t="s">
        <v>250</v>
      </c>
      <c r="C97" t="s">
        <v>251</v>
      </c>
      <c r="D97" s="33" t="s">
        <v>24</v>
      </c>
      <c r="E97" s="33" t="s">
        <v>115</v>
      </c>
      <c r="F97" s="33" t="s">
        <v>27</v>
      </c>
      <c r="G97" t="s">
        <v>8</v>
      </c>
      <c r="H97" s="33" t="s">
        <v>32</v>
      </c>
      <c r="I97" t="s">
        <v>47</v>
      </c>
      <c r="J97" s="33" t="s">
        <v>38</v>
      </c>
      <c r="K97" t="s">
        <v>41</v>
      </c>
      <c r="L97" s="33" t="s">
        <v>44</v>
      </c>
      <c r="M97">
        <v>12</v>
      </c>
      <c r="N97" s="33">
        <v>32</v>
      </c>
      <c r="O97" s="49">
        <v>0.13</v>
      </c>
      <c r="P97" s="56">
        <f t="shared" si="1"/>
        <v>49.92</v>
      </c>
      <c r="Q97">
        <v>334.08</v>
      </c>
      <c r="R97" s="58">
        <v>47</v>
      </c>
      <c r="S97" s="31">
        <v>381.08</v>
      </c>
      <c r="AX97" s="2"/>
    </row>
    <row r="98" spans="1:50" ht="20" x14ac:dyDescent="0.4">
      <c r="A98" s="52">
        <v>42849</v>
      </c>
      <c r="B98" s="33" t="s">
        <v>252</v>
      </c>
      <c r="C98" t="s">
        <v>253</v>
      </c>
      <c r="D98" s="33" t="s">
        <v>26</v>
      </c>
      <c r="E98" s="33" t="s">
        <v>58</v>
      </c>
      <c r="F98" s="33" t="s">
        <v>28</v>
      </c>
      <c r="G98" t="s">
        <v>8</v>
      </c>
      <c r="H98" s="33" t="s">
        <v>32</v>
      </c>
      <c r="I98" t="s">
        <v>47</v>
      </c>
      <c r="J98" s="33" t="s">
        <v>37</v>
      </c>
      <c r="K98" t="s">
        <v>40</v>
      </c>
      <c r="L98" s="33" t="s">
        <v>44</v>
      </c>
      <c r="M98">
        <v>68</v>
      </c>
      <c r="N98" s="33">
        <v>20</v>
      </c>
      <c r="O98" s="49">
        <v>0.16</v>
      </c>
      <c r="P98" s="56">
        <f t="shared" si="1"/>
        <v>217.60000000000002</v>
      </c>
      <c r="Q98">
        <v>1142.4000000000001</v>
      </c>
      <c r="R98" s="58">
        <v>22</v>
      </c>
      <c r="S98" s="31">
        <v>1164.4000000000001</v>
      </c>
      <c r="AX98" s="2"/>
    </row>
    <row r="99" spans="1:50" ht="20" x14ac:dyDescent="0.4">
      <c r="A99" s="52">
        <v>44489</v>
      </c>
      <c r="B99" s="33" t="s">
        <v>254</v>
      </c>
      <c r="C99" t="s">
        <v>255</v>
      </c>
      <c r="D99" s="33" t="s">
        <v>24</v>
      </c>
      <c r="E99" s="33" t="s">
        <v>55</v>
      </c>
      <c r="F99" s="33" t="s">
        <v>29</v>
      </c>
      <c r="G99" t="s">
        <v>8</v>
      </c>
      <c r="H99" s="33" t="s">
        <v>31</v>
      </c>
      <c r="I99" t="s">
        <v>46</v>
      </c>
      <c r="J99" s="33" t="s">
        <v>37</v>
      </c>
      <c r="K99" t="s">
        <v>40</v>
      </c>
      <c r="L99" s="33" t="s">
        <v>45</v>
      </c>
      <c r="M99">
        <v>78</v>
      </c>
      <c r="N99" s="33">
        <v>15</v>
      </c>
      <c r="O99" s="49">
        <v>0.13</v>
      </c>
      <c r="P99" s="56">
        <f t="shared" si="1"/>
        <v>152.10000000000002</v>
      </c>
      <c r="Q99">
        <v>1017.9000000000001</v>
      </c>
      <c r="R99" s="58">
        <v>49</v>
      </c>
      <c r="S99" s="31">
        <v>1066.9000000000001</v>
      </c>
      <c r="AX99" s="2"/>
    </row>
    <row r="100" spans="1:50" ht="20" x14ac:dyDescent="0.4">
      <c r="A100" s="52">
        <v>43415</v>
      </c>
      <c r="B100" s="33" t="s">
        <v>256</v>
      </c>
      <c r="C100" t="s">
        <v>257</v>
      </c>
      <c r="D100" s="33" t="s">
        <v>24</v>
      </c>
      <c r="E100" s="33" t="s">
        <v>68</v>
      </c>
      <c r="F100" s="33" t="s">
        <v>27</v>
      </c>
      <c r="G100" t="s">
        <v>9</v>
      </c>
      <c r="H100" s="33" t="s">
        <v>31</v>
      </c>
      <c r="I100" t="s">
        <v>47</v>
      </c>
      <c r="J100" s="33" t="s">
        <v>35</v>
      </c>
      <c r="K100" t="s">
        <v>41</v>
      </c>
      <c r="L100" s="33" t="s">
        <v>44</v>
      </c>
      <c r="M100">
        <v>1058</v>
      </c>
      <c r="N100" s="33">
        <v>4</v>
      </c>
      <c r="O100" s="49">
        <v>0.18</v>
      </c>
      <c r="P100" s="56">
        <f t="shared" si="1"/>
        <v>761.76</v>
      </c>
      <c r="Q100">
        <v>3470.2400000000002</v>
      </c>
      <c r="R100" s="58">
        <v>28</v>
      </c>
      <c r="S100" s="31">
        <v>3498.2400000000002</v>
      </c>
      <c r="AX100" s="2"/>
    </row>
    <row r="101" spans="1:50" ht="20" x14ac:dyDescent="0.4">
      <c r="A101" s="52">
        <v>42279</v>
      </c>
      <c r="B101" s="33" t="s">
        <v>258</v>
      </c>
      <c r="C101" t="s">
        <v>259</v>
      </c>
      <c r="D101" s="33" t="s">
        <v>24</v>
      </c>
      <c r="E101" s="33" t="s">
        <v>58</v>
      </c>
      <c r="F101" s="33" t="s">
        <v>27</v>
      </c>
      <c r="G101" t="s">
        <v>10</v>
      </c>
      <c r="H101" s="33" t="s">
        <v>30</v>
      </c>
      <c r="I101" t="s">
        <v>47</v>
      </c>
      <c r="J101" s="33" t="s">
        <v>35</v>
      </c>
      <c r="K101" t="s">
        <v>42</v>
      </c>
      <c r="L101" s="33" t="s">
        <v>44</v>
      </c>
      <c r="M101">
        <v>1069</v>
      </c>
      <c r="N101" s="33">
        <v>10</v>
      </c>
      <c r="O101" s="49">
        <v>0.08</v>
      </c>
      <c r="P101" s="56">
        <f t="shared" si="1"/>
        <v>855.2</v>
      </c>
      <c r="Q101">
        <v>9834.8000000000011</v>
      </c>
      <c r="R101" s="58">
        <v>39</v>
      </c>
      <c r="S101" s="31">
        <v>9873.8000000000011</v>
      </c>
      <c r="AX101" s="2"/>
    </row>
    <row r="102" spans="1:50" x14ac:dyDescent="0.35">
      <c r="A102" s="52">
        <v>42344</v>
      </c>
      <c r="B102" s="33" t="s">
        <v>260</v>
      </c>
      <c r="C102" t="s">
        <v>261</v>
      </c>
      <c r="D102" s="33" t="s">
        <v>26</v>
      </c>
      <c r="E102" s="33" t="s">
        <v>52</v>
      </c>
      <c r="F102" s="33" t="s">
        <v>29</v>
      </c>
      <c r="G102" t="s">
        <v>9</v>
      </c>
      <c r="H102" s="33" t="s">
        <v>31</v>
      </c>
      <c r="I102" t="s">
        <v>48</v>
      </c>
      <c r="J102" s="33" t="s">
        <v>37</v>
      </c>
      <c r="K102" t="s">
        <v>41</v>
      </c>
      <c r="L102" s="33" t="s">
        <v>43</v>
      </c>
      <c r="M102">
        <v>63</v>
      </c>
      <c r="N102" s="33">
        <v>10</v>
      </c>
      <c r="O102" s="49">
        <v>0.13</v>
      </c>
      <c r="P102" s="56">
        <f t="shared" si="1"/>
        <v>81.900000000000006</v>
      </c>
      <c r="Q102">
        <v>548.09999999999991</v>
      </c>
      <c r="R102" s="58">
        <v>48</v>
      </c>
      <c r="S102" s="31">
        <v>596.09999999999991</v>
      </c>
    </row>
    <row r="103" spans="1:50" x14ac:dyDescent="0.35">
      <c r="A103" s="52">
        <v>43775</v>
      </c>
      <c r="B103" s="33" t="s">
        <v>262</v>
      </c>
      <c r="C103" t="s">
        <v>263</v>
      </c>
      <c r="D103" s="33" t="s">
        <v>25</v>
      </c>
      <c r="E103" s="33" t="s">
        <v>115</v>
      </c>
      <c r="F103" s="33" t="s">
        <v>29</v>
      </c>
      <c r="G103" t="s">
        <v>9</v>
      </c>
      <c r="H103" s="33" t="s">
        <v>33</v>
      </c>
      <c r="I103" t="s">
        <v>47</v>
      </c>
      <c r="J103" s="33" t="s">
        <v>34</v>
      </c>
      <c r="K103" t="s">
        <v>41</v>
      </c>
      <c r="L103" s="33" t="s">
        <v>44</v>
      </c>
      <c r="M103">
        <v>229</v>
      </c>
      <c r="N103" s="33">
        <v>10</v>
      </c>
      <c r="O103" s="49">
        <v>0.1</v>
      </c>
      <c r="P103" s="56">
        <f t="shared" si="1"/>
        <v>229</v>
      </c>
      <c r="Q103">
        <v>2061</v>
      </c>
      <c r="R103" s="58">
        <v>36</v>
      </c>
      <c r="S103" s="31">
        <v>2097</v>
      </c>
    </row>
    <row r="104" spans="1:50" x14ac:dyDescent="0.35">
      <c r="A104" s="52">
        <v>43255</v>
      </c>
      <c r="B104" s="33" t="s">
        <v>264</v>
      </c>
      <c r="C104" t="s">
        <v>265</v>
      </c>
      <c r="D104" s="33" t="s">
        <v>26</v>
      </c>
      <c r="E104" s="33" t="s">
        <v>73</v>
      </c>
      <c r="F104" s="33" t="s">
        <v>27</v>
      </c>
      <c r="G104" t="s">
        <v>12</v>
      </c>
      <c r="H104" s="33" t="s">
        <v>32</v>
      </c>
      <c r="I104" t="s">
        <v>44</v>
      </c>
      <c r="J104" s="33" t="s">
        <v>38</v>
      </c>
      <c r="K104" t="s">
        <v>42</v>
      </c>
      <c r="L104" s="33" t="s">
        <v>44</v>
      </c>
      <c r="M104">
        <v>20</v>
      </c>
      <c r="N104" s="33">
        <v>24</v>
      </c>
      <c r="O104" s="49">
        <v>0.14000000000000001</v>
      </c>
      <c r="P104" s="56">
        <f t="shared" si="1"/>
        <v>67.2</v>
      </c>
      <c r="Q104">
        <v>412.8</v>
      </c>
      <c r="R104" s="58">
        <v>41</v>
      </c>
      <c r="S104" s="31">
        <v>453.8</v>
      </c>
    </row>
    <row r="105" spans="1:50" x14ac:dyDescent="0.35">
      <c r="A105" s="52">
        <v>43217</v>
      </c>
      <c r="B105" s="33" t="s">
        <v>266</v>
      </c>
      <c r="C105" t="s">
        <v>267</v>
      </c>
      <c r="D105" s="33" t="s">
        <v>26</v>
      </c>
      <c r="E105" s="33" t="s">
        <v>58</v>
      </c>
      <c r="F105" s="33" t="s">
        <v>29</v>
      </c>
      <c r="G105" t="s">
        <v>8</v>
      </c>
      <c r="H105" s="33" t="s">
        <v>32</v>
      </c>
      <c r="I105" t="s">
        <v>44</v>
      </c>
      <c r="J105" s="33" t="s">
        <v>34</v>
      </c>
      <c r="K105" t="s">
        <v>39</v>
      </c>
      <c r="L105" s="33" t="s">
        <v>45</v>
      </c>
      <c r="M105">
        <v>214</v>
      </c>
      <c r="N105" s="33">
        <v>4</v>
      </c>
      <c r="O105" s="49">
        <v>0.12</v>
      </c>
      <c r="P105" s="56">
        <f t="shared" si="1"/>
        <v>102.72</v>
      </c>
      <c r="Q105">
        <v>753.28</v>
      </c>
      <c r="R105" s="58">
        <v>35</v>
      </c>
      <c r="S105" s="31">
        <v>788.28</v>
      </c>
    </row>
    <row r="106" spans="1:50" x14ac:dyDescent="0.35">
      <c r="A106" s="52">
        <v>44253</v>
      </c>
      <c r="B106" s="33" t="s">
        <v>268</v>
      </c>
      <c r="C106" t="s">
        <v>269</v>
      </c>
      <c r="D106" s="33" t="s">
        <v>24</v>
      </c>
      <c r="E106" s="33" t="s">
        <v>58</v>
      </c>
      <c r="F106" s="33" t="s">
        <v>29</v>
      </c>
      <c r="G106" t="s">
        <v>12</v>
      </c>
      <c r="H106" s="33" t="s">
        <v>30</v>
      </c>
      <c r="I106" t="s">
        <v>48</v>
      </c>
      <c r="J106" s="33" t="s">
        <v>35</v>
      </c>
      <c r="K106" t="s">
        <v>41</v>
      </c>
      <c r="L106" s="33" t="s">
        <v>43</v>
      </c>
      <c r="M106">
        <v>892</v>
      </c>
      <c r="N106" s="33">
        <v>10</v>
      </c>
      <c r="O106" s="49">
        <v>0.11</v>
      </c>
      <c r="P106" s="56">
        <f t="shared" si="1"/>
        <v>981.2</v>
      </c>
      <c r="Q106">
        <v>7938.8</v>
      </c>
      <c r="R106" s="58">
        <v>29</v>
      </c>
      <c r="S106" s="31">
        <v>7967.8</v>
      </c>
    </row>
    <row r="107" spans="1:50" x14ac:dyDescent="0.35">
      <c r="A107" s="52">
        <v>44352</v>
      </c>
      <c r="B107" s="33" t="s">
        <v>270</v>
      </c>
      <c r="C107" t="s">
        <v>271</v>
      </c>
      <c r="D107" s="33" t="s">
        <v>26</v>
      </c>
      <c r="E107" s="33" t="s">
        <v>115</v>
      </c>
      <c r="F107" s="33" t="s">
        <v>29</v>
      </c>
      <c r="G107" t="s">
        <v>7</v>
      </c>
      <c r="H107" s="33" t="s">
        <v>31</v>
      </c>
      <c r="I107" t="s">
        <v>44</v>
      </c>
      <c r="J107" s="33" t="s">
        <v>38</v>
      </c>
      <c r="K107" t="s">
        <v>40</v>
      </c>
      <c r="L107" s="33" t="s">
        <v>44</v>
      </c>
      <c r="M107">
        <v>10</v>
      </c>
      <c r="N107" s="33">
        <v>24</v>
      </c>
      <c r="O107" s="49">
        <v>0.2</v>
      </c>
      <c r="P107" s="56">
        <f t="shared" si="1"/>
        <v>48.000000000000007</v>
      </c>
      <c r="Q107">
        <v>192.00000000000003</v>
      </c>
      <c r="R107" s="58">
        <v>38</v>
      </c>
      <c r="S107" s="31">
        <v>230.00000000000003</v>
      </c>
    </row>
    <row r="108" spans="1:50" x14ac:dyDescent="0.35">
      <c r="A108" s="52">
        <v>43246</v>
      </c>
      <c r="B108" s="33" t="s">
        <v>272</v>
      </c>
      <c r="C108" t="s">
        <v>273</v>
      </c>
      <c r="D108" s="33" t="s">
        <v>26</v>
      </c>
      <c r="E108" s="33" t="s">
        <v>85</v>
      </c>
      <c r="F108" s="33" t="s">
        <v>28</v>
      </c>
      <c r="G108" t="s">
        <v>11</v>
      </c>
      <c r="H108" s="33" t="s">
        <v>32</v>
      </c>
      <c r="I108" t="s">
        <v>44</v>
      </c>
      <c r="J108" s="33" t="s">
        <v>35</v>
      </c>
      <c r="K108" t="s">
        <v>41</v>
      </c>
      <c r="L108" s="33" t="s">
        <v>44</v>
      </c>
      <c r="M108">
        <v>1032</v>
      </c>
      <c r="N108" s="33">
        <v>10</v>
      </c>
      <c r="O108" s="49">
        <v>0.2</v>
      </c>
      <c r="P108" s="56">
        <f t="shared" si="1"/>
        <v>2064</v>
      </c>
      <c r="Q108">
        <v>8256</v>
      </c>
      <c r="R108" s="58">
        <v>27</v>
      </c>
      <c r="S108" s="31">
        <v>8283</v>
      </c>
    </row>
    <row r="109" spans="1:50" x14ac:dyDescent="0.35">
      <c r="A109" s="52">
        <v>42144</v>
      </c>
      <c r="B109" s="33" t="s">
        <v>274</v>
      </c>
      <c r="C109" t="s">
        <v>275</v>
      </c>
      <c r="D109" s="33" t="s">
        <v>26</v>
      </c>
      <c r="E109" s="33" t="s">
        <v>63</v>
      </c>
      <c r="F109" s="33" t="s">
        <v>29</v>
      </c>
      <c r="G109" t="s">
        <v>7</v>
      </c>
      <c r="H109" s="33" t="s">
        <v>31</v>
      </c>
      <c r="I109" t="s">
        <v>48</v>
      </c>
      <c r="J109" s="33" t="s">
        <v>34</v>
      </c>
      <c r="K109" t="s">
        <v>39</v>
      </c>
      <c r="L109" s="33" t="s">
        <v>46</v>
      </c>
      <c r="M109">
        <v>297</v>
      </c>
      <c r="N109" s="33">
        <v>8</v>
      </c>
      <c r="O109" s="49">
        <v>0.19</v>
      </c>
      <c r="P109" s="56">
        <f t="shared" si="1"/>
        <v>451.44</v>
      </c>
      <c r="Q109">
        <v>1924.5600000000002</v>
      </c>
      <c r="R109" s="58">
        <v>21</v>
      </c>
      <c r="S109" s="31">
        <v>1945.5600000000002</v>
      </c>
    </row>
    <row r="110" spans="1:50" x14ac:dyDescent="0.35">
      <c r="A110" s="52">
        <v>42729</v>
      </c>
      <c r="B110" s="33" t="s">
        <v>276</v>
      </c>
      <c r="C110" t="s">
        <v>277</v>
      </c>
      <c r="D110" s="33" t="s">
        <v>26</v>
      </c>
      <c r="E110" s="33" t="s">
        <v>55</v>
      </c>
      <c r="F110" s="33" t="s">
        <v>27</v>
      </c>
      <c r="G110" t="s">
        <v>7</v>
      </c>
      <c r="H110" s="33" t="s">
        <v>33</v>
      </c>
      <c r="I110" t="s">
        <v>43</v>
      </c>
      <c r="J110" s="33" t="s">
        <v>34</v>
      </c>
      <c r="K110" t="s">
        <v>40</v>
      </c>
      <c r="L110" s="33" t="s">
        <v>46</v>
      </c>
      <c r="M110">
        <v>283</v>
      </c>
      <c r="N110" s="33">
        <v>8</v>
      </c>
      <c r="O110" s="49">
        <v>0.2</v>
      </c>
      <c r="P110" s="56">
        <f t="shared" si="1"/>
        <v>452.8</v>
      </c>
      <c r="Q110">
        <v>1811.2</v>
      </c>
      <c r="R110" s="58">
        <v>28</v>
      </c>
      <c r="S110" s="31">
        <v>1839.2</v>
      </c>
    </row>
    <row r="111" spans="1:50" x14ac:dyDescent="0.35">
      <c r="A111" s="52">
        <v>42957</v>
      </c>
      <c r="B111" s="33" t="s">
        <v>278</v>
      </c>
      <c r="C111" t="s">
        <v>279</v>
      </c>
      <c r="D111" s="33" t="s">
        <v>25</v>
      </c>
      <c r="E111" s="33" t="s">
        <v>52</v>
      </c>
      <c r="F111" s="33" t="s">
        <v>29</v>
      </c>
      <c r="G111" t="s">
        <v>11</v>
      </c>
      <c r="H111" s="33" t="s">
        <v>32</v>
      </c>
      <c r="I111" t="s">
        <v>47</v>
      </c>
      <c r="J111" s="33" t="s">
        <v>35</v>
      </c>
      <c r="K111" t="s">
        <v>42</v>
      </c>
      <c r="L111" s="33" t="s">
        <v>43</v>
      </c>
      <c r="M111">
        <v>939</v>
      </c>
      <c r="N111" s="33">
        <v>8</v>
      </c>
      <c r="O111" s="49">
        <v>0.11</v>
      </c>
      <c r="P111" s="56">
        <f t="shared" si="1"/>
        <v>826.32</v>
      </c>
      <c r="Q111">
        <v>6685.68</v>
      </c>
      <c r="R111" s="58">
        <v>47</v>
      </c>
      <c r="S111" s="31">
        <v>6732.68</v>
      </c>
    </row>
    <row r="112" spans="1:50" x14ac:dyDescent="0.35">
      <c r="A112" s="52">
        <v>44031</v>
      </c>
      <c r="B112" s="33" t="s">
        <v>280</v>
      </c>
      <c r="C112" t="s">
        <v>281</v>
      </c>
      <c r="D112" s="33" t="s">
        <v>26</v>
      </c>
      <c r="E112" s="33" t="s">
        <v>85</v>
      </c>
      <c r="F112" s="33" t="s">
        <v>28</v>
      </c>
      <c r="G112" t="s">
        <v>8</v>
      </c>
      <c r="H112" s="33" t="s">
        <v>30</v>
      </c>
      <c r="I112" t="s">
        <v>43</v>
      </c>
      <c r="J112" s="33" t="s">
        <v>36</v>
      </c>
      <c r="K112" t="s">
        <v>40</v>
      </c>
      <c r="L112" s="33" t="s">
        <v>44</v>
      </c>
      <c r="M112">
        <v>338</v>
      </c>
      <c r="N112" s="33">
        <v>6</v>
      </c>
      <c r="O112" s="49">
        <v>0.16</v>
      </c>
      <c r="P112" s="56">
        <f t="shared" si="1"/>
        <v>324.47999999999996</v>
      </c>
      <c r="Q112">
        <v>1703.52</v>
      </c>
      <c r="R112" s="58">
        <v>25</v>
      </c>
      <c r="S112" s="31">
        <v>1728.52</v>
      </c>
    </row>
    <row r="113" spans="1:19" x14ac:dyDescent="0.35">
      <c r="A113" s="52">
        <v>43058</v>
      </c>
      <c r="B113" s="33" t="s">
        <v>282</v>
      </c>
      <c r="C113" t="s">
        <v>283</v>
      </c>
      <c r="D113" s="33" t="s">
        <v>26</v>
      </c>
      <c r="E113" s="33" t="s">
        <v>115</v>
      </c>
      <c r="F113" s="33" t="s">
        <v>29</v>
      </c>
      <c r="G113" t="s">
        <v>12</v>
      </c>
      <c r="H113" s="33" t="s">
        <v>30</v>
      </c>
      <c r="I113" t="s">
        <v>43</v>
      </c>
      <c r="J113" s="33" t="s">
        <v>36</v>
      </c>
      <c r="K113" t="s">
        <v>40</v>
      </c>
      <c r="L113" s="33" t="s">
        <v>46</v>
      </c>
      <c r="M113">
        <v>314</v>
      </c>
      <c r="N113" s="33">
        <v>9</v>
      </c>
      <c r="O113" s="49">
        <v>0.14000000000000001</v>
      </c>
      <c r="P113" s="56">
        <f t="shared" si="1"/>
        <v>395.6400000000001</v>
      </c>
      <c r="Q113">
        <v>2430.36</v>
      </c>
      <c r="R113" s="58">
        <v>26</v>
      </c>
      <c r="S113" s="31">
        <v>2456.36</v>
      </c>
    </row>
    <row r="114" spans="1:19" x14ac:dyDescent="0.35">
      <c r="A114" s="52">
        <v>43244</v>
      </c>
      <c r="B114" s="33" t="s">
        <v>284</v>
      </c>
      <c r="C114" t="s">
        <v>285</v>
      </c>
      <c r="D114" s="33" t="s">
        <v>24</v>
      </c>
      <c r="E114" s="33" t="s">
        <v>68</v>
      </c>
      <c r="F114" s="33" t="s">
        <v>27</v>
      </c>
      <c r="G114" t="s">
        <v>8</v>
      </c>
      <c r="H114" s="33" t="s">
        <v>33</v>
      </c>
      <c r="I114" t="s">
        <v>47</v>
      </c>
      <c r="J114" s="33" t="s">
        <v>38</v>
      </c>
      <c r="K114" t="s">
        <v>40</v>
      </c>
      <c r="L114" s="33" t="s">
        <v>44</v>
      </c>
      <c r="M114">
        <v>18</v>
      </c>
      <c r="N114" s="33">
        <v>16</v>
      </c>
      <c r="O114" s="49">
        <v>0.15</v>
      </c>
      <c r="P114" s="56">
        <f t="shared" si="1"/>
        <v>43.199999999999996</v>
      </c>
      <c r="Q114">
        <v>244.79999999999998</v>
      </c>
      <c r="R114" s="58">
        <v>26</v>
      </c>
      <c r="S114" s="31">
        <v>270.79999999999995</v>
      </c>
    </row>
    <row r="115" spans="1:19" x14ac:dyDescent="0.35">
      <c r="A115" s="52">
        <v>43679</v>
      </c>
      <c r="B115" s="33" t="s">
        <v>286</v>
      </c>
      <c r="C115" t="s">
        <v>287</v>
      </c>
      <c r="D115" s="33" t="s">
        <v>26</v>
      </c>
      <c r="E115" s="33" t="s">
        <v>115</v>
      </c>
      <c r="F115" s="33" t="s">
        <v>29</v>
      </c>
      <c r="G115" t="s">
        <v>13</v>
      </c>
      <c r="H115" s="33" t="s">
        <v>32</v>
      </c>
      <c r="I115" t="s">
        <v>47</v>
      </c>
      <c r="J115" s="33" t="s">
        <v>38</v>
      </c>
      <c r="K115" t="s">
        <v>39</v>
      </c>
      <c r="L115" s="33" t="s">
        <v>43</v>
      </c>
      <c r="M115">
        <v>14</v>
      </c>
      <c r="N115" s="33">
        <v>16</v>
      </c>
      <c r="O115" s="49">
        <v>0.14000000000000001</v>
      </c>
      <c r="P115" s="56">
        <f t="shared" si="1"/>
        <v>31.360000000000003</v>
      </c>
      <c r="Q115">
        <v>192.64</v>
      </c>
      <c r="R115" s="58">
        <v>33</v>
      </c>
      <c r="S115" s="31">
        <v>225.64</v>
      </c>
    </row>
    <row r="116" spans="1:19" x14ac:dyDescent="0.35">
      <c r="A116" s="52">
        <v>42353</v>
      </c>
      <c r="B116" s="33" t="s">
        <v>288</v>
      </c>
      <c r="C116" t="s">
        <v>289</v>
      </c>
      <c r="D116" s="33" t="s">
        <v>25</v>
      </c>
      <c r="E116" s="33" t="s">
        <v>85</v>
      </c>
      <c r="F116" s="33" t="s">
        <v>29</v>
      </c>
      <c r="G116" t="s">
        <v>8</v>
      </c>
      <c r="H116" s="33" t="s">
        <v>31</v>
      </c>
      <c r="I116" t="s">
        <v>43</v>
      </c>
      <c r="J116" s="33" t="s">
        <v>35</v>
      </c>
      <c r="K116" t="s">
        <v>40</v>
      </c>
      <c r="L116" s="33" t="s">
        <v>46</v>
      </c>
      <c r="M116">
        <v>1012</v>
      </c>
      <c r="N116" s="33">
        <v>6</v>
      </c>
      <c r="O116" s="49">
        <v>0.19</v>
      </c>
      <c r="P116" s="56">
        <f t="shared" si="1"/>
        <v>1153.68</v>
      </c>
      <c r="Q116">
        <v>4918.3200000000006</v>
      </c>
      <c r="R116" s="58">
        <v>40</v>
      </c>
      <c r="S116" s="31">
        <v>4958.3200000000006</v>
      </c>
    </row>
    <row r="117" spans="1:19" x14ac:dyDescent="0.35">
      <c r="A117" s="52">
        <v>42678</v>
      </c>
      <c r="B117" s="33" t="s">
        <v>290</v>
      </c>
      <c r="C117" t="s">
        <v>291</v>
      </c>
      <c r="D117" s="33" t="s">
        <v>26</v>
      </c>
      <c r="E117" s="33" t="s">
        <v>73</v>
      </c>
      <c r="F117" s="33" t="s">
        <v>28</v>
      </c>
      <c r="G117" t="s">
        <v>9</v>
      </c>
      <c r="H117" s="33" t="s">
        <v>32</v>
      </c>
      <c r="I117" t="s">
        <v>43</v>
      </c>
      <c r="J117" s="33" t="s">
        <v>35</v>
      </c>
      <c r="K117" t="s">
        <v>41</v>
      </c>
      <c r="L117" s="33" t="s">
        <v>46</v>
      </c>
      <c r="M117">
        <v>945</v>
      </c>
      <c r="N117" s="33">
        <v>8</v>
      </c>
      <c r="O117" s="49">
        <v>0.11</v>
      </c>
      <c r="P117" s="56">
        <f t="shared" si="1"/>
        <v>831.6</v>
      </c>
      <c r="Q117">
        <v>6728.4000000000005</v>
      </c>
      <c r="R117" s="58">
        <v>25</v>
      </c>
      <c r="S117" s="31">
        <v>6753.4000000000005</v>
      </c>
    </row>
    <row r="118" spans="1:19" x14ac:dyDescent="0.35">
      <c r="A118" s="52">
        <v>43425</v>
      </c>
      <c r="B118" s="33" t="s">
        <v>292</v>
      </c>
      <c r="C118" t="s">
        <v>293</v>
      </c>
      <c r="D118" s="33" t="s">
        <v>25</v>
      </c>
      <c r="E118" s="33" t="s">
        <v>58</v>
      </c>
      <c r="F118" s="33" t="s">
        <v>29</v>
      </c>
      <c r="G118" t="s">
        <v>12</v>
      </c>
      <c r="H118" s="33" t="s">
        <v>31</v>
      </c>
      <c r="I118" t="s">
        <v>47</v>
      </c>
      <c r="J118" s="33" t="s">
        <v>37</v>
      </c>
      <c r="K118" t="s">
        <v>40</v>
      </c>
      <c r="L118" s="33" t="s">
        <v>44</v>
      </c>
      <c r="M118">
        <v>88</v>
      </c>
      <c r="N118" s="33">
        <v>10</v>
      </c>
      <c r="O118" s="49">
        <v>0.17</v>
      </c>
      <c r="P118" s="56">
        <f t="shared" si="1"/>
        <v>149.60000000000002</v>
      </c>
      <c r="Q118">
        <v>730.39999999999986</v>
      </c>
      <c r="R118" s="58">
        <v>48</v>
      </c>
      <c r="S118" s="31">
        <v>778.39999999999986</v>
      </c>
    </row>
    <row r="119" spans="1:19" x14ac:dyDescent="0.35">
      <c r="A119" s="52">
        <v>42787</v>
      </c>
      <c r="B119" s="33" t="s">
        <v>294</v>
      </c>
      <c r="C119" t="s">
        <v>295</v>
      </c>
      <c r="D119" s="33" t="s">
        <v>24</v>
      </c>
      <c r="E119" s="33" t="s">
        <v>55</v>
      </c>
      <c r="F119" s="33" t="s">
        <v>27</v>
      </c>
      <c r="G119" t="s">
        <v>6</v>
      </c>
      <c r="H119" s="33" t="s">
        <v>30</v>
      </c>
      <c r="I119" t="s">
        <v>48</v>
      </c>
      <c r="J119" s="33" t="s">
        <v>35</v>
      </c>
      <c r="K119" t="s">
        <v>39</v>
      </c>
      <c r="L119" s="33" t="s">
        <v>44</v>
      </c>
      <c r="M119">
        <v>1086</v>
      </c>
      <c r="N119" s="33">
        <v>6</v>
      </c>
      <c r="O119" s="49">
        <v>0.16</v>
      </c>
      <c r="P119" s="56">
        <f t="shared" si="1"/>
        <v>1042.56</v>
      </c>
      <c r="Q119">
        <v>5473.44</v>
      </c>
      <c r="R119" s="58">
        <v>37</v>
      </c>
      <c r="S119" s="31">
        <v>5510.44</v>
      </c>
    </row>
    <row r="120" spans="1:19" x14ac:dyDescent="0.35">
      <c r="A120" s="52">
        <v>42955</v>
      </c>
      <c r="B120" s="33" t="s">
        <v>296</v>
      </c>
      <c r="C120" t="s">
        <v>297</v>
      </c>
      <c r="D120" s="33" t="s">
        <v>26</v>
      </c>
      <c r="E120" s="33" t="s">
        <v>106</v>
      </c>
      <c r="F120" s="33" t="s">
        <v>29</v>
      </c>
      <c r="G120" t="s">
        <v>8</v>
      </c>
      <c r="H120" s="33" t="s">
        <v>32</v>
      </c>
      <c r="I120" t="s">
        <v>47</v>
      </c>
      <c r="J120" s="33" t="s">
        <v>35</v>
      </c>
      <c r="K120" t="s">
        <v>39</v>
      </c>
      <c r="L120" s="33" t="s">
        <v>43</v>
      </c>
      <c r="M120">
        <v>1167</v>
      </c>
      <c r="N120" s="33">
        <v>4</v>
      </c>
      <c r="O120" s="49">
        <v>0.09</v>
      </c>
      <c r="P120" s="56">
        <f t="shared" si="1"/>
        <v>420.12</v>
      </c>
      <c r="Q120">
        <v>4247.88</v>
      </c>
      <c r="R120" s="58">
        <v>35</v>
      </c>
      <c r="S120" s="31">
        <v>4282.88</v>
      </c>
    </row>
    <row r="121" spans="1:19" x14ac:dyDescent="0.35">
      <c r="A121" s="52">
        <v>43274</v>
      </c>
      <c r="B121" s="33" t="s">
        <v>298</v>
      </c>
      <c r="C121" t="s">
        <v>299</v>
      </c>
      <c r="D121" s="33" t="s">
        <v>26</v>
      </c>
      <c r="E121" s="33" t="s">
        <v>78</v>
      </c>
      <c r="F121" s="33" t="s">
        <v>27</v>
      </c>
      <c r="G121" t="s">
        <v>11</v>
      </c>
      <c r="H121" s="33" t="s">
        <v>32</v>
      </c>
      <c r="I121" t="s">
        <v>46</v>
      </c>
      <c r="J121" s="33" t="s">
        <v>37</v>
      </c>
      <c r="K121" t="s">
        <v>40</v>
      </c>
      <c r="L121" s="33" t="s">
        <v>45</v>
      </c>
      <c r="M121">
        <v>94</v>
      </c>
      <c r="N121" s="33">
        <v>15</v>
      </c>
      <c r="O121" s="49">
        <v>0.1</v>
      </c>
      <c r="P121" s="56">
        <f t="shared" si="1"/>
        <v>141</v>
      </c>
      <c r="Q121">
        <v>1269</v>
      </c>
      <c r="R121" s="58">
        <v>32</v>
      </c>
      <c r="S121" s="31">
        <v>1301</v>
      </c>
    </row>
    <row r="122" spans="1:19" x14ac:dyDescent="0.35">
      <c r="A122" s="52">
        <v>42811</v>
      </c>
      <c r="B122" s="33" t="s">
        <v>300</v>
      </c>
      <c r="C122" t="s">
        <v>301</v>
      </c>
      <c r="D122" s="33" t="s">
        <v>24</v>
      </c>
      <c r="E122" s="33" t="s">
        <v>58</v>
      </c>
      <c r="F122" s="33" t="s">
        <v>29</v>
      </c>
      <c r="G122" t="s">
        <v>10</v>
      </c>
      <c r="H122" s="33" t="s">
        <v>33</v>
      </c>
      <c r="I122" t="s">
        <v>48</v>
      </c>
      <c r="J122" s="33" t="s">
        <v>36</v>
      </c>
      <c r="K122" t="s">
        <v>42</v>
      </c>
      <c r="L122" s="33" t="s">
        <v>43</v>
      </c>
      <c r="M122">
        <v>302</v>
      </c>
      <c r="N122" s="33">
        <v>6</v>
      </c>
      <c r="O122" s="49">
        <v>0.16</v>
      </c>
      <c r="P122" s="56">
        <f t="shared" si="1"/>
        <v>289.92</v>
      </c>
      <c r="Q122">
        <v>1522.08</v>
      </c>
      <c r="R122" s="58">
        <v>28</v>
      </c>
      <c r="S122" s="31">
        <v>1550.08</v>
      </c>
    </row>
    <row r="123" spans="1:19" x14ac:dyDescent="0.35">
      <c r="A123" s="52">
        <v>42209</v>
      </c>
      <c r="B123" s="33" t="s">
        <v>302</v>
      </c>
      <c r="C123" t="s">
        <v>303</v>
      </c>
      <c r="D123" s="33" t="s">
        <v>25</v>
      </c>
      <c r="E123" s="33" t="s">
        <v>115</v>
      </c>
      <c r="F123" s="33" t="s">
        <v>28</v>
      </c>
      <c r="G123" t="s">
        <v>13</v>
      </c>
      <c r="H123" s="33" t="s">
        <v>32</v>
      </c>
      <c r="I123" t="s">
        <v>43</v>
      </c>
      <c r="J123" s="33" t="s">
        <v>38</v>
      </c>
      <c r="K123" t="s">
        <v>42</v>
      </c>
      <c r="L123" s="33" t="s">
        <v>46</v>
      </c>
      <c r="M123">
        <v>11</v>
      </c>
      <c r="N123" s="33">
        <v>16</v>
      </c>
      <c r="O123" s="49">
        <v>0.18</v>
      </c>
      <c r="P123" s="56">
        <f t="shared" si="1"/>
        <v>31.68</v>
      </c>
      <c r="Q123">
        <v>144.32000000000002</v>
      </c>
      <c r="R123" s="58">
        <v>43</v>
      </c>
      <c r="S123" s="31">
        <v>187.32000000000002</v>
      </c>
    </row>
    <row r="124" spans="1:19" x14ac:dyDescent="0.35">
      <c r="A124" s="52">
        <v>42726</v>
      </c>
      <c r="B124" s="33" t="s">
        <v>304</v>
      </c>
      <c r="C124" t="s">
        <v>305</v>
      </c>
      <c r="D124" s="33" t="s">
        <v>26</v>
      </c>
      <c r="E124" s="33" t="s">
        <v>106</v>
      </c>
      <c r="F124" s="33" t="s">
        <v>29</v>
      </c>
      <c r="G124" t="s">
        <v>7</v>
      </c>
      <c r="H124" s="33" t="s">
        <v>31</v>
      </c>
      <c r="I124" t="s">
        <v>46</v>
      </c>
      <c r="J124" s="33" t="s">
        <v>36</v>
      </c>
      <c r="K124" t="s">
        <v>41</v>
      </c>
      <c r="L124" s="33" t="s">
        <v>44</v>
      </c>
      <c r="M124">
        <v>232</v>
      </c>
      <c r="N124" s="33">
        <v>15</v>
      </c>
      <c r="O124" s="49">
        <v>0.19</v>
      </c>
      <c r="P124" s="56">
        <f t="shared" si="1"/>
        <v>661.2</v>
      </c>
      <c r="Q124">
        <v>2818.8</v>
      </c>
      <c r="R124" s="58">
        <v>43</v>
      </c>
      <c r="S124" s="31">
        <v>2861.8</v>
      </c>
    </row>
    <row r="125" spans="1:19" x14ac:dyDescent="0.35">
      <c r="A125" s="52">
        <v>42638</v>
      </c>
      <c r="B125" s="33" t="s">
        <v>306</v>
      </c>
      <c r="C125" t="s">
        <v>307</v>
      </c>
      <c r="D125" s="33" t="s">
        <v>25</v>
      </c>
      <c r="E125" s="33" t="s">
        <v>85</v>
      </c>
      <c r="F125" s="33" t="s">
        <v>27</v>
      </c>
      <c r="G125" t="s">
        <v>6</v>
      </c>
      <c r="H125" s="33" t="s">
        <v>30</v>
      </c>
      <c r="I125" t="s">
        <v>47</v>
      </c>
      <c r="J125" s="33" t="s">
        <v>35</v>
      </c>
      <c r="K125" t="s">
        <v>42</v>
      </c>
      <c r="L125" s="33" t="s">
        <v>46</v>
      </c>
      <c r="M125">
        <v>1167</v>
      </c>
      <c r="N125" s="33">
        <v>8</v>
      </c>
      <c r="O125" s="49">
        <v>0.18</v>
      </c>
      <c r="P125" s="56">
        <f t="shared" si="1"/>
        <v>1680.48</v>
      </c>
      <c r="Q125">
        <v>7655.52</v>
      </c>
      <c r="R125" s="58">
        <v>35</v>
      </c>
      <c r="S125" s="31">
        <v>7690.52</v>
      </c>
    </row>
    <row r="126" spans="1:19" x14ac:dyDescent="0.35">
      <c r="A126" s="52">
        <v>44086</v>
      </c>
      <c r="B126" s="33" t="s">
        <v>308</v>
      </c>
      <c r="C126" t="s">
        <v>309</v>
      </c>
      <c r="D126" s="33" t="s">
        <v>26</v>
      </c>
      <c r="E126" s="33" t="s">
        <v>85</v>
      </c>
      <c r="F126" s="33" t="s">
        <v>29</v>
      </c>
      <c r="G126" t="s">
        <v>10</v>
      </c>
      <c r="H126" s="33" t="s">
        <v>30</v>
      </c>
      <c r="I126" t="s">
        <v>46</v>
      </c>
      <c r="J126" s="33" t="s">
        <v>38</v>
      </c>
      <c r="K126" t="s">
        <v>42</v>
      </c>
      <c r="L126" s="33" t="s">
        <v>46</v>
      </c>
      <c r="M126">
        <v>19</v>
      </c>
      <c r="N126" s="33">
        <v>24</v>
      </c>
      <c r="O126" s="49">
        <v>0.18</v>
      </c>
      <c r="P126" s="56">
        <f t="shared" si="1"/>
        <v>82.080000000000013</v>
      </c>
      <c r="Q126">
        <v>373.92</v>
      </c>
      <c r="R126" s="58">
        <v>25</v>
      </c>
      <c r="S126" s="31">
        <v>398.92</v>
      </c>
    </row>
    <row r="127" spans="1:19" x14ac:dyDescent="0.35">
      <c r="A127" s="52">
        <v>42987</v>
      </c>
      <c r="B127" s="33" t="s">
        <v>310</v>
      </c>
      <c r="C127" t="s">
        <v>311</v>
      </c>
      <c r="D127" s="33" t="s">
        <v>26</v>
      </c>
      <c r="E127" s="33" t="s">
        <v>63</v>
      </c>
      <c r="F127" s="33" t="s">
        <v>27</v>
      </c>
      <c r="G127" t="s">
        <v>11</v>
      </c>
      <c r="H127" s="33" t="s">
        <v>31</v>
      </c>
      <c r="I127" t="s">
        <v>43</v>
      </c>
      <c r="J127" s="33" t="s">
        <v>35</v>
      </c>
      <c r="K127" t="s">
        <v>41</v>
      </c>
      <c r="L127" s="33" t="s">
        <v>43</v>
      </c>
      <c r="M127">
        <v>1194</v>
      </c>
      <c r="N127" s="33">
        <v>10</v>
      </c>
      <c r="O127" s="49">
        <v>0.09</v>
      </c>
      <c r="P127" s="56">
        <f t="shared" si="1"/>
        <v>1074.5999999999999</v>
      </c>
      <c r="Q127">
        <v>10865.4</v>
      </c>
      <c r="R127" s="58">
        <v>31</v>
      </c>
      <c r="S127" s="31">
        <v>10896.4</v>
      </c>
    </row>
    <row r="128" spans="1:19" x14ac:dyDescent="0.35">
      <c r="A128" s="52">
        <v>42731</v>
      </c>
      <c r="B128" s="33" t="s">
        <v>312</v>
      </c>
      <c r="C128" t="s">
        <v>313</v>
      </c>
      <c r="D128" s="33" t="s">
        <v>26</v>
      </c>
      <c r="E128" s="33" t="s">
        <v>58</v>
      </c>
      <c r="F128" s="33" t="s">
        <v>28</v>
      </c>
      <c r="G128" t="s">
        <v>8</v>
      </c>
      <c r="H128" s="33" t="s">
        <v>32</v>
      </c>
      <c r="I128" t="s">
        <v>46</v>
      </c>
      <c r="J128" s="33" t="s">
        <v>36</v>
      </c>
      <c r="K128" t="s">
        <v>41</v>
      </c>
      <c r="L128" s="33" t="s">
        <v>45</v>
      </c>
      <c r="M128">
        <v>261</v>
      </c>
      <c r="N128" s="33">
        <v>15</v>
      </c>
      <c r="O128" s="49">
        <v>0.12</v>
      </c>
      <c r="P128" s="56">
        <f t="shared" si="1"/>
        <v>469.79999999999995</v>
      </c>
      <c r="Q128">
        <v>3445.2</v>
      </c>
      <c r="R128" s="58">
        <v>23</v>
      </c>
      <c r="S128" s="31">
        <v>3468.2</v>
      </c>
    </row>
    <row r="129" spans="1:19" x14ac:dyDescent="0.35">
      <c r="A129" s="52">
        <v>44329</v>
      </c>
      <c r="B129" s="33" t="s">
        <v>314</v>
      </c>
      <c r="C129" t="s">
        <v>315</v>
      </c>
      <c r="D129" s="33" t="s">
        <v>24</v>
      </c>
      <c r="E129" s="33" t="s">
        <v>106</v>
      </c>
      <c r="F129" s="33" t="s">
        <v>27</v>
      </c>
      <c r="G129" t="s">
        <v>12</v>
      </c>
      <c r="H129" s="33" t="s">
        <v>31</v>
      </c>
      <c r="I129" t="s">
        <v>46</v>
      </c>
      <c r="J129" s="33" t="s">
        <v>34</v>
      </c>
      <c r="K129" t="s">
        <v>40</v>
      </c>
      <c r="L129" s="33" t="s">
        <v>43</v>
      </c>
      <c r="M129">
        <v>258</v>
      </c>
      <c r="N129" s="33">
        <v>4</v>
      </c>
      <c r="O129" s="49">
        <v>0.09</v>
      </c>
      <c r="P129" s="56">
        <f t="shared" si="1"/>
        <v>92.88</v>
      </c>
      <c r="Q129">
        <v>939.12</v>
      </c>
      <c r="R129" s="58">
        <v>41</v>
      </c>
      <c r="S129" s="31">
        <v>980.12</v>
      </c>
    </row>
    <row r="130" spans="1:19" x14ac:dyDescent="0.35">
      <c r="A130" s="52">
        <v>44022</v>
      </c>
      <c r="B130" s="33" t="s">
        <v>316</v>
      </c>
      <c r="C130" t="s">
        <v>317</v>
      </c>
      <c r="D130" s="33" t="s">
        <v>26</v>
      </c>
      <c r="E130" s="33" t="s">
        <v>52</v>
      </c>
      <c r="F130" s="33" t="s">
        <v>27</v>
      </c>
      <c r="G130" t="s">
        <v>9</v>
      </c>
      <c r="H130" s="33" t="s">
        <v>33</v>
      </c>
      <c r="I130" t="s">
        <v>45</v>
      </c>
      <c r="J130" s="33" t="s">
        <v>35</v>
      </c>
      <c r="K130" t="s">
        <v>40</v>
      </c>
      <c r="L130" s="33" t="s">
        <v>44</v>
      </c>
      <c r="M130">
        <v>928</v>
      </c>
      <c r="N130" s="33">
        <v>6</v>
      </c>
      <c r="O130" s="49">
        <v>0.16</v>
      </c>
      <c r="P130" s="56">
        <f t="shared" si="1"/>
        <v>890.88</v>
      </c>
      <c r="Q130">
        <v>4677.12</v>
      </c>
      <c r="R130" s="58">
        <v>43</v>
      </c>
      <c r="S130" s="31">
        <v>4720.12</v>
      </c>
    </row>
    <row r="131" spans="1:19" x14ac:dyDescent="0.35">
      <c r="A131" s="52">
        <v>43413</v>
      </c>
      <c r="B131" s="33" t="s">
        <v>318</v>
      </c>
      <c r="C131" t="s">
        <v>319</v>
      </c>
      <c r="D131" s="33" t="s">
        <v>26</v>
      </c>
      <c r="E131" s="33" t="s">
        <v>68</v>
      </c>
      <c r="F131" s="33" t="s">
        <v>28</v>
      </c>
      <c r="G131" t="s">
        <v>8</v>
      </c>
      <c r="H131" s="33" t="s">
        <v>30</v>
      </c>
      <c r="I131" t="s">
        <v>47</v>
      </c>
      <c r="J131" s="33" t="s">
        <v>35</v>
      </c>
      <c r="K131" t="s">
        <v>41</v>
      </c>
      <c r="L131" s="33" t="s">
        <v>46</v>
      </c>
      <c r="M131">
        <v>956</v>
      </c>
      <c r="N131" s="33">
        <v>8</v>
      </c>
      <c r="O131" s="49">
        <v>0.17</v>
      </c>
      <c r="P131" s="56">
        <f t="shared" ref="P131:P194" si="2">O131*N131*M131</f>
        <v>1300.1600000000001</v>
      </c>
      <c r="Q131">
        <v>6347.84</v>
      </c>
      <c r="R131" s="58">
        <v>47</v>
      </c>
      <c r="S131" s="31">
        <v>6394.84</v>
      </c>
    </row>
    <row r="132" spans="1:19" x14ac:dyDescent="0.35">
      <c r="A132" s="52">
        <v>44424</v>
      </c>
      <c r="B132" s="33" t="s">
        <v>320</v>
      </c>
      <c r="C132" t="s">
        <v>321</v>
      </c>
      <c r="D132" s="33" t="s">
        <v>25</v>
      </c>
      <c r="E132" s="33" t="s">
        <v>55</v>
      </c>
      <c r="F132" s="33" t="s">
        <v>28</v>
      </c>
      <c r="G132" t="s">
        <v>10</v>
      </c>
      <c r="H132" s="33" t="s">
        <v>32</v>
      </c>
      <c r="I132" t="s">
        <v>43</v>
      </c>
      <c r="J132" s="33" t="s">
        <v>37</v>
      </c>
      <c r="K132" t="s">
        <v>39</v>
      </c>
      <c r="L132" s="33" t="s">
        <v>46</v>
      </c>
      <c r="M132">
        <v>96</v>
      </c>
      <c r="N132" s="33">
        <v>20</v>
      </c>
      <c r="O132" s="49">
        <v>0.15</v>
      </c>
      <c r="P132" s="56">
        <f t="shared" si="2"/>
        <v>288</v>
      </c>
      <c r="Q132">
        <v>1632</v>
      </c>
      <c r="R132" s="58">
        <v>37</v>
      </c>
      <c r="S132" s="31">
        <v>1669</v>
      </c>
    </row>
    <row r="133" spans="1:19" x14ac:dyDescent="0.35">
      <c r="A133" s="52">
        <v>43028</v>
      </c>
      <c r="B133" s="33" t="s">
        <v>322</v>
      </c>
      <c r="C133" t="s">
        <v>323</v>
      </c>
      <c r="D133" s="33" t="s">
        <v>26</v>
      </c>
      <c r="E133" s="33" t="s">
        <v>63</v>
      </c>
      <c r="F133" s="33" t="s">
        <v>29</v>
      </c>
      <c r="G133" t="s">
        <v>12</v>
      </c>
      <c r="H133" s="33" t="s">
        <v>32</v>
      </c>
      <c r="I133" t="s">
        <v>47</v>
      </c>
      <c r="J133" s="33" t="s">
        <v>37</v>
      </c>
      <c r="K133" t="s">
        <v>40</v>
      </c>
      <c r="L133" s="33" t="s">
        <v>44</v>
      </c>
      <c r="M133">
        <v>66</v>
      </c>
      <c r="N133" s="33">
        <v>10</v>
      </c>
      <c r="O133" s="49">
        <v>0.12</v>
      </c>
      <c r="P133" s="56">
        <f t="shared" si="2"/>
        <v>79.2</v>
      </c>
      <c r="Q133">
        <v>580.80000000000007</v>
      </c>
      <c r="R133" s="58">
        <v>36</v>
      </c>
      <c r="S133" s="31">
        <v>616.80000000000007</v>
      </c>
    </row>
    <row r="134" spans="1:19" x14ac:dyDescent="0.35">
      <c r="A134" s="52">
        <v>42955</v>
      </c>
      <c r="B134" s="33" t="s">
        <v>324</v>
      </c>
      <c r="C134" t="s">
        <v>325</v>
      </c>
      <c r="D134" s="33" t="s">
        <v>24</v>
      </c>
      <c r="E134" s="33" t="s">
        <v>115</v>
      </c>
      <c r="F134" s="33" t="s">
        <v>28</v>
      </c>
      <c r="G134" t="s">
        <v>7</v>
      </c>
      <c r="H134" s="33" t="s">
        <v>31</v>
      </c>
      <c r="I134" t="s">
        <v>47</v>
      </c>
      <c r="J134" s="33" t="s">
        <v>38</v>
      </c>
      <c r="K134" t="s">
        <v>41</v>
      </c>
      <c r="L134" s="33" t="s">
        <v>44</v>
      </c>
      <c r="M134">
        <v>11</v>
      </c>
      <c r="N134" s="33">
        <v>24</v>
      </c>
      <c r="O134" s="49">
        <v>0.17</v>
      </c>
      <c r="P134" s="56">
        <f t="shared" si="2"/>
        <v>44.88</v>
      </c>
      <c r="Q134">
        <v>219.11999999999998</v>
      </c>
      <c r="R134" s="58">
        <v>20</v>
      </c>
      <c r="S134" s="31">
        <v>239.11999999999998</v>
      </c>
    </row>
    <row r="135" spans="1:19" x14ac:dyDescent="0.35">
      <c r="A135" s="52">
        <v>42501</v>
      </c>
      <c r="B135" s="33" t="s">
        <v>326</v>
      </c>
      <c r="C135" t="s">
        <v>327</v>
      </c>
      <c r="D135" s="33" t="s">
        <v>24</v>
      </c>
      <c r="E135" s="33" t="s">
        <v>73</v>
      </c>
      <c r="F135" s="33" t="s">
        <v>29</v>
      </c>
      <c r="G135" t="s">
        <v>12</v>
      </c>
      <c r="H135" s="33" t="s">
        <v>31</v>
      </c>
      <c r="I135" t="s">
        <v>45</v>
      </c>
      <c r="J135" s="33" t="s">
        <v>38</v>
      </c>
      <c r="K135" t="s">
        <v>39</v>
      </c>
      <c r="L135" s="33" t="s">
        <v>45</v>
      </c>
      <c r="M135">
        <v>10</v>
      </c>
      <c r="N135" s="33">
        <v>24</v>
      </c>
      <c r="O135" s="49">
        <v>0.19</v>
      </c>
      <c r="P135" s="56">
        <f t="shared" si="2"/>
        <v>45.600000000000009</v>
      </c>
      <c r="Q135">
        <v>194.4</v>
      </c>
      <c r="R135" s="58">
        <v>43</v>
      </c>
      <c r="S135" s="31">
        <v>237.4</v>
      </c>
    </row>
    <row r="136" spans="1:19" x14ac:dyDescent="0.35">
      <c r="A136" s="52">
        <v>44054</v>
      </c>
      <c r="B136" s="33" t="s">
        <v>328</v>
      </c>
      <c r="C136" t="s">
        <v>329</v>
      </c>
      <c r="D136" s="33" t="s">
        <v>26</v>
      </c>
      <c r="E136" s="33" t="s">
        <v>55</v>
      </c>
      <c r="F136" s="33" t="s">
        <v>28</v>
      </c>
      <c r="G136" t="s">
        <v>10</v>
      </c>
      <c r="H136" s="33" t="s">
        <v>31</v>
      </c>
      <c r="I136" t="s">
        <v>46</v>
      </c>
      <c r="J136" s="33" t="s">
        <v>34</v>
      </c>
      <c r="K136" t="s">
        <v>42</v>
      </c>
      <c r="L136" s="33" t="s">
        <v>44</v>
      </c>
      <c r="M136">
        <v>252</v>
      </c>
      <c r="N136" s="33">
        <v>8</v>
      </c>
      <c r="O136" s="49">
        <v>0.1</v>
      </c>
      <c r="P136" s="56">
        <f t="shared" si="2"/>
        <v>201.60000000000002</v>
      </c>
      <c r="Q136">
        <v>1814.4</v>
      </c>
      <c r="R136" s="58">
        <v>36</v>
      </c>
      <c r="S136" s="31">
        <v>1850.4</v>
      </c>
    </row>
    <row r="137" spans="1:19" x14ac:dyDescent="0.35">
      <c r="A137" s="52">
        <v>43011</v>
      </c>
      <c r="B137" s="33" t="s">
        <v>330</v>
      </c>
      <c r="C137" t="s">
        <v>331</v>
      </c>
      <c r="D137" s="33" t="s">
        <v>24</v>
      </c>
      <c r="E137" s="33" t="s">
        <v>58</v>
      </c>
      <c r="F137" s="33" t="s">
        <v>28</v>
      </c>
      <c r="G137" t="s">
        <v>10</v>
      </c>
      <c r="H137" s="33" t="s">
        <v>30</v>
      </c>
      <c r="I137" t="s">
        <v>47</v>
      </c>
      <c r="J137" s="33" t="s">
        <v>36</v>
      </c>
      <c r="K137" t="s">
        <v>42</v>
      </c>
      <c r="L137" s="33" t="s">
        <v>44</v>
      </c>
      <c r="M137">
        <v>275</v>
      </c>
      <c r="N137" s="33">
        <v>15</v>
      </c>
      <c r="O137" s="49">
        <v>0.16</v>
      </c>
      <c r="P137" s="56">
        <f t="shared" si="2"/>
        <v>660</v>
      </c>
      <c r="Q137">
        <v>3465</v>
      </c>
      <c r="R137" s="58">
        <v>32</v>
      </c>
      <c r="S137" s="31">
        <v>3497</v>
      </c>
    </row>
    <row r="138" spans="1:19" x14ac:dyDescent="0.35">
      <c r="A138" s="52">
        <v>43899</v>
      </c>
      <c r="B138" s="33" t="s">
        <v>332</v>
      </c>
      <c r="C138" t="s">
        <v>333</v>
      </c>
      <c r="D138" s="33" t="s">
        <v>24</v>
      </c>
      <c r="E138" s="33" t="s">
        <v>58</v>
      </c>
      <c r="F138" s="33" t="s">
        <v>29</v>
      </c>
      <c r="G138" t="s">
        <v>10</v>
      </c>
      <c r="H138" s="33" t="s">
        <v>31</v>
      </c>
      <c r="I138" t="s">
        <v>43</v>
      </c>
      <c r="J138" s="33" t="s">
        <v>36</v>
      </c>
      <c r="K138" t="s">
        <v>40</v>
      </c>
      <c r="L138" s="33" t="s">
        <v>45</v>
      </c>
      <c r="M138">
        <v>235</v>
      </c>
      <c r="N138" s="33">
        <v>12</v>
      </c>
      <c r="O138" s="49">
        <v>0.08</v>
      </c>
      <c r="P138" s="56">
        <f t="shared" si="2"/>
        <v>225.6</v>
      </c>
      <c r="Q138">
        <v>2594.4</v>
      </c>
      <c r="R138" s="58">
        <v>48</v>
      </c>
      <c r="S138" s="31">
        <v>2642.4</v>
      </c>
    </row>
    <row r="139" spans="1:19" x14ac:dyDescent="0.35">
      <c r="A139" s="52">
        <v>44574</v>
      </c>
      <c r="B139" s="33" t="s">
        <v>334</v>
      </c>
      <c r="C139" t="s">
        <v>335</v>
      </c>
      <c r="D139" s="33" t="s">
        <v>24</v>
      </c>
      <c r="E139" s="33" t="s">
        <v>73</v>
      </c>
      <c r="F139" s="33" t="s">
        <v>28</v>
      </c>
      <c r="G139" t="s">
        <v>12</v>
      </c>
      <c r="H139" s="33" t="s">
        <v>33</v>
      </c>
      <c r="I139" t="s">
        <v>44</v>
      </c>
      <c r="J139" s="33" t="s">
        <v>34</v>
      </c>
      <c r="K139" t="s">
        <v>40</v>
      </c>
      <c r="L139" s="33" t="s">
        <v>43</v>
      </c>
      <c r="M139">
        <v>200</v>
      </c>
      <c r="N139" s="33">
        <v>8</v>
      </c>
      <c r="O139" s="49">
        <v>0.08</v>
      </c>
      <c r="P139" s="56">
        <f t="shared" si="2"/>
        <v>128</v>
      </c>
      <c r="Q139">
        <v>1472</v>
      </c>
      <c r="R139" s="58">
        <v>23</v>
      </c>
      <c r="S139" s="31">
        <v>1495</v>
      </c>
    </row>
    <row r="140" spans="1:19" x14ac:dyDescent="0.35">
      <c r="A140" s="52">
        <v>43998</v>
      </c>
      <c r="B140" s="33" t="s">
        <v>336</v>
      </c>
      <c r="C140" t="s">
        <v>337</v>
      </c>
      <c r="D140" s="33" t="s">
        <v>26</v>
      </c>
      <c r="E140" s="33" t="s">
        <v>63</v>
      </c>
      <c r="F140" s="33" t="s">
        <v>27</v>
      </c>
      <c r="G140" t="s">
        <v>7</v>
      </c>
      <c r="H140" s="33" t="s">
        <v>32</v>
      </c>
      <c r="I140" t="s">
        <v>46</v>
      </c>
      <c r="J140" s="33" t="s">
        <v>34</v>
      </c>
      <c r="K140" t="s">
        <v>40</v>
      </c>
      <c r="L140" s="33" t="s">
        <v>44</v>
      </c>
      <c r="M140">
        <v>269</v>
      </c>
      <c r="N140" s="33">
        <v>10</v>
      </c>
      <c r="O140" s="49">
        <v>0.11</v>
      </c>
      <c r="P140" s="56">
        <f t="shared" si="2"/>
        <v>295.90000000000003</v>
      </c>
      <c r="Q140">
        <v>2394.1</v>
      </c>
      <c r="R140" s="58">
        <v>36</v>
      </c>
      <c r="S140" s="31">
        <v>2430.1</v>
      </c>
    </row>
    <row r="141" spans="1:19" x14ac:dyDescent="0.35">
      <c r="A141" s="52">
        <v>43104</v>
      </c>
      <c r="B141" s="33" t="s">
        <v>338</v>
      </c>
      <c r="C141" t="s">
        <v>339</v>
      </c>
      <c r="D141" s="33" t="s">
        <v>24</v>
      </c>
      <c r="E141" s="33" t="s">
        <v>68</v>
      </c>
      <c r="F141" s="33" t="s">
        <v>27</v>
      </c>
      <c r="G141" t="s">
        <v>7</v>
      </c>
      <c r="H141" s="33" t="s">
        <v>31</v>
      </c>
      <c r="I141" t="s">
        <v>48</v>
      </c>
      <c r="J141" s="33" t="s">
        <v>34</v>
      </c>
      <c r="K141" t="s">
        <v>39</v>
      </c>
      <c r="L141" s="33" t="s">
        <v>44</v>
      </c>
      <c r="M141">
        <v>257</v>
      </c>
      <c r="N141" s="33">
        <v>4</v>
      </c>
      <c r="O141" s="49">
        <v>0.08</v>
      </c>
      <c r="P141" s="56">
        <f t="shared" si="2"/>
        <v>82.24</v>
      </c>
      <c r="Q141">
        <v>945.76</v>
      </c>
      <c r="R141" s="58">
        <v>48</v>
      </c>
      <c r="S141" s="31">
        <v>993.76</v>
      </c>
    </row>
    <row r="142" spans="1:19" x14ac:dyDescent="0.35">
      <c r="A142" s="52">
        <v>43362</v>
      </c>
      <c r="B142" s="33" t="s">
        <v>340</v>
      </c>
      <c r="C142" t="s">
        <v>341</v>
      </c>
      <c r="D142" s="33" t="s">
        <v>24</v>
      </c>
      <c r="E142" s="33" t="s">
        <v>78</v>
      </c>
      <c r="F142" s="33" t="s">
        <v>27</v>
      </c>
      <c r="G142" t="s">
        <v>12</v>
      </c>
      <c r="H142" s="33" t="s">
        <v>33</v>
      </c>
      <c r="I142" t="s">
        <v>45</v>
      </c>
      <c r="J142" s="33" t="s">
        <v>38</v>
      </c>
      <c r="K142" t="s">
        <v>42</v>
      </c>
      <c r="L142" s="33" t="s">
        <v>44</v>
      </c>
      <c r="M142">
        <v>18</v>
      </c>
      <c r="N142" s="33">
        <v>24</v>
      </c>
      <c r="O142" s="49">
        <v>0.13</v>
      </c>
      <c r="P142" s="56">
        <f t="shared" si="2"/>
        <v>56.160000000000004</v>
      </c>
      <c r="Q142">
        <v>375.84</v>
      </c>
      <c r="R142" s="58">
        <v>33</v>
      </c>
      <c r="S142" s="31">
        <v>408.84</v>
      </c>
    </row>
    <row r="143" spans="1:19" x14ac:dyDescent="0.35">
      <c r="A143" s="52">
        <v>43709</v>
      </c>
      <c r="B143" s="33" t="s">
        <v>342</v>
      </c>
      <c r="C143" t="s">
        <v>343</v>
      </c>
      <c r="D143" s="33" t="s">
        <v>25</v>
      </c>
      <c r="E143" s="33" t="s">
        <v>106</v>
      </c>
      <c r="F143" s="33" t="s">
        <v>29</v>
      </c>
      <c r="G143" t="s">
        <v>9</v>
      </c>
      <c r="H143" s="33" t="s">
        <v>30</v>
      </c>
      <c r="I143" t="s">
        <v>46</v>
      </c>
      <c r="J143" s="33" t="s">
        <v>37</v>
      </c>
      <c r="K143" t="s">
        <v>39</v>
      </c>
      <c r="L143" s="33" t="s">
        <v>46</v>
      </c>
      <c r="M143">
        <v>100</v>
      </c>
      <c r="N143" s="33">
        <v>20</v>
      </c>
      <c r="O143" s="49">
        <v>0.09</v>
      </c>
      <c r="P143" s="56">
        <f t="shared" si="2"/>
        <v>179.99999999999997</v>
      </c>
      <c r="Q143">
        <v>1820</v>
      </c>
      <c r="R143" s="58">
        <v>47</v>
      </c>
      <c r="S143" s="31">
        <v>1867</v>
      </c>
    </row>
    <row r="144" spans="1:19" x14ac:dyDescent="0.35">
      <c r="A144" s="52">
        <v>42476</v>
      </c>
      <c r="B144" s="33" t="s">
        <v>344</v>
      </c>
      <c r="C144" t="s">
        <v>345</v>
      </c>
      <c r="D144" s="33" t="s">
        <v>25</v>
      </c>
      <c r="E144" s="33" t="s">
        <v>58</v>
      </c>
      <c r="F144" s="33" t="s">
        <v>27</v>
      </c>
      <c r="G144" t="s">
        <v>12</v>
      </c>
      <c r="H144" s="33" t="s">
        <v>30</v>
      </c>
      <c r="I144" t="s">
        <v>47</v>
      </c>
      <c r="J144" s="33" t="s">
        <v>36</v>
      </c>
      <c r="K144" t="s">
        <v>42</v>
      </c>
      <c r="L144" s="33" t="s">
        <v>44</v>
      </c>
      <c r="M144">
        <v>436</v>
      </c>
      <c r="N144" s="33">
        <v>15</v>
      </c>
      <c r="O144" s="49">
        <v>0.11</v>
      </c>
      <c r="P144" s="56">
        <f t="shared" si="2"/>
        <v>719.4</v>
      </c>
      <c r="Q144">
        <v>5820.5999999999995</v>
      </c>
      <c r="R144" s="58">
        <v>43</v>
      </c>
      <c r="S144" s="31">
        <v>5863.5999999999995</v>
      </c>
    </row>
    <row r="145" spans="1:19" x14ac:dyDescent="0.35">
      <c r="A145" s="52">
        <v>42408</v>
      </c>
      <c r="B145" s="33" t="s">
        <v>346</v>
      </c>
      <c r="C145" t="s">
        <v>347</v>
      </c>
      <c r="D145" s="33" t="s">
        <v>25</v>
      </c>
      <c r="E145" s="33" t="s">
        <v>85</v>
      </c>
      <c r="F145" s="33" t="s">
        <v>28</v>
      </c>
      <c r="G145" t="s">
        <v>9</v>
      </c>
      <c r="H145" s="33" t="s">
        <v>31</v>
      </c>
      <c r="I145" t="s">
        <v>43</v>
      </c>
      <c r="J145" s="33" t="s">
        <v>38</v>
      </c>
      <c r="K145" t="s">
        <v>41</v>
      </c>
      <c r="L145" s="33" t="s">
        <v>45</v>
      </c>
      <c r="M145">
        <v>14</v>
      </c>
      <c r="N145" s="33">
        <v>16</v>
      </c>
      <c r="O145" s="49">
        <v>0.08</v>
      </c>
      <c r="P145" s="56">
        <f t="shared" si="2"/>
        <v>17.920000000000002</v>
      </c>
      <c r="Q145">
        <v>206.08</v>
      </c>
      <c r="R145" s="58">
        <v>36</v>
      </c>
      <c r="S145" s="31">
        <v>242.08</v>
      </c>
    </row>
    <row r="146" spans="1:19" x14ac:dyDescent="0.35">
      <c r="A146" s="52">
        <v>43734</v>
      </c>
      <c r="B146" s="33" t="s">
        <v>348</v>
      </c>
      <c r="C146" t="s">
        <v>349</v>
      </c>
      <c r="D146" s="33" t="s">
        <v>26</v>
      </c>
      <c r="E146" s="33" t="s">
        <v>63</v>
      </c>
      <c r="F146" s="33" t="s">
        <v>29</v>
      </c>
      <c r="G146" t="s">
        <v>11</v>
      </c>
      <c r="H146" s="33" t="s">
        <v>32</v>
      </c>
      <c r="I146" t="s">
        <v>44</v>
      </c>
      <c r="J146" s="33" t="s">
        <v>37</v>
      </c>
      <c r="K146" t="s">
        <v>39</v>
      </c>
      <c r="L146" s="33" t="s">
        <v>45</v>
      </c>
      <c r="M146">
        <v>66</v>
      </c>
      <c r="N146" s="33">
        <v>10</v>
      </c>
      <c r="O146" s="49">
        <v>0.2</v>
      </c>
      <c r="P146" s="56">
        <f t="shared" si="2"/>
        <v>132</v>
      </c>
      <c r="Q146">
        <v>528</v>
      </c>
      <c r="R146" s="58">
        <v>36</v>
      </c>
      <c r="S146" s="31">
        <v>564</v>
      </c>
    </row>
    <row r="147" spans="1:19" x14ac:dyDescent="0.35">
      <c r="A147" s="52">
        <v>44565</v>
      </c>
      <c r="B147" s="33" t="s">
        <v>350</v>
      </c>
      <c r="C147" t="s">
        <v>351</v>
      </c>
      <c r="D147" s="33" t="s">
        <v>24</v>
      </c>
      <c r="E147" s="33" t="s">
        <v>58</v>
      </c>
      <c r="F147" s="33" t="s">
        <v>29</v>
      </c>
      <c r="G147" t="s">
        <v>6</v>
      </c>
      <c r="H147" s="33" t="s">
        <v>30</v>
      </c>
      <c r="I147" t="s">
        <v>43</v>
      </c>
      <c r="J147" s="33" t="s">
        <v>38</v>
      </c>
      <c r="K147" t="s">
        <v>42</v>
      </c>
      <c r="L147" s="33" t="s">
        <v>45</v>
      </c>
      <c r="M147">
        <v>17</v>
      </c>
      <c r="N147" s="33">
        <v>40</v>
      </c>
      <c r="O147" s="49">
        <v>0.15</v>
      </c>
      <c r="P147" s="56">
        <f t="shared" si="2"/>
        <v>102</v>
      </c>
      <c r="Q147">
        <v>578</v>
      </c>
      <c r="R147" s="58">
        <v>46</v>
      </c>
      <c r="S147" s="31">
        <v>624</v>
      </c>
    </row>
    <row r="148" spans="1:19" x14ac:dyDescent="0.35">
      <c r="A148" s="52">
        <v>44065</v>
      </c>
      <c r="B148" s="33" t="s">
        <v>352</v>
      </c>
      <c r="C148" t="s">
        <v>353</v>
      </c>
      <c r="D148" s="33" t="s">
        <v>24</v>
      </c>
      <c r="E148" s="33" t="s">
        <v>63</v>
      </c>
      <c r="F148" s="33" t="s">
        <v>28</v>
      </c>
      <c r="G148" t="s">
        <v>10</v>
      </c>
      <c r="H148" s="33" t="s">
        <v>30</v>
      </c>
      <c r="I148" t="s">
        <v>47</v>
      </c>
      <c r="J148" s="33" t="s">
        <v>36</v>
      </c>
      <c r="K148" t="s">
        <v>41</v>
      </c>
      <c r="L148" s="33" t="s">
        <v>46</v>
      </c>
      <c r="M148">
        <v>351</v>
      </c>
      <c r="N148" s="33">
        <v>12</v>
      </c>
      <c r="O148" s="49">
        <v>0.19</v>
      </c>
      <c r="P148" s="56">
        <f t="shared" si="2"/>
        <v>800.28000000000009</v>
      </c>
      <c r="Q148">
        <v>3411.7200000000003</v>
      </c>
      <c r="R148" s="58">
        <v>41</v>
      </c>
      <c r="S148" s="31">
        <v>3452.7200000000003</v>
      </c>
    </row>
    <row r="149" spans="1:19" x14ac:dyDescent="0.35">
      <c r="A149" s="52">
        <v>43310</v>
      </c>
      <c r="B149" s="33" t="s">
        <v>354</v>
      </c>
      <c r="C149" t="s">
        <v>355</v>
      </c>
      <c r="D149" s="33" t="s">
        <v>26</v>
      </c>
      <c r="E149" s="33" t="s">
        <v>106</v>
      </c>
      <c r="F149" s="33" t="s">
        <v>28</v>
      </c>
      <c r="G149" t="s">
        <v>6</v>
      </c>
      <c r="H149" s="33" t="s">
        <v>30</v>
      </c>
      <c r="I149" t="s">
        <v>48</v>
      </c>
      <c r="J149" s="33" t="s">
        <v>37</v>
      </c>
      <c r="K149" t="s">
        <v>40</v>
      </c>
      <c r="L149" s="33" t="s">
        <v>43</v>
      </c>
      <c r="M149">
        <v>33</v>
      </c>
      <c r="N149" s="33">
        <v>20</v>
      </c>
      <c r="O149" s="49">
        <v>0.08</v>
      </c>
      <c r="P149" s="56">
        <f t="shared" si="2"/>
        <v>52.800000000000004</v>
      </c>
      <c r="Q149">
        <v>607.20000000000005</v>
      </c>
      <c r="R149" s="58">
        <v>50</v>
      </c>
      <c r="S149" s="31">
        <v>657.2</v>
      </c>
    </row>
    <row r="150" spans="1:19" x14ac:dyDescent="0.35">
      <c r="A150" s="52">
        <v>44141</v>
      </c>
      <c r="B150" s="33" t="s">
        <v>356</v>
      </c>
      <c r="C150" t="s">
        <v>357</v>
      </c>
      <c r="D150" s="33" t="s">
        <v>25</v>
      </c>
      <c r="E150" s="33" t="s">
        <v>63</v>
      </c>
      <c r="F150" s="33" t="s">
        <v>29</v>
      </c>
      <c r="G150" t="s">
        <v>7</v>
      </c>
      <c r="H150" s="33" t="s">
        <v>30</v>
      </c>
      <c r="I150" t="s">
        <v>43</v>
      </c>
      <c r="J150" s="33" t="s">
        <v>34</v>
      </c>
      <c r="K150" t="s">
        <v>39</v>
      </c>
      <c r="L150" s="33" t="s">
        <v>43</v>
      </c>
      <c r="M150">
        <v>286</v>
      </c>
      <c r="N150" s="33">
        <v>4</v>
      </c>
      <c r="O150" s="49">
        <v>0.12</v>
      </c>
      <c r="P150" s="56">
        <f t="shared" si="2"/>
        <v>137.28</v>
      </c>
      <c r="Q150">
        <v>1006.72</v>
      </c>
      <c r="R150" s="58">
        <v>32</v>
      </c>
      <c r="S150" s="31">
        <v>1038.72</v>
      </c>
    </row>
    <row r="151" spans="1:19" x14ac:dyDescent="0.35">
      <c r="A151" s="52">
        <v>43967</v>
      </c>
      <c r="B151" s="33" t="s">
        <v>358</v>
      </c>
      <c r="C151" t="s">
        <v>359</v>
      </c>
      <c r="D151" s="33" t="s">
        <v>24</v>
      </c>
      <c r="E151" s="33" t="s">
        <v>68</v>
      </c>
      <c r="F151" s="33" t="s">
        <v>27</v>
      </c>
      <c r="G151" t="s">
        <v>13</v>
      </c>
      <c r="H151" s="33" t="s">
        <v>31</v>
      </c>
      <c r="I151" t="s">
        <v>43</v>
      </c>
      <c r="J151" s="33" t="s">
        <v>34</v>
      </c>
      <c r="K151" t="s">
        <v>39</v>
      </c>
      <c r="L151" s="33" t="s">
        <v>44</v>
      </c>
      <c r="M151">
        <v>224</v>
      </c>
      <c r="N151" s="33">
        <v>6</v>
      </c>
      <c r="O151" s="49">
        <v>0.17</v>
      </c>
      <c r="P151" s="56">
        <f t="shared" si="2"/>
        <v>228.48000000000002</v>
      </c>
      <c r="Q151">
        <v>1115.52</v>
      </c>
      <c r="R151" s="58">
        <v>35</v>
      </c>
      <c r="S151" s="31">
        <v>1150.52</v>
      </c>
    </row>
    <row r="152" spans="1:19" x14ac:dyDescent="0.35">
      <c r="A152" s="52">
        <v>42572</v>
      </c>
      <c r="B152" s="33" t="s">
        <v>360</v>
      </c>
      <c r="C152" t="s">
        <v>361</v>
      </c>
      <c r="D152" s="33" t="s">
        <v>26</v>
      </c>
      <c r="E152" s="33" t="s">
        <v>52</v>
      </c>
      <c r="F152" s="33" t="s">
        <v>29</v>
      </c>
      <c r="G152" t="s">
        <v>7</v>
      </c>
      <c r="H152" s="33" t="s">
        <v>30</v>
      </c>
      <c r="I152" t="s">
        <v>45</v>
      </c>
      <c r="J152" s="33" t="s">
        <v>34</v>
      </c>
      <c r="K152" t="s">
        <v>41</v>
      </c>
      <c r="L152" s="33" t="s">
        <v>46</v>
      </c>
      <c r="M152">
        <v>248</v>
      </c>
      <c r="N152" s="33">
        <v>8</v>
      </c>
      <c r="O152" s="49">
        <v>0.17</v>
      </c>
      <c r="P152" s="56">
        <f t="shared" si="2"/>
        <v>337.28000000000003</v>
      </c>
      <c r="Q152">
        <v>1646.72</v>
      </c>
      <c r="R152" s="58">
        <v>40</v>
      </c>
      <c r="S152" s="31">
        <v>1686.72</v>
      </c>
    </row>
    <row r="153" spans="1:19" x14ac:dyDescent="0.35">
      <c r="A153" s="52">
        <v>42657</v>
      </c>
      <c r="B153" s="33" t="s">
        <v>362</v>
      </c>
      <c r="C153" t="s">
        <v>363</v>
      </c>
      <c r="D153" s="33" t="s">
        <v>24</v>
      </c>
      <c r="E153" s="33" t="s">
        <v>55</v>
      </c>
      <c r="F153" s="33" t="s">
        <v>27</v>
      </c>
      <c r="G153" t="s">
        <v>13</v>
      </c>
      <c r="H153" s="33" t="s">
        <v>33</v>
      </c>
      <c r="I153" t="s">
        <v>46</v>
      </c>
      <c r="J153" s="33" t="s">
        <v>38</v>
      </c>
      <c r="K153" t="s">
        <v>42</v>
      </c>
      <c r="L153" s="33" t="s">
        <v>43</v>
      </c>
      <c r="M153">
        <v>12</v>
      </c>
      <c r="N153" s="33">
        <v>40</v>
      </c>
      <c r="O153" s="49">
        <v>0.09</v>
      </c>
      <c r="P153" s="56">
        <f t="shared" si="2"/>
        <v>43.199999999999996</v>
      </c>
      <c r="Q153">
        <v>436.79999999999995</v>
      </c>
      <c r="R153" s="58">
        <v>47</v>
      </c>
      <c r="S153" s="31">
        <v>483.79999999999995</v>
      </c>
    </row>
    <row r="154" spans="1:19" x14ac:dyDescent="0.35">
      <c r="A154" s="52">
        <v>43158</v>
      </c>
      <c r="B154" s="33" t="s">
        <v>364</v>
      </c>
      <c r="C154" t="s">
        <v>365</v>
      </c>
      <c r="D154" s="33" t="s">
        <v>26</v>
      </c>
      <c r="E154" s="33" t="s">
        <v>55</v>
      </c>
      <c r="F154" s="33" t="s">
        <v>28</v>
      </c>
      <c r="G154" t="s">
        <v>11</v>
      </c>
      <c r="H154" s="33" t="s">
        <v>31</v>
      </c>
      <c r="I154" t="s">
        <v>47</v>
      </c>
      <c r="J154" s="33" t="s">
        <v>36</v>
      </c>
      <c r="K154" t="s">
        <v>42</v>
      </c>
      <c r="L154" s="33" t="s">
        <v>43</v>
      </c>
      <c r="M154">
        <v>435</v>
      </c>
      <c r="N154" s="33">
        <v>9</v>
      </c>
      <c r="O154" s="49">
        <v>0.15</v>
      </c>
      <c r="P154" s="56">
        <f t="shared" si="2"/>
        <v>587.24999999999989</v>
      </c>
      <c r="Q154">
        <v>3327.7499999999995</v>
      </c>
      <c r="R154" s="58">
        <v>44</v>
      </c>
      <c r="S154" s="31">
        <v>3371.7499999999995</v>
      </c>
    </row>
    <row r="155" spans="1:19" x14ac:dyDescent="0.35">
      <c r="A155" s="52">
        <v>42473</v>
      </c>
      <c r="B155" s="33" t="s">
        <v>366</v>
      </c>
      <c r="C155" t="s">
        <v>367</v>
      </c>
      <c r="D155" s="33" t="s">
        <v>24</v>
      </c>
      <c r="E155" s="33" t="s">
        <v>58</v>
      </c>
      <c r="F155" s="33" t="s">
        <v>29</v>
      </c>
      <c r="G155" t="s">
        <v>8</v>
      </c>
      <c r="H155" s="33" t="s">
        <v>32</v>
      </c>
      <c r="I155" t="s">
        <v>47</v>
      </c>
      <c r="J155" s="33" t="s">
        <v>34</v>
      </c>
      <c r="K155" t="s">
        <v>41</v>
      </c>
      <c r="L155" s="33" t="s">
        <v>44</v>
      </c>
      <c r="M155">
        <v>287</v>
      </c>
      <c r="N155" s="33">
        <v>6</v>
      </c>
      <c r="O155" s="49">
        <v>0.14000000000000001</v>
      </c>
      <c r="P155" s="56">
        <f t="shared" si="2"/>
        <v>241.08</v>
      </c>
      <c r="Q155">
        <v>1480.92</v>
      </c>
      <c r="R155" s="58">
        <v>41</v>
      </c>
      <c r="S155" s="31">
        <v>1521.92</v>
      </c>
    </row>
    <row r="156" spans="1:19" x14ac:dyDescent="0.35">
      <c r="A156" s="52">
        <v>42891</v>
      </c>
      <c r="B156" s="33" t="s">
        <v>368</v>
      </c>
      <c r="C156" t="s">
        <v>369</v>
      </c>
      <c r="D156" s="33" t="s">
        <v>26</v>
      </c>
      <c r="E156" s="33" t="s">
        <v>52</v>
      </c>
      <c r="F156" s="33" t="s">
        <v>28</v>
      </c>
      <c r="G156" t="s">
        <v>7</v>
      </c>
      <c r="H156" s="33" t="s">
        <v>30</v>
      </c>
      <c r="I156" t="s">
        <v>48</v>
      </c>
      <c r="J156" s="33" t="s">
        <v>37</v>
      </c>
      <c r="K156" t="s">
        <v>41</v>
      </c>
      <c r="L156" s="33" t="s">
        <v>46</v>
      </c>
      <c r="M156">
        <v>75</v>
      </c>
      <c r="N156" s="33">
        <v>10</v>
      </c>
      <c r="O156" s="49">
        <v>0.1</v>
      </c>
      <c r="P156" s="56">
        <f t="shared" si="2"/>
        <v>75</v>
      </c>
      <c r="Q156">
        <v>675</v>
      </c>
      <c r="R156" s="58">
        <v>25</v>
      </c>
      <c r="S156" s="31">
        <v>700</v>
      </c>
    </row>
    <row r="157" spans="1:19" x14ac:dyDescent="0.35">
      <c r="A157" s="52">
        <v>43504</v>
      </c>
      <c r="B157" s="33" t="s">
        <v>370</v>
      </c>
      <c r="C157" t="s">
        <v>371</v>
      </c>
      <c r="D157" s="33" t="s">
        <v>24</v>
      </c>
      <c r="E157" s="33" t="s">
        <v>55</v>
      </c>
      <c r="F157" s="33" t="s">
        <v>27</v>
      </c>
      <c r="G157" t="s">
        <v>10</v>
      </c>
      <c r="H157" s="33" t="s">
        <v>31</v>
      </c>
      <c r="I157" t="s">
        <v>48</v>
      </c>
      <c r="J157" s="33" t="s">
        <v>35</v>
      </c>
      <c r="K157" t="s">
        <v>42</v>
      </c>
      <c r="L157" s="33" t="s">
        <v>44</v>
      </c>
      <c r="M157">
        <v>732</v>
      </c>
      <c r="N157" s="33">
        <v>4</v>
      </c>
      <c r="O157" s="49">
        <v>0.08</v>
      </c>
      <c r="P157" s="56">
        <f t="shared" si="2"/>
        <v>234.24</v>
      </c>
      <c r="Q157">
        <v>2693.76</v>
      </c>
      <c r="R157" s="58">
        <v>27</v>
      </c>
      <c r="S157" s="31">
        <v>2720.76</v>
      </c>
    </row>
    <row r="158" spans="1:19" x14ac:dyDescent="0.35">
      <c r="A158" s="52">
        <v>42321</v>
      </c>
      <c r="B158" s="33" t="s">
        <v>372</v>
      </c>
      <c r="C158" t="s">
        <v>373</v>
      </c>
      <c r="D158" s="33" t="s">
        <v>26</v>
      </c>
      <c r="E158" s="33" t="s">
        <v>52</v>
      </c>
      <c r="F158" s="33" t="s">
        <v>27</v>
      </c>
      <c r="G158" t="s">
        <v>7</v>
      </c>
      <c r="H158" s="33" t="s">
        <v>31</v>
      </c>
      <c r="I158" t="s">
        <v>45</v>
      </c>
      <c r="J158" s="33" t="s">
        <v>35</v>
      </c>
      <c r="K158" t="s">
        <v>42</v>
      </c>
      <c r="L158" s="33" t="s">
        <v>46</v>
      </c>
      <c r="M158">
        <v>850</v>
      </c>
      <c r="N158" s="33">
        <v>10</v>
      </c>
      <c r="O158" s="49">
        <v>0.16</v>
      </c>
      <c r="P158" s="56">
        <f t="shared" si="2"/>
        <v>1360</v>
      </c>
      <c r="Q158">
        <v>7140</v>
      </c>
      <c r="R158" s="58">
        <v>29</v>
      </c>
      <c r="S158" s="31">
        <v>7169</v>
      </c>
    </row>
    <row r="159" spans="1:19" x14ac:dyDescent="0.35">
      <c r="A159" s="52">
        <v>43033</v>
      </c>
      <c r="B159" s="33" t="s">
        <v>374</v>
      </c>
      <c r="C159" t="s">
        <v>375</v>
      </c>
      <c r="D159" s="33" t="s">
        <v>25</v>
      </c>
      <c r="E159" s="33" t="s">
        <v>85</v>
      </c>
      <c r="F159" s="33" t="s">
        <v>27</v>
      </c>
      <c r="G159" t="s">
        <v>11</v>
      </c>
      <c r="H159" s="33" t="s">
        <v>33</v>
      </c>
      <c r="I159" t="s">
        <v>43</v>
      </c>
      <c r="J159" s="33" t="s">
        <v>36</v>
      </c>
      <c r="K159" t="s">
        <v>42</v>
      </c>
      <c r="L159" s="33" t="s">
        <v>43</v>
      </c>
      <c r="M159">
        <v>499</v>
      </c>
      <c r="N159" s="33">
        <v>6</v>
      </c>
      <c r="O159" s="49">
        <v>0.19</v>
      </c>
      <c r="P159" s="56">
        <f t="shared" si="2"/>
        <v>568.86</v>
      </c>
      <c r="Q159">
        <v>2425.1400000000003</v>
      </c>
      <c r="R159" s="58">
        <v>35</v>
      </c>
      <c r="S159" s="31">
        <v>2460.1400000000003</v>
      </c>
    </row>
    <row r="160" spans="1:19" x14ac:dyDescent="0.35">
      <c r="A160" s="52">
        <v>44471</v>
      </c>
      <c r="B160" s="33" t="s">
        <v>376</v>
      </c>
      <c r="C160" t="s">
        <v>377</v>
      </c>
      <c r="D160" s="33" t="s">
        <v>24</v>
      </c>
      <c r="E160" s="33" t="s">
        <v>68</v>
      </c>
      <c r="F160" s="33" t="s">
        <v>29</v>
      </c>
      <c r="G160" t="s">
        <v>8</v>
      </c>
      <c r="H160" s="33" t="s">
        <v>31</v>
      </c>
      <c r="I160" t="s">
        <v>47</v>
      </c>
      <c r="J160" s="33" t="s">
        <v>34</v>
      </c>
      <c r="K160" t="s">
        <v>41</v>
      </c>
      <c r="L160" s="33" t="s">
        <v>43</v>
      </c>
      <c r="M160">
        <v>249</v>
      </c>
      <c r="N160" s="33">
        <v>6</v>
      </c>
      <c r="O160" s="49">
        <v>0.18</v>
      </c>
      <c r="P160" s="56">
        <f t="shared" si="2"/>
        <v>268.92</v>
      </c>
      <c r="Q160">
        <v>1225.08</v>
      </c>
      <c r="R160" s="58">
        <v>49</v>
      </c>
      <c r="S160" s="31">
        <v>1274.08</v>
      </c>
    </row>
    <row r="161" spans="1:19" x14ac:dyDescent="0.35">
      <c r="A161" s="52">
        <v>43052</v>
      </c>
      <c r="B161" s="33" t="s">
        <v>378</v>
      </c>
      <c r="C161" t="s">
        <v>379</v>
      </c>
      <c r="D161" s="33" t="s">
        <v>24</v>
      </c>
      <c r="E161" s="33" t="s">
        <v>106</v>
      </c>
      <c r="F161" s="33" t="s">
        <v>29</v>
      </c>
      <c r="G161" t="s">
        <v>12</v>
      </c>
      <c r="H161" s="33" t="s">
        <v>32</v>
      </c>
      <c r="I161" t="s">
        <v>43</v>
      </c>
      <c r="J161" s="33" t="s">
        <v>34</v>
      </c>
      <c r="K161" t="s">
        <v>39</v>
      </c>
      <c r="L161" s="33" t="s">
        <v>46</v>
      </c>
      <c r="M161">
        <v>265</v>
      </c>
      <c r="N161" s="33">
        <v>10</v>
      </c>
      <c r="O161" s="49">
        <v>0.17</v>
      </c>
      <c r="P161" s="56">
        <f t="shared" si="2"/>
        <v>450.50000000000006</v>
      </c>
      <c r="Q161">
        <v>2199.4999999999995</v>
      </c>
      <c r="R161" s="58">
        <v>47</v>
      </c>
      <c r="S161" s="31">
        <v>2246.4999999999995</v>
      </c>
    </row>
    <row r="162" spans="1:19" x14ac:dyDescent="0.35">
      <c r="A162" s="52">
        <v>44356</v>
      </c>
      <c r="B162" s="33" t="s">
        <v>380</v>
      </c>
      <c r="C162" t="s">
        <v>381</v>
      </c>
      <c r="D162" s="33" t="s">
        <v>26</v>
      </c>
      <c r="E162" s="33" t="s">
        <v>115</v>
      </c>
      <c r="F162" s="33" t="s">
        <v>28</v>
      </c>
      <c r="G162" t="s">
        <v>13</v>
      </c>
      <c r="H162" s="33" t="s">
        <v>33</v>
      </c>
      <c r="I162" t="s">
        <v>47</v>
      </c>
      <c r="J162" s="33" t="s">
        <v>38</v>
      </c>
      <c r="K162" t="s">
        <v>42</v>
      </c>
      <c r="L162" s="33" t="s">
        <v>45</v>
      </c>
      <c r="M162">
        <v>17</v>
      </c>
      <c r="N162" s="33">
        <v>40</v>
      </c>
      <c r="O162" s="49">
        <v>0.2</v>
      </c>
      <c r="P162" s="56">
        <f t="shared" si="2"/>
        <v>136</v>
      </c>
      <c r="Q162">
        <v>544</v>
      </c>
      <c r="R162" s="58">
        <v>29</v>
      </c>
      <c r="S162" s="31">
        <v>573</v>
      </c>
    </row>
    <row r="163" spans="1:19" x14ac:dyDescent="0.35">
      <c r="A163" s="52">
        <v>43203</v>
      </c>
      <c r="B163" s="33" t="s">
        <v>382</v>
      </c>
      <c r="C163" t="s">
        <v>383</v>
      </c>
      <c r="D163" s="33" t="s">
        <v>26</v>
      </c>
      <c r="E163" s="33" t="s">
        <v>58</v>
      </c>
      <c r="F163" s="33" t="s">
        <v>27</v>
      </c>
      <c r="G163" t="s">
        <v>7</v>
      </c>
      <c r="H163" s="33" t="s">
        <v>32</v>
      </c>
      <c r="I163" t="s">
        <v>43</v>
      </c>
      <c r="J163" s="33" t="s">
        <v>37</v>
      </c>
      <c r="K163" t="s">
        <v>41</v>
      </c>
      <c r="L163" s="33" t="s">
        <v>43</v>
      </c>
      <c r="M163">
        <v>45</v>
      </c>
      <c r="N163" s="33">
        <v>10</v>
      </c>
      <c r="O163" s="49">
        <v>0.14000000000000001</v>
      </c>
      <c r="P163" s="56">
        <f t="shared" si="2"/>
        <v>63.000000000000007</v>
      </c>
      <c r="Q163">
        <v>387</v>
      </c>
      <c r="R163" s="58">
        <v>23</v>
      </c>
      <c r="S163" s="31">
        <v>410</v>
      </c>
    </row>
    <row r="164" spans="1:19" x14ac:dyDescent="0.35">
      <c r="A164" s="52">
        <v>42348</v>
      </c>
      <c r="B164" s="33" t="s">
        <v>384</v>
      </c>
      <c r="C164" t="s">
        <v>385</v>
      </c>
      <c r="D164" s="33" t="s">
        <v>26</v>
      </c>
      <c r="E164" s="33" t="s">
        <v>63</v>
      </c>
      <c r="F164" s="33" t="s">
        <v>28</v>
      </c>
      <c r="G164" t="s">
        <v>12</v>
      </c>
      <c r="H164" s="33" t="s">
        <v>30</v>
      </c>
      <c r="I164" t="s">
        <v>47</v>
      </c>
      <c r="J164" s="33" t="s">
        <v>38</v>
      </c>
      <c r="K164" t="s">
        <v>42</v>
      </c>
      <c r="L164" s="33" t="s">
        <v>44</v>
      </c>
      <c r="M164">
        <v>17</v>
      </c>
      <c r="N164" s="33">
        <v>24</v>
      </c>
      <c r="O164" s="49">
        <v>0.11</v>
      </c>
      <c r="P164" s="56">
        <f t="shared" si="2"/>
        <v>44.88</v>
      </c>
      <c r="Q164">
        <v>363.12</v>
      </c>
      <c r="R164" s="58">
        <v>39</v>
      </c>
      <c r="S164" s="31">
        <v>402.12</v>
      </c>
    </row>
    <row r="165" spans="1:19" x14ac:dyDescent="0.35">
      <c r="A165" s="52">
        <v>42433</v>
      </c>
      <c r="B165" s="33" t="s">
        <v>386</v>
      </c>
      <c r="C165" t="s">
        <v>387</v>
      </c>
      <c r="D165" s="33" t="s">
        <v>26</v>
      </c>
      <c r="E165" s="33" t="s">
        <v>106</v>
      </c>
      <c r="F165" s="33" t="s">
        <v>28</v>
      </c>
      <c r="G165" t="s">
        <v>12</v>
      </c>
      <c r="H165" s="33" t="s">
        <v>32</v>
      </c>
      <c r="I165" t="s">
        <v>48</v>
      </c>
      <c r="J165" s="33" t="s">
        <v>34</v>
      </c>
      <c r="K165" t="s">
        <v>41</v>
      </c>
      <c r="L165" s="33" t="s">
        <v>46</v>
      </c>
      <c r="M165">
        <v>202</v>
      </c>
      <c r="N165" s="33">
        <v>8</v>
      </c>
      <c r="O165" s="49">
        <v>0.12</v>
      </c>
      <c r="P165" s="56">
        <f t="shared" si="2"/>
        <v>193.92</v>
      </c>
      <c r="Q165">
        <v>1422.08</v>
      </c>
      <c r="R165" s="58">
        <v>36</v>
      </c>
      <c r="S165" s="31">
        <v>1458.08</v>
      </c>
    </row>
    <row r="166" spans="1:19" x14ac:dyDescent="0.35">
      <c r="A166" s="52">
        <v>42940</v>
      </c>
      <c r="B166" s="33" t="s">
        <v>388</v>
      </c>
      <c r="C166" t="s">
        <v>389</v>
      </c>
      <c r="D166" s="33" t="s">
        <v>25</v>
      </c>
      <c r="E166" s="33" t="s">
        <v>52</v>
      </c>
      <c r="F166" s="33" t="s">
        <v>29</v>
      </c>
      <c r="G166" t="s">
        <v>7</v>
      </c>
      <c r="H166" s="33" t="s">
        <v>32</v>
      </c>
      <c r="I166" t="s">
        <v>48</v>
      </c>
      <c r="J166" s="33" t="s">
        <v>34</v>
      </c>
      <c r="K166" t="s">
        <v>41</v>
      </c>
      <c r="L166" s="33" t="s">
        <v>45</v>
      </c>
      <c r="M166">
        <v>278</v>
      </c>
      <c r="N166" s="33">
        <v>10</v>
      </c>
      <c r="O166" s="49">
        <v>0.16</v>
      </c>
      <c r="P166" s="56">
        <f t="shared" si="2"/>
        <v>444.8</v>
      </c>
      <c r="Q166">
        <v>2335.2000000000003</v>
      </c>
      <c r="R166" s="58">
        <v>49</v>
      </c>
      <c r="S166" s="31">
        <v>2384.2000000000003</v>
      </c>
    </row>
    <row r="167" spans="1:19" x14ac:dyDescent="0.35">
      <c r="A167" s="52">
        <v>43512</v>
      </c>
      <c r="B167" s="33" t="s">
        <v>390</v>
      </c>
      <c r="C167" t="s">
        <v>391</v>
      </c>
      <c r="D167" s="33" t="s">
        <v>26</v>
      </c>
      <c r="E167" s="33" t="s">
        <v>68</v>
      </c>
      <c r="F167" s="33" t="s">
        <v>27</v>
      </c>
      <c r="G167" t="s">
        <v>13</v>
      </c>
      <c r="H167" s="33" t="s">
        <v>33</v>
      </c>
      <c r="I167" t="s">
        <v>46</v>
      </c>
      <c r="J167" s="33" t="s">
        <v>37</v>
      </c>
      <c r="K167" t="s">
        <v>39</v>
      </c>
      <c r="L167" s="33" t="s">
        <v>44</v>
      </c>
      <c r="M167">
        <v>81</v>
      </c>
      <c r="N167" s="33">
        <v>25</v>
      </c>
      <c r="O167" s="49">
        <v>0.12</v>
      </c>
      <c r="P167" s="56">
        <f t="shared" si="2"/>
        <v>243</v>
      </c>
      <c r="Q167">
        <v>1782</v>
      </c>
      <c r="R167" s="58">
        <v>20</v>
      </c>
      <c r="S167" s="31">
        <v>1802</v>
      </c>
    </row>
    <row r="168" spans="1:19" x14ac:dyDescent="0.35">
      <c r="A168" s="52">
        <v>44355</v>
      </c>
      <c r="B168" s="33" t="s">
        <v>392</v>
      </c>
      <c r="C168" t="s">
        <v>393</v>
      </c>
      <c r="D168" s="33" t="s">
        <v>24</v>
      </c>
      <c r="E168" s="33" t="s">
        <v>78</v>
      </c>
      <c r="F168" s="33" t="s">
        <v>28</v>
      </c>
      <c r="G168" t="s">
        <v>6</v>
      </c>
      <c r="H168" s="33" t="s">
        <v>31</v>
      </c>
      <c r="I168" t="s">
        <v>47</v>
      </c>
      <c r="J168" s="33" t="s">
        <v>34</v>
      </c>
      <c r="K168" t="s">
        <v>42</v>
      </c>
      <c r="L168" s="33" t="s">
        <v>44</v>
      </c>
      <c r="M168">
        <v>231</v>
      </c>
      <c r="N168" s="33">
        <v>10</v>
      </c>
      <c r="O168" s="49">
        <v>0.15</v>
      </c>
      <c r="P168" s="56">
        <f t="shared" si="2"/>
        <v>346.5</v>
      </c>
      <c r="Q168">
        <v>1963.5</v>
      </c>
      <c r="R168" s="58">
        <v>23</v>
      </c>
      <c r="S168" s="31">
        <v>1986.5</v>
      </c>
    </row>
    <row r="169" spans="1:19" x14ac:dyDescent="0.35">
      <c r="A169" s="52">
        <v>43953</v>
      </c>
      <c r="B169" s="33" t="s">
        <v>394</v>
      </c>
      <c r="C169" t="s">
        <v>395</v>
      </c>
      <c r="D169" s="33" t="s">
        <v>26</v>
      </c>
      <c r="E169" s="33" t="s">
        <v>78</v>
      </c>
      <c r="F169" s="33" t="s">
        <v>29</v>
      </c>
      <c r="G169" t="s">
        <v>6</v>
      </c>
      <c r="H169" s="33" t="s">
        <v>30</v>
      </c>
      <c r="I169" t="s">
        <v>46</v>
      </c>
      <c r="J169" s="33" t="s">
        <v>38</v>
      </c>
      <c r="K169" t="s">
        <v>39</v>
      </c>
      <c r="L169" s="33" t="s">
        <v>43</v>
      </c>
      <c r="M169">
        <v>15</v>
      </c>
      <c r="N169" s="33">
        <v>16</v>
      </c>
      <c r="O169" s="49">
        <v>0.09</v>
      </c>
      <c r="P169" s="56">
        <f t="shared" si="2"/>
        <v>21.599999999999998</v>
      </c>
      <c r="Q169">
        <v>218.4</v>
      </c>
      <c r="R169" s="58">
        <v>49</v>
      </c>
      <c r="S169" s="31">
        <v>267.39999999999998</v>
      </c>
    </row>
    <row r="170" spans="1:19" x14ac:dyDescent="0.35">
      <c r="A170" s="52">
        <v>44257</v>
      </c>
      <c r="B170" s="33" t="s">
        <v>396</v>
      </c>
      <c r="C170" t="s">
        <v>397</v>
      </c>
      <c r="D170" s="33" t="s">
        <v>26</v>
      </c>
      <c r="E170" s="33" t="s">
        <v>106</v>
      </c>
      <c r="F170" s="33" t="s">
        <v>29</v>
      </c>
      <c r="G170" t="s">
        <v>12</v>
      </c>
      <c r="H170" s="33" t="s">
        <v>30</v>
      </c>
      <c r="I170" t="s">
        <v>48</v>
      </c>
      <c r="J170" s="33" t="s">
        <v>36</v>
      </c>
      <c r="K170" t="s">
        <v>41</v>
      </c>
      <c r="L170" s="33" t="s">
        <v>45</v>
      </c>
      <c r="M170">
        <v>307</v>
      </c>
      <c r="N170" s="33">
        <v>6</v>
      </c>
      <c r="O170" s="49">
        <v>0.11</v>
      </c>
      <c r="P170" s="56">
        <f t="shared" si="2"/>
        <v>202.62</v>
      </c>
      <c r="Q170">
        <v>1639.3799999999999</v>
      </c>
      <c r="R170" s="58">
        <v>36</v>
      </c>
      <c r="S170" s="31">
        <v>1675.3799999999999</v>
      </c>
    </row>
    <row r="171" spans="1:19" x14ac:dyDescent="0.35">
      <c r="A171" s="52">
        <v>43117</v>
      </c>
      <c r="B171" s="33" t="s">
        <v>398</v>
      </c>
      <c r="C171" t="s">
        <v>399</v>
      </c>
      <c r="D171" s="33" t="s">
        <v>26</v>
      </c>
      <c r="E171" s="33" t="s">
        <v>85</v>
      </c>
      <c r="F171" s="33" t="s">
        <v>27</v>
      </c>
      <c r="G171" t="s">
        <v>11</v>
      </c>
      <c r="H171" s="33" t="s">
        <v>30</v>
      </c>
      <c r="I171" t="s">
        <v>47</v>
      </c>
      <c r="J171" s="33" t="s">
        <v>37</v>
      </c>
      <c r="K171" t="s">
        <v>42</v>
      </c>
      <c r="L171" s="33" t="s">
        <v>43</v>
      </c>
      <c r="M171">
        <v>94</v>
      </c>
      <c r="N171" s="33">
        <v>15</v>
      </c>
      <c r="O171" s="49">
        <v>0.2</v>
      </c>
      <c r="P171" s="56">
        <f t="shared" si="2"/>
        <v>282</v>
      </c>
      <c r="Q171">
        <v>1128</v>
      </c>
      <c r="R171" s="58">
        <v>43</v>
      </c>
      <c r="S171" s="31">
        <v>1171</v>
      </c>
    </row>
    <row r="172" spans="1:19" x14ac:dyDescent="0.35">
      <c r="A172" s="52">
        <v>43821</v>
      </c>
      <c r="B172" s="33" t="s">
        <v>400</v>
      </c>
      <c r="C172" t="s">
        <v>401</v>
      </c>
      <c r="D172" s="33" t="s">
        <v>26</v>
      </c>
      <c r="E172" s="33" t="s">
        <v>58</v>
      </c>
      <c r="F172" s="33" t="s">
        <v>28</v>
      </c>
      <c r="G172" t="s">
        <v>13</v>
      </c>
      <c r="H172" s="33" t="s">
        <v>31</v>
      </c>
      <c r="I172" t="s">
        <v>44</v>
      </c>
      <c r="J172" s="33" t="s">
        <v>37</v>
      </c>
      <c r="K172" t="s">
        <v>42</v>
      </c>
      <c r="L172" s="33" t="s">
        <v>45</v>
      </c>
      <c r="M172">
        <v>26</v>
      </c>
      <c r="N172" s="33">
        <v>20</v>
      </c>
      <c r="O172" s="49">
        <v>0.18</v>
      </c>
      <c r="P172" s="56">
        <f t="shared" si="2"/>
        <v>93.6</v>
      </c>
      <c r="Q172">
        <v>426.40000000000003</v>
      </c>
      <c r="R172" s="58">
        <v>43</v>
      </c>
      <c r="S172" s="31">
        <v>469.40000000000003</v>
      </c>
    </row>
    <row r="173" spans="1:19" x14ac:dyDescent="0.35">
      <c r="A173" s="52">
        <v>43186</v>
      </c>
      <c r="B173" s="33" t="s">
        <v>402</v>
      </c>
      <c r="C173" t="s">
        <v>403</v>
      </c>
      <c r="D173" s="33" t="s">
        <v>24</v>
      </c>
      <c r="E173" s="33" t="s">
        <v>55</v>
      </c>
      <c r="F173" s="33" t="s">
        <v>29</v>
      </c>
      <c r="G173" t="s">
        <v>12</v>
      </c>
      <c r="H173" s="33" t="s">
        <v>31</v>
      </c>
      <c r="I173" t="s">
        <v>43</v>
      </c>
      <c r="J173" s="33" t="s">
        <v>38</v>
      </c>
      <c r="K173" t="s">
        <v>40</v>
      </c>
      <c r="L173" s="33" t="s">
        <v>46</v>
      </c>
      <c r="M173">
        <v>15</v>
      </c>
      <c r="N173" s="33">
        <v>16</v>
      </c>
      <c r="O173" s="49">
        <v>0.13</v>
      </c>
      <c r="P173" s="56">
        <f t="shared" si="2"/>
        <v>31.200000000000003</v>
      </c>
      <c r="Q173">
        <v>208.8</v>
      </c>
      <c r="R173" s="58">
        <v>24</v>
      </c>
      <c r="S173" s="31">
        <v>232.8</v>
      </c>
    </row>
    <row r="174" spans="1:19" x14ac:dyDescent="0.35">
      <c r="A174" s="52">
        <v>44516</v>
      </c>
      <c r="B174" s="33" t="s">
        <v>404</v>
      </c>
      <c r="C174" t="s">
        <v>405</v>
      </c>
      <c r="D174" s="33" t="s">
        <v>26</v>
      </c>
      <c r="E174" s="33" t="s">
        <v>52</v>
      </c>
      <c r="F174" s="33" t="s">
        <v>28</v>
      </c>
      <c r="G174" t="s">
        <v>7</v>
      </c>
      <c r="H174" s="33" t="s">
        <v>33</v>
      </c>
      <c r="I174" t="s">
        <v>43</v>
      </c>
      <c r="J174" s="33" t="s">
        <v>35</v>
      </c>
      <c r="K174" t="s">
        <v>42</v>
      </c>
      <c r="L174" s="33" t="s">
        <v>44</v>
      </c>
      <c r="M174">
        <v>759</v>
      </c>
      <c r="N174" s="33">
        <v>10</v>
      </c>
      <c r="O174" s="49">
        <v>0.09</v>
      </c>
      <c r="P174" s="56">
        <f t="shared" si="2"/>
        <v>683.09999999999991</v>
      </c>
      <c r="Q174">
        <v>6906.9</v>
      </c>
      <c r="R174" s="58">
        <v>47</v>
      </c>
      <c r="S174" s="31">
        <v>6953.9</v>
      </c>
    </row>
    <row r="175" spans="1:19" x14ac:dyDescent="0.35">
      <c r="A175" s="52">
        <v>42183</v>
      </c>
      <c r="B175" s="33" t="s">
        <v>406</v>
      </c>
      <c r="C175" t="s">
        <v>407</v>
      </c>
      <c r="D175" s="33" t="s">
        <v>24</v>
      </c>
      <c r="E175" s="33" t="s">
        <v>55</v>
      </c>
      <c r="F175" s="33" t="s">
        <v>27</v>
      </c>
      <c r="G175" t="s">
        <v>6</v>
      </c>
      <c r="H175" s="33" t="s">
        <v>30</v>
      </c>
      <c r="I175" t="s">
        <v>48</v>
      </c>
      <c r="J175" s="33" t="s">
        <v>37</v>
      </c>
      <c r="K175" t="s">
        <v>41</v>
      </c>
      <c r="L175" s="33" t="s">
        <v>43</v>
      </c>
      <c r="M175">
        <v>77</v>
      </c>
      <c r="N175" s="33">
        <v>10</v>
      </c>
      <c r="O175" s="49">
        <v>0.17</v>
      </c>
      <c r="P175" s="56">
        <f t="shared" si="2"/>
        <v>130.9</v>
      </c>
      <c r="Q175">
        <v>639.09999999999991</v>
      </c>
      <c r="R175" s="58">
        <v>30</v>
      </c>
      <c r="S175" s="31">
        <v>669.09999999999991</v>
      </c>
    </row>
    <row r="176" spans="1:19" x14ac:dyDescent="0.35">
      <c r="A176" s="52">
        <v>43288</v>
      </c>
      <c r="B176" s="33" t="s">
        <v>408</v>
      </c>
      <c r="C176" t="s">
        <v>409</v>
      </c>
      <c r="D176" s="33" t="s">
        <v>26</v>
      </c>
      <c r="E176" s="33" t="s">
        <v>55</v>
      </c>
      <c r="F176" s="33" t="s">
        <v>29</v>
      </c>
      <c r="G176" t="s">
        <v>13</v>
      </c>
      <c r="H176" s="33" t="s">
        <v>33</v>
      </c>
      <c r="I176" t="s">
        <v>47</v>
      </c>
      <c r="J176" s="33" t="s">
        <v>34</v>
      </c>
      <c r="K176" t="s">
        <v>41</v>
      </c>
      <c r="L176" s="33" t="s">
        <v>44</v>
      </c>
      <c r="M176">
        <v>220</v>
      </c>
      <c r="N176" s="33">
        <v>4</v>
      </c>
      <c r="O176" s="49">
        <v>0.19</v>
      </c>
      <c r="P176" s="56">
        <f t="shared" si="2"/>
        <v>167.2</v>
      </c>
      <c r="Q176">
        <v>712.80000000000007</v>
      </c>
      <c r="R176" s="58">
        <v>34</v>
      </c>
      <c r="S176" s="31">
        <v>746.80000000000007</v>
      </c>
    </row>
    <row r="177" spans="1:19" x14ac:dyDescent="0.35">
      <c r="A177" s="52">
        <v>42689</v>
      </c>
      <c r="B177" s="33" t="s">
        <v>410</v>
      </c>
      <c r="C177" t="s">
        <v>411</v>
      </c>
      <c r="D177" s="33" t="s">
        <v>26</v>
      </c>
      <c r="E177" s="33" t="s">
        <v>58</v>
      </c>
      <c r="F177" s="33" t="s">
        <v>29</v>
      </c>
      <c r="G177" t="s">
        <v>11</v>
      </c>
      <c r="H177" s="33" t="s">
        <v>33</v>
      </c>
      <c r="I177" t="s">
        <v>47</v>
      </c>
      <c r="J177" s="33" t="s">
        <v>35</v>
      </c>
      <c r="K177" t="s">
        <v>39</v>
      </c>
      <c r="L177" s="33" t="s">
        <v>46</v>
      </c>
      <c r="M177">
        <v>989</v>
      </c>
      <c r="N177" s="33">
        <v>10</v>
      </c>
      <c r="O177" s="49">
        <v>0.17</v>
      </c>
      <c r="P177" s="56">
        <f t="shared" si="2"/>
        <v>1681.3000000000002</v>
      </c>
      <c r="Q177">
        <v>8208.6999999999989</v>
      </c>
      <c r="R177" s="58">
        <v>43</v>
      </c>
      <c r="S177" s="31">
        <v>8251.6999999999989</v>
      </c>
    </row>
    <row r="178" spans="1:19" x14ac:dyDescent="0.35">
      <c r="A178" s="52">
        <v>43064</v>
      </c>
      <c r="B178" s="33" t="s">
        <v>412</v>
      </c>
      <c r="C178" t="s">
        <v>413</v>
      </c>
      <c r="D178" s="33" t="s">
        <v>24</v>
      </c>
      <c r="E178" s="33" t="s">
        <v>58</v>
      </c>
      <c r="F178" s="33" t="s">
        <v>29</v>
      </c>
      <c r="G178" t="s">
        <v>12</v>
      </c>
      <c r="H178" s="33" t="s">
        <v>30</v>
      </c>
      <c r="I178" t="s">
        <v>48</v>
      </c>
      <c r="J178" s="33" t="s">
        <v>35</v>
      </c>
      <c r="K178" t="s">
        <v>40</v>
      </c>
      <c r="L178" s="33" t="s">
        <v>43</v>
      </c>
      <c r="M178">
        <v>1048</v>
      </c>
      <c r="N178" s="33">
        <v>8</v>
      </c>
      <c r="O178" s="49">
        <v>0.2</v>
      </c>
      <c r="P178" s="56">
        <f t="shared" si="2"/>
        <v>1676.8000000000002</v>
      </c>
      <c r="Q178">
        <v>6707.2000000000007</v>
      </c>
      <c r="R178" s="58">
        <v>36</v>
      </c>
      <c r="S178" s="31">
        <v>6743.2000000000007</v>
      </c>
    </row>
    <row r="179" spans="1:19" x14ac:dyDescent="0.35">
      <c r="A179" s="52">
        <v>42798</v>
      </c>
      <c r="B179" s="33" t="s">
        <v>414</v>
      </c>
      <c r="C179" t="s">
        <v>415</v>
      </c>
      <c r="D179" s="33" t="s">
        <v>24</v>
      </c>
      <c r="E179" s="33" t="s">
        <v>78</v>
      </c>
      <c r="F179" s="33" t="s">
        <v>27</v>
      </c>
      <c r="G179" t="s">
        <v>6</v>
      </c>
      <c r="H179" s="33" t="s">
        <v>31</v>
      </c>
      <c r="I179" t="s">
        <v>43</v>
      </c>
      <c r="J179" s="33" t="s">
        <v>34</v>
      </c>
      <c r="K179" t="s">
        <v>42</v>
      </c>
      <c r="L179" s="33" t="s">
        <v>43</v>
      </c>
      <c r="M179">
        <v>244</v>
      </c>
      <c r="N179" s="33">
        <v>10</v>
      </c>
      <c r="O179" s="49">
        <v>0.15</v>
      </c>
      <c r="P179" s="56">
        <f t="shared" si="2"/>
        <v>366</v>
      </c>
      <c r="Q179">
        <v>2074</v>
      </c>
      <c r="R179" s="58">
        <v>32</v>
      </c>
      <c r="S179" s="31">
        <v>2106</v>
      </c>
    </row>
    <row r="180" spans="1:19" x14ac:dyDescent="0.35">
      <c r="A180" s="52">
        <v>43627</v>
      </c>
      <c r="B180" s="33" t="s">
        <v>416</v>
      </c>
      <c r="C180" t="s">
        <v>417</v>
      </c>
      <c r="D180" s="33" t="s">
        <v>25</v>
      </c>
      <c r="E180" s="33" t="s">
        <v>52</v>
      </c>
      <c r="F180" s="33" t="s">
        <v>28</v>
      </c>
      <c r="G180" t="s">
        <v>11</v>
      </c>
      <c r="H180" s="33" t="s">
        <v>32</v>
      </c>
      <c r="I180" t="s">
        <v>48</v>
      </c>
      <c r="J180" s="33" t="s">
        <v>34</v>
      </c>
      <c r="K180" t="s">
        <v>41</v>
      </c>
      <c r="L180" s="33" t="s">
        <v>43</v>
      </c>
      <c r="M180">
        <v>271</v>
      </c>
      <c r="N180" s="33">
        <v>6</v>
      </c>
      <c r="O180" s="49">
        <v>0.14000000000000001</v>
      </c>
      <c r="P180" s="56">
        <f t="shared" si="2"/>
        <v>227.64000000000001</v>
      </c>
      <c r="Q180">
        <v>1398.3600000000001</v>
      </c>
      <c r="R180" s="58">
        <v>36</v>
      </c>
      <c r="S180" s="31">
        <v>1434.3600000000001</v>
      </c>
    </row>
    <row r="181" spans="1:19" x14ac:dyDescent="0.35">
      <c r="A181" s="52">
        <v>44099</v>
      </c>
      <c r="B181" s="33" t="s">
        <v>418</v>
      </c>
      <c r="C181" t="s">
        <v>419</v>
      </c>
      <c r="D181" s="33" t="s">
        <v>26</v>
      </c>
      <c r="E181" s="33" t="s">
        <v>78</v>
      </c>
      <c r="F181" s="33" t="s">
        <v>28</v>
      </c>
      <c r="G181" t="s">
        <v>12</v>
      </c>
      <c r="H181" s="33" t="s">
        <v>33</v>
      </c>
      <c r="I181" t="s">
        <v>48</v>
      </c>
      <c r="J181" s="33" t="s">
        <v>38</v>
      </c>
      <c r="K181" t="s">
        <v>42</v>
      </c>
      <c r="L181" s="33" t="s">
        <v>43</v>
      </c>
      <c r="M181">
        <v>17</v>
      </c>
      <c r="N181" s="33">
        <v>32</v>
      </c>
      <c r="O181" s="49">
        <v>0.1</v>
      </c>
      <c r="P181" s="56">
        <f t="shared" si="2"/>
        <v>54.400000000000006</v>
      </c>
      <c r="Q181">
        <v>489.6</v>
      </c>
      <c r="R181" s="58">
        <v>47</v>
      </c>
      <c r="S181" s="31">
        <v>536.6</v>
      </c>
    </row>
    <row r="182" spans="1:19" x14ac:dyDescent="0.35">
      <c r="A182" s="52">
        <v>42987</v>
      </c>
      <c r="B182" s="33" t="s">
        <v>420</v>
      </c>
      <c r="C182" t="s">
        <v>421</v>
      </c>
      <c r="D182" s="33" t="s">
        <v>24</v>
      </c>
      <c r="E182" s="33" t="s">
        <v>55</v>
      </c>
      <c r="F182" s="33" t="s">
        <v>29</v>
      </c>
      <c r="G182" t="s">
        <v>12</v>
      </c>
      <c r="H182" s="33" t="s">
        <v>30</v>
      </c>
      <c r="I182" t="s">
        <v>45</v>
      </c>
      <c r="J182" s="33" t="s">
        <v>34</v>
      </c>
      <c r="K182" t="s">
        <v>39</v>
      </c>
      <c r="L182" s="33" t="s">
        <v>44</v>
      </c>
      <c r="M182">
        <v>234</v>
      </c>
      <c r="N182" s="33">
        <v>8</v>
      </c>
      <c r="O182" s="49">
        <v>0.16</v>
      </c>
      <c r="P182" s="56">
        <f t="shared" si="2"/>
        <v>299.52</v>
      </c>
      <c r="Q182">
        <v>1572.48</v>
      </c>
      <c r="R182" s="58">
        <v>50</v>
      </c>
      <c r="S182" s="31">
        <v>1622.48</v>
      </c>
    </row>
    <row r="183" spans="1:19" x14ac:dyDescent="0.35">
      <c r="A183" s="52">
        <v>44073</v>
      </c>
      <c r="B183" s="33" t="s">
        <v>422</v>
      </c>
      <c r="C183" t="s">
        <v>423</v>
      </c>
      <c r="D183" s="33" t="s">
        <v>24</v>
      </c>
      <c r="E183" s="33" t="s">
        <v>85</v>
      </c>
      <c r="F183" s="33" t="s">
        <v>29</v>
      </c>
      <c r="G183" t="s">
        <v>9</v>
      </c>
      <c r="H183" s="33" t="s">
        <v>32</v>
      </c>
      <c r="I183" t="s">
        <v>43</v>
      </c>
      <c r="J183" s="33" t="s">
        <v>35</v>
      </c>
      <c r="K183" t="s">
        <v>41</v>
      </c>
      <c r="L183" s="33" t="s">
        <v>46</v>
      </c>
      <c r="M183">
        <v>839</v>
      </c>
      <c r="N183" s="33">
        <v>6</v>
      </c>
      <c r="O183" s="49">
        <v>0.09</v>
      </c>
      <c r="P183" s="56">
        <f t="shared" si="2"/>
        <v>453.06</v>
      </c>
      <c r="Q183">
        <v>4580.9399999999996</v>
      </c>
      <c r="R183" s="58">
        <v>24</v>
      </c>
      <c r="S183" s="31">
        <v>4604.9399999999996</v>
      </c>
    </row>
    <row r="184" spans="1:19" x14ac:dyDescent="0.35">
      <c r="A184" s="52">
        <v>42573</v>
      </c>
      <c r="B184" s="33" t="s">
        <v>424</v>
      </c>
      <c r="C184" t="s">
        <v>425</v>
      </c>
      <c r="D184" s="33" t="s">
        <v>24</v>
      </c>
      <c r="E184" s="33" t="s">
        <v>78</v>
      </c>
      <c r="F184" s="33" t="s">
        <v>28</v>
      </c>
      <c r="G184" t="s">
        <v>6</v>
      </c>
      <c r="H184" s="33" t="s">
        <v>30</v>
      </c>
      <c r="I184" t="s">
        <v>43</v>
      </c>
      <c r="J184" s="33" t="s">
        <v>38</v>
      </c>
      <c r="K184" t="s">
        <v>42</v>
      </c>
      <c r="L184" s="33" t="s">
        <v>45</v>
      </c>
      <c r="M184">
        <v>11</v>
      </c>
      <c r="N184" s="33">
        <v>24</v>
      </c>
      <c r="O184" s="49">
        <v>0.1</v>
      </c>
      <c r="P184" s="56">
        <f t="shared" si="2"/>
        <v>26.400000000000006</v>
      </c>
      <c r="Q184">
        <v>237.60000000000002</v>
      </c>
      <c r="R184" s="58">
        <v>37</v>
      </c>
      <c r="S184" s="31">
        <v>274.60000000000002</v>
      </c>
    </row>
    <row r="185" spans="1:19" x14ac:dyDescent="0.35">
      <c r="A185" s="52">
        <v>44450</v>
      </c>
      <c r="B185" s="33" t="s">
        <v>426</v>
      </c>
      <c r="C185" t="s">
        <v>427</v>
      </c>
      <c r="D185" s="33" t="s">
        <v>24</v>
      </c>
      <c r="E185" s="33" t="s">
        <v>63</v>
      </c>
      <c r="F185" s="33" t="s">
        <v>29</v>
      </c>
      <c r="G185" t="s">
        <v>11</v>
      </c>
      <c r="H185" s="33" t="s">
        <v>33</v>
      </c>
      <c r="I185" t="s">
        <v>48</v>
      </c>
      <c r="J185" s="33" t="s">
        <v>34</v>
      </c>
      <c r="K185" t="s">
        <v>41</v>
      </c>
      <c r="L185" s="33" t="s">
        <v>45</v>
      </c>
      <c r="M185">
        <v>299</v>
      </c>
      <c r="N185" s="33">
        <v>8</v>
      </c>
      <c r="O185" s="49">
        <v>0.08</v>
      </c>
      <c r="P185" s="56">
        <f t="shared" si="2"/>
        <v>191.36</v>
      </c>
      <c r="Q185">
        <v>2200.64</v>
      </c>
      <c r="R185" s="58">
        <v>36</v>
      </c>
      <c r="S185" s="31">
        <v>2236.64</v>
      </c>
    </row>
    <row r="186" spans="1:19" x14ac:dyDescent="0.35">
      <c r="A186" s="52">
        <v>42754</v>
      </c>
      <c r="B186" s="33" t="s">
        <v>428</v>
      </c>
      <c r="C186" t="s">
        <v>429</v>
      </c>
      <c r="D186" s="33" t="s">
        <v>24</v>
      </c>
      <c r="E186" s="33" t="s">
        <v>52</v>
      </c>
      <c r="F186" s="33" t="s">
        <v>29</v>
      </c>
      <c r="G186" t="s">
        <v>11</v>
      </c>
      <c r="H186" s="33" t="s">
        <v>31</v>
      </c>
      <c r="I186" t="s">
        <v>46</v>
      </c>
      <c r="J186" s="33" t="s">
        <v>35</v>
      </c>
      <c r="K186" t="s">
        <v>41</v>
      </c>
      <c r="L186" s="33" t="s">
        <v>43</v>
      </c>
      <c r="M186">
        <v>952</v>
      </c>
      <c r="N186" s="33">
        <v>6</v>
      </c>
      <c r="O186" s="49">
        <v>0.16</v>
      </c>
      <c r="P186" s="56">
        <f t="shared" si="2"/>
        <v>913.92</v>
      </c>
      <c r="Q186">
        <v>4798.08</v>
      </c>
      <c r="R186" s="58">
        <v>24</v>
      </c>
      <c r="S186" s="31">
        <v>4822.08</v>
      </c>
    </row>
    <row r="187" spans="1:19" x14ac:dyDescent="0.35">
      <c r="A187" s="52">
        <v>43081</v>
      </c>
      <c r="B187" s="33" t="s">
        <v>430</v>
      </c>
      <c r="C187" t="s">
        <v>431</v>
      </c>
      <c r="D187" s="33" t="s">
        <v>24</v>
      </c>
      <c r="E187" s="33" t="s">
        <v>106</v>
      </c>
      <c r="F187" s="33" t="s">
        <v>27</v>
      </c>
      <c r="G187" t="s">
        <v>13</v>
      </c>
      <c r="H187" s="33" t="s">
        <v>31</v>
      </c>
      <c r="I187" t="s">
        <v>43</v>
      </c>
      <c r="J187" s="33" t="s">
        <v>38</v>
      </c>
      <c r="K187" t="s">
        <v>39</v>
      </c>
      <c r="L187" s="33" t="s">
        <v>45</v>
      </c>
      <c r="M187">
        <v>18</v>
      </c>
      <c r="N187" s="33">
        <v>16</v>
      </c>
      <c r="O187" s="49">
        <v>0.11</v>
      </c>
      <c r="P187" s="56">
        <f t="shared" si="2"/>
        <v>31.68</v>
      </c>
      <c r="Q187">
        <v>256.32</v>
      </c>
      <c r="R187" s="58">
        <v>36</v>
      </c>
      <c r="S187" s="31">
        <v>292.32</v>
      </c>
    </row>
    <row r="188" spans="1:19" x14ac:dyDescent="0.35">
      <c r="A188" s="52">
        <v>43349</v>
      </c>
      <c r="B188" s="33" t="s">
        <v>432</v>
      </c>
      <c r="C188" t="s">
        <v>433</v>
      </c>
      <c r="D188" s="33" t="s">
        <v>24</v>
      </c>
      <c r="E188" s="33" t="s">
        <v>63</v>
      </c>
      <c r="F188" s="33" t="s">
        <v>29</v>
      </c>
      <c r="G188" t="s">
        <v>9</v>
      </c>
      <c r="H188" s="33" t="s">
        <v>32</v>
      </c>
      <c r="I188" t="s">
        <v>44</v>
      </c>
      <c r="J188" s="33" t="s">
        <v>37</v>
      </c>
      <c r="K188" t="s">
        <v>39</v>
      </c>
      <c r="L188" s="33" t="s">
        <v>45</v>
      </c>
      <c r="M188">
        <v>43</v>
      </c>
      <c r="N188" s="33">
        <v>20</v>
      </c>
      <c r="O188" s="49">
        <v>0.08</v>
      </c>
      <c r="P188" s="56">
        <f t="shared" si="2"/>
        <v>68.8</v>
      </c>
      <c r="Q188">
        <v>791.2</v>
      </c>
      <c r="R188" s="58">
        <v>33</v>
      </c>
      <c r="S188" s="31">
        <v>824.2</v>
      </c>
    </row>
    <row r="189" spans="1:19" x14ac:dyDescent="0.35">
      <c r="A189" s="52">
        <v>43589</v>
      </c>
      <c r="B189" s="33" t="s">
        <v>434</v>
      </c>
      <c r="C189" t="s">
        <v>435</v>
      </c>
      <c r="D189" s="33" t="s">
        <v>26</v>
      </c>
      <c r="E189" s="33" t="s">
        <v>58</v>
      </c>
      <c r="F189" s="33" t="s">
        <v>28</v>
      </c>
      <c r="G189" t="s">
        <v>11</v>
      </c>
      <c r="H189" s="33" t="s">
        <v>30</v>
      </c>
      <c r="I189" t="s">
        <v>47</v>
      </c>
      <c r="J189" s="33" t="s">
        <v>35</v>
      </c>
      <c r="K189" t="s">
        <v>42</v>
      </c>
      <c r="L189" s="33" t="s">
        <v>44</v>
      </c>
      <c r="M189">
        <v>879</v>
      </c>
      <c r="N189" s="33">
        <v>8</v>
      </c>
      <c r="O189" s="49">
        <v>0.16</v>
      </c>
      <c r="P189" s="56">
        <f t="shared" si="2"/>
        <v>1125.1200000000001</v>
      </c>
      <c r="Q189">
        <v>5906.88</v>
      </c>
      <c r="R189" s="58">
        <v>35</v>
      </c>
      <c r="S189" s="31">
        <v>5941.88</v>
      </c>
    </row>
    <row r="190" spans="1:19" x14ac:dyDescent="0.35">
      <c r="A190" s="52">
        <v>43476</v>
      </c>
      <c r="B190" s="33" t="s">
        <v>436</v>
      </c>
      <c r="C190" t="s">
        <v>437</v>
      </c>
      <c r="D190" s="33" t="s">
        <v>25</v>
      </c>
      <c r="E190" s="33" t="s">
        <v>63</v>
      </c>
      <c r="F190" s="33" t="s">
        <v>27</v>
      </c>
      <c r="G190" t="s">
        <v>9</v>
      </c>
      <c r="H190" s="33" t="s">
        <v>33</v>
      </c>
      <c r="I190" t="s">
        <v>48</v>
      </c>
      <c r="J190" s="33" t="s">
        <v>34</v>
      </c>
      <c r="K190" t="s">
        <v>41</v>
      </c>
      <c r="L190" s="33" t="s">
        <v>44</v>
      </c>
      <c r="M190">
        <v>260</v>
      </c>
      <c r="N190" s="33">
        <v>4</v>
      </c>
      <c r="O190" s="49">
        <v>0.12</v>
      </c>
      <c r="P190" s="56">
        <f t="shared" si="2"/>
        <v>124.8</v>
      </c>
      <c r="Q190">
        <v>915.2</v>
      </c>
      <c r="R190" s="58">
        <v>25</v>
      </c>
      <c r="S190" s="31">
        <v>940.2</v>
      </c>
    </row>
    <row r="191" spans="1:19" x14ac:dyDescent="0.35">
      <c r="A191" s="52">
        <v>43286</v>
      </c>
      <c r="B191" s="33" t="s">
        <v>438</v>
      </c>
      <c r="C191" t="s">
        <v>439</v>
      </c>
      <c r="D191" s="33" t="s">
        <v>25</v>
      </c>
      <c r="E191" s="33" t="s">
        <v>63</v>
      </c>
      <c r="F191" s="33" t="s">
        <v>29</v>
      </c>
      <c r="G191" t="s">
        <v>12</v>
      </c>
      <c r="H191" s="33" t="s">
        <v>32</v>
      </c>
      <c r="I191" t="s">
        <v>45</v>
      </c>
      <c r="J191" s="33" t="s">
        <v>37</v>
      </c>
      <c r="K191" t="s">
        <v>40</v>
      </c>
      <c r="L191" s="33" t="s">
        <v>43</v>
      </c>
      <c r="M191">
        <v>30</v>
      </c>
      <c r="N191" s="33">
        <v>15</v>
      </c>
      <c r="O191" s="49">
        <v>0.13</v>
      </c>
      <c r="P191" s="56">
        <f t="shared" si="2"/>
        <v>58.500000000000007</v>
      </c>
      <c r="Q191">
        <v>391.5</v>
      </c>
      <c r="R191" s="58">
        <v>44</v>
      </c>
      <c r="S191" s="31">
        <v>435.5</v>
      </c>
    </row>
    <row r="192" spans="1:19" x14ac:dyDescent="0.35">
      <c r="A192" s="52">
        <v>42428</v>
      </c>
      <c r="B192" s="33" t="s">
        <v>440</v>
      </c>
      <c r="C192" t="s">
        <v>441</v>
      </c>
      <c r="D192" s="33" t="s">
        <v>24</v>
      </c>
      <c r="E192" s="33" t="s">
        <v>85</v>
      </c>
      <c r="F192" s="33" t="s">
        <v>27</v>
      </c>
      <c r="G192" t="s">
        <v>7</v>
      </c>
      <c r="H192" s="33" t="s">
        <v>30</v>
      </c>
      <c r="I192" t="s">
        <v>44</v>
      </c>
      <c r="J192" s="33" t="s">
        <v>36</v>
      </c>
      <c r="K192" t="s">
        <v>40</v>
      </c>
      <c r="L192" s="33" t="s">
        <v>46</v>
      </c>
      <c r="M192">
        <v>327</v>
      </c>
      <c r="N192" s="33">
        <v>6</v>
      </c>
      <c r="O192" s="49">
        <v>0.09</v>
      </c>
      <c r="P192" s="56">
        <f t="shared" si="2"/>
        <v>176.58</v>
      </c>
      <c r="Q192">
        <v>1785.42</v>
      </c>
      <c r="R192" s="58">
        <v>29</v>
      </c>
      <c r="S192" s="31">
        <v>1814.42</v>
      </c>
    </row>
    <row r="193" spans="1:19" x14ac:dyDescent="0.35">
      <c r="A193" s="52">
        <v>43723</v>
      </c>
      <c r="B193" s="33" t="s">
        <v>442</v>
      </c>
      <c r="C193" t="s">
        <v>443</v>
      </c>
      <c r="D193" s="33" t="s">
        <v>24</v>
      </c>
      <c r="E193" s="33" t="s">
        <v>106</v>
      </c>
      <c r="F193" s="33" t="s">
        <v>28</v>
      </c>
      <c r="G193" t="s">
        <v>10</v>
      </c>
      <c r="H193" s="33" t="s">
        <v>33</v>
      </c>
      <c r="I193" t="s">
        <v>48</v>
      </c>
      <c r="J193" s="33" t="s">
        <v>35</v>
      </c>
      <c r="K193" t="s">
        <v>39</v>
      </c>
      <c r="L193" s="33" t="s">
        <v>44</v>
      </c>
      <c r="M193">
        <v>848</v>
      </c>
      <c r="N193" s="33">
        <v>8</v>
      </c>
      <c r="O193" s="49">
        <v>0.16</v>
      </c>
      <c r="P193" s="56">
        <f t="shared" si="2"/>
        <v>1085.44</v>
      </c>
      <c r="Q193">
        <v>5698.5599999999995</v>
      </c>
      <c r="R193" s="58">
        <v>32</v>
      </c>
      <c r="S193" s="31">
        <v>5730.5599999999995</v>
      </c>
    </row>
    <row r="194" spans="1:19" x14ac:dyDescent="0.35">
      <c r="A194" s="52">
        <v>42540</v>
      </c>
      <c r="B194" s="33" t="s">
        <v>444</v>
      </c>
      <c r="C194" t="s">
        <v>445</v>
      </c>
      <c r="D194" s="33" t="s">
        <v>24</v>
      </c>
      <c r="E194" s="33" t="s">
        <v>52</v>
      </c>
      <c r="F194" s="33" t="s">
        <v>27</v>
      </c>
      <c r="G194" t="s">
        <v>6</v>
      </c>
      <c r="H194" s="33" t="s">
        <v>31</v>
      </c>
      <c r="I194" t="s">
        <v>45</v>
      </c>
      <c r="J194" s="33" t="s">
        <v>35</v>
      </c>
      <c r="K194" t="s">
        <v>42</v>
      </c>
      <c r="L194" s="33" t="s">
        <v>45</v>
      </c>
      <c r="M194">
        <v>1118</v>
      </c>
      <c r="N194" s="33">
        <v>10</v>
      </c>
      <c r="O194" s="49">
        <v>0.14000000000000001</v>
      </c>
      <c r="P194" s="56">
        <f t="shared" si="2"/>
        <v>1565.2</v>
      </c>
      <c r="Q194">
        <v>9614.7999999999993</v>
      </c>
      <c r="R194" s="58">
        <v>44</v>
      </c>
      <c r="S194" s="31">
        <v>9658.7999999999993</v>
      </c>
    </row>
    <row r="195" spans="1:19" x14ac:dyDescent="0.35">
      <c r="A195" s="52">
        <v>44109</v>
      </c>
      <c r="B195" s="33" t="s">
        <v>446</v>
      </c>
      <c r="C195" t="s">
        <v>447</v>
      </c>
      <c r="D195" s="33" t="s">
        <v>24</v>
      </c>
      <c r="E195" s="33" t="s">
        <v>78</v>
      </c>
      <c r="F195" s="33" t="s">
        <v>29</v>
      </c>
      <c r="G195" t="s">
        <v>9</v>
      </c>
      <c r="H195" s="33" t="s">
        <v>33</v>
      </c>
      <c r="I195" t="s">
        <v>46</v>
      </c>
      <c r="J195" s="33" t="s">
        <v>38</v>
      </c>
      <c r="K195" t="s">
        <v>42</v>
      </c>
      <c r="L195" s="33" t="s">
        <v>44</v>
      </c>
      <c r="M195">
        <v>15</v>
      </c>
      <c r="N195" s="33">
        <v>24</v>
      </c>
      <c r="O195" s="49">
        <v>0.18</v>
      </c>
      <c r="P195" s="56">
        <f t="shared" ref="P195:P258" si="3">O195*N195*M195</f>
        <v>64.800000000000011</v>
      </c>
      <c r="Q195">
        <v>295.2</v>
      </c>
      <c r="R195" s="58">
        <v>45</v>
      </c>
      <c r="S195" s="31">
        <v>340.2</v>
      </c>
    </row>
    <row r="196" spans="1:19" x14ac:dyDescent="0.35">
      <c r="A196" s="52">
        <v>42534</v>
      </c>
      <c r="B196" s="33" t="s">
        <v>448</v>
      </c>
      <c r="C196" t="s">
        <v>449</v>
      </c>
      <c r="D196" s="33" t="s">
        <v>25</v>
      </c>
      <c r="E196" s="33" t="s">
        <v>58</v>
      </c>
      <c r="F196" s="33" t="s">
        <v>28</v>
      </c>
      <c r="G196" t="s">
        <v>13</v>
      </c>
      <c r="H196" s="33" t="s">
        <v>31</v>
      </c>
      <c r="I196" t="s">
        <v>46</v>
      </c>
      <c r="J196" s="33" t="s">
        <v>34</v>
      </c>
      <c r="K196" t="s">
        <v>41</v>
      </c>
      <c r="L196" s="33" t="s">
        <v>45</v>
      </c>
      <c r="M196">
        <v>236</v>
      </c>
      <c r="N196" s="33">
        <v>10</v>
      </c>
      <c r="O196" s="49">
        <v>0.2</v>
      </c>
      <c r="P196" s="56">
        <f t="shared" si="3"/>
        <v>472</v>
      </c>
      <c r="Q196">
        <v>1888</v>
      </c>
      <c r="R196" s="58">
        <v>49</v>
      </c>
      <c r="S196" s="31">
        <v>1937</v>
      </c>
    </row>
    <row r="197" spans="1:19" x14ac:dyDescent="0.35">
      <c r="A197" s="52">
        <v>43998</v>
      </c>
      <c r="B197" s="33" t="s">
        <v>450</v>
      </c>
      <c r="C197" t="s">
        <v>451</v>
      </c>
      <c r="D197" s="33" t="s">
        <v>25</v>
      </c>
      <c r="E197" s="33" t="s">
        <v>85</v>
      </c>
      <c r="F197" s="33" t="s">
        <v>28</v>
      </c>
      <c r="G197" t="s">
        <v>6</v>
      </c>
      <c r="H197" s="33" t="s">
        <v>31</v>
      </c>
      <c r="I197" t="s">
        <v>45</v>
      </c>
      <c r="J197" s="33" t="s">
        <v>36</v>
      </c>
      <c r="K197" t="s">
        <v>40</v>
      </c>
      <c r="L197" s="33" t="s">
        <v>45</v>
      </c>
      <c r="M197">
        <v>372</v>
      </c>
      <c r="N197" s="33">
        <v>9</v>
      </c>
      <c r="O197" s="49">
        <v>0.09</v>
      </c>
      <c r="P197" s="56">
        <f t="shared" si="3"/>
        <v>301.32</v>
      </c>
      <c r="Q197">
        <v>3046.68</v>
      </c>
      <c r="R197" s="58">
        <v>50</v>
      </c>
      <c r="S197" s="31">
        <v>3096.68</v>
      </c>
    </row>
    <row r="198" spans="1:19" x14ac:dyDescent="0.35">
      <c r="A198" s="52">
        <v>43917</v>
      </c>
      <c r="B198" s="33" t="s">
        <v>452</v>
      </c>
      <c r="C198" t="s">
        <v>453</v>
      </c>
      <c r="D198" s="33" t="s">
        <v>24</v>
      </c>
      <c r="E198" s="33" t="s">
        <v>52</v>
      </c>
      <c r="F198" s="33" t="s">
        <v>28</v>
      </c>
      <c r="G198" t="s">
        <v>9</v>
      </c>
      <c r="H198" s="33" t="s">
        <v>33</v>
      </c>
      <c r="I198" t="s">
        <v>44</v>
      </c>
      <c r="J198" s="33" t="s">
        <v>35</v>
      </c>
      <c r="K198" t="s">
        <v>42</v>
      </c>
      <c r="L198" s="33" t="s">
        <v>46</v>
      </c>
      <c r="M198">
        <v>818</v>
      </c>
      <c r="N198" s="33">
        <v>6</v>
      </c>
      <c r="O198" s="49">
        <v>0.13</v>
      </c>
      <c r="P198" s="56">
        <f t="shared" si="3"/>
        <v>638.04000000000008</v>
      </c>
      <c r="Q198">
        <v>4269.96</v>
      </c>
      <c r="R198" s="58">
        <v>24</v>
      </c>
      <c r="S198" s="31">
        <v>4293.96</v>
      </c>
    </row>
    <row r="199" spans="1:19" x14ac:dyDescent="0.35">
      <c r="A199" s="52">
        <v>44009</v>
      </c>
      <c r="B199" s="33" t="s">
        <v>454</v>
      </c>
      <c r="C199" t="s">
        <v>455</v>
      </c>
      <c r="D199" s="33" t="s">
        <v>25</v>
      </c>
      <c r="E199" s="33" t="s">
        <v>106</v>
      </c>
      <c r="F199" s="33" t="s">
        <v>29</v>
      </c>
      <c r="G199" t="s">
        <v>10</v>
      </c>
      <c r="H199" s="33" t="s">
        <v>33</v>
      </c>
      <c r="I199" t="s">
        <v>45</v>
      </c>
      <c r="J199" s="33" t="s">
        <v>38</v>
      </c>
      <c r="K199" t="s">
        <v>40</v>
      </c>
      <c r="L199" s="33" t="s">
        <v>43</v>
      </c>
      <c r="M199">
        <v>16</v>
      </c>
      <c r="N199" s="33">
        <v>32</v>
      </c>
      <c r="O199" s="49">
        <v>0.18</v>
      </c>
      <c r="P199" s="56">
        <f t="shared" si="3"/>
        <v>92.16</v>
      </c>
      <c r="Q199">
        <v>419.84000000000003</v>
      </c>
      <c r="R199" s="58">
        <v>49</v>
      </c>
      <c r="S199" s="31">
        <v>468.84000000000003</v>
      </c>
    </row>
    <row r="200" spans="1:19" x14ac:dyDescent="0.35">
      <c r="A200" s="52">
        <v>42113</v>
      </c>
      <c r="B200" s="33" t="s">
        <v>456</v>
      </c>
      <c r="C200" t="s">
        <v>457</v>
      </c>
      <c r="D200" s="33" t="s">
        <v>26</v>
      </c>
      <c r="E200" s="33" t="s">
        <v>68</v>
      </c>
      <c r="F200" s="33" t="s">
        <v>29</v>
      </c>
      <c r="G200" t="s">
        <v>9</v>
      </c>
      <c r="H200" s="33" t="s">
        <v>30</v>
      </c>
      <c r="I200" t="s">
        <v>48</v>
      </c>
      <c r="J200" s="33" t="s">
        <v>38</v>
      </c>
      <c r="K200" t="s">
        <v>41</v>
      </c>
      <c r="L200" s="33" t="s">
        <v>45</v>
      </c>
      <c r="M200">
        <v>12</v>
      </c>
      <c r="N200" s="33">
        <v>24</v>
      </c>
      <c r="O200" s="49">
        <v>0.2</v>
      </c>
      <c r="P200" s="56">
        <f t="shared" si="3"/>
        <v>57.600000000000009</v>
      </c>
      <c r="Q200">
        <v>230.40000000000003</v>
      </c>
      <c r="R200" s="58">
        <v>39</v>
      </c>
      <c r="S200" s="31">
        <v>269.40000000000003</v>
      </c>
    </row>
    <row r="201" spans="1:19" x14ac:dyDescent="0.35">
      <c r="A201" s="52">
        <v>42148</v>
      </c>
      <c r="B201" s="33" t="s">
        <v>458</v>
      </c>
      <c r="C201" t="s">
        <v>459</v>
      </c>
      <c r="D201" s="33" t="s">
        <v>24</v>
      </c>
      <c r="E201" s="33" t="s">
        <v>115</v>
      </c>
      <c r="F201" s="33" t="s">
        <v>29</v>
      </c>
      <c r="G201" t="s">
        <v>6</v>
      </c>
      <c r="H201" s="33" t="s">
        <v>30</v>
      </c>
      <c r="I201" t="s">
        <v>44</v>
      </c>
      <c r="J201" s="33" t="s">
        <v>37</v>
      </c>
      <c r="K201" t="s">
        <v>42</v>
      </c>
      <c r="L201" s="33" t="s">
        <v>44</v>
      </c>
      <c r="M201">
        <v>25</v>
      </c>
      <c r="N201" s="33">
        <v>20</v>
      </c>
      <c r="O201" s="49">
        <v>0.13</v>
      </c>
      <c r="P201" s="56">
        <f t="shared" si="3"/>
        <v>65</v>
      </c>
      <c r="Q201">
        <v>434.99999999999994</v>
      </c>
      <c r="R201" s="58">
        <v>28</v>
      </c>
      <c r="S201" s="31">
        <v>462.99999999999994</v>
      </c>
    </row>
    <row r="202" spans="1:19" x14ac:dyDescent="0.35">
      <c r="A202" s="52">
        <v>42315</v>
      </c>
      <c r="B202" s="33" t="s">
        <v>460</v>
      </c>
      <c r="C202" t="s">
        <v>461</v>
      </c>
      <c r="D202" s="33" t="s">
        <v>26</v>
      </c>
      <c r="E202" s="33" t="s">
        <v>106</v>
      </c>
      <c r="F202" s="33" t="s">
        <v>27</v>
      </c>
      <c r="G202" t="s">
        <v>11</v>
      </c>
      <c r="H202" s="33" t="s">
        <v>30</v>
      </c>
      <c r="I202" t="s">
        <v>47</v>
      </c>
      <c r="J202" s="33" t="s">
        <v>36</v>
      </c>
      <c r="K202" t="s">
        <v>41</v>
      </c>
      <c r="L202" s="33" t="s">
        <v>43</v>
      </c>
      <c r="M202">
        <v>358</v>
      </c>
      <c r="N202" s="33">
        <v>6</v>
      </c>
      <c r="O202" s="49">
        <v>0.2</v>
      </c>
      <c r="P202" s="56">
        <f t="shared" si="3"/>
        <v>429.60000000000008</v>
      </c>
      <c r="Q202">
        <v>1718.4000000000003</v>
      </c>
      <c r="R202" s="58">
        <v>45</v>
      </c>
      <c r="S202" s="31">
        <v>1763.4000000000003</v>
      </c>
    </row>
    <row r="203" spans="1:19" x14ac:dyDescent="0.35">
      <c r="A203" s="52">
        <v>43568</v>
      </c>
      <c r="B203" s="33" t="s">
        <v>462</v>
      </c>
      <c r="C203" t="s">
        <v>463</v>
      </c>
      <c r="D203" s="33" t="s">
        <v>24</v>
      </c>
      <c r="E203" s="33" t="s">
        <v>63</v>
      </c>
      <c r="F203" s="33" t="s">
        <v>27</v>
      </c>
      <c r="G203" t="s">
        <v>13</v>
      </c>
      <c r="H203" s="33" t="s">
        <v>33</v>
      </c>
      <c r="I203" t="s">
        <v>47</v>
      </c>
      <c r="J203" s="33" t="s">
        <v>37</v>
      </c>
      <c r="K203" t="s">
        <v>39</v>
      </c>
      <c r="L203" s="33" t="s">
        <v>44</v>
      </c>
      <c r="M203">
        <v>89</v>
      </c>
      <c r="N203" s="33">
        <v>10</v>
      </c>
      <c r="O203" s="49">
        <v>0.18</v>
      </c>
      <c r="P203" s="56">
        <f t="shared" si="3"/>
        <v>160.19999999999999</v>
      </c>
      <c r="Q203">
        <v>729.80000000000007</v>
      </c>
      <c r="R203" s="58">
        <v>43</v>
      </c>
      <c r="S203" s="31">
        <v>772.80000000000007</v>
      </c>
    </row>
    <row r="204" spans="1:19" x14ac:dyDescent="0.35">
      <c r="A204" s="52">
        <v>43036</v>
      </c>
      <c r="B204" s="33" t="s">
        <v>464</v>
      </c>
      <c r="C204" t="s">
        <v>465</v>
      </c>
      <c r="D204" s="33" t="s">
        <v>24</v>
      </c>
      <c r="E204" s="33" t="s">
        <v>68</v>
      </c>
      <c r="F204" s="33" t="s">
        <v>27</v>
      </c>
      <c r="G204" t="s">
        <v>10</v>
      </c>
      <c r="H204" s="33" t="s">
        <v>32</v>
      </c>
      <c r="I204" t="s">
        <v>47</v>
      </c>
      <c r="J204" s="33" t="s">
        <v>35</v>
      </c>
      <c r="K204" t="s">
        <v>41</v>
      </c>
      <c r="L204" s="33" t="s">
        <v>43</v>
      </c>
      <c r="M204">
        <v>1081</v>
      </c>
      <c r="N204" s="33">
        <v>4</v>
      </c>
      <c r="O204" s="49">
        <v>0.1</v>
      </c>
      <c r="P204" s="56">
        <f t="shared" si="3"/>
        <v>432.40000000000003</v>
      </c>
      <c r="Q204">
        <v>3891.6</v>
      </c>
      <c r="R204" s="58">
        <v>46</v>
      </c>
      <c r="S204" s="31">
        <v>3937.6</v>
      </c>
    </row>
    <row r="205" spans="1:19" x14ac:dyDescent="0.35">
      <c r="A205" s="52">
        <v>43959</v>
      </c>
      <c r="B205" s="33" t="s">
        <v>466</v>
      </c>
      <c r="C205" t="s">
        <v>467</v>
      </c>
      <c r="D205" s="33" t="s">
        <v>26</v>
      </c>
      <c r="E205" s="33" t="s">
        <v>78</v>
      </c>
      <c r="F205" s="33" t="s">
        <v>27</v>
      </c>
      <c r="G205" t="s">
        <v>6</v>
      </c>
      <c r="H205" s="33" t="s">
        <v>30</v>
      </c>
      <c r="I205" t="s">
        <v>48</v>
      </c>
      <c r="J205" s="33" t="s">
        <v>36</v>
      </c>
      <c r="K205" t="s">
        <v>42</v>
      </c>
      <c r="L205" s="33" t="s">
        <v>43</v>
      </c>
      <c r="M205">
        <v>474</v>
      </c>
      <c r="N205" s="33">
        <v>15</v>
      </c>
      <c r="O205" s="49">
        <v>0.2</v>
      </c>
      <c r="P205" s="56">
        <f t="shared" si="3"/>
        <v>1422</v>
      </c>
      <c r="Q205">
        <v>5688</v>
      </c>
      <c r="R205" s="58">
        <v>42</v>
      </c>
      <c r="S205" s="31">
        <v>5730</v>
      </c>
    </row>
    <row r="206" spans="1:19" x14ac:dyDescent="0.35">
      <c r="A206" s="52">
        <v>43092</v>
      </c>
      <c r="B206" s="33" t="s">
        <v>468</v>
      </c>
      <c r="C206" t="s">
        <v>469</v>
      </c>
      <c r="D206" s="33" t="s">
        <v>25</v>
      </c>
      <c r="E206" s="33" t="s">
        <v>85</v>
      </c>
      <c r="F206" s="33" t="s">
        <v>29</v>
      </c>
      <c r="G206" t="s">
        <v>13</v>
      </c>
      <c r="H206" s="33" t="s">
        <v>31</v>
      </c>
      <c r="I206" t="s">
        <v>44</v>
      </c>
      <c r="J206" s="33" t="s">
        <v>38</v>
      </c>
      <c r="K206" t="s">
        <v>39</v>
      </c>
      <c r="L206" s="33" t="s">
        <v>45</v>
      </c>
      <c r="M206">
        <v>14</v>
      </c>
      <c r="N206" s="33">
        <v>24</v>
      </c>
      <c r="O206" s="49">
        <v>0.13</v>
      </c>
      <c r="P206" s="56">
        <f t="shared" si="3"/>
        <v>43.68</v>
      </c>
      <c r="Q206">
        <v>292.32</v>
      </c>
      <c r="R206" s="58">
        <v>31</v>
      </c>
      <c r="S206" s="31">
        <v>323.32</v>
      </c>
    </row>
    <row r="207" spans="1:19" x14ac:dyDescent="0.35">
      <c r="A207" s="52">
        <v>42439</v>
      </c>
      <c r="B207" s="33" t="s">
        <v>470</v>
      </c>
      <c r="C207" t="s">
        <v>471</v>
      </c>
      <c r="D207" s="33" t="s">
        <v>26</v>
      </c>
      <c r="E207" s="33" t="s">
        <v>52</v>
      </c>
      <c r="F207" s="33" t="s">
        <v>29</v>
      </c>
      <c r="G207" t="s">
        <v>6</v>
      </c>
      <c r="H207" s="33" t="s">
        <v>33</v>
      </c>
      <c r="I207" t="s">
        <v>43</v>
      </c>
      <c r="J207" s="33" t="s">
        <v>37</v>
      </c>
      <c r="K207" t="s">
        <v>39</v>
      </c>
      <c r="L207" s="33" t="s">
        <v>44</v>
      </c>
      <c r="M207">
        <v>64</v>
      </c>
      <c r="N207" s="33">
        <v>25</v>
      </c>
      <c r="O207" s="49">
        <v>0.16</v>
      </c>
      <c r="P207" s="56">
        <f t="shared" si="3"/>
        <v>256</v>
      </c>
      <c r="Q207">
        <v>1344</v>
      </c>
      <c r="R207" s="58">
        <v>48</v>
      </c>
      <c r="S207" s="31">
        <v>1392</v>
      </c>
    </row>
    <row r="208" spans="1:19" x14ac:dyDescent="0.35">
      <c r="A208" s="52">
        <v>43214</v>
      </c>
      <c r="B208" s="33" t="s">
        <v>472</v>
      </c>
      <c r="C208" t="s">
        <v>473</v>
      </c>
      <c r="D208" s="33" t="s">
        <v>26</v>
      </c>
      <c r="E208" s="33" t="s">
        <v>78</v>
      </c>
      <c r="F208" s="33" t="s">
        <v>29</v>
      </c>
      <c r="G208" t="s">
        <v>11</v>
      </c>
      <c r="H208" s="33" t="s">
        <v>32</v>
      </c>
      <c r="I208" t="s">
        <v>43</v>
      </c>
      <c r="J208" s="33" t="s">
        <v>35</v>
      </c>
      <c r="K208" t="s">
        <v>41</v>
      </c>
      <c r="L208" s="33" t="s">
        <v>46</v>
      </c>
      <c r="M208">
        <v>1194</v>
      </c>
      <c r="N208" s="33">
        <v>6</v>
      </c>
      <c r="O208" s="49">
        <v>0.09</v>
      </c>
      <c r="P208" s="56">
        <f t="shared" si="3"/>
        <v>644.76</v>
      </c>
      <c r="Q208">
        <v>6519.24</v>
      </c>
      <c r="R208" s="58">
        <v>26</v>
      </c>
      <c r="S208" s="31">
        <v>6545.24</v>
      </c>
    </row>
    <row r="209" spans="1:19" x14ac:dyDescent="0.35">
      <c r="A209" s="52">
        <v>44170</v>
      </c>
      <c r="B209" s="33" t="s">
        <v>474</v>
      </c>
      <c r="C209" t="s">
        <v>475</v>
      </c>
      <c r="D209" s="33" t="s">
        <v>24</v>
      </c>
      <c r="E209" s="33" t="s">
        <v>115</v>
      </c>
      <c r="F209" s="33" t="s">
        <v>29</v>
      </c>
      <c r="G209" t="s">
        <v>9</v>
      </c>
      <c r="H209" s="33" t="s">
        <v>32</v>
      </c>
      <c r="I209" t="s">
        <v>46</v>
      </c>
      <c r="J209" s="33" t="s">
        <v>38</v>
      </c>
      <c r="K209" t="s">
        <v>39</v>
      </c>
      <c r="L209" s="33" t="s">
        <v>43</v>
      </c>
      <c r="M209">
        <v>18</v>
      </c>
      <c r="N209" s="33">
        <v>40</v>
      </c>
      <c r="O209" s="49">
        <v>0.12</v>
      </c>
      <c r="P209" s="56">
        <f t="shared" si="3"/>
        <v>86.399999999999991</v>
      </c>
      <c r="Q209">
        <v>633.6</v>
      </c>
      <c r="R209" s="58">
        <v>31</v>
      </c>
      <c r="S209" s="31">
        <v>664.6</v>
      </c>
    </row>
    <row r="210" spans="1:19" x14ac:dyDescent="0.35">
      <c r="A210" s="52">
        <v>42818</v>
      </c>
      <c r="B210" s="33" t="s">
        <v>476</v>
      </c>
      <c r="C210" t="s">
        <v>477</v>
      </c>
      <c r="D210" s="33" t="s">
        <v>24</v>
      </c>
      <c r="E210" s="33" t="s">
        <v>68</v>
      </c>
      <c r="F210" s="33" t="s">
        <v>27</v>
      </c>
      <c r="G210" t="s">
        <v>13</v>
      </c>
      <c r="H210" s="33" t="s">
        <v>30</v>
      </c>
      <c r="I210" t="s">
        <v>43</v>
      </c>
      <c r="J210" s="33" t="s">
        <v>38</v>
      </c>
      <c r="K210" t="s">
        <v>41</v>
      </c>
      <c r="L210" s="33" t="s">
        <v>43</v>
      </c>
      <c r="M210">
        <v>18</v>
      </c>
      <c r="N210" s="33">
        <v>16</v>
      </c>
      <c r="O210" s="49">
        <v>0.12</v>
      </c>
      <c r="P210" s="56">
        <f t="shared" si="3"/>
        <v>34.56</v>
      </c>
      <c r="Q210">
        <v>253.44</v>
      </c>
      <c r="R210" s="58">
        <v>38</v>
      </c>
      <c r="S210" s="31">
        <v>291.44</v>
      </c>
    </row>
    <row r="211" spans="1:19" x14ac:dyDescent="0.35">
      <c r="A211" s="52">
        <v>42781</v>
      </c>
      <c r="B211" s="33" t="s">
        <v>478</v>
      </c>
      <c r="C211" t="s">
        <v>479</v>
      </c>
      <c r="D211" s="33" t="s">
        <v>25</v>
      </c>
      <c r="E211" s="33" t="s">
        <v>78</v>
      </c>
      <c r="F211" s="33" t="s">
        <v>28</v>
      </c>
      <c r="G211" t="s">
        <v>13</v>
      </c>
      <c r="H211" s="33" t="s">
        <v>32</v>
      </c>
      <c r="I211" t="s">
        <v>45</v>
      </c>
      <c r="J211" s="33" t="s">
        <v>34</v>
      </c>
      <c r="K211" t="s">
        <v>41</v>
      </c>
      <c r="L211" s="33" t="s">
        <v>43</v>
      </c>
      <c r="M211">
        <v>246</v>
      </c>
      <c r="N211" s="33">
        <v>10</v>
      </c>
      <c r="O211" s="49">
        <v>0.11</v>
      </c>
      <c r="P211" s="56">
        <f t="shared" si="3"/>
        <v>270.60000000000002</v>
      </c>
      <c r="Q211">
        <v>2189.4</v>
      </c>
      <c r="R211" s="58">
        <v>35</v>
      </c>
      <c r="S211" s="31">
        <v>2224.4</v>
      </c>
    </row>
    <row r="212" spans="1:19" x14ac:dyDescent="0.35">
      <c r="A212" s="52">
        <v>44517</v>
      </c>
      <c r="B212" s="33" t="s">
        <v>480</v>
      </c>
      <c r="C212" t="s">
        <v>481</v>
      </c>
      <c r="D212" s="33" t="s">
        <v>26</v>
      </c>
      <c r="E212" s="33" t="s">
        <v>115</v>
      </c>
      <c r="F212" s="33" t="s">
        <v>27</v>
      </c>
      <c r="G212" t="s">
        <v>9</v>
      </c>
      <c r="H212" s="33" t="s">
        <v>30</v>
      </c>
      <c r="I212" t="s">
        <v>48</v>
      </c>
      <c r="J212" s="33" t="s">
        <v>37</v>
      </c>
      <c r="K212" t="s">
        <v>42</v>
      </c>
      <c r="L212" s="33" t="s">
        <v>45</v>
      </c>
      <c r="M212">
        <v>53</v>
      </c>
      <c r="N212" s="33">
        <v>25</v>
      </c>
      <c r="O212" s="49">
        <v>0.12</v>
      </c>
      <c r="P212" s="56">
        <f t="shared" si="3"/>
        <v>159</v>
      </c>
      <c r="Q212">
        <v>1166</v>
      </c>
      <c r="R212" s="58">
        <v>28</v>
      </c>
      <c r="S212" s="31">
        <v>1194</v>
      </c>
    </row>
    <row r="213" spans="1:19" x14ac:dyDescent="0.35">
      <c r="A213" s="52">
        <v>43055</v>
      </c>
      <c r="B213" s="33" t="s">
        <v>482</v>
      </c>
      <c r="C213" t="s">
        <v>483</v>
      </c>
      <c r="D213" s="33" t="s">
        <v>24</v>
      </c>
      <c r="E213" s="33" t="s">
        <v>63</v>
      </c>
      <c r="F213" s="33" t="s">
        <v>27</v>
      </c>
      <c r="G213" t="s">
        <v>10</v>
      </c>
      <c r="H213" s="33" t="s">
        <v>31</v>
      </c>
      <c r="I213" t="s">
        <v>48</v>
      </c>
      <c r="J213" s="33" t="s">
        <v>34</v>
      </c>
      <c r="K213" t="s">
        <v>41</v>
      </c>
      <c r="L213" s="33" t="s">
        <v>44</v>
      </c>
      <c r="M213">
        <v>273</v>
      </c>
      <c r="N213" s="33">
        <v>10</v>
      </c>
      <c r="O213" s="49">
        <v>0.09</v>
      </c>
      <c r="P213" s="56">
        <f t="shared" si="3"/>
        <v>245.7</v>
      </c>
      <c r="Q213">
        <v>2484.2999999999997</v>
      </c>
      <c r="R213" s="58">
        <v>36</v>
      </c>
      <c r="S213" s="31">
        <v>2520.2999999999997</v>
      </c>
    </row>
    <row r="214" spans="1:19" x14ac:dyDescent="0.35">
      <c r="A214" s="52">
        <v>42939</v>
      </c>
      <c r="B214" s="33" t="s">
        <v>484</v>
      </c>
      <c r="C214" t="s">
        <v>485</v>
      </c>
      <c r="D214" s="33" t="s">
        <v>25</v>
      </c>
      <c r="E214" s="33" t="s">
        <v>58</v>
      </c>
      <c r="F214" s="33" t="s">
        <v>29</v>
      </c>
      <c r="G214" t="s">
        <v>13</v>
      </c>
      <c r="H214" s="33" t="s">
        <v>32</v>
      </c>
      <c r="I214" t="s">
        <v>46</v>
      </c>
      <c r="J214" s="33" t="s">
        <v>38</v>
      </c>
      <c r="K214" t="s">
        <v>41</v>
      </c>
      <c r="L214" s="33" t="s">
        <v>45</v>
      </c>
      <c r="M214">
        <v>17</v>
      </c>
      <c r="N214" s="33">
        <v>32</v>
      </c>
      <c r="O214" s="49">
        <v>0.16</v>
      </c>
      <c r="P214" s="56">
        <f t="shared" si="3"/>
        <v>87.04</v>
      </c>
      <c r="Q214">
        <v>456.96</v>
      </c>
      <c r="R214" s="58">
        <v>40</v>
      </c>
      <c r="S214" s="31">
        <v>496.96</v>
      </c>
    </row>
    <row r="215" spans="1:19" x14ac:dyDescent="0.35">
      <c r="A215" s="52">
        <v>42431</v>
      </c>
      <c r="B215" s="33" t="s">
        <v>486</v>
      </c>
      <c r="C215" t="s">
        <v>487</v>
      </c>
      <c r="D215" s="33" t="s">
        <v>26</v>
      </c>
      <c r="E215" s="33" t="s">
        <v>58</v>
      </c>
      <c r="F215" s="33" t="s">
        <v>27</v>
      </c>
      <c r="G215" t="s">
        <v>12</v>
      </c>
      <c r="H215" s="33" t="s">
        <v>32</v>
      </c>
      <c r="I215" t="s">
        <v>44</v>
      </c>
      <c r="J215" s="33" t="s">
        <v>35</v>
      </c>
      <c r="K215" t="s">
        <v>40</v>
      </c>
      <c r="L215" s="33" t="s">
        <v>43</v>
      </c>
      <c r="M215">
        <v>811</v>
      </c>
      <c r="N215" s="33">
        <v>8</v>
      </c>
      <c r="O215" s="49">
        <v>0.18</v>
      </c>
      <c r="P215" s="56">
        <f t="shared" si="3"/>
        <v>1167.8399999999999</v>
      </c>
      <c r="Q215">
        <v>5320.1600000000008</v>
      </c>
      <c r="R215" s="58">
        <v>29</v>
      </c>
      <c r="S215" s="31">
        <v>5349.1600000000008</v>
      </c>
    </row>
    <row r="216" spans="1:19" x14ac:dyDescent="0.35">
      <c r="A216" s="52">
        <v>43327</v>
      </c>
      <c r="B216" s="33" t="s">
        <v>488</v>
      </c>
      <c r="C216" t="s">
        <v>489</v>
      </c>
      <c r="D216" s="33" t="s">
        <v>24</v>
      </c>
      <c r="E216" s="33" t="s">
        <v>52</v>
      </c>
      <c r="F216" s="33" t="s">
        <v>28</v>
      </c>
      <c r="G216" t="s">
        <v>9</v>
      </c>
      <c r="H216" s="33" t="s">
        <v>31</v>
      </c>
      <c r="I216" t="s">
        <v>43</v>
      </c>
      <c r="J216" s="33" t="s">
        <v>35</v>
      </c>
      <c r="K216" t="s">
        <v>40</v>
      </c>
      <c r="L216" s="33" t="s">
        <v>45</v>
      </c>
      <c r="M216">
        <v>794</v>
      </c>
      <c r="N216" s="33">
        <v>8</v>
      </c>
      <c r="O216" s="49">
        <v>0.12</v>
      </c>
      <c r="P216" s="56">
        <f t="shared" si="3"/>
        <v>762.24</v>
      </c>
      <c r="Q216">
        <v>5589.76</v>
      </c>
      <c r="R216" s="58">
        <v>46</v>
      </c>
      <c r="S216" s="31">
        <v>5635.76</v>
      </c>
    </row>
    <row r="217" spans="1:19" x14ac:dyDescent="0.35">
      <c r="A217" s="52">
        <v>44280</v>
      </c>
      <c r="B217" s="33" t="s">
        <v>490</v>
      </c>
      <c r="C217" t="s">
        <v>491</v>
      </c>
      <c r="D217" s="33" t="s">
        <v>26</v>
      </c>
      <c r="E217" s="33" t="s">
        <v>68</v>
      </c>
      <c r="F217" s="33" t="s">
        <v>28</v>
      </c>
      <c r="G217" t="s">
        <v>7</v>
      </c>
      <c r="H217" s="33" t="s">
        <v>32</v>
      </c>
      <c r="I217" t="s">
        <v>43</v>
      </c>
      <c r="J217" s="33" t="s">
        <v>38</v>
      </c>
      <c r="K217" t="s">
        <v>40</v>
      </c>
      <c r="L217" s="33" t="s">
        <v>44</v>
      </c>
      <c r="M217">
        <v>11</v>
      </c>
      <c r="N217" s="33">
        <v>24</v>
      </c>
      <c r="O217" s="49">
        <v>0.14000000000000001</v>
      </c>
      <c r="P217" s="56">
        <f t="shared" si="3"/>
        <v>36.96</v>
      </c>
      <c r="Q217">
        <v>227.04000000000002</v>
      </c>
      <c r="R217" s="58">
        <v>49</v>
      </c>
      <c r="S217" s="31">
        <v>276.04000000000002</v>
      </c>
    </row>
    <row r="218" spans="1:19" x14ac:dyDescent="0.35">
      <c r="A218" s="52">
        <v>44512</v>
      </c>
      <c r="B218" s="33" t="s">
        <v>492</v>
      </c>
      <c r="C218" t="s">
        <v>493</v>
      </c>
      <c r="D218" s="33" t="s">
        <v>25</v>
      </c>
      <c r="E218" s="33" t="s">
        <v>85</v>
      </c>
      <c r="F218" s="33" t="s">
        <v>29</v>
      </c>
      <c r="G218" t="s">
        <v>13</v>
      </c>
      <c r="H218" s="33" t="s">
        <v>30</v>
      </c>
      <c r="I218" t="s">
        <v>46</v>
      </c>
      <c r="J218" s="33" t="s">
        <v>35</v>
      </c>
      <c r="K218" t="s">
        <v>42</v>
      </c>
      <c r="L218" s="33" t="s">
        <v>46</v>
      </c>
      <c r="M218">
        <v>946</v>
      </c>
      <c r="N218" s="33">
        <v>10</v>
      </c>
      <c r="O218" s="49">
        <v>0.08</v>
      </c>
      <c r="P218" s="56">
        <f t="shared" si="3"/>
        <v>756.80000000000007</v>
      </c>
      <c r="Q218">
        <v>8703.2000000000007</v>
      </c>
      <c r="R218" s="58">
        <v>39</v>
      </c>
      <c r="S218" s="31">
        <v>8742.2000000000007</v>
      </c>
    </row>
    <row r="219" spans="1:19" x14ac:dyDescent="0.35">
      <c r="A219" s="52">
        <v>43054</v>
      </c>
      <c r="B219" s="33" t="s">
        <v>494</v>
      </c>
      <c r="C219" t="s">
        <v>495</v>
      </c>
      <c r="D219" s="33" t="s">
        <v>26</v>
      </c>
      <c r="E219" s="33" t="s">
        <v>106</v>
      </c>
      <c r="F219" s="33" t="s">
        <v>29</v>
      </c>
      <c r="G219" t="s">
        <v>8</v>
      </c>
      <c r="H219" s="33" t="s">
        <v>31</v>
      </c>
      <c r="I219" t="s">
        <v>46</v>
      </c>
      <c r="J219" s="33" t="s">
        <v>35</v>
      </c>
      <c r="K219" t="s">
        <v>42</v>
      </c>
      <c r="L219" s="33" t="s">
        <v>44</v>
      </c>
      <c r="M219">
        <v>873</v>
      </c>
      <c r="N219" s="33">
        <v>6</v>
      </c>
      <c r="O219" s="49">
        <v>0.14000000000000001</v>
      </c>
      <c r="P219" s="56">
        <f t="shared" si="3"/>
        <v>733.32</v>
      </c>
      <c r="Q219">
        <v>4504.68</v>
      </c>
      <c r="R219" s="58">
        <v>35</v>
      </c>
      <c r="S219" s="31">
        <v>4539.68</v>
      </c>
    </row>
    <row r="220" spans="1:19" x14ac:dyDescent="0.35">
      <c r="A220" s="52">
        <v>43831</v>
      </c>
      <c r="B220" s="33" t="s">
        <v>496</v>
      </c>
      <c r="C220" t="s">
        <v>497</v>
      </c>
      <c r="D220" s="33" t="s">
        <v>24</v>
      </c>
      <c r="E220" s="33" t="s">
        <v>73</v>
      </c>
      <c r="F220" s="33" t="s">
        <v>27</v>
      </c>
      <c r="G220" t="s">
        <v>8</v>
      </c>
      <c r="H220" s="33" t="s">
        <v>32</v>
      </c>
      <c r="I220" t="s">
        <v>45</v>
      </c>
      <c r="J220" s="33" t="s">
        <v>36</v>
      </c>
      <c r="K220" t="s">
        <v>40</v>
      </c>
      <c r="L220" s="33" t="s">
        <v>44</v>
      </c>
      <c r="M220">
        <v>292</v>
      </c>
      <c r="N220" s="33">
        <v>6</v>
      </c>
      <c r="O220" s="49">
        <v>0.13</v>
      </c>
      <c r="P220" s="56">
        <f t="shared" si="3"/>
        <v>227.76000000000002</v>
      </c>
      <c r="Q220">
        <v>1524.24</v>
      </c>
      <c r="R220" s="58">
        <v>42</v>
      </c>
      <c r="S220" s="31">
        <v>1566.24</v>
      </c>
    </row>
    <row r="221" spans="1:19" x14ac:dyDescent="0.35">
      <c r="A221" s="52">
        <v>42310</v>
      </c>
      <c r="B221" s="33" t="s">
        <v>498</v>
      </c>
      <c r="C221" t="s">
        <v>499</v>
      </c>
      <c r="D221" s="33" t="s">
        <v>25</v>
      </c>
      <c r="E221" s="33" t="s">
        <v>115</v>
      </c>
      <c r="F221" s="33" t="s">
        <v>27</v>
      </c>
      <c r="G221" t="s">
        <v>10</v>
      </c>
      <c r="H221" s="33" t="s">
        <v>33</v>
      </c>
      <c r="I221" t="s">
        <v>45</v>
      </c>
      <c r="J221" s="33" t="s">
        <v>38</v>
      </c>
      <c r="K221" t="s">
        <v>39</v>
      </c>
      <c r="L221" s="33" t="s">
        <v>45</v>
      </c>
      <c r="M221">
        <v>16</v>
      </c>
      <c r="N221" s="33">
        <v>24</v>
      </c>
      <c r="O221" s="49">
        <v>0.12</v>
      </c>
      <c r="P221" s="56">
        <f t="shared" si="3"/>
        <v>46.08</v>
      </c>
      <c r="Q221">
        <v>337.92</v>
      </c>
      <c r="R221" s="58">
        <v>35</v>
      </c>
      <c r="S221" s="31">
        <v>372.92</v>
      </c>
    </row>
    <row r="222" spans="1:19" x14ac:dyDescent="0.35">
      <c r="A222" s="52">
        <v>44068</v>
      </c>
      <c r="B222" s="33" t="s">
        <v>500</v>
      </c>
      <c r="C222" t="s">
        <v>501</v>
      </c>
      <c r="D222" s="33" t="s">
        <v>26</v>
      </c>
      <c r="E222" s="33" t="s">
        <v>58</v>
      </c>
      <c r="F222" s="33" t="s">
        <v>29</v>
      </c>
      <c r="G222" t="s">
        <v>9</v>
      </c>
      <c r="H222" s="33" t="s">
        <v>32</v>
      </c>
      <c r="I222" t="s">
        <v>43</v>
      </c>
      <c r="J222" s="33" t="s">
        <v>36</v>
      </c>
      <c r="K222" t="s">
        <v>42</v>
      </c>
      <c r="L222" s="33" t="s">
        <v>44</v>
      </c>
      <c r="M222">
        <v>388</v>
      </c>
      <c r="N222" s="33">
        <v>9</v>
      </c>
      <c r="O222" s="49">
        <v>0.13</v>
      </c>
      <c r="P222" s="56">
        <f t="shared" si="3"/>
        <v>453.96</v>
      </c>
      <c r="Q222">
        <v>3038.04</v>
      </c>
      <c r="R222" s="58">
        <v>48</v>
      </c>
      <c r="S222" s="31">
        <v>3086.04</v>
      </c>
    </row>
    <row r="223" spans="1:19" x14ac:dyDescent="0.35">
      <c r="A223" s="52">
        <v>42456</v>
      </c>
      <c r="B223" s="33" t="s">
        <v>502</v>
      </c>
      <c r="C223" t="s">
        <v>503</v>
      </c>
      <c r="D223" s="33" t="s">
        <v>25</v>
      </c>
      <c r="E223" s="33" t="s">
        <v>73</v>
      </c>
      <c r="F223" s="33" t="s">
        <v>27</v>
      </c>
      <c r="G223" t="s">
        <v>11</v>
      </c>
      <c r="H223" s="33" t="s">
        <v>33</v>
      </c>
      <c r="I223" t="s">
        <v>46</v>
      </c>
      <c r="J223" s="33" t="s">
        <v>34</v>
      </c>
      <c r="K223" t="s">
        <v>41</v>
      </c>
      <c r="L223" s="33" t="s">
        <v>45</v>
      </c>
      <c r="M223">
        <v>225</v>
      </c>
      <c r="N223" s="33">
        <v>4</v>
      </c>
      <c r="O223" s="49">
        <v>0.13</v>
      </c>
      <c r="P223" s="56">
        <f t="shared" si="3"/>
        <v>117</v>
      </c>
      <c r="Q223">
        <v>783</v>
      </c>
      <c r="R223" s="58">
        <v>39</v>
      </c>
      <c r="S223" s="31">
        <v>822</v>
      </c>
    </row>
    <row r="224" spans="1:19" x14ac:dyDescent="0.35">
      <c r="A224" s="52">
        <v>42748</v>
      </c>
      <c r="B224" s="33" t="s">
        <v>504</v>
      </c>
      <c r="C224" t="s">
        <v>505</v>
      </c>
      <c r="D224" s="33" t="s">
        <v>26</v>
      </c>
      <c r="E224" s="33" t="s">
        <v>115</v>
      </c>
      <c r="F224" s="33" t="s">
        <v>29</v>
      </c>
      <c r="G224" t="s">
        <v>6</v>
      </c>
      <c r="H224" s="33" t="s">
        <v>30</v>
      </c>
      <c r="I224" t="s">
        <v>44</v>
      </c>
      <c r="J224" s="33" t="s">
        <v>35</v>
      </c>
      <c r="K224" t="s">
        <v>42</v>
      </c>
      <c r="L224" s="33" t="s">
        <v>45</v>
      </c>
      <c r="M224">
        <v>935</v>
      </c>
      <c r="N224" s="33">
        <v>8</v>
      </c>
      <c r="O224" s="49">
        <v>0.08</v>
      </c>
      <c r="P224" s="56">
        <f t="shared" si="3"/>
        <v>598.4</v>
      </c>
      <c r="Q224">
        <v>6881.6</v>
      </c>
      <c r="R224" s="58">
        <v>43</v>
      </c>
      <c r="S224" s="31">
        <v>6924.6</v>
      </c>
    </row>
    <row r="225" spans="1:19" x14ac:dyDescent="0.35">
      <c r="A225" s="52">
        <v>43933</v>
      </c>
      <c r="B225" s="33" t="s">
        <v>506</v>
      </c>
      <c r="C225" t="s">
        <v>507</v>
      </c>
      <c r="D225" s="33" t="s">
        <v>25</v>
      </c>
      <c r="E225" s="33" t="s">
        <v>106</v>
      </c>
      <c r="F225" s="33" t="s">
        <v>29</v>
      </c>
      <c r="G225" t="s">
        <v>8</v>
      </c>
      <c r="H225" s="33" t="s">
        <v>33</v>
      </c>
      <c r="I225" t="s">
        <v>48</v>
      </c>
      <c r="J225" s="33" t="s">
        <v>38</v>
      </c>
      <c r="K225" t="s">
        <v>39</v>
      </c>
      <c r="L225" s="33" t="s">
        <v>46</v>
      </c>
      <c r="M225">
        <v>18</v>
      </c>
      <c r="N225" s="33">
        <v>32</v>
      </c>
      <c r="O225" s="49">
        <v>0.09</v>
      </c>
      <c r="P225" s="56">
        <f t="shared" si="3"/>
        <v>51.839999999999996</v>
      </c>
      <c r="Q225">
        <v>524.16</v>
      </c>
      <c r="R225" s="58">
        <v>37</v>
      </c>
      <c r="S225" s="31">
        <v>561.16</v>
      </c>
    </row>
    <row r="226" spans="1:19" x14ac:dyDescent="0.35">
      <c r="A226" s="52">
        <v>44126</v>
      </c>
      <c r="B226" s="33" t="s">
        <v>508</v>
      </c>
      <c r="C226" t="s">
        <v>509</v>
      </c>
      <c r="D226" s="33" t="s">
        <v>24</v>
      </c>
      <c r="E226" s="33" t="s">
        <v>63</v>
      </c>
      <c r="F226" s="33" t="s">
        <v>29</v>
      </c>
      <c r="G226" t="s">
        <v>9</v>
      </c>
      <c r="H226" s="33" t="s">
        <v>33</v>
      </c>
      <c r="I226" t="s">
        <v>46</v>
      </c>
      <c r="J226" s="33" t="s">
        <v>38</v>
      </c>
      <c r="K226" t="s">
        <v>41</v>
      </c>
      <c r="L226" s="33" t="s">
        <v>46</v>
      </c>
      <c r="M226">
        <v>10</v>
      </c>
      <c r="N226" s="33">
        <v>24</v>
      </c>
      <c r="O226" s="49">
        <v>0.17</v>
      </c>
      <c r="P226" s="56">
        <f t="shared" si="3"/>
        <v>40.799999999999997</v>
      </c>
      <c r="Q226">
        <v>199.2</v>
      </c>
      <c r="R226" s="58">
        <v>26</v>
      </c>
      <c r="S226" s="31">
        <v>225.2</v>
      </c>
    </row>
    <row r="227" spans="1:19" x14ac:dyDescent="0.35">
      <c r="A227" s="52">
        <v>43454</v>
      </c>
      <c r="B227" s="33" t="s">
        <v>510</v>
      </c>
      <c r="C227" t="s">
        <v>511</v>
      </c>
      <c r="D227" s="33" t="s">
        <v>26</v>
      </c>
      <c r="E227" s="33" t="s">
        <v>78</v>
      </c>
      <c r="F227" s="33" t="s">
        <v>27</v>
      </c>
      <c r="G227" t="s">
        <v>10</v>
      </c>
      <c r="H227" s="33" t="s">
        <v>33</v>
      </c>
      <c r="I227" t="s">
        <v>44</v>
      </c>
      <c r="J227" s="33" t="s">
        <v>38</v>
      </c>
      <c r="K227" t="s">
        <v>39</v>
      </c>
      <c r="L227" s="33" t="s">
        <v>44</v>
      </c>
      <c r="M227">
        <v>15</v>
      </c>
      <c r="N227" s="33">
        <v>16</v>
      </c>
      <c r="O227" s="49">
        <v>0.09</v>
      </c>
      <c r="P227" s="56">
        <f t="shared" si="3"/>
        <v>21.599999999999998</v>
      </c>
      <c r="Q227">
        <v>218.4</v>
      </c>
      <c r="R227" s="58">
        <v>47</v>
      </c>
      <c r="S227" s="31">
        <v>265.39999999999998</v>
      </c>
    </row>
    <row r="228" spans="1:19" x14ac:dyDescent="0.35">
      <c r="A228" s="52">
        <v>43857</v>
      </c>
      <c r="B228" s="33" t="s">
        <v>512</v>
      </c>
      <c r="C228" t="s">
        <v>513</v>
      </c>
      <c r="D228" s="33" t="s">
        <v>26</v>
      </c>
      <c r="E228" s="33" t="s">
        <v>63</v>
      </c>
      <c r="F228" s="33" t="s">
        <v>27</v>
      </c>
      <c r="G228" t="s">
        <v>12</v>
      </c>
      <c r="H228" s="33" t="s">
        <v>30</v>
      </c>
      <c r="I228" t="s">
        <v>43</v>
      </c>
      <c r="J228" s="33" t="s">
        <v>34</v>
      </c>
      <c r="K228" t="s">
        <v>42</v>
      </c>
      <c r="L228" s="33" t="s">
        <v>44</v>
      </c>
      <c r="M228">
        <v>220</v>
      </c>
      <c r="N228" s="33">
        <v>6</v>
      </c>
      <c r="O228" s="49">
        <v>0.08</v>
      </c>
      <c r="P228" s="56">
        <f t="shared" si="3"/>
        <v>105.6</v>
      </c>
      <c r="Q228">
        <v>1214.4000000000001</v>
      </c>
      <c r="R228" s="58">
        <v>44</v>
      </c>
      <c r="S228" s="31">
        <v>1258.4000000000001</v>
      </c>
    </row>
    <row r="229" spans="1:19" x14ac:dyDescent="0.35">
      <c r="A229" s="52">
        <v>42243</v>
      </c>
      <c r="B229" s="33" t="s">
        <v>514</v>
      </c>
      <c r="C229" t="s">
        <v>515</v>
      </c>
      <c r="D229" s="33" t="s">
        <v>25</v>
      </c>
      <c r="E229" s="33" t="s">
        <v>73</v>
      </c>
      <c r="F229" s="33" t="s">
        <v>27</v>
      </c>
      <c r="G229" t="s">
        <v>7</v>
      </c>
      <c r="H229" s="33" t="s">
        <v>30</v>
      </c>
      <c r="I229" t="s">
        <v>43</v>
      </c>
      <c r="J229" s="33" t="s">
        <v>36</v>
      </c>
      <c r="K229" t="s">
        <v>41</v>
      </c>
      <c r="L229" s="33" t="s">
        <v>46</v>
      </c>
      <c r="M229">
        <v>437</v>
      </c>
      <c r="N229" s="33">
        <v>6</v>
      </c>
      <c r="O229" s="49">
        <v>0.15</v>
      </c>
      <c r="P229" s="56">
        <f t="shared" si="3"/>
        <v>393.29999999999995</v>
      </c>
      <c r="Q229">
        <v>2228.6999999999998</v>
      </c>
      <c r="R229" s="58">
        <v>37</v>
      </c>
      <c r="S229" s="31">
        <v>2265.6999999999998</v>
      </c>
    </row>
    <row r="230" spans="1:19" x14ac:dyDescent="0.35">
      <c r="A230" s="52">
        <v>42240</v>
      </c>
      <c r="B230" s="33" t="s">
        <v>516</v>
      </c>
      <c r="C230" t="s">
        <v>517</v>
      </c>
      <c r="D230" s="33" t="s">
        <v>24</v>
      </c>
      <c r="E230" s="33" t="s">
        <v>106</v>
      </c>
      <c r="F230" s="33" t="s">
        <v>27</v>
      </c>
      <c r="G230" t="s">
        <v>7</v>
      </c>
      <c r="H230" s="33" t="s">
        <v>33</v>
      </c>
      <c r="I230" t="s">
        <v>43</v>
      </c>
      <c r="J230" s="33" t="s">
        <v>38</v>
      </c>
      <c r="K230" t="s">
        <v>40</v>
      </c>
      <c r="L230" s="33" t="s">
        <v>44</v>
      </c>
      <c r="M230">
        <v>17</v>
      </c>
      <c r="N230" s="33">
        <v>16</v>
      </c>
      <c r="O230" s="49">
        <v>0.16</v>
      </c>
      <c r="P230" s="56">
        <f t="shared" si="3"/>
        <v>43.52</v>
      </c>
      <c r="Q230">
        <v>228.48</v>
      </c>
      <c r="R230" s="58">
        <v>36</v>
      </c>
      <c r="S230" s="31">
        <v>264.48</v>
      </c>
    </row>
    <row r="231" spans="1:19" x14ac:dyDescent="0.35">
      <c r="A231" s="52">
        <v>43526</v>
      </c>
      <c r="B231" s="33" t="s">
        <v>518</v>
      </c>
      <c r="C231" t="s">
        <v>519</v>
      </c>
      <c r="D231" s="33" t="s">
        <v>25</v>
      </c>
      <c r="E231" s="33" t="s">
        <v>58</v>
      </c>
      <c r="F231" s="33" t="s">
        <v>27</v>
      </c>
      <c r="G231" t="s">
        <v>9</v>
      </c>
      <c r="H231" s="33" t="s">
        <v>30</v>
      </c>
      <c r="I231" t="s">
        <v>48</v>
      </c>
      <c r="J231" s="33" t="s">
        <v>34</v>
      </c>
      <c r="K231" t="s">
        <v>41</v>
      </c>
      <c r="L231" s="33" t="s">
        <v>46</v>
      </c>
      <c r="M231">
        <v>207</v>
      </c>
      <c r="N231" s="33">
        <v>10</v>
      </c>
      <c r="O231" s="49">
        <v>0.2</v>
      </c>
      <c r="P231" s="56">
        <f t="shared" si="3"/>
        <v>414</v>
      </c>
      <c r="Q231">
        <v>1656</v>
      </c>
      <c r="R231" s="58">
        <v>48</v>
      </c>
      <c r="S231" s="31">
        <v>1704</v>
      </c>
    </row>
    <row r="232" spans="1:19" x14ac:dyDescent="0.35">
      <c r="A232" s="52">
        <v>42296</v>
      </c>
      <c r="B232" s="33" t="s">
        <v>520</v>
      </c>
      <c r="C232" t="s">
        <v>521</v>
      </c>
      <c r="D232" s="33" t="s">
        <v>24</v>
      </c>
      <c r="E232" s="33" t="s">
        <v>58</v>
      </c>
      <c r="F232" s="33" t="s">
        <v>28</v>
      </c>
      <c r="G232" t="s">
        <v>11</v>
      </c>
      <c r="H232" s="33" t="s">
        <v>30</v>
      </c>
      <c r="I232" t="s">
        <v>47</v>
      </c>
      <c r="J232" s="33" t="s">
        <v>34</v>
      </c>
      <c r="K232" t="s">
        <v>41</v>
      </c>
      <c r="L232" s="33" t="s">
        <v>45</v>
      </c>
      <c r="M232">
        <v>300</v>
      </c>
      <c r="N232" s="33">
        <v>8</v>
      </c>
      <c r="O232" s="49">
        <v>0.11</v>
      </c>
      <c r="P232" s="56">
        <f t="shared" si="3"/>
        <v>264</v>
      </c>
      <c r="Q232">
        <v>2136</v>
      </c>
      <c r="R232" s="58">
        <v>39</v>
      </c>
      <c r="S232" s="31">
        <v>2175</v>
      </c>
    </row>
    <row r="233" spans="1:19" x14ac:dyDescent="0.35">
      <c r="A233" s="52">
        <v>43683</v>
      </c>
      <c r="B233" s="33" t="s">
        <v>522</v>
      </c>
      <c r="C233" t="s">
        <v>523</v>
      </c>
      <c r="D233" s="33" t="s">
        <v>24</v>
      </c>
      <c r="E233" s="33" t="s">
        <v>73</v>
      </c>
      <c r="F233" s="33" t="s">
        <v>28</v>
      </c>
      <c r="G233" t="s">
        <v>12</v>
      </c>
      <c r="H233" s="33" t="s">
        <v>33</v>
      </c>
      <c r="I233" t="s">
        <v>48</v>
      </c>
      <c r="J233" s="33" t="s">
        <v>37</v>
      </c>
      <c r="K233" t="s">
        <v>41</v>
      </c>
      <c r="L233" s="33" t="s">
        <v>46</v>
      </c>
      <c r="M233">
        <v>30</v>
      </c>
      <c r="N233" s="33">
        <v>10</v>
      </c>
      <c r="O233" s="49">
        <v>0.16</v>
      </c>
      <c r="P233" s="56">
        <f t="shared" si="3"/>
        <v>48</v>
      </c>
      <c r="Q233">
        <v>252</v>
      </c>
      <c r="R233" s="58">
        <v>50</v>
      </c>
      <c r="S233" s="31">
        <v>302</v>
      </c>
    </row>
    <row r="234" spans="1:19" x14ac:dyDescent="0.35">
      <c r="A234" s="52">
        <v>43221</v>
      </c>
      <c r="B234" s="33" t="s">
        <v>524</v>
      </c>
      <c r="C234" t="s">
        <v>525</v>
      </c>
      <c r="D234" s="33" t="s">
        <v>26</v>
      </c>
      <c r="E234" s="33" t="s">
        <v>106</v>
      </c>
      <c r="F234" s="33" t="s">
        <v>29</v>
      </c>
      <c r="G234" t="s">
        <v>6</v>
      </c>
      <c r="H234" s="33" t="s">
        <v>32</v>
      </c>
      <c r="I234" t="s">
        <v>45</v>
      </c>
      <c r="J234" s="33" t="s">
        <v>34</v>
      </c>
      <c r="K234" t="s">
        <v>41</v>
      </c>
      <c r="L234" s="33" t="s">
        <v>43</v>
      </c>
      <c r="M234">
        <v>240</v>
      </c>
      <c r="N234" s="33">
        <v>4</v>
      </c>
      <c r="O234" s="49">
        <v>0.18</v>
      </c>
      <c r="P234" s="56">
        <f t="shared" si="3"/>
        <v>172.79999999999998</v>
      </c>
      <c r="Q234">
        <v>787.2</v>
      </c>
      <c r="R234" s="58">
        <v>34</v>
      </c>
      <c r="S234" s="31">
        <v>821.2</v>
      </c>
    </row>
    <row r="235" spans="1:19" x14ac:dyDescent="0.35">
      <c r="A235" s="52">
        <v>43173</v>
      </c>
      <c r="B235" s="33" t="s">
        <v>526</v>
      </c>
      <c r="C235" t="s">
        <v>527</v>
      </c>
      <c r="D235" s="33" t="s">
        <v>26</v>
      </c>
      <c r="E235" s="33" t="s">
        <v>78</v>
      </c>
      <c r="F235" s="33" t="s">
        <v>28</v>
      </c>
      <c r="G235" t="s">
        <v>12</v>
      </c>
      <c r="H235" s="33" t="s">
        <v>30</v>
      </c>
      <c r="I235" t="s">
        <v>48</v>
      </c>
      <c r="J235" s="33" t="s">
        <v>36</v>
      </c>
      <c r="K235" t="s">
        <v>42</v>
      </c>
      <c r="L235" s="33" t="s">
        <v>45</v>
      </c>
      <c r="M235">
        <v>257</v>
      </c>
      <c r="N235" s="33">
        <v>6</v>
      </c>
      <c r="O235" s="49">
        <v>0.11</v>
      </c>
      <c r="P235" s="56">
        <f t="shared" si="3"/>
        <v>169.62</v>
      </c>
      <c r="Q235">
        <v>1372.3799999999999</v>
      </c>
      <c r="R235" s="58">
        <v>27</v>
      </c>
      <c r="S235" s="31">
        <v>1399.3799999999999</v>
      </c>
    </row>
    <row r="236" spans="1:19" x14ac:dyDescent="0.35">
      <c r="A236" s="52">
        <v>44078</v>
      </c>
      <c r="B236" s="33" t="s">
        <v>528</v>
      </c>
      <c r="C236" t="s">
        <v>529</v>
      </c>
      <c r="D236" s="33" t="s">
        <v>25</v>
      </c>
      <c r="E236" s="33" t="s">
        <v>73</v>
      </c>
      <c r="F236" s="33" t="s">
        <v>27</v>
      </c>
      <c r="G236" t="s">
        <v>6</v>
      </c>
      <c r="H236" s="33" t="s">
        <v>31</v>
      </c>
      <c r="I236" t="s">
        <v>47</v>
      </c>
      <c r="J236" s="33" t="s">
        <v>36</v>
      </c>
      <c r="K236" t="s">
        <v>40</v>
      </c>
      <c r="L236" s="33" t="s">
        <v>45</v>
      </c>
      <c r="M236">
        <v>213</v>
      </c>
      <c r="N236" s="33">
        <v>6</v>
      </c>
      <c r="O236" s="49">
        <v>0.19</v>
      </c>
      <c r="P236" s="56">
        <f t="shared" si="3"/>
        <v>242.82000000000002</v>
      </c>
      <c r="Q236">
        <v>1035.18</v>
      </c>
      <c r="R236" s="58">
        <v>24</v>
      </c>
      <c r="S236" s="31">
        <v>1059.18</v>
      </c>
    </row>
    <row r="237" spans="1:19" x14ac:dyDescent="0.35">
      <c r="A237" s="52">
        <v>42905</v>
      </c>
      <c r="B237" s="33" t="s">
        <v>530</v>
      </c>
      <c r="C237" t="s">
        <v>531</v>
      </c>
      <c r="D237" s="33" t="s">
        <v>26</v>
      </c>
      <c r="E237" s="33" t="s">
        <v>58</v>
      </c>
      <c r="F237" s="33" t="s">
        <v>29</v>
      </c>
      <c r="G237" t="s">
        <v>9</v>
      </c>
      <c r="H237" s="33" t="s">
        <v>30</v>
      </c>
      <c r="I237" t="s">
        <v>43</v>
      </c>
      <c r="J237" s="33" t="s">
        <v>37</v>
      </c>
      <c r="K237" t="s">
        <v>39</v>
      </c>
      <c r="L237" s="33" t="s">
        <v>44</v>
      </c>
      <c r="M237">
        <v>91</v>
      </c>
      <c r="N237" s="33">
        <v>20</v>
      </c>
      <c r="O237" s="49">
        <v>0.09</v>
      </c>
      <c r="P237" s="56">
        <f t="shared" si="3"/>
        <v>163.79999999999998</v>
      </c>
      <c r="Q237">
        <v>1656.2</v>
      </c>
      <c r="R237" s="58">
        <v>31</v>
      </c>
      <c r="S237" s="31">
        <v>1687.2</v>
      </c>
    </row>
    <row r="238" spans="1:19" x14ac:dyDescent="0.35">
      <c r="A238" s="52">
        <v>43654</v>
      </c>
      <c r="B238" s="33" t="s">
        <v>532</v>
      </c>
      <c r="C238" t="s">
        <v>533</v>
      </c>
      <c r="D238" s="33" t="s">
        <v>24</v>
      </c>
      <c r="E238" s="33" t="s">
        <v>68</v>
      </c>
      <c r="F238" s="33" t="s">
        <v>29</v>
      </c>
      <c r="G238" t="s">
        <v>6</v>
      </c>
      <c r="H238" s="33" t="s">
        <v>32</v>
      </c>
      <c r="I238" t="s">
        <v>47</v>
      </c>
      <c r="J238" s="33" t="s">
        <v>36</v>
      </c>
      <c r="K238" t="s">
        <v>42</v>
      </c>
      <c r="L238" s="33" t="s">
        <v>44</v>
      </c>
      <c r="M238">
        <v>405</v>
      </c>
      <c r="N238" s="33">
        <v>9</v>
      </c>
      <c r="O238" s="49">
        <v>0.08</v>
      </c>
      <c r="P238" s="56">
        <f t="shared" si="3"/>
        <v>291.59999999999997</v>
      </c>
      <c r="Q238">
        <v>3353.4000000000005</v>
      </c>
      <c r="R238" s="58">
        <v>43</v>
      </c>
      <c r="S238" s="31">
        <v>3396.4000000000005</v>
      </c>
    </row>
    <row r="239" spans="1:19" x14ac:dyDescent="0.35">
      <c r="A239" s="52">
        <v>43502</v>
      </c>
      <c r="B239" s="33" t="s">
        <v>534</v>
      </c>
      <c r="C239" t="s">
        <v>535</v>
      </c>
      <c r="D239" s="33" t="s">
        <v>24</v>
      </c>
      <c r="E239" s="33" t="s">
        <v>73</v>
      </c>
      <c r="F239" s="33" t="s">
        <v>29</v>
      </c>
      <c r="G239" t="s">
        <v>7</v>
      </c>
      <c r="H239" s="33" t="s">
        <v>31</v>
      </c>
      <c r="I239" t="s">
        <v>44</v>
      </c>
      <c r="J239" s="33" t="s">
        <v>36</v>
      </c>
      <c r="K239" t="s">
        <v>42</v>
      </c>
      <c r="L239" s="33" t="s">
        <v>44</v>
      </c>
      <c r="M239">
        <v>498</v>
      </c>
      <c r="N239" s="33">
        <v>12</v>
      </c>
      <c r="O239" s="49">
        <v>0.17</v>
      </c>
      <c r="P239" s="56">
        <f t="shared" si="3"/>
        <v>1015.9200000000001</v>
      </c>
      <c r="Q239">
        <v>4960.08</v>
      </c>
      <c r="R239" s="58">
        <v>50</v>
      </c>
      <c r="S239" s="31">
        <v>5010.08</v>
      </c>
    </row>
    <row r="240" spans="1:19" x14ac:dyDescent="0.35">
      <c r="A240" s="52">
        <v>43822</v>
      </c>
      <c r="B240" s="33" t="s">
        <v>536</v>
      </c>
      <c r="C240" t="s">
        <v>537</v>
      </c>
      <c r="D240" s="33" t="s">
        <v>26</v>
      </c>
      <c r="E240" s="33" t="s">
        <v>52</v>
      </c>
      <c r="F240" s="33" t="s">
        <v>28</v>
      </c>
      <c r="G240" t="s">
        <v>8</v>
      </c>
      <c r="H240" s="33" t="s">
        <v>31</v>
      </c>
      <c r="I240" t="s">
        <v>48</v>
      </c>
      <c r="J240" s="33" t="s">
        <v>38</v>
      </c>
      <c r="K240" t="s">
        <v>39</v>
      </c>
      <c r="L240" s="33" t="s">
        <v>46</v>
      </c>
      <c r="M240">
        <v>13</v>
      </c>
      <c r="N240" s="33">
        <v>24</v>
      </c>
      <c r="O240" s="49">
        <v>0.15</v>
      </c>
      <c r="P240" s="56">
        <f t="shared" si="3"/>
        <v>46.8</v>
      </c>
      <c r="Q240">
        <v>265.2</v>
      </c>
      <c r="R240" s="58">
        <v>20</v>
      </c>
      <c r="S240" s="31">
        <v>285.2</v>
      </c>
    </row>
    <row r="241" spans="1:19" x14ac:dyDescent="0.35">
      <c r="A241" s="52">
        <v>43976</v>
      </c>
      <c r="B241" s="33" t="s">
        <v>538</v>
      </c>
      <c r="C241" t="s">
        <v>539</v>
      </c>
      <c r="D241" s="33" t="s">
        <v>25</v>
      </c>
      <c r="E241" s="33" t="s">
        <v>52</v>
      </c>
      <c r="F241" s="33" t="s">
        <v>28</v>
      </c>
      <c r="G241" t="s">
        <v>13</v>
      </c>
      <c r="H241" s="33" t="s">
        <v>31</v>
      </c>
      <c r="I241" t="s">
        <v>47</v>
      </c>
      <c r="J241" s="33" t="s">
        <v>36</v>
      </c>
      <c r="K241" t="s">
        <v>42</v>
      </c>
      <c r="L241" s="33" t="s">
        <v>43</v>
      </c>
      <c r="M241">
        <v>247</v>
      </c>
      <c r="N241" s="33">
        <v>15</v>
      </c>
      <c r="O241" s="49">
        <v>0.2</v>
      </c>
      <c r="P241" s="56">
        <f t="shared" si="3"/>
        <v>741</v>
      </c>
      <c r="Q241">
        <v>2964</v>
      </c>
      <c r="R241" s="58">
        <v>24</v>
      </c>
      <c r="S241" s="31">
        <v>2988</v>
      </c>
    </row>
    <row r="242" spans="1:19" x14ac:dyDescent="0.35">
      <c r="A242" s="52">
        <v>44176</v>
      </c>
      <c r="B242" s="33" t="s">
        <v>540</v>
      </c>
      <c r="C242" t="s">
        <v>541</v>
      </c>
      <c r="D242" s="33" t="s">
        <v>24</v>
      </c>
      <c r="E242" s="33" t="s">
        <v>52</v>
      </c>
      <c r="F242" s="33" t="s">
        <v>29</v>
      </c>
      <c r="G242" t="s">
        <v>12</v>
      </c>
      <c r="H242" s="33" t="s">
        <v>32</v>
      </c>
      <c r="I242" t="s">
        <v>46</v>
      </c>
      <c r="J242" s="33" t="s">
        <v>38</v>
      </c>
      <c r="K242" t="s">
        <v>42</v>
      </c>
      <c r="L242" s="33" t="s">
        <v>43</v>
      </c>
      <c r="M242">
        <v>15</v>
      </c>
      <c r="N242" s="33">
        <v>24</v>
      </c>
      <c r="O242" s="49">
        <v>0.18</v>
      </c>
      <c r="P242" s="56">
        <f t="shared" si="3"/>
        <v>64.800000000000011</v>
      </c>
      <c r="Q242">
        <v>295.2</v>
      </c>
      <c r="R242" s="58">
        <v>41</v>
      </c>
      <c r="S242" s="31">
        <v>336.2</v>
      </c>
    </row>
    <row r="243" spans="1:19" x14ac:dyDescent="0.35">
      <c r="A243" s="52">
        <v>43570</v>
      </c>
      <c r="B243" s="33" t="s">
        <v>542</v>
      </c>
      <c r="C243" t="s">
        <v>543</v>
      </c>
      <c r="D243" s="33" t="s">
        <v>26</v>
      </c>
      <c r="E243" s="33" t="s">
        <v>73</v>
      </c>
      <c r="F243" s="33" t="s">
        <v>27</v>
      </c>
      <c r="G243" t="s">
        <v>11</v>
      </c>
      <c r="H243" s="33" t="s">
        <v>30</v>
      </c>
      <c r="I243" t="s">
        <v>43</v>
      </c>
      <c r="J243" s="33" t="s">
        <v>34</v>
      </c>
      <c r="K243" t="s">
        <v>42</v>
      </c>
      <c r="L243" s="33" t="s">
        <v>43</v>
      </c>
      <c r="M243">
        <v>229</v>
      </c>
      <c r="N243" s="33">
        <v>8</v>
      </c>
      <c r="O243" s="49">
        <v>0.11</v>
      </c>
      <c r="P243" s="56">
        <f t="shared" si="3"/>
        <v>201.52</v>
      </c>
      <c r="Q243">
        <v>1630.48</v>
      </c>
      <c r="R243" s="58">
        <v>28</v>
      </c>
      <c r="S243" s="31">
        <v>1658.48</v>
      </c>
    </row>
    <row r="244" spans="1:19" x14ac:dyDescent="0.35">
      <c r="A244" s="52">
        <v>43431</v>
      </c>
      <c r="B244" s="33" t="s">
        <v>544</v>
      </c>
      <c r="C244" t="s">
        <v>545</v>
      </c>
      <c r="D244" s="33" t="s">
        <v>24</v>
      </c>
      <c r="E244" s="33" t="s">
        <v>73</v>
      </c>
      <c r="F244" s="33" t="s">
        <v>27</v>
      </c>
      <c r="G244" t="s">
        <v>9</v>
      </c>
      <c r="H244" s="33" t="s">
        <v>33</v>
      </c>
      <c r="I244" t="s">
        <v>43</v>
      </c>
      <c r="J244" s="33" t="s">
        <v>34</v>
      </c>
      <c r="K244" t="s">
        <v>40</v>
      </c>
      <c r="L244" s="33" t="s">
        <v>46</v>
      </c>
      <c r="M244">
        <v>290</v>
      </c>
      <c r="N244" s="33">
        <v>8</v>
      </c>
      <c r="O244" s="49">
        <v>0.09</v>
      </c>
      <c r="P244" s="56">
        <f t="shared" si="3"/>
        <v>208.79999999999998</v>
      </c>
      <c r="Q244">
        <v>2111.2000000000003</v>
      </c>
      <c r="R244" s="58">
        <v>25</v>
      </c>
      <c r="S244" s="31">
        <v>2136.2000000000003</v>
      </c>
    </row>
    <row r="245" spans="1:19" x14ac:dyDescent="0.35">
      <c r="A245" s="52">
        <v>43278</v>
      </c>
      <c r="B245" s="33" t="s">
        <v>546</v>
      </c>
      <c r="C245" t="s">
        <v>547</v>
      </c>
      <c r="D245" s="33" t="s">
        <v>26</v>
      </c>
      <c r="E245" s="33" t="s">
        <v>52</v>
      </c>
      <c r="F245" s="33" t="s">
        <v>28</v>
      </c>
      <c r="G245" t="s">
        <v>12</v>
      </c>
      <c r="H245" s="33" t="s">
        <v>32</v>
      </c>
      <c r="I245" t="s">
        <v>47</v>
      </c>
      <c r="J245" s="33" t="s">
        <v>36</v>
      </c>
      <c r="K245" t="s">
        <v>40</v>
      </c>
      <c r="L245" s="33" t="s">
        <v>46</v>
      </c>
      <c r="M245">
        <v>324</v>
      </c>
      <c r="N245" s="33">
        <v>9</v>
      </c>
      <c r="O245" s="49">
        <v>0.19</v>
      </c>
      <c r="P245" s="56">
        <f t="shared" si="3"/>
        <v>554.04</v>
      </c>
      <c r="Q245">
        <v>2361.9600000000005</v>
      </c>
      <c r="R245" s="58">
        <v>44</v>
      </c>
      <c r="S245" s="31">
        <v>2405.9600000000005</v>
      </c>
    </row>
    <row r="246" spans="1:19" x14ac:dyDescent="0.35">
      <c r="A246" s="52">
        <v>43095</v>
      </c>
      <c r="B246" s="33" t="s">
        <v>548</v>
      </c>
      <c r="C246" t="s">
        <v>549</v>
      </c>
      <c r="D246" s="33" t="s">
        <v>26</v>
      </c>
      <c r="E246" s="33" t="s">
        <v>58</v>
      </c>
      <c r="F246" s="33" t="s">
        <v>29</v>
      </c>
      <c r="G246" t="s">
        <v>6</v>
      </c>
      <c r="H246" s="33" t="s">
        <v>31</v>
      </c>
      <c r="I246" t="s">
        <v>46</v>
      </c>
      <c r="J246" s="33" t="s">
        <v>34</v>
      </c>
      <c r="K246" t="s">
        <v>40</v>
      </c>
      <c r="L246" s="33" t="s">
        <v>43</v>
      </c>
      <c r="M246">
        <v>268</v>
      </c>
      <c r="N246" s="33">
        <v>4</v>
      </c>
      <c r="O246" s="49">
        <v>0.16</v>
      </c>
      <c r="P246" s="56">
        <f t="shared" si="3"/>
        <v>171.52</v>
      </c>
      <c r="Q246">
        <v>900.48</v>
      </c>
      <c r="R246" s="58">
        <v>38</v>
      </c>
      <c r="S246" s="31">
        <v>938.48</v>
      </c>
    </row>
    <row r="247" spans="1:19" x14ac:dyDescent="0.35">
      <c r="A247" s="52">
        <v>42567</v>
      </c>
      <c r="B247" s="33" t="s">
        <v>550</v>
      </c>
      <c r="C247" t="s">
        <v>551</v>
      </c>
      <c r="D247" s="33" t="s">
        <v>26</v>
      </c>
      <c r="E247" s="33" t="s">
        <v>52</v>
      </c>
      <c r="F247" s="33" t="s">
        <v>28</v>
      </c>
      <c r="G247" t="s">
        <v>13</v>
      </c>
      <c r="H247" s="33" t="s">
        <v>33</v>
      </c>
      <c r="I247" t="s">
        <v>48</v>
      </c>
      <c r="J247" s="33" t="s">
        <v>37</v>
      </c>
      <c r="K247" t="s">
        <v>39</v>
      </c>
      <c r="L247" s="33" t="s">
        <v>45</v>
      </c>
      <c r="M247">
        <v>45</v>
      </c>
      <c r="N247" s="33">
        <v>20</v>
      </c>
      <c r="O247" s="49">
        <v>0.17</v>
      </c>
      <c r="P247" s="56">
        <f t="shared" si="3"/>
        <v>153.00000000000003</v>
      </c>
      <c r="Q247">
        <v>746.99999999999989</v>
      </c>
      <c r="R247" s="58">
        <v>45</v>
      </c>
      <c r="S247" s="31">
        <v>791.99999999999989</v>
      </c>
    </row>
    <row r="248" spans="1:19" x14ac:dyDescent="0.35">
      <c r="A248" s="52">
        <v>43640</v>
      </c>
      <c r="B248" s="33" t="s">
        <v>552</v>
      </c>
      <c r="C248" t="s">
        <v>553</v>
      </c>
      <c r="D248" s="33" t="s">
        <v>24</v>
      </c>
      <c r="E248" s="33" t="s">
        <v>115</v>
      </c>
      <c r="F248" s="33" t="s">
        <v>29</v>
      </c>
      <c r="G248" t="s">
        <v>9</v>
      </c>
      <c r="H248" s="33" t="s">
        <v>33</v>
      </c>
      <c r="I248" t="s">
        <v>47</v>
      </c>
      <c r="J248" s="33" t="s">
        <v>37</v>
      </c>
      <c r="K248" t="s">
        <v>40</v>
      </c>
      <c r="L248" s="33" t="s">
        <v>45</v>
      </c>
      <c r="M248">
        <v>42</v>
      </c>
      <c r="N248" s="33">
        <v>25</v>
      </c>
      <c r="O248" s="49">
        <v>0.16</v>
      </c>
      <c r="P248" s="56">
        <f t="shared" si="3"/>
        <v>168</v>
      </c>
      <c r="Q248">
        <v>882</v>
      </c>
      <c r="R248" s="58">
        <v>33</v>
      </c>
      <c r="S248" s="31">
        <v>915</v>
      </c>
    </row>
    <row r="249" spans="1:19" x14ac:dyDescent="0.35">
      <c r="A249" s="52">
        <v>43595</v>
      </c>
      <c r="B249" s="33" t="s">
        <v>554</v>
      </c>
      <c r="C249" t="s">
        <v>555</v>
      </c>
      <c r="D249" s="33" t="s">
        <v>24</v>
      </c>
      <c r="E249" s="33" t="s">
        <v>52</v>
      </c>
      <c r="F249" s="33" t="s">
        <v>28</v>
      </c>
      <c r="G249" t="s">
        <v>8</v>
      </c>
      <c r="H249" s="33" t="s">
        <v>30</v>
      </c>
      <c r="I249" t="s">
        <v>48</v>
      </c>
      <c r="J249" s="33" t="s">
        <v>38</v>
      </c>
      <c r="K249" t="s">
        <v>40</v>
      </c>
      <c r="L249" s="33" t="s">
        <v>43</v>
      </c>
      <c r="M249">
        <v>12</v>
      </c>
      <c r="N249" s="33">
        <v>16</v>
      </c>
      <c r="O249" s="49">
        <v>0.2</v>
      </c>
      <c r="P249" s="56">
        <f t="shared" si="3"/>
        <v>38.400000000000006</v>
      </c>
      <c r="Q249">
        <v>153.60000000000002</v>
      </c>
      <c r="R249" s="58">
        <v>40</v>
      </c>
      <c r="S249" s="31">
        <v>193.60000000000002</v>
      </c>
    </row>
    <row r="250" spans="1:19" x14ac:dyDescent="0.35">
      <c r="A250" s="52">
        <v>44021</v>
      </c>
      <c r="B250" s="33" t="s">
        <v>556</v>
      </c>
      <c r="C250" t="s">
        <v>557</v>
      </c>
      <c r="D250" s="33" t="s">
        <v>25</v>
      </c>
      <c r="E250" s="33" t="s">
        <v>106</v>
      </c>
      <c r="F250" s="33" t="s">
        <v>28</v>
      </c>
      <c r="G250" t="s">
        <v>13</v>
      </c>
      <c r="H250" s="33" t="s">
        <v>33</v>
      </c>
      <c r="I250" t="s">
        <v>48</v>
      </c>
      <c r="J250" s="33" t="s">
        <v>37</v>
      </c>
      <c r="K250" t="s">
        <v>42</v>
      </c>
      <c r="L250" s="33" t="s">
        <v>44</v>
      </c>
      <c r="M250">
        <v>39</v>
      </c>
      <c r="N250" s="33">
        <v>15</v>
      </c>
      <c r="O250" s="49">
        <v>0.16</v>
      </c>
      <c r="P250" s="56">
        <f t="shared" si="3"/>
        <v>93.6</v>
      </c>
      <c r="Q250">
        <v>491.4</v>
      </c>
      <c r="R250" s="58">
        <v>39</v>
      </c>
      <c r="S250" s="31">
        <v>530.4</v>
      </c>
    </row>
    <row r="251" spans="1:19" x14ac:dyDescent="0.35">
      <c r="A251" s="52">
        <v>44274</v>
      </c>
      <c r="B251" s="33" t="s">
        <v>558</v>
      </c>
      <c r="C251" t="s">
        <v>559</v>
      </c>
      <c r="D251" s="33" t="s">
        <v>25</v>
      </c>
      <c r="E251" s="33" t="s">
        <v>52</v>
      </c>
      <c r="F251" s="33" t="s">
        <v>27</v>
      </c>
      <c r="G251" t="s">
        <v>9</v>
      </c>
      <c r="H251" s="33" t="s">
        <v>33</v>
      </c>
      <c r="I251" t="s">
        <v>47</v>
      </c>
      <c r="J251" s="33" t="s">
        <v>36</v>
      </c>
      <c r="K251" t="s">
        <v>42</v>
      </c>
      <c r="L251" s="33" t="s">
        <v>45</v>
      </c>
      <c r="M251">
        <v>223</v>
      </c>
      <c r="N251" s="33">
        <v>6</v>
      </c>
      <c r="O251" s="49">
        <v>0.18</v>
      </c>
      <c r="P251" s="56">
        <f t="shared" si="3"/>
        <v>240.84</v>
      </c>
      <c r="Q251">
        <v>1097.1600000000001</v>
      </c>
      <c r="R251" s="58">
        <v>46</v>
      </c>
      <c r="S251" s="31">
        <v>1143.1600000000001</v>
      </c>
    </row>
    <row r="252" spans="1:19" x14ac:dyDescent="0.35">
      <c r="A252" s="52">
        <v>43393</v>
      </c>
      <c r="B252" s="33" t="s">
        <v>560</v>
      </c>
      <c r="C252" t="s">
        <v>561</v>
      </c>
      <c r="D252" s="33" t="s">
        <v>26</v>
      </c>
      <c r="E252" s="33" t="s">
        <v>63</v>
      </c>
      <c r="F252" s="33" t="s">
        <v>29</v>
      </c>
      <c r="G252" t="s">
        <v>9</v>
      </c>
      <c r="H252" s="33" t="s">
        <v>31</v>
      </c>
      <c r="I252" t="s">
        <v>43</v>
      </c>
      <c r="J252" s="33" t="s">
        <v>38</v>
      </c>
      <c r="K252" t="s">
        <v>42</v>
      </c>
      <c r="L252" s="33" t="s">
        <v>45</v>
      </c>
      <c r="M252">
        <v>14</v>
      </c>
      <c r="N252" s="33">
        <v>24</v>
      </c>
      <c r="O252" s="49">
        <v>0.15</v>
      </c>
      <c r="P252" s="56">
        <f t="shared" si="3"/>
        <v>50.399999999999991</v>
      </c>
      <c r="Q252">
        <v>285.59999999999997</v>
      </c>
      <c r="R252" s="58">
        <v>29</v>
      </c>
      <c r="S252" s="31">
        <v>314.59999999999997</v>
      </c>
    </row>
    <row r="253" spans="1:19" x14ac:dyDescent="0.35">
      <c r="A253" s="52">
        <v>43300</v>
      </c>
      <c r="B253" s="33" t="s">
        <v>562</v>
      </c>
      <c r="C253" t="s">
        <v>563</v>
      </c>
      <c r="D253" s="33" t="s">
        <v>26</v>
      </c>
      <c r="E253" s="33" t="s">
        <v>115</v>
      </c>
      <c r="F253" s="33" t="s">
        <v>28</v>
      </c>
      <c r="G253" t="s">
        <v>9</v>
      </c>
      <c r="H253" s="33" t="s">
        <v>30</v>
      </c>
      <c r="I253" t="s">
        <v>48</v>
      </c>
      <c r="J253" s="33" t="s">
        <v>38</v>
      </c>
      <c r="K253" t="s">
        <v>39</v>
      </c>
      <c r="L253" s="33" t="s">
        <v>45</v>
      </c>
      <c r="M253">
        <v>19</v>
      </c>
      <c r="N253" s="33">
        <v>24</v>
      </c>
      <c r="O253" s="49">
        <v>0.16</v>
      </c>
      <c r="P253" s="56">
        <f t="shared" si="3"/>
        <v>72.959999999999994</v>
      </c>
      <c r="Q253">
        <v>383.04</v>
      </c>
      <c r="R253" s="58">
        <v>26</v>
      </c>
      <c r="S253" s="31">
        <v>409.04</v>
      </c>
    </row>
    <row r="254" spans="1:19" x14ac:dyDescent="0.35">
      <c r="A254" s="52">
        <v>43592</v>
      </c>
      <c r="B254" s="33" t="s">
        <v>564</v>
      </c>
      <c r="C254" t="s">
        <v>565</v>
      </c>
      <c r="D254" s="33" t="s">
        <v>25</v>
      </c>
      <c r="E254" s="33" t="s">
        <v>58</v>
      </c>
      <c r="F254" s="33" t="s">
        <v>29</v>
      </c>
      <c r="G254" t="s">
        <v>12</v>
      </c>
      <c r="H254" s="33" t="s">
        <v>32</v>
      </c>
      <c r="I254" t="s">
        <v>46</v>
      </c>
      <c r="J254" s="33" t="s">
        <v>34</v>
      </c>
      <c r="K254" t="s">
        <v>40</v>
      </c>
      <c r="L254" s="33" t="s">
        <v>43</v>
      </c>
      <c r="M254">
        <v>291</v>
      </c>
      <c r="N254" s="33">
        <v>10</v>
      </c>
      <c r="O254" s="49">
        <v>0.14000000000000001</v>
      </c>
      <c r="P254" s="56">
        <f t="shared" si="3"/>
        <v>407.40000000000003</v>
      </c>
      <c r="Q254">
        <v>2502.6</v>
      </c>
      <c r="R254" s="58">
        <v>31</v>
      </c>
      <c r="S254" s="31">
        <v>2533.6</v>
      </c>
    </row>
    <row r="255" spans="1:19" x14ac:dyDescent="0.35">
      <c r="A255" s="52">
        <v>42680</v>
      </c>
      <c r="B255" s="33" t="s">
        <v>566</v>
      </c>
      <c r="C255" t="s">
        <v>567</v>
      </c>
      <c r="D255" s="33" t="s">
        <v>24</v>
      </c>
      <c r="E255" s="33" t="s">
        <v>68</v>
      </c>
      <c r="F255" s="33" t="s">
        <v>29</v>
      </c>
      <c r="G255" t="s">
        <v>11</v>
      </c>
      <c r="H255" s="33" t="s">
        <v>33</v>
      </c>
      <c r="I255" t="s">
        <v>43</v>
      </c>
      <c r="J255" s="33" t="s">
        <v>38</v>
      </c>
      <c r="K255" t="s">
        <v>41</v>
      </c>
      <c r="L255" s="33" t="s">
        <v>46</v>
      </c>
      <c r="M255">
        <v>11</v>
      </c>
      <c r="N255" s="33">
        <v>40</v>
      </c>
      <c r="O255" s="49">
        <v>0.08</v>
      </c>
      <c r="P255" s="56">
        <f t="shared" si="3"/>
        <v>35.200000000000003</v>
      </c>
      <c r="Q255">
        <v>404.80000000000007</v>
      </c>
      <c r="R255" s="58">
        <v>39</v>
      </c>
      <c r="S255" s="31">
        <v>443.80000000000007</v>
      </c>
    </row>
    <row r="256" spans="1:19" x14ac:dyDescent="0.35">
      <c r="A256" s="52">
        <v>42221</v>
      </c>
      <c r="B256" s="33" t="s">
        <v>568</v>
      </c>
      <c r="C256" t="s">
        <v>569</v>
      </c>
      <c r="D256" s="33" t="s">
        <v>24</v>
      </c>
      <c r="E256" s="33" t="s">
        <v>63</v>
      </c>
      <c r="F256" s="33" t="s">
        <v>28</v>
      </c>
      <c r="G256" t="s">
        <v>6</v>
      </c>
      <c r="H256" s="33" t="s">
        <v>33</v>
      </c>
      <c r="I256" t="s">
        <v>44</v>
      </c>
      <c r="J256" s="33" t="s">
        <v>37</v>
      </c>
      <c r="K256" t="s">
        <v>40</v>
      </c>
      <c r="L256" s="33" t="s">
        <v>44</v>
      </c>
      <c r="M256">
        <v>32</v>
      </c>
      <c r="N256" s="33">
        <v>10</v>
      </c>
      <c r="O256" s="49">
        <v>0.14000000000000001</v>
      </c>
      <c r="P256" s="56">
        <f t="shared" si="3"/>
        <v>44.800000000000004</v>
      </c>
      <c r="Q256">
        <v>275.2</v>
      </c>
      <c r="R256" s="58">
        <v>21</v>
      </c>
      <c r="S256" s="31">
        <v>296.2</v>
      </c>
    </row>
    <row r="257" spans="1:19" x14ac:dyDescent="0.35">
      <c r="A257" s="52">
        <v>43267</v>
      </c>
      <c r="B257" s="33" t="s">
        <v>570</v>
      </c>
      <c r="C257" t="s">
        <v>571</v>
      </c>
      <c r="D257" s="33" t="s">
        <v>26</v>
      </c>
      <c r="E257" s="33" t="s">
        <v>73</v>
      </c>
      <c r="F257" s="33" t="s">
        <v>27</v>
      </c>
      <c r="G257" t="s">
        <v>12</v>
      </c>
      <c r="H257" s="33" t="s">
        <v>30</v>
      </c>
      <c r="I257" t="s">
        <v>46</v>
      </c>
      <c r="J257" s="33" t="s">
        <v>34</v>
      </c>
      <c r="K257" t="s">
        <v>39</v>
      </c>
      <c r="L257" s="33" t="s">
        <v>43</v>
      </c>
      <c r="M257">
        <v>214</v>
      </c>
      <c r="N257" s="33">
        <v>10</v>
      </c>
      <c r="O257" s="49">
        <v>0.16</v>
      </c>
      <c r="P257" s="56">
        <f t="shared" si="3"/>
        <v>342.40000000000003</v>
      </c>
      <c r="Q257">
        <v>1797.6000000000001</v>
      </c>
      <c r="R257" s="58">
        <v>34</v>
      </c>
      <c r="S257" s="31">
        <v>1831.6000000000001</v>
      </c>
    </row>
    <row r="258" spans="1:19" x14ac:dyDescent="0.35">
      <c r="A258" s="52">
        <v>42272</v>
      </c>
      <c r="B258" s="33" t="s">
        <v>572</v>
      </c>
      <c r="C258" t="s">
        <v>573</v>
      </c>
      <c r="D258" s="33" t="s">
        <v>24</v>
      </c>
      <c r="E258" s="33" t="s">
        <v>63</v>
      </c>
      <c r="F258" s="33" t="s">
        <v>29</v>
      </c>
      <c r="G258" t="s">
        <v>6</v>
      </c>
      <c r="H258" s="33" t="s">
        <v>30</v>
      </c>
      <c r="I258" t="s">
        <v>46</v>
      </c>
      <c r="J258" s="33" t="s">
        <v>36</v>
      </c>
      <c r="K258" t="s">
        <v>41</v>
      </c>
      <c r="L258" s="33" t="s">
        <v>46</v>
      </c>
      <c r="M258">
        <v>342</v>
      </c>
      <c r="N258" s="33">
        <v>9</v>
      </c>
      <c r="O258" s="49">
        <v>0.17</v>
      </c>
      <c r="P258" s="56">
        <f t="shared" si="3"/>
        <v>523.26</v>
      </c>
      <c r="Q258">
        <v>2554.7399999999998</v>
      </c>
      <c r="R258" s="58">
        <v>22</v>
      </c>
      <c r="S258" s="31">
        <v>2576.7399999999998</v>
      </c>
    </row>
    <row r="259" spans="1:19" x14ac:dyDescent="0.35">
      <c r="A259" s="52">
        <v>42571</v>
      </c>
      <c r="B259" s="33" t="s">
        <v>574</v>
      </c>
      <c r="C259" t="s">
        <v>575</v>
      </c>
      <c r="D259" s="33" t="s">
        <v>26</v>
      </c>
      <c r="E259" s="33" t="s">
        <v>85</v>
      </c>
      <c r="F259" s="33" t="s">
        <v>29</v>
      </c>
      <c r="G259" t="s">
        <v>9</v>
      </c>
      <c r="H259" s="33" t="s">
        <v>31</v>
      </c>
      <c r="I259" t="s">
        <v>43</v>
      </c>
      <c r="J259" s="33" t="s">
        <v>38</v>
      </c>
      <c r="K259" t="s">
        <v>39</v>
      </c>
      <c r="L259" s="33" t="s">
        <v>43</v>
      </c>
      <c r="M259">
        <v>18</v>
      </c>
      <c r="N259" s="33">
        <v>32</v>
      </c>
      <c r="O259" s="49">
        <v>0.11</v>
      </c>
      <c r="P259" s="56">
        <f t="shared" ref="P259:P322" si="4">O259*N259*M259</f>
        <v>63.36</v>
      </c>
      <c r="Q259">
        <v>512.64</v>
      </c>
      <c r="R259" s="58">
        <v>49</v>
      </c>
      <c r="S259" s="31">
        <v>561.64</v>
      </c>
    </row>
    <row r="260" spans="1:19" x14ac:dyDescent="0.35">
      <c r="A260" s="52">
        <v>42175</v>
      </c>
      <c r="B260" s="33" t="s">
        <v>576</v>
      </c>
      <c r="C260" t="s">
        <v>577</v>
      </c>
      <c r="D260" s="33" t="s">
        <v>25</v>
      </c>
      <c r="E260" s="33" t="s">
        <v>58</v>
      </c>
      <c r="F260" s="33" t="s">
        <v>29</v>
      </c>
      <c r="G260" t="s">
        <v>12</v>
      </c>
      <c r="H260" s="33" t="s">
        <v>30</v>
      </c>
      <c r="I260" t="s">
        <v>44</v>
      </c>
      <c r="J260" s="33" t="s">
        <v>36</v>
      </c>
      <c r="K260" t="s">
        <v>40</v>
      </c>
      <c r="L260" s="33" t="s">
        <v>44</v>
      </c>
      <c r="M260">
        <v>296</v>
      </c>
      <c r="N260" s="33">
        <v>6</v>
      </c>
      <c r="O260" s="49">
        <v>0.12</v>
      </c>
      <c r="P260" s="56">
        <f t="shared" si="4"/>
        <v>213.12</v>
      </c>
      <c r="Q260">
        <v>1562.88</v>
      </c>
      <c r="R260" s="58">
        <v>36</v>
      </c>
      <c r="S260" s="31">
        <v>1598.88</v>
      </c>
    </row>
    <row r="261" spans="1:19" x14ac:dyDescent="0.35">
      <c r="A261" s="52">
        <v>43078</v>
      </c>
      <c r="B261" s="33" t="s">
        <v>578</v>
      </c>
      <c r="C261" t="s">
        <v>579</v>
      </c>
      <c r="D261" s="33" t="s">
        <v>26</v>
      </c>
      <c r="E261" s="33" t="s">
        <v>52</v>
      </c>
      <c r="F261" s="33" t="s">
        <v>28</v>
      </c>
      <c r="G261" t="s">
        <v>11</v>
      </c>
      <c r="H261" s="33" t="s">
        <v>33</v>
      </c>
      <c r="I261" t="s">
        <v>47</v>
      </c>
      <c r="J261" s="33" t="s">
        <v>36</v>
      </c>
      <c r="K261" t="s">
        <v>39</v>
      </c>
      <c r="L261" s="33" t="s">
        <v>44</v>
      </c>
      <c r="M261">
        <v>454</v>
      </c>
      <c r="N261" s="33">
        <v>6</v>
      </c>
      <c r="O261" s="49">
        <v>0.2</v>
      </c>
      <c r="P261" s="56">
        <f t="shared" si="4"/>
        <v>544.80000000000007</v>
      </c>
      <c r="Q261">
        <v>2179.2000000000003</v>
      </c>
      <c r="R261" s="58">
        <v>30</v>
      </c>
      <c r="S261" s="31">
        <v>2209.2000000000003</v>
      </c>
    </row>
    <row r="262" spans="1:19" x14ac:dyDescent="0.35">
      <c r="A262" s="52">
        <v>42513</v>
      </c>
      <c r="B262" s="33" t="s">
        <v>580</v>
      </c>
      <c r="C262" t="s">
        <v>581</v>
      </c>
      <c r="D262" s="33" t="s">
        <v>26</v>
      </c>
      <c r="E262" s="33" t="s">
        <v>55</v>
      </c>
      <c r="F262" s="33" t="s">
        <v>27</v>
      </c>
      <c r="G262" t="s">
        <v>10</v>
      </c>
      <c r="H262" s="33" t="s">
        <v>31</v>
      </c>
      <c r="I262" t="s">
        <v>47</v>
      </c>
      <c r="J262" s="33" t="s">
        <v>34</v>
      </c>
      <c r="K262" t="s">
        <v>41</v>
      </c>
      <c r="L262" s="33" t="s">
        <v>46</v>
      </c>
      <c r="M262">
        <v>212</v>
      </c>
      <c r="N262" s="33">
        <v>4</v>
      </c>
      <c r="O262" s="49">
        <v>0.09</v>
      </c>
      <c r="P262" s="56">
        <f t="shared" si="4"/>
        <v>76.319999999999993</v>
      </c>
      <c r="Q262">
        <v>771.68000000000006</v>
      </c>
      <c r="R262" s="58">
        <v>40</v>
      </c>
      <c r="S262" s="31">
        <v>811.68000000000006</v>
      </c>
    </row>
    <row r="263" spans="1:19" x14ac:dyDescent="0.35">
      <c r="A263" s="52">
        <v>43371</v>
      </c>
      <c r="B263" s="33" t="s">
        <v>582</v>
      </c>
      <c r="C263" t="s">
        <v>583</v>
      </c>
      <c r="D263" s="33" t="s">
        <v>25</v>
      </c>
      <c r="E263" s="33" t="s">
        <v>52</v>
      </c>
      <c r="F263" s="33" t="s">
        <v>28</v>
      </c>
      <c r="G263" t="s">
        <v>8</v>
      </c>
      <c r="H263" s="33" t="s">
        <v>30</v>
      </c>
      <c r="I263" t="s">
        <v>44</v>
      </c>
      <c r="J263" s="33" t="s">
        <v>34</v>
      </c>
      <c r="K263" t="s">
        <v>42</v>
      </c>
      <c r="L263" s="33" t="s">
        <v>44</v>
      </c>
      <c r="M263">
        <v>221</v>
      </c>
      <c r="N263" s="33">
        <v>8</v>
      </c>
      <c r="O263" s="49">
        <v>0.16</v>
      </c>
      <c r="P263" s="56">
        <f t="shared" si="4"/>
        <v>282.88</v>
      </c>
      <c r="Q263">
        <v>1485.12</v>
      </c>
      <c r="R263" s="58">
        <v>28</v>
      </c>
      <c r="S263" s="31">
        <v>1513.12</v>
      </c>
    </row>
    <row r="264" spans="1:19" x14ac:dyDescent="0.35">
      <c r="A264" s="52">
        <v>44321</v>
      </c>
      <c r="B264" s="33" t="s">
        <v>584</v>
      </c>
      <c r="C264" t="s">
        <v>585</v>
      </c>
      <c r="D264" s="33" t="s">
        <v>25</v>
      </c>
      <c r="E264" s="33" t="s">
        <v>78</v>
      </c>
      <c r="F264" s="33" t="s">
        <v>29</v>
      </c>
      <c r="G264" t="s">
        <v>6</v>
      </c>
      <c r="H264" s="33" t="s">
        <v>30</v>
      </c>
      <c r="I264" t="s">
        <v>43</v>
      </c>
      <c r="J264" s="33" t="s">
        <v>37</v>
      </c>
      <c r="K264" t="s">
        <v>40</v>
      </c>
      <c r="L264" s="33" t="s">
        <v>45</v>
      </c>
      <c r="M264">
        <v>62</v>
      </c>
      <c r="N264" s="33">
        <v>20</v>
      </c>
      <c r="O264" s="49">
        <v>0.18</v>
      </c>
      <c r="P264" s="56">
        <f t="shared" si="4"/>
        <v>223.2</v>
      </c>
      <c r="Q264">
        <v>1016.8000000000002</v>
      </c>
      <c r="R264" s="58">
        <v>42</v>
      </c>
      <c r="S264" s="31">
        <v>1058.8000000000002</v>
      </c>
    </row>
    <row r="265" spans="1:19" x14ac:dyDescent="0.35">
      <c r="A265" s="52">
        <v>43852</v>
      </c>
      <c r="B265" s="33" t="s">
        <v>586</v>
      </c>
      <c r="C265" t="s">
        <v>587</v>
      </c>
      <c r="D265" s="33" t="s">
        <v>24</v>
      </c>
      <c r="E265" s="33" t="s">
        <v>115</v>
      </c>
      <c r="F265" s="33" t="s">
        <v>28</v>
      </c>
      <c r="G265" t="s">
        <v>13</v>
      </c>
      <c r="H265" s="33" t="s">
        <v>33</v>
      </c>
      <c r="I265" t="s">
        <v>45</v>
      </c>
      <c r="J265" s="33" t="s">
        <v>37</v>
      </c>
      <c r="K265" t="s">
        <v>42</v>
      </c>
      <c r="L265" s="33" t="s">
        <v>46</v>
      </c>
      <c r="M265">
        <v>94</v>
      </c>
      <c r="N265" s="33">
        <v>20</v>
      </c>
      <c r="O265" s="49">
        <v>0.11</v>
      </c>
      <c r="P265" s="56">
        <f t="shared" si="4"/>
        <v>206.8</v>
      </c>
      <c r="Q265">
        <v>1673.2</v>
      </c>
      <c r="R265" s="58">
        <v>33</v>
      </c>
      <c r="S265" s="31">
        <v>1706.2</v>
      </c>
    </row>
    <row r="266" spans="1:19" x14ac:dyDescent="0.35">
      <c r="A266" s="52">
        <v>42193</v>
      </c>
      <c r="B266" s="33" t="s">
        <v>588</v>
      </c>
      <c r="C266" t="s">
        <v>589</v>
      </c>
      <c r="D266" s="33" t="s">
        <v>24</v>
      </c>
      <c r="E266" s="33" t="s">
        <v>55</v>
      </c>
      <c r="F266" s="33" t="s">
        <v>28</v>
      </c>
      <c r="G266" t="s">
        <v>9</v>
      </c>
      <c r="H266" s="33" t="s">
        <v>30</v>
      </c>
      <c r="I266" t="s">
        <v>45</v>
      </c>
      <c r="J266" s="33" t="s">
        <v>36</v>
      </c>
      <c r="K266" t="s">
        <v>41</v>
      </c>
      <c r="L266" s="33" t="s">
        <v>46</v>
      </c>
      <c r="M266">
        <v>454</v>
      </c>
      <c r="N266" s="33">
        <v>6</v>
      </c>
      <c r="O266" s="49">
        <v>0.13</v>
      </c>
      <c r="P266" s="56">
        <f t="shared" si="4"/>
        <v>354.12</v>
      </c>
      <c r="Q266">
        <v>2369.88</v>
      </c>
      <c r="R266" s="58">
        <v>44</v>
      </c>
      <c r="S266" s="31">
        <v>2413.88</v>
      </c>
    </row>
    <row r="267" spans="1:19" x14ac:dyDescent="0.35">
      <c r="A267" s="52">
        <v>42180</v>
      </c>
      <c r="B267" s="33" t="s">
        <v>590</v>
      </c>
      <c r="C267" t="s">
        <v>591</v>
      </c>
      <c r="D267" s="33" t="s">
        <v>24</v>
      </c>
      <c r="E267" s="33" t="s">
        <v>78</v>
      </c>
      <c r="F267" s="33" t="s">
        <v>29</v>
      </c>
      <c r="G267" t="s">
        <v>8</v>
      </c>
      <c r="H267" s="33" t="s">
        <v>31</v>
      </c>
      <c r="I267" t="s">
        <v>47</v>
      </c>
      <c r="J267" s="33" t="s">
        <v>38</v>
      </c>
      <c r="K267" t="s">
        <v>39</v>
      </c>
      <c r="L267" s="33" t="s">
        <v>45</v>
      </c>
      <c r="M267">
        <v>17</v>
      </c>
      <c r="N267" s="33">
        <v>16</v>
      </c>
      <c r="O267" s="49">
        <v>0.1</v>
      </c>
      <c r="P267" s="56">
        <f t="shared" si="4"/>
        <v>27.200000000000003</v>
      </c>
      <c r="Q267">
        <v>244.8</v>
      </c>
      <c r="R267" s="58">
        <v>39</v>
      </c>
      <c r="S267" s="31">
        <v>283.8</v>
      </c>
    </row>
    <row r="268" spans="1:19" x14ac:dyDescent="0.35">
      <c r="A268" s="52">
        <v>42339</v>
      </c>
      <c r="B268" s="33" t="s">
        <v>592</v>
      </c>
      <c r="C268" t="s">
        <v>593</v>
      </c>
      <c r="D268" s="33" t="s">
        <v>26</v>
      </c>
      <c r="E268" s="33" t="s">
        <v>85</v>
      </c>
      <c r="F268" s="33" t="s">
        <v>27</v>
      </c>
      <c r="G268" t="s">
        <v>8</v>
      </c>
      <c r="H268" s="33" t="s">
        <v>31</v>
      </c>
      <c r="I268" t="s">
        <v>47</v>
      </c>
      <c r="J268" s="33" t="s">
        <v>36</v>
      </c>
      <c r="K268" t="s">
        <v>39</v>
      </c>
      <c r="L268" s="33" t="s">
        <v>44</v>
      </c>
      <c r="M268">
        <v>264</v>
      </c>
      <c r="N268" s="33">
        <v>9</v>
      </c>
      <c r="O268" s="49">
        <v>0.11</v>
      </c>
      <c r="P268" s="56">
        <f t="shared" si="4"/>
        <v>261.36</v>
      </c>
      <c r="Q268">
        <v>2114.64</v>
      </c>
      <c r="R268" s="58">
        <v>25</v>
      </c>
      <c r="S268" s="31">
        <v>2139.64</v>
      </c>
    </row>
    <row r="269" spans="1:19" x14ac:dyDescent="0.35">
      <c r="A269" s="52">
        <v>44338</v>
      </c>
      <c r="B269" s="33" t="s">
        <v>594</v>
      </c>
      <c r="C269" t="s">
        <v>595</v>
      </c>
      <c r="D269" s="33" t="s">
        <v>26</v>
      </c>
      <c r="E269" s="33" t="s">
        <v>55</v>
      </c>
      <c r="F269" s="33" t="s">
        <v>27</v>
      </c>
      <c r="G269" t="s">
        <v>12</v>
      </c>
      <c r="H269" s="33" t="s">
        <v>30</v>
      </c>
      <c r="I269" t="s">
        <v>44</v>
      </c>
      <c r="J269" s="33" t="s">
        <v>37</v>
      </c>
      <c r="K269" t="s">
        <v>41</v>
      </c>
      <c r="L269" s="33" t="s">
        <v>44</v>
      </c>
      <c r="M269">
        <v>82</v>
      </c>
      <c r="N269" s="33">
        <v>20</v>
      </c>
      <c r="O269" s="49">
        <v>0.1</v>
      </c>
      <c r="P269" s="56">
        <f t="shared" si="4"/>
        <v>164</v>
      </c>
      <c r="Q269">
        <v>1476</v>
      </c>
      <c r="R269" s="58">
        <v>35</v>
      </c>
      <c r="S269" s="31">
        <v>1511</v>
      </c>
    </row>
    <row r="270" spans="1:19" x14ac:dyDescent="0.35">
      <c r="A270" s="52">
        <v>44099</v>
      </c>
      <c r="B270" s="33" t="s">
        <v>596</v>
      </c>
      <c r="C270" t="s">
        <v>597</v>
      </c>
      <c r="D270" s="33" t="s">
        <v>26</v>
      </c>
      <c r="E270" s="33" t="s">
        <v>115</v>
      </c>
      <c r="F270" s="33" t="s">
        <v>27</v>
      </c>
      <c r="G270" t="s">
        <v>12</v>
      </c>
      <c r="H270" s="33" t="s">
        <v>30</v>
      </c>
      <c r="I270" t="s">
        <v>44</v>
      </c>
      <c r="J270" s="33" t="s">
        <v>34</v>
      </c>
      <c r="K270" t="s">
        <v>39</v>
      </c>
      <c r="L270" s="33" t="s">
        <v>44</v>
      </c>
      <c r="M270">
        <v>249</v>
      </c>
      <c r="N270" s="33">
        <v>4</v>
      </c>
      <c r="O270" s="49">
        <v>0.08</v>
      </c>
      <c r="P270" s="56">
        <f t="shared" si="4"/>
        <v>79.680000000000007</v>
      </c>
      <c r="Q270">
        <v>916.32</v>
      </c>
      <c r="R270" s="58">
        <v>34</v>
      </c>
      <c r="S270" s="31">
        <v>950.32</v>
      </c>
    </row>
    <row r="271" spans="1:19" x14ac:dyDescent="0.35">
      <c r="A271" s="52">
        <v>42425</v>
      </c>
      <c r="B271" s="33" t="s">
        <v>598</v>
      </c>
      <c r="C271" t="s">
        <v>599</v>
      </c>
      <c r="D271" s="33" t="s">
        <v>25</v>
      </c>
      <c r="E271" s="33" t="s">
        <v>55</v>
      </c>
      <c r="F271" s="33" t="s">
        <v>28</v>
      </c>
      <c r="G271" t="s">
        <v>13</v>
      </c>
      <c r="H271" s="33" t="s">
        <v>31</v>
      </c>
      <c r="I271" t="s">
        <v>46</v>
      </c>
      <c r="J271" s="33" t="s">
        <v>35</v>
      </c>
      <c r="K271" t="s">
        <v>39</v>
      </c>
      <c r="L271" s="33" t="s">
        <v>46</v>
      </c>
      <c r="M271">
        <v>804</v>
      </c>
      <c r="N271" s="33">
        <v>6</v>
      </c>
      <c r="O271" s="49">
        <v>0.14000000000000001</v>
      </c>
      <c r="P271" s="56">
        <f t="shared" si="4"/>
        <v>675.36</v>
      </c>
      <c r="Q271">
        <v>4148.6400000000003</v>
      </c>
      <c r="R271" s="58">
        <v>35</v>
      </c>
      <c r="S271" s="31">
        <v>4183.6400000000003</v>
      </c>
    </row>
    <row r="272" spans="1:19" x14ac:dyDescent="0.35">
      <c r="A272" s="52">
        <v>43374</v>
      </c>
      <c r="B272" s="33" t="s">
        <v>600</v>
      </c>
      <c r="C272" t="s">
        <v>601</v>
      </c>
      <c r="D272" s="33" t="s">
        <v>26</v>
      </c>
      <c r="E272" s="33" t="s">
        <v>58</v>
      </c>
      <c r="F272" s="33" t="s">
        <v>29</v>
      </c>
      <c r="G272" t="s">
        <v>10</v>
      </c>
      <c r="H272" s="33" t="s">
        <v>32</v>
      </c>
      <c r="I272" t="s">
        <v>43</v>
      </c>
      <c r="J272" s="33" t="s">
        <v>36</v>
      </c>
      <c r="K272" t="s">
        <v>40</v>
      </c>
      <c r="L272" s="33" t="s">
        <v>45</v>
      </c>
      <c r="M272">
        <v>477</v>
      </c>
      <c r="N272" s="33">
        <v>12</v>
      </c>
      <c r="O272" s="49">
        <v>0.16</v>
      </c>
      <c r="P272" s="56">
        <f t="shared" si="4"/>
        <v>915.83999999999992</v>
      </c>
      <c r="Q272">
        <v>4808.16</v>
      </c>
      <c r="R272" s="58">
        <v>22</v>
      </c>
      <c r="S272" s="31">
        <v>4830.16</v>
      </c>
    </row>
    <row r="273" spans="1:19" x14ac:dyDescent="0.35">
      <c r="A273" s="52">
        <v>42651</v>
      </c>
      <c r="B273" s="33" t="s">
        <v>602</v>
      </c>
      <c r="C273" t="s">
        <v>603</v>
      </c>
      <c r="D273" s="33" t="s">
        <v>26</v>
      </c>
      <c r="E273" s="33" t="s">
        <v>73</v>
      </c>
      <c r="F273" s="33" t="s">
        <v>28</v>
      </c>
      <c r="G273" t="s">
        <v>10</v>
      </c>
      <c r="H273" s="33" t="s">
        <v>30</v>
      </c>
      <c r="I273" t="s">
        <v>48</v>
      </c>
      <c r="J273" s="33" t="s">
        <v>37</v>
      </c>
      <c r="K273" t="s">
        <v>39</v>
      </c>
      <c r="L273" s="33" t="s">
        <v>46</v>
      </c>
      <c r="M273">
        <v>48</v>
      </c>
      <c r="N273" s="33">
        <v>10</v>
      </c>
      <c r="O273" s="49">
        <v>0.11</v>
      </c>
      <c r="P273" s="56">
        <f t="shared" si="4"/>
        <v>52.800000000000004</v>
      </c>
      <c r="Q273">
        <v>427.20000000000005</v>
      </c>
      <c r="R273" s="58">
        <v>31</v>
      </c>
      <c r="S273" s="31">
        <v>458.20000000000005</v>
      </c>
    </row>
    <row r="274" spans="1:19" x14ac:dyDescent="0.35">
      <c r="A274" s="52">
        <v>42995</v>
      </c>
      <c r="B274" s="33" t="s">
        <v>604</v>
      </c>
      <c r="C274" t="s">
        <v>605</v>
      </c>
      <c r="D274" s="33" t="s">
        <v>24</v>
      </c>
      <c r="E274" s="33" t="s">
        <v>85</v>
      </c>
      <c r="F274" s="33" t="s">
        <v>29</v>
      </c>
      <c r="G274" t="s">
        <v>7</v>
      </c>
      <c r="H274" s="33" t="s">
        <v>32</v>
      </c>
      <c r="I274" t="s">
        <v>44</v>
      </c>
      <c r="J274" s="33" t="s">
        <v>38</v>
      </c>
      <c r="K274" t="s">
        <v>40</v>
      </c>
      <c r="L274" s="33" t="s">
        <v>46</v>
      </c>
      <c r="M274">
        <v>14</v>
      </c>
      <c r="N274" s="33">
        <v>32</v>
      </c>
      <c r="O274" s="49">
        <v>0.18</v>
      </c>
      <c r="P274" s="56">
        <f t="shared" si="4"/>
        <v>80.64</v>
      </c>
      <c r="Q274">
        <v>367.36</v>
      </c>
      <c r="R274" s="58">
        <v>25</v>
      </c>
      <c r="S274" s="31">
        <v>392.36</v>
      </c>
    </row>
    <row r="275" spans="1:19" x14ac:dyDescent="0.35">
      <c r="A275" s="52">
        <v>43487</v>
      </c>
      <c r="B275" s="33" t="s">
        <v>606</v>
      </c>
      <c r="C275" t="s">
        <v>607</v>
      </c>
      <c r="D275" s="33" t="s">
        <v>24</v>
      </c>
      <c r="E275" s="33" t="s">
        <v>63</v>
      </c>
      <c r="F275" s="33" t="s">
        <v>27</v>
      </c>
      <c r="G275" t="s">
        <v>12</v>
      </c>
      <c r="H275" s="33" t="s">
        <v>31</v>
      </c>
      <c r="I275" t="s">
        <v>45</v>
      </c>
      <c r="J275" s="33" t="s">
        <v>37</v>
      </c>
      <c r="K275" t="s">
        <v>42</v>
      </c>
      <c r="L275" s="33" t="s">
        <v>43</v>
      </c>
      <c r="M275">
        <v>85</v>
      </c>
      <c r="N275" s="33">
        <v>15</v>
      </c>
      <c r="O275" s="49">
        <v>0.09</v>
      </c>
      <c r="P275" s="56">
        <f t="shared" si="4"/>
        <v>114.74999999999999</v>
      </c>
      <c r="Q275">
        <v>1160.25</v>
      </c>
      <c r="R275" s="58">
        <v>45</v>
      </c>
      <c r="S275" s="31">
        <v>1205.25</v>
      </c>
    </row>
    <row r="276" spans="1:19" x14ac:dyDescent="0.35">
      <c r="A276" s="52">
        <v>43569</v>
      </c>
      <c r="B276" s="33" t="s">
        <v>608</v>
      </c>
      <c r="C276" t="s">
        <v>609</v>
      </c>
      <c r="D276" s="33" t="s">
        <v>26</v>
      </c>
      <c r="E276" s="33" t="s">
        <v>68</v>
      </c>
      <c r="F276" s="33" t="s">
        <v>27</v>
      </c>
      <c r="G276" t="s">
        <v>8</v>
      </c>
      <c r="H276" s="33" t="s">
        <v>31</v>
      </c>
      <c r="I276" t="s">
        <v>47</v>
      </c>
      <c r="J276" s="33" t="s">
        <v>35</v>
      </c>
      <c r="K276" t="s">
        <v>42</v>
      </c>
      <c r="L276" s="33" t="s">
        <v>46</v>
      </c>
      <c r="M276">
        <v>897</v>
      </c>
      <c r="N276" s="33">
        <v>10</v>
      </c>
      <c r="O276" s="49">
        <v>0.17</v>
      </c>
      <c r="P276" s="56">
        <f t="shared" si="4"/>
        <v>1524.9</v>
      </c>
      <c r="Q276">
        <v>7445.0999999999995</v>
      </c>
      <c r="R276" s="58">
        <v>44</v>
      </c>
      <c r="S276" s="31">
        <v>7489.0999999999995</v>
      </c>
    </row>
    <row r="277" spans="1:19" x14ac:dyDescent="0.35">
      <c r="A277" s="52">
        <v>42107</v>
      </c>
      <c r="B277" s="33" t="s">
        <v>610</v>
      </c>
      <c r="C277" t="s">
        <v>611</v>
      </c>
      <c r="D277" s="33" t="s">
        <v>24</v>
      </c>
      <c r="E277" s="33" t="s">
        <v>78</v>
      </c>
      <c r="F277" s="33" t="s">
        <v>29</v>
      </c>
      <c r="G277" t="s">
        <v>12</v>
      </c>
      <c r="H277" s="33" t="s">
        <v>32</v>
      </c>
      <c r="I277" t="s">
        <v>44</v>
      </c>
      <c r="J277" s="33" t="s">
        <v>34</v>
      </c>
      <c r="K277" t="s">
        <v>39</v>
      </c>
      <c r="L277" s="33" t="s">
        <v>45</v>
      </c>
      <c r="M277">
        <v>269</v>
      </c>
      <c r="N277" s="33">
        <v>8</v>
      </c>
      <c r="O277" s="49">
        <v>0.13</v>
      </c>
      <c r="P277" s="56">
        <f t="shared" si="4"/>
        <v>279.76</v>
      </c>
      <c r="Q277">
        <v>1872.24</v>
      </c>
      <c r="R277" s="58">
        <v>23</v>
      </c>
      <c r="S277" s="31">
        <v>1895.24</v>
      </c>
    </row>
    <row r="278" spans="1:19" x14ac:dyDescent="0.35">
      <c r="A278" s="52">
        <v>42764</v>
      </c>
      <c r="B278" s="33" t="s">
        <v>612</v>
      </c>
      <c r="C278" t="s">
        <v>613</v>
      </c>
      <c r="D278" s="33" t="s">
        <v>26</v>
      </c>
      <c r="E278" s="33" t="s">
        <v>78</v>
      </c>
      <c r="F278" s="33" t="s">
        <v>28</v>
      </c>
      <c r="G278" t="s">
        <v>11</v>
      </c>
      <c r="H278" s="33" t="s">
        <v>32</v>
      </c>
      <c r="I278" t="s">
        <v>44</v>
      </c>
      <c r="J278" s="33" t="s">
        <v>36</v>
      </c>
      <c r="K278" t="s">
        <v>41</v>
      </c>
      <c r="L278" s="33" t="s">
        <v>45</v>
      </c>
      <c r="M278">
        <v>473</v>
      </c>
      <c r="N278" s="33">
        <v>6</v>
      </c>
      <c r="O278" s="49">
        <v>0.1</v>
      </c>
      <c r="P278" s="56">
        <f t="shared" si="4"/>
        <v>283.80000000000007</v>
      </c>
      <c r="Q278">
        <v>2554.2000000000003</v>
      </c>
      <c r="R278" s="58">
        <v>28</v>
      </c>
      <c r="S278" s="31">
        <v>2582.2000000000003</v>
      </c>
    </row>
    <row r="279" spans="1:19" x14ac:dyDescent="0.35">
      <c r="A279" s="52">
        <v>43961</v>
      </c>
      <c r="B279" s="33" t="s">
        <v>614</v>
      </c>
      <c r="C279" t="s">
        <v>615</v>
      </c>
      <c r="D279" s="33" t="s">
        <v>25</v>
      </c>
      <c r="E279" s="33" t="s">
        <v>58</v>
      </c>
      <c r="F279" s="33" t="s">
        <v>28</v>
      </c>
      <c r="G279" t="s">
        <v>7</v>
      </c>
      <c r="H279" s="33" t="s">
        <v>32</v>
      </c>
      <c r="I279" t="s">
        <v>48</v>
      </c>
      <c r="J279" s="33" t="s">
        <v>37</v>
      </c>
      <c r="K279" t="s">
        <v>39</v>
      </c>
      <c r="L279" s="33" t="s">
        <v>44</v>
      </c>
      <c r="M279">
        <v>98</v>
      </c>
      <c r="N279" s="33">
        <v>20</v>
      </c>
      <c r="O279" s="49">
        <v>0.17</v>
      </c>
      <c r="P279" s="56">
        <f t="shared" si="4"/>
        <v>333.20000000000005</v>
      </c>
      <c r="Q279">
        <v>1626.7999999999997</v>
      </c>
      <c r="R279" s="58">
        <v>46</v>
      </c>
      <c r="S279" s="31">
        <v>1672.7999999999997</v>
      </c>
    </row>
    <row r="280" spans="1:19" x14ac:dyDescent="0.35">
      <c r="A280" s="52">
        <v>44042</v>
      </c>
      <c r="B280" s="33" t="s">
        <v>616</v>
      </c>
      <c r="C280" t="s">
        <v>617</v>
      </c>
      <c r="D280" s="33" t="s">
        <v>25</v>
      </c>
      <c r="E280" s="33" t="s">
        <v>55</v>
      </c>
      <c r="F280" s="33" t="s">
        <v>28</v>
      </c>
      <c r="G280" t="s">
        <v>12</v>
      </c>
      <c r="H280" s="33" t="s">
        <v>32</v>
      </c>
      <c r="I280" t="s">
        <v>48</v>
      </c>
      <c r="J280" s="33" t="s">
        <v>38</v>
      </c>
      <c r="K280" t="s">
        <v>42</v>
      </c>
      <c r="L280" s="33" t="s">
        <v>46</v>
      </c>
      <c r="M280">
        <v>10</v>
      </c>
      <c r="N280" s="33">
        <v>16</v>
      </c>
      <c r="O280" s="49">
        <v>0.17</v>
      </c>
      <c r="P280" s="56">
        <f t="shared" si="4"/>
        <v>27.200000000000003</v>
      </c>
      <c r="Q280">
        <v>132.79999999999998</v>
      </c>
      <c r="R280" s="58">
        <v>35</v>
      </c>
      <c r="S280" s="31">
        <v>167.79999999999998</v>
      </c>
    </row>
    <row r="281" spans="1:19" x14ac:dyDescent="0.35">
      <c r="A281" s="52">
        <v>42382</v>
      </c>
      <c r="B281" s="33" t="s">
        <v>618</v>
      </c>
      <c r="C281" t="s">
        <v>619</v>
      </c>
      <c r="D281" s="33" t="s">
        <v>24</v>
      </c>
      <c r="E281" s="33" t="s">
        <v>63</v>
      </c>
      <c r="F281" s="33" t="s">
        <v>28</v>
      </c>
      <c r="G281" t="s">
        <v>9</v>
      </c>
      <c r="H281" s="33" t="s">
        <v>32</v>
      </c>
      <c r="I281" t="s">
        <v>45</v>
      </c>
      <c r="J281" s="33" t="s">
        <v>35</v>
      </c>
      <c r="K281" t="s">
        <v>42</v>
      </c>
      <c r="L281" s="33" t="s">
        <v>43</v>
      </c>
      <c r="M281">
        <v>1067</v>
      </c>
      <c r="N281" s="33">
        <v>8</v>
      </c>
      <c r="O281" s="49">
        <v>0.14000000000000001</v>
      </c>
      <c r="P281" s="56">
        <f t="shared" si="4"/>
        <v>1195.0400000000002</v>
      </c>
      <c r="Q281">
        <v>7340.96</v>
      </c>
      <c r="R281" s="58">
        <v>46</v>
      </c>
      <c r="S281" s="31">
        <v>7386.96</v>
      </c>
    </row>
    <row r="282" spans="1:19" x14ac:dyDescent="0.35">
      <c r="A282" s="52">
        <v>42961</v>
      </c>
      <c r="B282" s="33" t="s">
        <v>620</v>
      </c>
      <c r="C282" t="s">
        <v>621</v>
      </c>
      <c r="D282" s="33" t="s">
        <v>26</v>
      </c>
      <c r="E282" s="33" t="s">
        <v>106</v>
      </c>
      <c r="F282" s="33" t="s">
        <v>28</v>
      </c>
      <c r="G282" t="s">
        <v>10</v>
      </c>
      <c r="H282" s="33" t="s">
        <v>31</v>
      </c>
      <c r="I282" t="s">
        <v>44</v>
      </c>
      <c r="J282" s="33" t="s">
        <v>35</v>
      </c>
      <c r="K282" t="s">
        <v>39</v>
      </c>
      <c r="L282" s="33" t="s">
        <v>44</v>
      </c>
      <c r="M282">
        <v>1127</v>
      </c>
      <c r="N282" s="33">
        <v>6</v>
      </c>
      <c r="O282" s="49">
        <v>0.11</v>
      </c>
      <c r="P282" s="56">
        <f t="shared" si="4"/>
        <v>743.82</v>
      </c>
      <c r="Q282">
        <v>6018.18</v>
      </c>
      <c r="R282" s="58">
        <v>45</v>
      </c>
      <c r="S282" s="31">
        <v>6063.18</v>
      </c>
    </row>
    <row r="283" spans="1:19" x14ac:dyDescent="0.35">
      <c r="A283" s="52">
        <v>42367</v>
      </c>
      <c r="B283" s="33" t="s">
        <v>622</v>
      </c>
      <c r="C283" t="s">
        <v>623</v>
      </c>
      <c r="D283" s="33" t="s">
        <v>24</v>
      </c>
      <c r="E283" s="33" t="s">
        <v>52</v>
      </c>
      <c r="F283" s="33" t="s">
        <v>27</v>
      </c>
      <c r="G283" t="s">
        <v>12</v>
      </c>
      <c r="H283" s="33" t="s">
        <v>31</v>
      </c>
      <c r="I283" t="s">
        <v>44</v>
      </c>
      <c r="J283" s="33" t="s">
        <v>38</v>
      </c>
      <c r="K283" t="s">
        <v>39</v>
      </c>
      <c r="L283" s="33" t="s">
        <v>45</v>
      </c>
      <c r="M283">
        <v>16</v>
      </c>
      <c r="N283" s="33">
        <v>32</v>
      </c>
      <c r="O283" s="49">
        <v>0.1</v>
      </c>
      <c r="P283" s="56">
        <f t="shared" si="4"/>
        <v>51.2</v>
      </c>
      <c r="Q283">
        <v>460.8</v>
      </c>
      <c r="R283" s="58">
        <v>34</v>
      </c>
      <c r="S283" s="31">
        <v>494.8</v>
      </c>
    </row>
    <row r="284" spans="1:19" x14ac:dyDescent="0.35">
      <c r="A284" s="52">
        <v>44206</v>
      </c>
      <c r="B284" s="33" t="s">
        <v>624</v>
      </c>
      <c r="C284" t="s">
        <v>625</v>
      </c>
      <c r="D284" s="33" t="s">
        <v>25</v>
      </c>
      <c r="E284" s="33" t="s">
        <v>68</v>
      </c>
      <c r="F284" s="33" t="s">
        <v>28</v>
      </c>
      <c r="G284" t="s">
        <v>7</v>
      </c>
      <c r="H284" s="33" t="s">
        <v>31</v>
      </c>
      <c r="I284" t="s">
        <v>45</v>
      </c>
      <c r="J284" s="33" t="s">
        <v>34</v>
      </c>
      <c r="K284" t="s">
        <v>42</v>
      </c>
      <c r="L284" s="33" t="s">
        <v>44</v>
      </c>
      <c r="M284">
        <v>218</v>
      </c>
      <c r="N284" s="33">
        <v>10</v>
      </c>
      <c r="O284" s="49">
        <v>0.2</v>
      </c>
      <c r="P284" s="56">
        <f t="shared" si="4"/>
        <v>436</v>
      </c>
      <c r="Q284">
        <v>1744</v>
      </c>
      <c r="R284" s="58">
        <v>48</v>
      </c>
      <c r="S284" s="31">
        <v>1792</v>
      </c>
    </row>
    <row r="285" spans="1:19" x14ac:dyDescent="0.35">
      <c r="A285" s="52">
        <v>43189</v>
      </c>
      <c r="B285" s="33" t="s">
        <v>626</v>
      </c>
      <c r="C285" t="s">
        <v>627</v>
      </c>
      <c r="D285" s="33" t="s">
        <v>24</v>
      </c>
      <c r="E285" s="33" t="s">
        <v>85</v>
      </c>
      <c r="F285" s="33" t="s">
        <v>28</v>
      </c>
      <c r="G285" t="s">
        <v>7</v>
      </c>
      <c r="H285" s="33" t="s">
        <v>30</v>
      </c>
      <c r="I285" t="s">
        <v>43</v>
      </c>
      <c r="J285" s="33" t="s">
        <v>35</v>
      </c>
      <c r="K285" t="s">
        <v>41</v>
      </c>
      <c r="L285" s="33" t="s">
        <v>43</v>
      </c>
      <c r="M285">
        <v>965</v>
      </c>
      <c r="N285" s="33">
        <v>4</v>
      </c>
      <c r="O285" s="49">
        <v>0.16</v>
      </c>
      <c r="P285" s="56">
        <f t="shared" si="4"/>
        <v>617.6</v>
      </c>
      <c r="Q285">
        <v>3242.4</v>
      </c>
      <c r="R285" s="58">
        <v>48</v>
      </c>
      <c r="S285" s="31">
        <v>3290.4</v>
      </c>
    </row>
    <row r="286" spans="1:19" x14ac:dyDescent="0.35">
      <c r="A286" s="52">
        <v>42165</v>
      </c>
      <c r="B286" s="33" t="s">
        <v>628</v>
      </c>
      <c r="C286" t="s">
        <v>629</v>
      </c>
      <c r="D286" s="33" t="s">
        <v>24</v>
      </c>
      <c r="E286" s="33" t="s">
        <v>78</v>
      </c>
      <c r="F286" s="33" t="s">
        <v>29</v>
      </c>
      <c r="G286" t="s">
        <v>13</v>
      </c>
      <c r="H286" s="33" t="s">
        <v>31</v>
      </c>
      <c r="I286" t="s">
        <v>47</v>
      </c>
      <c r="J286" s="33" t="s">
        <v>36</v>
      </c>
      <c r="K286" t="s">
        <v>40</v>
      </c>
      <c r="L286" s="33" t="s">
        <v>45</v>
      </c>
      <c r="M286">
        <v>301</v>
      </c>
      <c r="N286" s="33">
        <v>9</v>
      </c>
      <c r="O286" s="49">
        <v>0.19</v>
      </c>
      <c r="P286" s="56">
        <f t="shared" si="4"/>
        <v>514.71</v>
      </c>
      <c r="Q286">
        <v>2194.2900000000004</v>
      </c>
      <c r="R286" s="58">
        <v>25</v>
      </c>
      <c r="S286" s="31">
        <v>2219.2900000000004</v>
      </c>
    </row>
    <row r="287" spans="1:19" x14ac:dyDescent="0.35">
      <c r="A287" s="52">
        <v>42696</v>
      </c>
      <c r="B287" s="33" t="s">
        <v>630</v>
      </c>
      <c r="C287" t="s">
        <v>631</v>
      </c>
      <c r="D287" s="33" t="s">
        <v>26</v>
      </c>
      <c r="E287" s="33" t="s">
        <v>106</v>
      </c>
      <c r="F287" s="33" t="s">
        <v>28</v>
      </c>
      <c r="G287" t="s">
        <v>11</v>
      </c>
      <c r="H287" s="33" t="s">
        <v>33</v>
      </c>
      <c r="I287" t="s">
        <v>48</v>
      </c>
      <c r="J287" s="33" t="s">
        <v>37</v>
      </c>
      <c r="K287" t="s">
        <v>41</v>
      </c>
      <c r="L287" s="33" t="s">
        <v>44</v>
      </c>
      <c r="M287">
        <v>34</v>
      </c>
      <c r="N287" s="33">
        <v>25</v>
      </c>
      <c r="O287" s="49">
        <v>0.09</v>
      </c>
      <c r="P287" s="56">
        <f t="shared" si="4"/>
        <v>76.5</v>
      </c>
      <c r="Q287">
        <v>773.5</v>
      </c>
      <c r="R287" s="58">
        <v>40</v>
      </c>
      <c r="S287" s="31">
        <v>813.5</v>
      </c>
    </row>
    <row r="288" spans="1:19" x14ac:dyDescent="0.35">
      <c r="A288" s="52">
        <v>42203</v>
      </c>
      <c r="B288" s="33" t="s">
        <v>632</v>
      </c>
      <c r="C288" t="s">
        <v>633</v>
      </c>
      <c r="D288" s="33" t="s">
        <v>26</v>
      </c>
      <c r="E288" s="33" t="s">
        <v>58</v>
      </c>
      <c r="F288" s="33" t="s">
        <v>28</v>
      </c>
      <c r="G288" t="s">
        <v>9</v>
      </c>
      <c r="H288" s="33" t="s">
        <v>32</v>
      </c>
      <c r="I288" t="s">
        <v>44</v>
      </c>
      <c r="J288" s="33" t="s">
        <v>34</v>
      </c>
      <c r="K288" t="s">
        <v>40</v>
      </c>
      <c r="L288" s="33" t="s">
        <v>46</v>
      </c>
      <c r="M288">
        <v>213</v>
      </c>
      <c r="N288" s="33">
        <v>6</v>
      </c>
      <c r="O288" s="49">
        <v>0.12</v>
      </c>
      <c r="P288" s="56">
        <f t="shared" si="4"/>
        <v>153.35999999999999</v>
      </c>
      <c r="Q288">
        <v>1124.6400000000001</v>
      </c>
      <c r="R288" s="58">
        <v>45</v>
      </c>
      <c r="S288" s="31">
        <v>1169.6400000000001</v>
      </c>
    </row>
    <row r="289" spans="1:19" x14ac:dyDescent="0.35">
      <c r="A289" s="52">
        <v>43121</v>
      </c>
      <c r="B289" s="33" t="s">
        <v>634</v>
      </c>
      <c r="C289" t="s">
        <v>635</v>
      </c>
      <c r="D289" s="33" t="s">
        <v>26</v>
      </c>
      <c r="E289" s="33" t="s">
        <v>55</v>
      </c>
      <c r="F289" s="33" t="s">
        <v>28</v>
      </c>
      <c r="G289" t="s">
        <v>8</v>
      </c>
      <c r="H289" s="33" t="s">
        <v>33</v>
      </c>
      <c r="I289" t="s">
        <v>44</v>
      </c>
      <c r="J289" s="33" t="s">
        <v>36</v>
      </c>
      <c r="K289" t="s">
        <v>41</v>
      </c>
      <c r="L289" s="33" t="s">
        <v>46</v>
      </c>
      <c r="M289">
        <v>284</v>
      </c>
      <c r="N289" s="33">
        <v>6</v>
      </c>
      <c r="O289" s="49">
        <v>0.09</v>
      </c>
      <c r="P289" s="56">
        <f t="shared" si="4"/>
        <v>153.36000000000001</v>
      </c>
      <c r="Q289">
        <v>1550.64</v>
      </c>
      <c r="R289" s="58">
        <v>43</v>
      </c>
      <c r="S289" s="31">
        <v>1593.64</v>
      </c>
    </row>
    <row r="290" spans="1:19" x14ac:dyDescent="0.35">
      <c r="A290" s="52">
        <v>42943</v>
      </c>
      <c r="B290" s="33" t="s">
        <v>636</v>
      </c>
      <c r="C290" t="s">
        <v>637</v>
      </c>
      <c r="D290" s="33" t="s">
        <v>25</v>
      </c>
      <c r="E290" s="33" t="s">
        <v>78</v>
      </c>
      <c r="F290" s="33" t="s">
        <v>27</v>
      </c>
      <c r="G290" t="s">
        <v>11</v>
      </c>
      <c r="H290" s="33" t="s">
        <v>32</v>
      </c>
      <c r="I290" t="s">
        <v>45</v>
      </c>
      <c r="J290" s="33" t="s">
        <v>38</v>
      </c>
      <c r="K290" t="s">
        <v>41</v>
      </c>
      <c r="L290" s="33" t="s">
        <v>46</v>
      </c>
      <c r="M290">
        <v>19</v>
      </c>
      <c r="N290" s="33">
        <v>40</v>
      </c>
      <c r="O290" s="49">
        <v>0.2</v>
      </c>
      <c r="P290" s="56">
        <f t="shared" si="4"/>
        <v>152</v>
      </c>
      <c r="Q290">
        <v>608</v>
      </c>
      <c r="R290" s="58">
        <v>45</v>
      </c>
      <c r="S290" s="31">
        <v>653</v>
      </c>
    </row>
    <row r="291" spans="1:19" x14ac:dyDescent="0.35">
      <c r="A291" s="52">
        <v>42209</v>
      </c>
      <c r="B291" s="33" t="s">
        <v>638</v>
      </c>
      <c r="C291" t="s">
        <v>639</v>
      </c>
      <c r="D291" s="33" t="s">
        <v>26</v>
      </c>
      <c r="E291" s="33" t="s">
        <v>63</v>
      </c>
      <c r="F291" s="33" t="s">
        <v>29</v>
      </c>
      <c r="G291" t="s">
        <v>13</v>
      </c>
      <c r="H291" s="33" t="s">
        <v>31</v>
      </c>
      <c r="I291" t="s">
        <v>45</v>
      </c>
      <c r="J291" s="33" t="s">
        <v>38</v>
      </c>
      <c r="K291" t="s">
        <v>41</v>
      </c>
      <c r="L291" s="33" t="s">
        <v>45</v>
      </c>
      <c r="M291">
        <v>10</v>
      </c>
      <c r="N291" s="33">
        <v>32</v>
      </c>
      <c r="O291" s="49">
        <v>0.2</v>
      </c>
      <c r="P291" s="56">
        <f t="shared" si="4"/>
        <v>64</v>
      </c>
      <c r="Q291">
        <v>256</v>
      </c>
      <c r="R291" s="58">
        <v>26</v>
      </c>
      <c r="S291" s="31">
        <v>282</v>
      </c>
    </row>
    <row r="292" spans="1:19" x14ac:dyDescent="0.35">
      <c r="A292" s="52">
        <v>42576</v>
      </c>
      <c r="B292" s="33" t="s">
        <v>640</v>
      </c>
      <c r="C292" t="s">
        <v>641</v>
      </c>
      <c r="D292" s="33" t="s">
        <v>26</v>
      </c>
      <c r="E292" s="33" t="s">
        <v>58</v>
      </c>
      <c r="F292" s="33" t="s">
        <v>29</v>
      </c>
      <c r="G292" t="s">
        <v>6</v>
      </c>
      <c r="H292" s="33" t="s">
        <v>33</v>
      </c>
      <c r="I292" t="s">
        <v>43</v>
      </c>
      <c r="J292" s="33" t="s">
        <v>37</v>
      </c>
      <c r="K292" t="s">
        <v>39</v>
      </c>
      <c r="L292" s="33" t="s">
        <v>43</v>
      </c>
      <c r="M292">
        <v>30</v>
      </c>
      <c r="N292" s="33">
        <v>20</v>
      </c>
      <c r="O292" s="49">
        <v>0.16</v>
      </c>
      <c r="P292" s="56">
        <f t="shared" si="4"/>
        <v>96</v>
      </c>
      <c r="Q292">
        <v>504</v>
      </c>
      <c r="R292" s="58">
        <v>28</v>
      </c>
      <c r="S292" s="31">
        <v>532</v>
      </c>
    </row>
    <row r="293" spans="1:19" x14ac:dyDescent="0.35">
      <c r="A293" s="52">
        <v>44275</v>
      </c>
      <c r="B293" s="33" t="s">
        <v>642</v>
      </c>
      <c r="C293" t="s">
        <v>643</v>
      </c>
      <c r="D293" s="33" t="s">
        <v>26</v>
      </c>
      <c r="E293" s="33" t="s">
        <v>55</v>
      </c>
      <c r="F293" s="33" t="s">
        <v>28</v>
      </c>
      <c r="G293" t="s">
        <v>11</v>
      </c>
      <c r="H293" s="33" t="s">
        <v>30</v>
      </c>
      <c r="I293" t="s">
        <v>46</v>
      </c>
      <c r="J293" s="33" t="s">
        <v>38</v>
      </c>
      <c r="K293" t="s">
        <v>41</v>
      </c>
      <c r="L293" s="33" t="s">
        <v>46</v>
      </c>
      <c r="M293">
        <v>13</v>
      </c>
      <c r="N293" s="33">
        <v>40</v>
      </c>
      <c r="O293" s="49">
        <v>0.19</v>
      </c>
      <c r="P293" s="56">
        <f t="shared" si="4"/>
        <v>98.8</v>
      </c>
      <c r="Q293">
        <v>421.20000000000005</v>
      </c>
      <c r="R293" s="58">
        <v>20</v>
      </c>
      <c r="S293" s="31">
        <v>441.20000000000005</v>
      </c>
    </row>
    <row r="294" spans="1:19" x14ac:dyDescent="0.35">
      <c r="A294" s="52">
        <v>44257</v>
      </c>
      <c r="B294" s="33" t="s">
        <v>644</v>
      </c>
      <c r="C294" t="s">
        <v>645</v>
      </c>
      <c r="D294" s="33" t="s">
        <v>24</v>
      </c>
      <c r="E294" s="33" t="s">
        <v>115</v>
      </c>
      <c r="F294" s="33" t="s">
        <v>28</v>
      </c>
      <c r="G294" t="s">
        <v>6</v>
      </c>
      <c r="H294" s="33" t="s">
        <v>31</v>
      </c>
      <c r="I294" t="s">
        <v>45</v>
      </c>
      <c r="J294" s="33" t="s">
        <v>35</v>
      </c>
      <c r="K294" t="s">
        <v>42</v>
      </c>
      <c r="L294" s="33" t="s">
        <v>45</v>
      </c>
      <c r="M294">
        <v>792</v>
      </c>
      <c r="N294" s="33">
        <v>8</v>
      </c>
      <c r="O294" s="49">
        <v>0.17</v>
      </c>
      <c r="P294" s="56">
        <f t="shared" si="4"/>
        <v>1077.1200000000001</v>
      </c>
      <c r="Q294">
        <v>5258.88</v>
      </c>
      <c r="R294" s="58">
        <v>45</v>
      </c>
      <c r="S294" s="31">
        <v>5303.88</v>
      </c>
    </row>
    <row r="295" spans="1:19" x14ac:dyDescent="0.35">
      <c r="A295" s="52">
        <v>43279</v>
      </c>
      <c r="B295" s="33" t="s">
        <v>646</v>
      </c>
      <c r="C295" t="s">
        <v>647</v>
      </c>
      <c r="D295" s="33" t="s">
        <v>25</v>
      </c>
      <c r="E295" s="33" t="s">
        <v>52</v>
      </c>
      <c r="F295" s="33" t="s">
        <v>28</v>
      </c>
      <c r="G295" t="s">
        <v>11</v>
      </c>
      <c r="H295" s="33" t="s">
        <v>31</v>
      </c>
      <c r="I295" t="s">
        <v>45</v>
      </c>
      <c r="J295" s="33" t="s">
        <v>36</v>
      </c>
      <c r="K295" t="s">
        <v>39</v>
      </c>
      <c r="L295" s="33" t="s">
        <v>43</v>
      </c>
      <c r="M295">
        <v>393</v>
      </c>
      <c r="N295" s="33">
        <v>9</v>
      </c>
      <c r="O295" s="49">
        <v>0.17</v>
      </c>
      <c r="P295" s="56">
        <f t="shared" si="4"/>
        <v>601.29</v>
      </c>
      <c r="Q295">
        <v>2935.71</v>
      </c>
      <c r="R295" s="58">
        <v>21</v>
      </c>
      <c r="S295" s="31">
        <v>2956.71</v>
      </c>
    </row>
    <row r="296" spans="1:19" x14ac:dyDescent="0.35">
      <c r="A296" s="52">
        <v>43621</v>
      </c>
      <c r="B296" s="33" t="s">
        <v>648</v>
      </c>
      <c r="C296" t="s">
        <v>649</v>
      </c>
      <c r="D296" s="33" t="s">
        <v>25</v>
      </c>
      <c r="E296" s="33" t="s">
        <v>78</v>
      </c>
      <c r="F296" s="33" t="s">
        <v>27</v>
      </c>
      <c r="G296" t="s">
        <v>13</v>
      </c>
      <c r="H296" s="33" t="s">
        <v>33</v>
      </c>
      <c r="I296" t="s">
        <v>45</v>
      </c>
      <c r="J296" s="33" t="s">
        <v>34</v>
      </c>
      <c r="K296" t="s">
        <v>40</v>
      </c>
      <c r="L296" s="33" t="s">
        <v>45</v>
      </c>
      <c r="M296">
        <v>214</v>
      </c>
      <c r="N296" s="33">
        <v>4</v>
      </c>
      <c r="O296" s="49">
        <v>0.1</v>
      </c>
      <c r="P296" s="56">
        <f t="shared" si="4"/>
        <v>85.600000000000009</v>
      </c>
      <c r="Q296">
        <v>770.4</v>
      </c>
      <c r="R296" s="58">
        <v>35</v>
      </c>
      <c r="S296" s="31">
        <v>805.4</v>
      </c>
    </row>
    <row r="297" spans="1:19" x14ac:dyDescent="0.35">
      <c r="A297" s="52">
        <v>44455</v>
      </c>
      <c r="B297" s="33" t="s">
        <v>650</v>
      </c>
      <c r="C297" t="s">
        <v>651</v>
      </c>
      <c r="D297" s="33" t="s">
        <v>24</v>
      </c>
      <c r="E297" s="33" t="s">
        <v>78</v>
      </c>
      <c r="F297" s="33" t="s">
        <v>27</v>
      </c>
      <c r="G297" t="s">
        <v>9</v>
      </c>
      <c r="H297" s="33" t="s">
        <v>30</v>
      </c>
      <c r="I297" t="s">
        <v>45</v>
      </c>
      <c r="J297" s="33" t="s">
        <v>36</v>
      </c>
      <c r="K297" t="s">
        <v>42</v>
      </c>
      <c r="L297" s="33" t="s">
        <v>44</v>
      </c>
      <c r="M297">
        <v>315</v>
      </c>
      <c r="N297" s="33">
        <v>15</v>
      </c>
      <c r="O297" s="49">
        <v>0.14000000000000001</v>
      </c>
      <c r="P297" s="56">
        <f t="shared" si="4"/>
        <v>661.5</v>
      </c>
      <c r="Q297">
        <v>4063.5</v>
      </c>
      <c r="R297" s="58">
        <v>25</v>
      </c>
      <c r="S297" s="31">
        <v>4088.5</v>
      </c>
    </row>
    <row r="298" spans="1:19" x14ac:dyDescent="0.35">
      <c r="A298" s="52">
        <v>43836</v>
      </c>
      <c r="B298" s="33" t="s">
        <v>652</v>
      </c>
      <c r="C298" t="s">
        <v>653</v>
      </c>
      <c r="D298" s="33" t="s">
        <v>24</v>
      </c>
      <c r="E298" s="33" t="s">
        <v>63</v>
      </c>
      <c r="F298" s="33" t="s">
        <v>28</v>
      </c>
      <c r="G298" t="s">
        <v>13</v>
      </c>
      <c r="H298" s="33" t="s">
        <v>30</v>
      </c>
      <c r="I298" t="s">
        <v>47</v>
      </c>
      <c r="J298" s="33" t="s">
        <v>35</v>
      </c>
      <c r="K298" t="s">
        <v>41</v>
      </c>
      <c r="L298" s="33" t="s">
        <v>46</v>
      </c>
      <c r="M298">
        <v>923</v>
      </c>
      <c r="N298" s="33">
        <v>10</v>
      </c>
      <c r="O298" s="49">
        <v>0.19</v>
      </c>
      <c r="P298" s="56">
        <f t="shared" si="4"/>
        <v>1753.6999999999998</v>
      </c>
      <c r="Q298">
        <v>7476.3000000000011</v>
      </c>
      <c r="R298" s="58">
        <v>27</v>
      </c>
      <c r="S298" s="31">
        <v>7503.3000000000011</v>
      </c>
    </row>
    <row r="299" spans="1:19" x14ac:dyDescent="0.35">
      <c r="A299" s="52">
        <v>43060</v>
      </c>
      <c r="B299" s="33" t="s">
        <v>654</v>
      </c>
      <c r="C299" t="s">
        <v>655</v>
      </c>
      <c r="D299" s="33" t="s">
        <v>26</v>
      </c>
      <c r="E299" s="33" t="s">
        <v>52</v>
      </c>
      <c r="F299" s="33" t="s">
        <v>29</v>
      </c>
      <c r="G299" t="s">
        <v>12</v>
      </c>
      <c r="H299" s="33" t="s">
        <v>31</v>
      </c>
      <c r="I299" t="s">
        <v>48</v>
      </c>
      <c r="J299" s="33" t="s">
        <v>38</v>
      </c>
      <c r="K299" t="s">
        <v>39</v>
      </c>
      <c r="L299" s="33" t="s">
        <v>43</v>
      </c>
      <c r="M299">
        <v>18</v>
      </c>
      <c r="N299" s="33">
        <v>32</v>
      </c>
      <c r="O299" s="49">
        <v>0.1</v>
      </c>
      <c r="P299" s="56">
        <f t="shared" si="4"/>
        <v>57.6</v>
      </c>
      <c r="Q299">
        <v>518.4</v>
      </c>
      <c r="R299" s="58">
        <v>40</v>
      </c>
      <c r="S299" s="31">
        <v>558.4</v>
      </c>
    </row>
    <row r="300" spans="1:19" x14ac:dyDescent="0.35">
      <c r="A300" s="52">
        <v>42437</v>
      </c>
      <c r="B300" s="33" t="s">
        <v>656</v>
      </c>
      <c r="C300" t="s">
        <v>657</v>
      </c>
      <c r="D300" s="33" t="s">
        <v>24</v>
      </c>
      <c r="E300" s="33" t="s">
        <v>85</v>
      </c>
      <c r="F300" s="33" t="s">
        <v>29</v>
      </c>
      <c r="G300" t="s">
        <v>10</v>
      </c>
      <c r="H300" s="33" t="s">
        <v>30</v>
      </c>
      <c r="I300" t="s">
        <v>45</v>
      </c>
      <c r="J300" s="33" t="s">
        <v>37</v>
      </c>
      <c r="K300" t="s">
        <v>39</v>
      </c>
      <c r="L300" s="33" t="s">
        <v>43</v>
      </c>
      <c r="M300">
        <v>69</v>
      </c>
      <c r="N300" s="33">
        <v>20</v>
      </c>
      <c r="O300" s="49">
        <v>0.11</v>
      </c>
      <c r="P300" s="56">
        <f t="shared" si="4"/>
        <v>151.80000000000001</v>
      </c>
      <c r="Q300">
        <v>1228.2</v>
      </c>
      <c r="R300" s="58">
        <v>48</v>
      </c>
      <c r="S300" s="31">
        <v>1276.2</v>
      </c>
    </row>
    <row r="301" spans="1:19" x14ac:dyDescent="0.35">
      <c r="A301" s="52">
        <v>43672</v>
      </c>
      <c r="B301" s="33" t="s">
        <v>658</v>
      </c>
      <c r="C301" t="s">
        <v>659</v>
      </c>
      <c r="D301" s="33" t="s">
        <v>26</v>
      </c>
      <c r="E301" s="33" t="s">
        <v>106</v>
      </c>
      <c r="F301" s="33" t="s">
        <v>28</v>
      </c>
      <c r="G301" t="s">
        <v>11</v>
      </c>
      <c r="H301" s="33" t="s">
        <v>33</v>
      </c>
      <c r="I301" t="s">
        <v>47</v>
      </c>
      <c r="J301" s="33" t="s">
        <v>35</v>
      </c>
      <c r="K301" t="s">
        <v>40</v>
      </c>
      <c r="L301" s="33" t="s">
        <v>43</v>
      </c>
      <c r="M301">
        <v>710</v>
      </c>
      <c r="N301" s="33">
        <v>8</v>
      </c>
      <c r="O301" s="49">
        <v>0.09</v>
      </c>
      <c r="P301" s="56">
        <f t="shared" si="4"/>
        <v>511.2</v>
      </c>
      <c r="Q301">
        <v>5168.8</v>
      </c>
      <c r="R301" s="58">
        <v>23</v>
      </c>
      <c r="S301" s="31">
        <v>5191.8</v>
      </c>
    </row>
    <row r="302" spans="1:19" x14ac:dyDescent="0.35">
      <c r="A302" s="52">
        <v>44365</v>
      </c>
      <c r="B302" s="33" t="s">
        <v>660</v>
      </c>
      <c r="C302" t="s">
        <v>661</v>
      </c>
      <c r="D302" s="33" t="s">
        <v>24</v>
      </c>
      <c r="E302" s="33" t="s">
        <v>68</v>
      </c>
      <c r="F302" s="33" t="s">
        <v>29</v>
      </c>
      <c r="G302" t="s">
        <v>7</v>
      </c>
      <c r="H302" s="33" t="s">
        <v>30</v>
      </c>
      <c r="I302" t="s">
        <v>48</v>
      </c>
      <c r="J302" s="33" t="s">
        <v>38</v>
      </c>
      <c r="K302" t="s">
        <v>39</v>
      </c>
      <c r="L302" s="33" t="s">
        <v>43</v>
      </c>
      <c r="M302">
        <v>12</v>
      </c>
      <c r="N302" s="33">
        <v>40</v>
      </c>
      <c r="O302" s="49">
        <v>0.19</v>
      </c>
      <c r="P302" s="56">
        <f t="shared" si="4"/>
        <v>91.199999999999989</v>
      </c>
      <c r="Q302">
        <v>388.80000000000007</v>
      </c>
      <c r="R302" s="58">
        <v>47</v>
      </c>
      <c r="S302" s="31">
        <v>435.80000000000007</v>
      </c>
    </row>
    <row r="303" spans="1:19" x14ac:dyDescent="0.35">
      <c r="A303" s="52">
        <v>44316</v>
      </c>
      <c r="B303" s="33" t="s">
        <v>662</v>
      </c>
      <c r="C303" t="s">
        <v>663</v>
      </c>
      <c r="D303" s="33" t="s">
        <v>25</v>
      </c>
      <c r="E303" s="33" t="s">
        <v>58</v>
      </c>
      <c r="F303" s="33" t="s">
        <v>28</v>
      </c>
      <c r="G303" t="s">
        <v>12</v>
      </c>
      <c r="H303" s="33" t="s">
        <v>30</v>
      </c>
      <c r="I303" t="s">
        <v>47</v>
      </c>
      <c r="J303" s="33" t="s">
        <v>36</v>
      </c>
      <c r="K303" t="s">
        <v>41</v>
      </c>
      <c r="L303" s="33" t="s">
        <v>46</v>
      </c>
      <c r="M303">
        <v>347</v>
      </c>
      <c r="N303" s="33">
        <v>9</v>
      </c>
      <c r="O303" s="49">
        <v>0.13</v>
      </c>
      <c r="P303" s="56">
        <f t="shared" si="4"/>
        <v>405.98999999999995</v>
      </c>
      <c r="Q303">
        <v>2717.01</v>
      </c>
      <c r="R303" s="58">
        <v>33</v>
      </c>
      <c r="S303" s="31">
        <v>2750.01</v>
      </c>
    </row>
    <row r="304" spans="1:19" x14ac:dyDescent="0.35">
      <c r="A304" s="52">
        <v>43333</v>
      </c>
      <c r="B304" s="33" t="s">
        <v>664</v>
      </c>
      <c r="C304" t="s">
        <v>665</v>
      </c>
      <c r="D304" s="33" t="s">
        <v>24</v>
      </c>
      <c r="E304" s="33" t="s">
        <v>73</v>
      </c>
      <c r="F304" s="33" t="s">
        <v>28</v>
      </c>
      <c r="G304" t="s">
        <v>8</v>
      </c>
      <c r="H304" s="33" t="s">
        <v>32</v>
      </c>
      <c r="I304" t="s">
        <v>45</v>
      </c>
      <c r="J304" s="33" t="s">
        <v>38</v>
      </c>
      <c r="K304" t="s">
        <v>41</v>
      </c>
      <c r="L304" s="33" t="s">
        <v>44</v>
      </c>
      <c r="M304">
        <v>10</v>
      </c>
      <c r="N304" s="33">
        <v>16</v>
      </c>
      <c r="O304" s="49">
        <v>0.17</v>
      </c>
      <c r="P304" s="56">
        <f t="shared" si="4"/>
        <v>27.200000000000003</v>
      </c>
      <c r="Q304">
        <v>132.79999999999998</v>
      </c>
      <c r="R304" s="58">
        <v>34</v>
      </c>
      <c r="S304" s="31">
        <v>166.79999999999998</v>
      </c>
    </row>
    <row r="305" spans="1:19" x14ac:dyDescent="0.35">
      <c r="A305" s="52">
        <v>43859</v>
      </c>
      <c r="B305" s="33" t="s">
        <v>666</v>
      </c>
      <c r="C305" t="s">
        <v>667</v>
      </c>
      <c r="D305" s="33" t="s">
        <v>26</v>
      </c>
      <c r="E305" s="33" t="s">
        <v>68</v>
      </c>
      <c r="F305" s="33" t="s">
        <v>29</v>
      </c>
      <c r="G305" t="s">
        <v>6</v>
      </c>
      <c r="H305" s="33" t="s">
        <v>33</v>
      </c>
      <c r="I305" t="s">
        <v>46</v>
      </c>
      <c r="J305" s="33" t="s">
        <v>36</v>
      </c>
      <c r="K305" t="s">
        <v>40</v>
      </c>
      <c r="L305" s="33" t="s">
        <v>46</v>
      </c>
      <c r="M305">
        <v>320</v>
      </c>
      <c r="N305" s="33">
        <v>9</v>
      </c>
      <c r="O305" s="49">
        <v>0.13</v>
      </c>
      <c r="P305" s="56">
        <f t="shared" si="4"/>
        <v>374.4</v>
      </c>
      <c r="Q305">
        <v>2505.6</v>
      </c>
      <c r="R305" s="58">
        <v>36</v>
      </c>
      <c r="S305" s="31">
        <v>2541.6</v>
      </c>
    </row>
    <row r="306" spans="1:19" x14ac:dyDescent="0.35">
      <c r="A306" s="52">
        <v>43438</v>
      </c>
      <c r="B306" s="33" t="s">
        <v>668</v>
      </c>
      <c r="C306" t="s">
        <v>669</v>
      </c>
      <c r="D306" s="33" t="s">
        <v>25</v>
      </c>
      <c r="E306" s="33" t="s">
        <v>106</v>
      </c>
      <c r="F306" s="33" t="s">
        <v>28</v>
      </c>
      <c r="G306" t="s">
        <v>13</v>
      </c>
      <c r="H306" s="33" t="s">
        <v>30</v>
      </c>
      <c r="I306" t="s">
        <v>48</v>
      </c>
      <c r="J306" s="33" t="s">
        <v>36</v>
      </c>
      <c r="K306" t="s">
        <v>41</v>
      </c>
      <c r="L306" s="33" t="s">
        <v>43</v>
      </c>
      <c r="M306">
        <v>331</v>
      </c>
      <c r="N306" s="33">
        <v>9</v>
      </c>
      <c r="O306" s="49">
        <v>0.15</v>
      </c>
      <c r="P306" s="56">
        <f t="shared" si="4"/>
        <v>446.84999999999997</v>
      </c>
      <c r="Q306">
        <v>2532.1499999999996</v>
      </c>
      <c r="R306" s="58">
        <v>26</v>
      </c>
      <c r="S306" s="31">
        <v>2558.1499999999996</v>
      </c>
    </row>
    <row r="307" spans="1:19" x14ac:dyDescent="0.35">
      <c r="A307" s="52">
        <v>44312</v>
      </c>
      <c r="B307" s="33" t="s">
        <v>670</v>
      </c>
      <c r="C307" t="s">
        <v>671</v>
      </c>
      <c r="D307" s="33" t="s">
        <v>24</v>
      </c>
      <c r="E307" s="33" t="s">
        <v>73</v>
      </c>
      <c r="F307" s="33" t="s">
        <v>28</v>
      </c>
      <c r="G307" t="s">
        <v>9</v>
      </c>
      <c r="H307" s="33" t="s">
        <v>30</v>
      </c>
      <c r="I307" t="s">
        <v>45</v>
      </c>
      <c r="J307" s="33" t="s">
        <v>36</v>
      </c>
      <c r="K307" t="s">
        <v>39</v>
      </c>
      <c r="L307" s="33" t="s">
        <v>44</v>
      </c>
      <c r="M307">
        <v>256</v>
      </c>
      <c r="N307" s="33">
        <v>9</v>
      </c>
      <c r="O307" s="49">
        <v>0.17</v>
      </c>
      <c r="P307" s="56">
        <f t="shared" si="4"/>
        <v>391.68</v>
      </c>
      <c r="Q307">
        <v>1912.32</v>
      </c>
      <c r="R307" s="58">
        <v>29</v>
      </c>
      <c r="S307" s="31">
        <v>1941.32</v>
      </c>
    </row>
    <row r="308" spans="1:19" x14ac:dyDescent="0.35">
      <c r="A308" s="52">
        <v>44020</v>
      </c>
      <c r="B308" s="33" t="s">
        <v>672</v>
      </c>
      <c r="C308" t="s">
        <v>673</v>
      </c>
      <c r="D308" s="33" t="s">
        <v>25</v>
      </c>
      <c r="E308" s="33" t="s">
        <v>58</v>
      </c>
      <c r="F308" s="33" t="s">
        <v>29</v>
      </c>
      <c r="G308" t="s">
        <v>6</v>
      </c>
      <c r="H308" s="33" t="s">
        <v>32</v>
      </c>
      <c r="I308" t="s">
        <v>48</v>
      </c>
      <c r="J308" s="33" t="s">
        <v>37</v>
      </c>
      <c r="K308" t="s">
        <v>39</v>
      </c>
      <c r="L308" s="33" t="s">
        <v>44</v>
      </c>
      <c r="M308">
        <v>89</v>
      </c>
      <c r="N308" s="33">
        <v>15</v>
      </c>
      <c r="O308" s="49">
        <v>0.2</v>
      </c>
      <c r="P308" s="56">
        <f t="shared" si="4"/>
        <v>267</v>
      </c>
      <c r="Q308">
        <v>1068</v>
      </c>
      <c r="R308" s="58">
        <v>50</v>
      </c>
      <c r="S308" s="31">
        <v>1118</v>
      </c>
    </row>
    <row r="309" spans="1:19" x14ac:dyDescent="0.35">
      <c r="A309" s="52">
        <v>44106</v>
      </c>
      <c r="B309" s="33" t="s">
        <v>674</v>
      </c>
      <c r="C309" t="s">
        <v>675</v>
      </c>
      <c r="D309" s="33" t="s">
        <v>26</v>
      </c>
      <c r="E309" s="33" t="s">
        <v>55</v>
      </c>
      <c r="F309" s="33" t="s">
        <v>29</v>
      </c>
      <c r="G309" t="s">
        <v>7</v>
      </c>
      <c r="H309" s="33" t="s">
        <v>31</v>
      </c>
      <c r="I309" t="s">
        <v>47</v>
      </c>
      <c r="J309" s="33" t="s">
        <v>36</v>
      </c>
      <c r="K309" t="s">
        <v>42</v>
      </c>
      <c r="L309" s="33" t="s">
        <v>45</v>
      </c>
      <c r="M309">
        <v>342</v>
      </c>
      <c r="N309" s="33">
        <v>12</v>
      </c>
      <c r="O309" s="49">
        <v>0.1</v>
      </c>
      <c r="P309" s="56">
        <f t="shared" si="4"/>
        <v>410.40000000000003</v>
      </c>
      <c r="Q309">
        <v>3693.6000000000004</v>
      </c>
      <c r="R309" s="58">
        <v>34</v>
      </c>
      <c r="S309" s="31">
        <v>3727.6000000000004</v>
      </c>
    </row>
    <row r="310" spans="1:19" x14ac:dyDescent="0.35">
      <c r="A310" s="52">
        <v>42539</v>
      </c>
      <c r="B310" s="33" t="s">
        <v>676</v>
      </c>
      <c r="C310" t="s">
        <v>677</v>
      </c>
      <c r="D310" s="33" t="s">
        <v>26</v>
      </c>
      <c r="E310" s="33" t="s">
        <v>73</v>
      </c>
      <c r="F310" s="33" t="s">
        <v>29</v>
      </c>
      <c r="G310" t="s">
        <v>12</v>
      </c>
      <c r="H310" s="33" t="s">
        <v>33</v>
      </c>
      <c r="I310" t="s">
        <v>43</v>
      </c>
      <c r="J310" s="33" t="s">
        <v>36</v>
      </c>
      <c r="K310" t="s">
        <v>40</v>
      </c>
      <c r="L310" s="33" t="s">
        <v>45</v>
      </c>
      <c r="M310">
        <v>357</v>
      </c>
      <c r="N310" s="33">
        <v>9</v>
      </c>
      <c r="O310" s="49">
        <v>0.13</v>
      </c>
      <c r="P310" s="56">
        <f t="shared" si="4"/>
        <v>417.69</v>
      </c>
      <c r="Q310">
        <v>2795.31</v>
      </c>
      <c r="R310" s="58">
        <v>35</v>
      </c>
      <c r="S310" s="31">
        <v>2830.31</v>
      </c>
    </row>
    <row r="311" spans="1:19" x14ac:dyDescent="0.35">
      <c r="A311" s="52">
        <v>43176</v>
      </c>
      <c r="B311" s="33" t="s">
        <v>678</v>
      </c>
      <c r="C311" t="s">
        <v>679</v>
      </c>
      <c r="D311" s="33" t="s">
        <v>24</v>
      </c>
      <c r="E311" s="33" t="s">
        <v>73</v>
      </c>
      <c r="F311" s="33" t="s">
        <v>28</v>
      </c>
      <c r="G311" t="s">
        <v>11</v>
      </c>
      <c r="H311" s="33" t="s">
        <v>32</v>
      </c>
      <c r="I311" t="s">
        <v>47</v>
      </c>
      <c r="J311" s="33" t="s">
        <v>35</v>
      </c>
      <c r="K311" t="s">
        <v>41</v>
      </c>
      <c r="L311" s="33" t="s">
        <v>44</v>
      </c>
      <c r="M311">
        <v>1018</v>
      </c>
      <c r="N311" s="33">
        <v>4</v>
      </c>
      <c r="O311" s="49">
        <v>0.15</v>
      </c>
      <c r="P311" s="56">
        <f t="shared" si="4"/>
        <v>610.79999999999995</v>
      </c>
      <c r="Q311">
        <v>3461.2</v>
      </c>
      <c r="R311" s="58">
        <v>36</v>
      </c>
      <c r="S311" s="31">
        <v>3497.2</v>
      </c>
    </row>
    <row r="312" spans="1:19" x14ac:dyDescent="0.35">
      <c r="A312" s="52">
        <v>43119</v>
      </c>
      <c r="B312" s="33" t="s">
        <v>680</v>
      </c>
      <c r="C312" t="s">
        <v>681</v>
      </c>
      <c r="D312" s="33" t="s">
        <v>26</v>
      </c>
      <c r="E312" s="33" t="s">
        <v>78</v>
      </c>
      <c r="F312" s="33" t="s">
        <v>29</v>
      </c>
      <c r="G312" t="s">
        <v>11</v>
      </c>
      <c r="H312" s="33" t="s">
        <v>32</v>
      </c>
      <c r="I312" t="s">
        <v>45</v>
      </c>
      <c r="J312" s="33" t="s">
        <v>37</v>
      </c>
      <c r="K312" t="s">
        <v>39</v>
      </c>
      <c r="L312" s="33" t="s">
        <v>44</v>
      </c>
      <c r="M312">
        <v>51</v>
      </c>
      <c r="N312" s="33">
        <v>10</v>
      </c>
      <c r="O312" s="49">
        <v>0.16</v>
      </c>
      <c r="P312" s="56">
        <f t="shared" si="4"/>
        <v>81.600000000000009</v>
      </c>
      <c r="Q312">
        <v>428.40000000000003</v>
      </c>
      <c r="R312" s="58">
        <v>39</v>
      </c>
      <c r="S312" s="31">
        <v>467.40000000000003</v>
      </c>
    </row>
    <row r="313" spans="1:19" x14ac:dyDescent="0.35">
      <c r="A313" s="52">
        <v>43045</v>
      </c>
      <c r="B313" s="33" t="s">
        <v>682</v>
      </c>
      <c r="C313" t="s">
        <v>683</v>
      </c>
      <c r="D313" s="33" t="s">
        <v>26</v>
      </c>
      <c r="E313" s="33" t="s">
        <v>68</v>
      </c>
      <c r="F313" s="33" t="s">
        <v>27</v>
      </c>
      <c r="G313" t="s">
        <v>12</v>
      </c>
      <c r="H313" s="33" t="s">
        <v>30</v>
      </c>
      <c r="I313" t="s">
        <v>48</v>
      </c>
      <c r="J313" s="33" t="s">
        <v>38</v>
      </c>
      <c r="K313" t="s">
        <v>42</v>
      </c>
      <c r="L313" s="33" t="s">
        <v>44</v>
      </c>
      <c r="M313">
        <v>10</v>
      </c>
      <c r="N313" s="33">
        <v>16</v>
      </c>
      <c r="O313" s="49">
        <v>0.08</v>
      </c>
      <c r="P313" s="56">
        <f t="shared" si="4"/>
        <v>12.8</v>
      </c>
      <c r="Q313">
        <v>147.20000000000002</v>
      </c>
      <c r="R313" s="58">
        <v>36</v>
      </c>
      <c r="S313" s="31">
        <v>183.20000000000002</v>
      </c>
    </row>
    <row r="314" spans="1:19" x14ac:dyDescent="0.35">
      <c r="A314" s="52">
        <v>43803</v>
      </c>
      <c r="B314" s="33" t="s">
        <v>684</v>
      </c>
      <c r="C314" t="s">
        <v>685</v>
      </c>
      <c r="D314" s="33" t="s">
        <v>24</v>
      </c>
      <c r="E314" s="33" t="s">
        <v>58</v>
      </c>
      <c r="F314" s="33" t="s">
        <v>27</v>
      </c>
      <c r="G314" t="s">
        <v>11</v>
      </c>
      <c r="H314" s="33" t="s">
        <v>32</v>
      </c>
      <c r="I314" t="s">
        <v>48</v>
      </c>
      <c r="J314" s="33" t="s">
        <v>36</v>
      </c>
      <c r="K314" t="s">
        <v>41</v>
      </c>
      <c r="L314" s="33" t="s">
        <v>44</v>
      </c>
      <c r="M314">
        <v>441</v>
      </c>
      <c r="N314" s="33">
        <v>9</v>
      </c>
      <c r="O314" s="49">
        <v>0.19</v>
      </c>
      <c r="P314" s="56">
        <f t="shared" si="4"/>
        <v>754.11</v>
      </c>
      <c r="Q314">
        <v>3214.8900000000003</v>
      </c>
      <c r="R314" s="58">
        <v>39</v>
      </c>
      <c r="S314" s="31">
        <v>3253.8900000000003</v>
      </c>
    </row>
    <row r="315" spans="1:19" x14ac:dyDescent="0.35">
      <c r="A315" s="52">
        <v>42654</v>
      </c>
      <c r="B315" s="33" t="s">
        <v>686</v>
      </c>
      <c r="C315" t="s">
        <v>687</v>
      </c>
      <c r="D315" s="33" t="s">
        <v>26</v>
      </c>
      <c r="E315" s="33" t="s">
        <v>68</v>
      </c>
      <c r="F315" s="33" t="s">
        <v>27</v>
      </c>
      <c r="G315" t="s">
        <v>9</v>
      </c>
      <c r="H315" s="33" t="s">
        <v>32</v>
      </c>
      <c r="I315" t="s">
        <v>48</v>
      </c>
      <c r="J315" s="33" t="s">
        <v>38</v>
      </c>
      <c r="K315" t="s">
        <v>42</v>
      </c>
      <c r="L315" s="33" t="s">
        <v>46</v>
      </c>
      <c r="M315">
        <v>14</v>
      </c>
      <c r="N315" s="33">
        <v>16</v>
      </c>
      <c r="O315" s="49">
        <v>0.12</v>
      </c>
      <c r="P315" s="56">
        <f t="shared" si="4"/>
        <v>26.88</v>
      </c>
      <c r="Q315">
        <v>197.12</v>
      </c>
      <c r="R315" s="58">
        <v>38</v>
      </c>
      <c r="S315" s="31">
        <v>235.12</v>
      </c>
    </row>
    <row r="316" spans="1:19" x14ac:dyDescent="0.35">
      <c r="A316" s="52">
        <v>44420</v>
      </c>
      <c r="B316" s="33" t="s">
        <v>688</v>
      </c>
      <c r="C316" t="s">
        <v>689</v>
      </c>
      <c r="D316" s="33" t="s">
        <v>25</v>
      </c>
      <c r="E316" s="33" t="s">
        <v>52</v>
      </c>
      <c r="F316" s="33" t="s">
        <v>27</v>
      </c>
      <c r="G316" t="s">
        <v>13</v>
      </c>
      <c r="H316" s="33" t="s">
        <v>32</v>
      </c>
      <c r="I316" t="s">
        <v>43</v>
      </c>
      <c r="J316" s="33" t="s">
        <v>34</v>
      </c>
      <c r="K316" t="s">
        <v>42</v>
      </c>
      <c r="L316" s="33" t="s">
        <v>46</v>
      </c>
      <c r="M316">
        <v>300</v>
      </c>
      <c r="N316" s="33">
        <v>8</v>
      </c>
      <c r="O316" s="49">
        <v>0.17</v>
      </c>
      <c r="P316" s="56">
        <f t="shared" si="4"/>
        <v>408.00000000000006</v>
      </c>
      <c r="Q316">
        <v>1992</v>
      </c>
      <c r="R316" s="58">
        <v>40</v>
      </c>
      <c r="S316" s="31">
        <v>2032</v>
      </c>
    </row>
    <row r="317" spans="1:19" x14ac:dyDescent="0.35">
      <c r="A317" s="52">
        <v>42413</v>
      </c>
      <c r="B317" s="33" t="s">
        <v>690</v>
      </c>
      <c r="C317" t="s">
        <v>691</v>
      </c>
      <c r="D317" s="33" t="s">
        <v>26</v>
      </c>
      <c r="E317" s="33" t="s">
        <v>55</v>
      </c>
      <c r="F317" s="33" t="s">
        <v>27</v>
      </c>
      <c r="G317" t="s">
        <v>8</v>
      </c>
      <c r="H317" s="33" t="s">
        <v>31</v>
      </c>
      <c r="I317" t="s">
        <v>46</v>
      </c>
      <c r="J317" s="33" t="s">
        <v>37</v>
      </c>
      <c r="K317" t="s">
        <v>39</v>
      </c>
      <c r="L317" s="33" t="s">
        <v>44</v>
      </c>
      <c r="M317">
        <v>36</v>
      </c>
      <c r="N317" s="33">
        <v>15</v>
      </c>
      <c r="O317" s="49">
        <v>0.11</v>
      </c>
      <c r="P317" s="56">
        <f t="shared" si="4"/>
        <v>59.4</v>
      </c>
      <c r="Q317">
        <v>480.59999999999997</v>
      </c>
      <c r="R317" s="58">
        <v>42</v>
      </c>
      <c r="S317" s="31">
        <v>522.59999999999991</v>
      </c>
    </row>
    <row r="318" spans="1:19" x14ac:dyDescent="0.35">
      <c r="A318" s="52">
        <v>43096</v>
      </c>
      <c r="B318" s="33" t="s">
        <v>692</v>
      </c>
      <c r="C318" t="s">
        <v>693</v>
      </c>
      <c r="D318" s="33" t="s">
        <v>24</v>
      </c>
      <c r="E318" s="33" t="s">
        <v>85</v>
      </c>
      <c r="F318" s="33" t="s">
        <v>28</v>
      </c>
      <c r="G318" t="s">
        <v>8</v>
      </c>
      <c r="H318" s="33" t="s">
        <v>30</v>
      </c>
      <c r="I318" t="s">
        <v>43</v>
      </c>
      <c r="J318" s="33" t="s">
        <v>36</v>
      </c>
      <c r="K318" t="s">
        <v>41</v>
      </c>
      <c r="L318" s="33" t="s">
        <v>44</v>
      </c>
      <c r="M318">
        <v>224</v>
      </c>
      <c r="N318" s="33">
        <v>12</v>
      </c>
      <c r="O318" s="49">
        <v>0.18</v>
      </c>
      <c r="P318" s="56">
        <f t="shared" si="4"/>
        <v>483.84000000000003</v>
      </c>
      <c r="Q318">
        <v>2204.16</v>
      </c>
      <c r="R318" s="58">
        <v>47</v>
      </c>
      <c r="S318" s="31">
        <v>2251.16</v>
      </c>
    </row>
    <row r="319" spans="1:19" x14ac:dyDescent="0.35">
      <c r="A319" s="52">
        <v>43614</v>
      </c>
      <c r="B319" s="33" t="s">
        <v>694</v>
      </c>
      <c r="C319" t="s">
        <v>695</v>
      </c>
      <c r="D319" s="33" t="s">
        <v>25</v>
      </c>
      <c r="E319" s="33" t="s">
        <v>73</v>
      </c>
      <c r="F319" s="33" t="s">
        <v>28</v>
      </c>
      <c r="G319" t="s">
        <v>9</v>
      </c>
      <c r="H319" s="33" t="s">
        <v>31</v>
      </c>
      <c r="I319" t="s">
        <v>43</v>
      </c>
      <c r="J319" s="33" t="s">
        <v>35</v>
      </c>
      <c r="K319" t="s">
        <v>40</v>
      </c>
      <c r="L319" s="33" t="s">
        <v>45</v>
      </c>
      <c r="M319">
        <v>1187</v>
      </c>
      <c r="N319" s="33">
        <v>6</v>
      </c>
      <c r="O319" s="49">
        <v>0.08</v>
      </c>
      <c r="P319" s="56">
        <f t="shared" si="4"/>
        <v>569.76</v>
      </c>
      <c r="Q319">
        <v>6552.2400000000007</v>
      </c>
      <c r="R319" s="58">
        <v>46</v>
      </c>
      <c r="S319" s="31">
        <v>6598.2400000000007</v>
      </c>
    </row>
    <row r="320" spans="1:19" x14ac:dyDescent="0.35">
      <c r="A320" s="52">
        <v>43211</v>
      </c>
      <c r="B320" s="33" t="s">
        <v>696</v>
      </c>
      <c r="C320" t="s">
        <v>697</v>
      </c>
      <c r="D320" s="33" t="s">
        <v>26</v>
      </c>
      <c r="E320" s="33" t="s">
        <v>73</v>
      </c>
      <c r="F320" s="33" t="s">
        <v>28</v>
      </c>
      <c r="G320" t="s">
        <v>7</v>
      </c>
      <c r="H320" s="33" t="s">
        <v>32</v>
      </c>
      <c r="I320" t="s">
        <v>43</v>
      </c>
      <c r="J320" s="33" t="s">
        <v>37</v>
      </c>
      <c r="K320" t="s">
        <v>40</v>
      </c>
      <c r="L320" s="33" t="s">
        <v>43</v>
      </c>
      <c r="M320">
        <v>78</v>
      </c>
      <c r="N320" s="33">
        <v>25</v>
      </c>
      <c r="O320" s="49">
        <v>0.11</v>
      </c>
      <c r="P320" s="56">
        <f t="shared" si="4"/>
        <v>214.5</v>
      </c>
      <c r="Q320">
        <v>1735.5</v>
      </c>
      <c r="R320" s="58">
        <v>28</v>
      </c>
      <c r="S320" s="31">
        <v>1763.5</v>
      </c>
    </row>
    <row r="321" spans="1:19" x14ac:dyDescent="0.35">
      <c r="A321" s="52">
        <v>43848</v>
      </c>
      <c r="B321" s="33" t="s">
        <v>698</v>
      </c>
      <c r="C321" t="s">
        <v>699</v>
      </c>
      <c r="D321" s="33" t="s">
        <v>24</v>
      </c>
      <c r="E321" s="33" t="s">
        <v>52</v>
      </c>
      <c r="F321" s="33" t="s">
        <v>28</v>
      </c>
      <c r="G321" t="s">
        <v>12</v>
      </c>
      <c r="H321" s="33" t="s">
        <v>33</v>
      </c>
      <c r="I321" t="s">
        <v>46</v>
      </c>
      <c r="J321" s="33" t="s">
        <v>38</v>
      </c>
      <c r="K321" t="s">
        <v>41</v>
      </c>
      <c r="L321" s="33" t="s">
        <v>44</v>
      </c>
      <c r="M321">
        <v>14</v>
      </c>
      <c r="N321" s="33">
        <v>16</v>
      </c>
      <c r="O321" s="49">
        <v>0.15</v>
      </c>
      <c r="P321" s="56">
        <f t="shared" si="4"/>
        <v>33.6</v>
      </c>
      <c r="Q321">
        <v>190.4</v>
      </c>
      <c r="R321" s="58">
        <v>38</v>
      </c>
      <c r="S321" s="31">
        <v>228.4</v>
      </c>
    </row>
    <row r="322" spans="1:19" x14ac:dyDescent="0.35">
      <c r="A322" s="52">
        <v>43148</v>
      </c>
      <c r="B322" s="33" t="s">
        <v>700</v>
      </c>
      <c r="C322" t="s">
        <v>701</v>
      </c>
      <c r="D322" s="33" t="s">
        <v>25</v>
      </c>
      <c r="E322" s="33" t="s">
        <v>68</v>
      </c>
      <c r="F322" s="33" t="s">
        <v>27</v>
      </c>
      <c r="G322" t="s">
        <v>6</v>
      </c>
      <c r="H322" s="33" t="s">
        <v>31</v>
      </c>
      <c r="I322" t="s">
        <v>48</v>
      </c>
      <c r="J322" s="33" t="s">
        <v>36</v>
      </c>
      <c r="K322" t="s">
        <v>42</v>
      </c>
      <c r="L322" s="33" t="s">
        <v>43</v>
      </c>
      <c r="M322">
        <v>488</v>
      </c>
      <c r="N322" s="33">
        <v>6</v>
      </c>
      <c r="O322" s="49">
        <v>0.2</v>
      </c>
      <c r="P322" s="56">
        <f t="shared" si="4"/>
        <v>585.60000000000014</v>
      </c>
      <c r="Q322">
        <v>2342.4000000000005</v>
      </c>
      <c r="R322" s="58">
        <v>37</v>
      </c>
      <c r="S322" s="31">
        <v>2379.4000000000005</v>
      </c>
    </row>
    <row r="323" spans="1:19" x14ac:dyDescent="0.35">
      <c r="A323" s="52">
        <v>42744</v>
      </c>
      <c r="B323" s="33" t="s">
        <v>702</v>
      </c>
      <c r="C323" t="s">
        <v>703</v>
      </c>
      <c r="D323" s="33" t="s">
        <v>24</v>
      </c>
      <c r="E323" s="33" t="s">
        <v>115</v>
      </c>
      <c r="F323" s="33" t="s">
        <v>27</v>
      </c>
      <c r="G323" t="s">
        <v>13</v>
      </c>
      <c r="H323" s="33" t="s">
        <v>30</v>
      </c>
      <c r="I323" t="s">
        <v>47</v>
      </c>
      <c r="J323" s="33" t="s">
        <v>34</v>
      </c>
      <c r="K323" t="s">
        <v>40</v>
      </c>
      <c r="L323" s="33" t="s">
        <v>45</v>
      </c>
      <c r="M323">
        <v>230</v>
      </c>
      <c r="N323" s="33">
        <v>6</v>
      </c>
      <c r="O323" s="49">
        <v>0.09</v>
      </c>
      <c r="P323" s="56">
        <f t="shared" ref="P323:P386" si="5">O323*N323*M323</f>
        <v>124.2</v>
      </c>
      <c r="Q323">
        <v>1255.8</v>
      </c>
      <c r="R323" s="58">
        <v>45</v>
      </c>
      <c r="S323" s="31">
        <v>1300.8</v>
      </c>
    </row>
    <row r="324" spans="1:19" x14ac:dyDescent="0.35">
      <c r="A324" s="52">
        <v>42369</v>
      </c>
      <c r="B324" s="33" t="s">
        <v>704</v>
      </c>
      <c r="C324" t="s">
        <v>705</v>
      </c>
      <c r="D324" s="33" t="s">
        <v>24</v>
      </c>
      <c r="E324" s="33" t="s">
        <v>68</v>
      </c>
      <c r="F324" s="33" t="s">
        <v>29</v>
      </c>
      <c r="G324" t="s">
        <v>6</v>
      </c>
      <c r="H324" s="33" t="s">
        <v>33</v>
      </c>
      <c r="I324" t="s">
        <v>44</v>
      </c>
      <c r="J324" s="33" t="s">
        <v>35</v>
      </c>
      <c r="K324" t="s">
        <v>42</v>
      </c>
      <c r="L324" s="33" t="s">
        <v>46</v>
      </c>
      <c r="M324">
        <v>818</v>
      </c>
      <c r="N324" s="33">
        <v>8</v>
      </c>
      <c r="O324" s="49">
        <v>0.15</v>
      </c>
      <c r="P324" s="56">
        <f t="shared" si="5"/>
        <v>981.59999999999991</v>
      </c>
      <c r="Q324">
        <v>5562.4</v>
      </c>
      <c r="R324" s="58">
        <v>44</v>
      </c>
      <c r="S324" s="31">
        <v>5606.4</v>
      </c>
    </row>
    <row r="325" spans="1:19" x14ac:dyDescent="0.35">
      <c r="A325" s="52">
        <v>44340</v>
      </c>
      <c r="B325" s="33" t="s">
        <v>706</v>
      </c>
      <c r="C325" t="s">
        <v>707</v>
      </c>
      <c r="D325" s="33" t="s">
        <v>26</v>
      </c>
      <c r="E325" s="33" t="s">
        <v>63</v>
      </c>
      <c r="F325" s="33" t="s">
        <v>28</v>
      </c>
      <c r="G325" t="s">
        <v>13</v>
      </c>
      <c r="H325" s="33" t="s">
        <v>31</v>
      </c>
      <c r="I325" t="s">
        <v>43</v>
      </c>
      <c r="J325" s="33" t="s">
        <v>36</v>
      </c>
      <c r="K325" t="s">
        <v>39</v>
      </c>
      <c r="L325" s="33" t="s">
        <v>44</v>
      </c>
      <c r="M325">
        <v>443</v>
      </c>
      <c r="N325" s="33">
        <v>9</v>
      </c>
      <c r="O325" s="49">
        <v>0.18</v>
      </c>
      <c r="P325" s="56">
        <f t="shared" si="5"/>
        <v>717.66</v>
      </c>
      <c r="Q325">
        <v>3269.34</v>
      </c>
      <c r="R325" s="58">
        <v>38</v>
      </c>
      <c r="S325" s="31">
        <v>3307.34</v>
      </c>
    </row>
    <row r="326" spans="1:19" x14ac:dyDescent="0.35">
      <c r="A326" s="52">
        <v>43341</v>
      </c>
      <c r="B326" s="33" t="s">
        <v>708</v>
      </c>
      <c r="C326" t="s">
        <v>709</v>
      </c>
      <c r="D326" s="33" t="s">
        <v>25</v>
      </c>
      <c r="E326" s="33" t="s">
        <v>55</v>
      </c>
      <c r="F326" s="33" t="s">
        <v>29</v>
      </c>
      <c r="G326" t="s">
        <v>11</v>
      </c>
      <c r="H326" s="33" t="s">
        <v>30</v>
      </c>
      <c r="I326" t="s">
        <v>44</v>
      </c>
      <c r="J326" s="33" t="s">
        <v>34</v>
      </c>
      <c r="K326" t="s">
        <v>40</v>
      </c>
      <c r="L326" s="33" t="s">
        <v>46</v>
      </c>
      <c r="M326">
        <v>282</v>
      </c>
      <c r="N326" s="33">
        <v>4</v>
      </c>
      <c r="O326" s="49">
        <v>0.16</v>
      </c>
      <c r="P326" s="56">
        <f t="shared" si="5"/>
        <v>180.48</v>
      </c>
      <c r="Q326">
        <v>947.52</v>
      </c>
      <c r="R326" s="58">
        <v>36</v>
      </c>
      <c r="S326" s="31">
        <v>983.52</v>
      </c>
    </row>
    <row r="327" spans="1:19" x14ac:dyDescent="0.35">
      <c r="A327" s="52">
        <v>43602</v>
      </c>
      <c r="B327" s="33" t="s">
        <v>710</v>
      </c>
      <c r="C327" t="s">
        <v>711</v>
      </c>
      <c r="D327" s="33" t="s">
        <v>24</v>
      </c>
      <c r="E327" s="33" t="s">
        <v>115</v>
      </c>
      <c r="F327" s="33" t="s">
        <v>27</v>
      </c>
      <c r="G327" t="s">
        <v>12</v>
      </c>
      <c r="H327" s="33" t="s">
        <v>32</v>
      </c>
      <c r="I327" t="s">
        <v>45</v>
      </c>
      <c r="J327" s="33" t="s">
        <v>38</v>
      </c>
      <c r="K327" t="s">
        <v>40</v>
      </c>
      <c r="L327" s="33" t="s">
        <v>46</v>
      </c>
      <c r="M327">
        <v>12</v>
      </c>
      <c r="N327" s="33">
        <v>32</v>
      </c>
      <c r="O327" s="49">
        <v>0.08</v>
      </c>
      <c r="P327" s="56">
        <f t="shared" si="5"/>
        <v>30.72</v>
      </c>
      <c r="Q327">
        <v>353.28000000000003</v>
      </c>
      <c r="R327" s="58">
        <v>39</v>
      </c>
      <c r="S327" s="31">
        <v>392.28000000000003</v>
      </c>
    </row>
    <row r="328" spans="1:19" x14ac:dyDescent="0.35">
      <c r="A328" s="52">
        <v>44354</v>
      </c>
      <c r="B328" s="33" t="s">
        <v>712</v>
      </c>
      <c r="C328" t="s">
        <v>713</v>
      </c>
      <c r="D328" s="33" t="s">
        <v>25</v>
      </c>
      <c r="E328" s="33" t="s">
        <v>78</v>
      </c>
      <c r="F328" s="33" t="s">
        <v>29</v>
      </c>
      <c r="G328" t="s">
        <v>13</v>
      </c>
      <c r="H328" s="33" t="s">
        <v>31</v>
      </c>
      <c r="I328" t="s">
        <v>46</v>
      </c>
      <c r="J328" s="33" t="s">
        <v>38</v>
      </c>
      <c r="K328" t="s">
        <v>41</v>
      </c>
      <c r="L328" s="33" t="s">
        <v>44</v>
      </c>
      <c r="M328">
        <v>10</v>
      </c>
      <c r="N328" s="33">
        <v>32</v>
      </c>
      <c r="O328" s="49">
        <v>0.15</v>
      </c>
      <c r="P328" s="56">
        <f t="shared" si="5"/>
        <v>48</v>
      </c>
      <c r="Q328">
        <v>272</v>
      </c>
      <c r="R328" s="58">
        <v>42</v>
      </c>
      <c r="S328" s="31">
        <v>314</v>
      </c>
    </row>
    <row r="329" spans="1:19" x14ac:dyDescent="0.35">
      <c r="A329" s="52">
        <v>43058</v>
      </c>
      <c r="B329" s="33" t="s">
        <v>714</v>
      </c>
      <c r="C329" t="s">
        <v>715</v>
      </c>
      <c r="D329" s="33" t="s">
        <v>26</v>
      </c>
      <c r="E329" s="33" t="s">
        <v>63</v>
      </c>
      <c r="F329" s="33" t="s">
        <v>29</v>
      </c>
      <c r="G329" t="s">
        <v>7</v>
      </c>
      <c r="H329" s="33" t="s">
        <v>32</v>
      </c>
      <c r="I329" t="s">
        <v>48</v>
      </c>
      <c r="J329" s="33" t="s">
        <v>35</v>
      </c>
      <c r="K329" t="s">
        <v>42</v>
      </c>
      <c r="L329" s="33" t="s">
        <v>46</v>
      </c>
      <c r="M329">
        <v>834</v>
      </c>
      <c r="N329" s="33">
        <v>8</v>
      </c>
      <c r="O329" s="49">
        <v>0.15</v>
      </c>
      <c r="P329" s="56">
        <f t="shared" si="5"/>
        <v>1000.8</v>
      </c>
      <c r="Q329">
        <v>5671.2</v>
      </c>
      <c r="R329" s="58">
        <v>23</v>
      </c>
      <c r="S329" s="31">
        <v>5694.2</v>
      </c>
    </row>
    <row r="330" spans="1:19" x14ac:dyDescent="0.35">
      <c r="A330" s="52">
        <v>42751</v>
      </c>
      <c r="B330" s="33" t="s">
        <v>716</v>
      </c>
      <c r="C330" t="s">
        <v>717</v>
      </c>
      <c r="D330" s="33" t="s">
        <v>24</v>
      </c>
      <c r="E330" s="33" t="s">
        <v>78</v>
      </c>
      <c r="F330" s="33" t="s">
        <v>27</v>
      </c>
      <c r="G330" t="s">
        <v>11</v>
      </c>
      <c r="H330" s="33" t="s">
        <v>32</v>
      </c>
      <c r="I330" t="s">
        <v>46</v>
      </c>
      <c r="J330" s="33" t="s">
        <v>37</v>
      </c>
      <c r="K330" t="s">
        <v>42</v>
      </c>
      <c r="L330" s="33" t="s">
        <v>43</v>
      </c>
      <c r="M330">
        <v>44</v>
      </c>
      <c r="N330" s="33">
        <v>15</v>
      </c>
      <c r="O330" s="49">
        <v>0.19</v>
      </c>
      <c r="P330" s="56">
        <f t="shared" si="5"/>
        <v>125.4</v>
      </c>
      <c r="Q330">
        <v>534.6</v>
      </c>
      <c r="R330" s="58">
        <v>33</v>
      </c>
      <c r="S330" s="31">
        <v>567.6</v>
      </c>
    </row>
    <row r="331" spans="1:19" x14ac:dyDescent="0.35">
      <c r="A331" s="52">
        <v>42363</v>
      </c>
      <c r="B331" s="33" t="s">
        <v>718</v>
      </c>
      <c r="C331" t="s">
        <v>719</v>
      </c>
      <c r="D331" s="33" t="s">
        <v>26</v>
      </c>
      <c r="E331" s="33" t="s">
        <v>58</v>
      </c>
      <c r="F331" s="33" t="s">
        <v>27</v>
      </c>
      <c r="G331" t="s">
        <v>11</v>
      </c>
      <c r="H331" s="33" t="s">
        <v>31</v>
      </c>
      <c r="I331" t="s">
        <v>45</v>
      </c>
      <c r="J331" s="33" t="s">
        <v>35</v>
      </c>
      <c r="K331" t="s">
        <v>41</v>
      </c>
      <c r="L331" s="33" t="s">
        <v>45</v>
      </c>
      <c r="M331">
        <v>1030</v>
      </c>
      <c r="N331" s="33">
        <v>4</v>
      </c>
      <c r="O331" s="49">
        <v>0.12</v>
      </c>
      <c r="P331" s="56">
        <f t="shared" si="5"/>
        <v>494.4</v>
      </c>
      <c r="Q331">
        <v>3625.6</v>
      </c>
      <c r="R331" s="58">
        <v>45</v>
      </c>
      <c r="S331" s="31">
        <v>3670.6</v>
      </c>
    </row>
    <row r="332" spans="1:19" x14ac:dyDescent="0.35">
      <c r="A332" s="52">
        <v>42848</v>
      </c>
      <c r="B332" s="33" t="s">
        <v>720</v>
      </c>
      <c r="C332" t="s">
        <v>721</v>
      </c>
      <c r="D332" s="33" t="s">
        <v>24</v>
      </c>
      <c r="E332" s="33" t="s">
        <v>115</v>
      </c>
      <c r="F332" s="33" t="s">
        <v>28</v>
      </c>
      <c r="G332" t="s">
        <v>9</v>
      </c>
      <c r="H332" s="33" t="s">
        <v>33</v>
      </c>
      <c r="I332" t="s">
        <v>44</v>
      </c>
      <c r="J332" s="33" t="s">
        <v>34</v>
      </c>
      <c r="K332" t="s">
        <v>39</v>
      </c>
      <c r="L332" s="33" t="s">
        <v>46</v>
      </c>
      <c r="M332">
        <v>203</v>
      </c>
      <c r="N332" s="33">
        <v>6</v>
      </c>
      <c r="O332" s="49">
        <v>0.08</v>
      </c>
      <c r="P332" s="56">
        <f t="shared" si="5"/>
        <v>97.44</v>
      </c>
      <c r="Q332">
        <v>1120.5600000000002</v>
      </c>
      <c r="R332" s="58">
        <v>40</v>
      </c>
      <c r="S332" s="31">
        <v>1160.5600000000002</v>
      </c>
    </row>
    <row r="333" spans="1:19" x14ac:dyDescent="0.35">
      <c r="A333" s="52">
        <v>43654</v>
      </c>
      <c r="B333" s="33" t="s">
        <v>722</v>
      </c>
      <c r="C333" t="s">
        <v>723</v>
      </c>
      <c r="D333" s="33" t="s">
        <v>26</v>
      </c>
      <c r="E333" s="33" t="s">
        <v>63</v>
      </c>
      <c r="F333" s="33" t="s">
        <v>29</v>
      </c>
      <c r="G333" t="s">
        <v>9</v>
      </c>
      <c r="H333" s="33" t="s">
        <v>30</v>
      </c>
      <c r="I333" t="s">
        <v>46</v>
      </c>
      <c r="J333" s="33" t="s">
        <v>36</v>
      </c>
      <c r="K333" t="s">
        <v>42</v>
      </c>
      <c r="L333" s="33" t="s">
        <v>43</v>
      </c>
      <c r="M333">
        <v>361</v>
      </c>
      <c r="N333" s="33">
        <v>6</v>
      </c>
      <c r="O333" s="49">
        <v>0.14000000000000001</v>
      </c>
      <c r="P333" s="56">
        <f t="shared" si="5"/>
        <v>303.24</v>
      </c>
      <c r="Q333">
        <v>1862.76</v>
      </c>
      <c r="R333" s="58">
        <v>37</v>
      </c>
      <c r="S333" s="31">
        <v>1899.76</v>
      </c>
    </row>
    <row r="334" spans="1:19" x14ac:dyDescent="0.35">
      <c r="A334" s="52">
        <v>42155</v>
      </c>
      <c r="B334" s="33" t="s">
        <v>724</v>
      </c>
      <c r="C334" t="s">
        <v>725</v>
      </c>
      <c r="D334" s="33" t="s">
        <v>24</v>
      </c>
      <c r="E334" s="33" t="s">
        <v>55</v>
      </c>
      <c r="F334" s="33" t="s">
        <v>28</v>
      </c>
      <c r="G334" t="s">
        <v>8</v>
      </c>
      <c r="H334" s="33" t="s">
        <v>33</v>
      </c>
      <c r="I334" t="s">
        <v>46</v>
      </c>
      <c r="J334" s="33" t="s">
        <v>34</v>
      </c>
      <c r="K334" t="s">
        <v>40</v>
      </c>
      <c r="L334" s="33" t="s">
        <v>46</v>
      </c>
      <c r="M334">
        <v>295</v>
      </c>
      <c r="N334" s="33">
        <v>6</v>
      </c>
      <c r="O334" s="49">
        <v>0.12</v>
      </c>
      <c r="P334" s="56">
        <f t="shared" si="5"/>
        <v>212.4</v>
      </c>
      <c r="Q334">
        <v>1557.6000000000001</v>
      </c>
      <c r="R334" s="58">
        <v>32</v>
      </c>
      <c r="S334" s="31">
        <v>1589.6000000000001</v>
      </c>
    </row>
    <row r="335" spans="1:19" x14ac:dyDescent="0.35">
      <c r="A335" s="52">
        <v>44143</v>
      </c>
      <c r="B335" s="33" t="s">
        <v>726</v>
      </c>
      <c r="C335" t="s">
        <v>727</v>
      </c>
      <c r="D335" s="33" t="s">
        <v>26</v>
      </c>
      <c r="E335" s="33" t="s">
        <v>85</v>
      </c>
      <c r="F335" s="33" t="s">
        <v>27</v>
      </c>
      <c r="G335" t="s">
        <v>10</v>
      </c>
      <c r="H335" s="33" t="s">
        <v>32</v>
      </c>
      <c r="I335" t="s">
        <v>43</v>
      </c>
      <c r="J335" s="33" t="s">
        <v>36</v>
      </c>
      <c r="K335" t="s">
        <v>41</v>
      </c>
      <c r="L335" s="33" t="s">
        <v>46</v>
      </c>
      <c r="M335">
        <v>312</v>
      </c>
      <c r="N335" s="33">
        <v>12</v>
      </c>
      <c r="O335" s="49">
        <v>0.17</v>
      </c>
      <c r="P335" s="56">
        <f t="shared" si="5"/>
        <v>636.48</v>
      </c>
      <c r="Q335">
        <v>3107.5199999999995</v>
      </c>
      <c r="R335" s="58">
        <v>46</v>
      </c>
      <c r="S335" s="31">
        <v>3153.5199999999995</v>
      </c>
    </row>
    <row r="336" spans="1:19" x14ac:dyDescent="0.35">
      <c r="A336" s="52">
        <v>44515</v>
      </c>
      <c r="B336" s="33" t="s">
        <v>728</v>
      </c>
      <c r="C336" t="s">
        <v>729</v>
      </c>
      <c r="D336" s="33" t="s">
        <v>26</v>
      </c>
      <c r="E336" s="33" t="s">
        <v>58</v>
      </c>
      <c r="F336" s="33" t="s">
        <v>29</v>
      </c>
      <c r="G336" t="s">
        <v>7</v>
      </c>
      <c r="H336" s="33" t="s">
        <v>33</v>
      </c>
      <c r="I336" t="s">
        <v>48</v>
      </c>
      <c r="J336" s="33" t="s">
        <v>34</v>
      </c>
      <c r="K336" t="s">
        <v>41</v>
      </c>
      <c r="L336" s="33" t="s">
        <v>45</v>
      </c>
      <c r="M336">
        <v>290</v>
      </c>
      <c r="N336" s="33">
        <v>4</v>
      </c>
      <c r="O336" s="49">
        <v>0.09</v>
      </c>
      <c r="P336" s="56">
        <f t="shared" si="5"/>
        <v>104.39999999999999</v>
      </c>
      <c r="Q336">
        <v>1055.6000000000001</v>
      </c>
      <c r="R336" s="58">
        <v>29</v>
      </c>
      <c r="S336" s="31">
        <v>1084.6000000000001</v>
      </c>
    </row>
    <row r="337" spans="1:19" x14ac:dyDescent="0.35">
      <c r="A337" s="52">
        <v>42135</v>
      </c>
      <c r="B337" s="33" t="s">
        <v>730</v>
      </c>
      <c r="C337" t="s">
        <v>731</v>
      </c>
      <c r="D337" s="33" t="s">
        <v>24</v>
      </c>
      <c r="E337" s="33" t="s">
        <v>115</v>
      </c>
      <c r="F337" s="33" t="s">
        <v>27</v>
      </c>
      <c r="G337" t="s">
        <v>11</v>
      </c>
      <c r="H337" s="33" t="s">
        <v>33</v>
      </c>
      <c r="I337" t="s">
        <v>47</v>
      </c>
      <c r="J337" s="33" t="s">
        <v>38</v>
      </c>
      <c r="K337" t="s">
        <v>39</v>
      </c>
      <c r="L337" s="33" t="s">
        <v>45</v>
      </c>
      <c r="M337">
        <v>20</v>
      </c>
      <c r="N337" s="33">
        <v>24</v>
      </c>
      <c r="O337" s="49">
        <v>0.12</v>
      </c>
      <c r="P337" s="56">
        <f t="shared" si="5"/>
        <v>57.599999999999994</v>
      </c>
      <c r="Q337">
        <v>422.40000000000003</v>
      </c>
      <c r="R337" s="58">
        <v>37</v>
      </c>
      <c r="S337" s="31">
        <v>459.40000000000003</v>
      </c>
    </row>
    <row r="338" spans="1:19" x14ac:dyDescent="0.35">
      <c r="A338" s="52">
        <v>43513</v>
      </c>
      <c r="B338" s="33" t="s">
        <v>732</v>
      </c>
      <c r="C338" t="s">
        <v>733</v>
      </c>
      <c r="D338" s="33" t="s">
        <v>25</v>
      </c>
      <c r="E338" s="33" t="s">
        <v>63</v>
      </c>
      <c r="F338" s="33" t="s">
        <v>27</v>
      </c>
      <c r="G338" t="s">
        <v>11</v>
      </c>
      <c r="H338" s="33" t="s">
        <v>31</v>
      </c>
      <c r="I338" t="s">
        <v>46</v>
      </c>
      <c r="J338" s="33" t="s">
        <v>36</v>
      </c>
      <c r="K338" t="s">
        <v>42</v>
      </c>
      <c r="L338" s="33" t="s">
        <v>45</v>
      </c>
      <c r="M338">
        <v>490</v>
      </c>
      <c r="N338" s="33">
        <v>12</v>
      </c>
      <c r="O338" s="49">
        <v>0.11</v>
      </c>
      <c r="P338" s="56">
        <f t="shared" si="5"/>
        <v>646.80000000000007</v>
      </c>
      <c r="Q338">
        <v>5233.2</v>
      </c>
      <c r="R338" s="58">
        <v>46</v>
      </c>
      <c r="S338" s="31">
        <v>5279.2</v>
      </c>
    </row>
    <row r="339" spans="1:19" x14ac:dyDescent="0.35">
      <c r="A339" s="52">
        <v>43406</v>
      </c>
      <c r="B339" s="33" t="s">
        <v>734</v>
      </c>
      <c r="C339" t="s">
        <v>735</v>
      </c>
      <c r="D339" s="33" t="s">
        <v>25</v>
      </c>
      <c r="E339" s="33" t="s">
        <v>55</v>
      </c>
      <c r="F339" s="33" t="s">
        <v>29</v>
      </c>
      <c r="G339" t="s">
        <v>12</v>
      </c>
      <c r="H339" s="33" t="s">
        <v>31</v>
      </c>
      <c r="I339" t="s">
        <v>44</v>
      </c>
      <c r="J339" s="33" t="s">
        <v>35</v>
      </c>
      <c r="K339" t="s">
        <v>41</v>
      </c>
      <c r="L339" s="33" t="s">
        <v>43</v>
      </c>
      <c r="M339">
        <v>886</v>
      </c>
      <c r="N339" s="33">
        <v>10</v>
      </c>
      <c r="O339" s="49">
        <v>0.08</v>
      </c>
      <c r="P339" s="56">
        <f t="shared" si="5"/>
        <v>708.80000000000007</v>
      </c>
      <c r="Q339">
        <v>8151.2000000000007</v>
      </c>
      <c r="R339" s="58">
        <v>34</v>
      </c>
      <c r="S339" s="31">
        <v>8185.2000000000007</v>
      </c>
    </row>
    <row r="340" spans="1:19" x14ac:dyDescent="0.35">
      <c r="A340" s="52">
        <v>43886</v>
      </c>
      <c r="B340" s="33" t="s">
        <v>736</v>
      </c>
      <c r="C340" t="s">
        <v>737</v>
      </c>
      <c r="D340" s="33" t="s">
        <v>24</v>
      </c>
      <c r="E340" s="33" t="s">
        <v>85</v>
      </c>
      <c r="F340" s="33" t="s">
        <v>27</v>
      </c>
      <c r="G340" t="s">
        <v>11</v>
      </c>
      <c r="H340" s="33" t="s">
        <v>33</v>
      </c>
      <c r="I340" t="s">
        <v>46</v>
      </c>
      <c r="J340" s="33" t="s">
        <v>37</v>
      </c>
      <c r="K340" t="s">
        <v>39</v>
      </c>
      <c r="L340" s="33" t="s">
        <v>45</v>
      </c>
      <c r="M340">
        <v>72</v>
      </c>
      <c r="N340" s="33">
        <v>10</v>
      </c>
      <c r="O340" s="49">
        <v>0.16</v>
      </c>
      <c r="P340" s="56">
        <f t="shared" si="5"/>
        <v>115.2</v>
      </c>
      <c r="Q340">
        <v>604.80000000000007</v>
      </c>
      <c r="R340" s="58">
        <v>45</v>
      </c>
      <c r="S340" s="31">
        <v>649.80000000000007</v>
      </c>
    </row>
    <row r="341" spans="1:19" x14ac:dyDescent="0.35">
      <c r="A341" s="52">
        <v>44028</v>
      </c>
      <c r="B341" s="33" t="s">
        <v>738</v>
      </c>
      <c r="C341" t="s">
        <v>739</v>
      </c>
      <c r="D341" s="33" t="s">
        <v>24</v>
      </c>
      <c r="E341" s="33" t="s">
        <v>78</v>
      </c>
      <c r="F341" s="33" t="s">
        <v>27</v>
      </c>
      <c r="G341" t="s">
        <v>7</v>
      </c>
      <c r="H341" s="33" t="s">
        <v>31</v>
      </c>
      <c r="I341" t="s">
        <v>47</v>
      </c>
      <c r="J341" s="33" t="s">
        <v>38</v>
      </c>
      <c r="K341" t="s">
        <v>39</v>
      </c>
      <c r="L341" s="33" t="s">
        <v>45</v>
      </c>
      <c r="M341">
        <v>14</v>
      </c>
      <c r="N341" s="33">
        <v>24</v>
      </c>
      <c r="O341" s="49">
        <v>0.14000000000000001</v>
      </c>
      <c r="P341" s="56">
        <f t="shared" si="5"/>
        <v>47.040000000000006</v>
      </c>
      <c r="Q341">
        <v>288.96000000000004</v>
      </c>
      <c r="R341" s="58">
        <v>26</v>
      </c>
      <c r="S341" s="31">
        <v>314.96000000000004</v>
      </c>
    </row>
    <row r="342" spans="1:19" x14ac:dyDescent="0.35">
      <c r="A342" s="52">
        <v>43080</v>
      </c>
      <c r="B342" s="33" t="s">
        <v>740</v>
      </c>
      <c r="C342" t="s">
        <v>741</v>
      </c>
      <c r="D342" s="33" t="s">
        <v>26</v>
      </c>
      <c r="E342" s="33" t="s">
        <v>68</v>
      </c>
      <c r="F342" s="33" t="s">
        <v>28</v>
      </c>
      <c r="G342" t="s">
        <v>12</v>
      </c>
      <c r="H342" s="33" t="s">
        <v>33</v>
      </c>
      <c r="I342" t="s">
        <v>45</v>
      </c>
      <c r="J342" s="33" t="s">
        <v>34</v>
      </c>
      <c r="K342" t="s">
        <v>42</v>
      </c>
      <c r="L342" s="33" t="s">
        <v>46</v>
      </c>
      <c r="M342">
        <v>284</v>
      </c>
      <c r="N342" s="33">
        <v>10</v>
      </c>
      <c r="O342" s="49">
        <v>0.15</v>
      </c>
      <c r="P342" s="56">
        <f t="shared" si="5"/>
        <v>426</v>
      </c>
      <c r="Q342">
        <v>2414</v>
      </c>
      <c r="R342" s="58">
        <v>38</v>
      </c>
      <c r="S342" s="31">
        <v>2452</v>
      </c>
    </row>
    <row r="343" spans="1:19" x14ac:dyDescent="0.35">
      <c r="A343" s="52">
        <v>42250</v>
      </c>
      <c r="B343" s="33" t="s">
        <v>742</v>
      </c>
      <c r="C343" t="s">
        <v>743</v>
      </c>
      <c r="D343" s="33" t="s">
        <v>26</v>
      </c>
      <c r="E343" s="33" t="s">
        <v>63</v>
      </c>
      <c r="F343" s="33" t="s">
        <v>28</v>
      </c>
      <c r="G343" t="s">
        <v>12</v>
      </c>
      <c r="H343" s="33" t="s">
        <v>32</v>
      </c>
      <c r="I343" t="s">
        <v>44</v>
      </c>
      <c r="J343" s="33" t="s">
        <v>34</v>
      </c>
      <c r="K343" t="s">
        <v>40</v>
      </c>
      <c r="L343" s="33" t="s">
        <v>45</v>
      </c>
      <c r="M343">
        <v>248</v>
      </c>
      <c r="N343" s="33">
        <v>6</v>
      </c>
      <c r="O343" s="49">
        <v>0.16</v>
      </c>
      <c r="P343" s="56">
        <f t="shared" si="5"/>
        <v>238.07999999999998</v>
      </c>
      <c r="Q343">
        <v>1249.92</v>
      </c>
      <c r="R343" s="58">
        <v>30</v>
      </c>
      <c r="S343" s="31">
        <v>1279.92</v>
      </c>
    </row>
    <row r="344" spans="1:19" x14ac:dyDescent="0.35">
      <c r="A344" s="52">
        <v>42868</v>
      </c>
      <c r="B344" s="33" t="s">
        <v>744</v>
      </c>
      <c r="C344" t="s">
        <v>745</v>
      </c>
      <c r="D344" s="33" t="s">
        <v>24</v>
      </c>
      <c r="E344" s="33" t="s">
        <v>68</v>
      </c>
      <c r="F344" s="33" t="s">
        <v>28</v>
      </c>
      <c r="G344" t="s">
        <v>13</v>
      </c>
      <c r="H344" s="33" t="s">
        <v>30</v>
      </c>
      <c r="I344" t="s">
        <v>48</v>
      </c>
      <c r="J344" s="33" t="s">
        <v>36</v>
      </c>
      <c r="K344" t="s">
        <v>42</v>
      </c>
      <c r="L344" s="33" t="s">
        <v>46</v>
      </c>
      <c r="M344">
        <v>363</v>
      </c>
      <c r="N344" s="33">
        <v>15</v>
      </c>
      <c r="O344" s="49">
        <v>0.18</v>
      </c>
      <c r="P344" s="56">
        <f t="shared" si="5"/>
        <v>980.09999999999991</v>
      </c>
      <c r="Q344">
        <v>4464.9000000000005</v>
      </c>
      <c r="R344" s="58">
        <v>29</v>
      </c>
      <c r="S344" s="31">
        <v>4493.9000000000005</v>
      </c>
    </row>
    <row r="345" spans="1:19" x14ac:dyDescent="0.35">
      <c r="A345" s="52">
        <v>43984</v>
      </c>
      <c r="B345" s="33" t="s">
        <v>746</v>
      </c>
      <c r="C345" t="s">
        <v>747</v>
      </c>
      <c r="D345" s="33" t="s">
        <v>24</v>
      </c>
      <c r="E345" s="33" t="s">
        <v>52</v>
      </c>
      <c r="F345" s="33" t="s">
        <v>28</v>
      </c>
      <c r="G345" t="s">
        <v>6</v>
      </c>
      <c r="H345" s="33" t="s">
        <v>32</v>
      </c>
      <c r="I345" t="s">
        <v>43</v>
      </c>
      <c r="J345" s="33" t="s">
        <v>34</v>
      </c>
      <c r="K345" t="s">
        <v>41</v>
      </c>
      <c r="L345" s="33" t="s">
        <v>45</v>
      </c>
      <c r="M345">
        <v>223</v>
      </c>
      <c r="N345" s="33">
        <v>6</v>
      </c>
      <c r="O345" s="49">
        <v>0.08</v>
      </c>
      <c r="P345" s="56">
        <f t="shared" si="5"/>
        <v>107.03999999999999</v>
      </c>
      <c r="Q345">
        <v>1230.96</v>
      </c>
      <c r="R345" s="58">
        <v>45</v>
      </c>
      <c r="S345" s="31">
        <v>1275.96</v>
      </c>
    </row>
    <row r="346" spans="1:19" x14ac:dyDescent="0.35">
      <c r="A346" s="52">
        <v>43820</v>
      </c>
      <c r="B346" s="33" t="s">
        <v>748</v>
      </c>
      <c r="C346" t="s">
        <v>749</v>
      </c>
      <c r="D346" s="33" t="s">
        <v>26</v>
      </c>
      <c r="E346" s="33" t="s">
        <v>63</v>
      </c>
      <c r="F346" s="33" t="s">
        <v>27</v>
      </c>
      <c r="G346" t="s">
        <v>6</v>
      </c>
      <c r="H346" s="33" t="s">
        <v>30</v>
      </c>
      <c r="I346" t="s">
        <v>45</v>
      </c>
      <c r="J346" s="33" t="s">
        <v>35</v>
      </c>
      <c r="K346" t="s">
        <v>39</v>
      </c>
      <c r="L346" s="33" t="s">
        <v>45</v>
      </c>
      <c r="M346">
        <v>710</v>
      </c>
      <c r="N346" s="33">
        <v>8</v>
      </c>
      <c r="O346" s="49">
        <v>0.18</v>
      </c>
      <c r="P346" s="56">
        <f t="shared" si="5"/>
        <v>1022.4</v>
      </c>
      <c r="Q346">
        <v>4657.6000000000004</v>
      </c>
      <c r="R346" s="58">
        <v>30</v>
      </c>
      <c r="S346" s="31">
        <v>4687.6000000000004</v>
      </c>
    </row>
    <row r="347" spans="1:19" x14ac:dyDescent="0.35">
      <c r="A347" s="52">
        <v>43328</v>
      </c>
      <c r="B347" s="33" t="s">
        <v>750</v>
      </c>
      <c r="C347" t="s">
        <v>751</v>
      </c>
      <c r="D347" s="33" t="s">
        <v>26</v>
      </c>
      <c r="E347" s="33" t="s">
        <v>55</v>
      </c>
      <c r="F347" s="33" t="s">
        <v>28</v>
      </c>
      <c r="G347" t="s">
        <v>7</v>
      </c>
      <c r="H347" s="33" t="s">
        <v>31</v>
      </c>
      <c r="I347" t="s">
        <v>45</v>
      </c>
      <c r="J347" s="33" t="s">
        <v>35</v>
      </c>
      <c r="K347" t="s">
        <v>41</v>
      </c>
      <c r="L347" s="33" t="s">
        <v>45</v>
      </c>
      <c r="M347">
        <v>1017</v>
      </c>
      <c r="N347" s="33">
        <v>4</v>
      </c>
      <c r="O347" s="49">
        <v>0.08</v>
      </c>
      <c r="P347" s="56">
        <f t="shared" si="5"/>
        <v>325.44</v>
      </c>
      <c r="Q347">
        <v>3742.56</v>
      </c>
      <c r="R347" s="58">
        <v>30</v>
      </c>
      <c r="S347" s="31">
        <v>3772.56</v>
      </c>
    </row>
    <row r="348" spans="1:19" x14ac:dyDescent="0.35">
      <c r="A348" s="52">
        <v>44587</v>
      </c>
      <c r="B348" s="33" t="s">
        <v>752</v>
      </c>
      <c r="C348" t="s">
        <v>753</v>
      </c>
      <c r="D348" s="33" t="s">
        <v>26</v>
      </c>
      <c r="E348" s="33" t="s">
        <v>58</v>
      </c>
      <c r="F348" s="33" t="s">
        <v>27</v>
      </c>
      <c r="G348" t="s">
        <v>6</v>
      </c>
      <c r="H348" s="33" t="s">
        <v>32</v>
      </c>
      <c r="I348" t="s">
        <v>48</v>
      </c>
      <c r="J348" s="33" t="s">
        <v>37</v>
      </c>
      <c r="K348" t="s">
        <v>39</v>
      </c>
      <c r="L348" s="33" t="s">
        <v>43</v>
      </c>
      <c r="M348">
        <v>87</v>
      </c>
      <c r="N348" s="33">
        <v>20</v>
      </c>
      <c r="O348" s="49">
        <v>0.08</v>
      </c>
      <c r="P348" s="56">
        <f t="shared" si="5"/>
        <v>139.20000000000002</v>
      </c>
      <c r="Q348">
        <v>1600.8000000000002</v>
      </c>
      <c r="R348" s="58">
        <v>37</v>
      </c>
      <c r="S348" s="31">
        <v>1637.8000000000002</v>
      </c>
    </row>
    <row r="349" spans="1:19" x14ac:dyDescent="0.35">
      <c r="A349" s="52">
        <v>42239</v>
      </c>
      <c r="B349" s="33" t="s">
        <v>754</v>
      </c>
      <c r="C349" t="s">
        <v>755</v>
      </c>
      <c r="D349" s="33" t="s">
        <v>26</v>
      </c>
      <c r="E349" s="33" t="s">
        <v>68</v>
      </c>
      <c r="F349" s="33" t="s">
        <v>27</v>
      </c>
      <c r="G349" t="s">
        <v>8</v>
      </c>
      <c r="H349" s="33" t="s">
        <v>30</v>
      </c>
      <c r="I349" t="s">
        <v>47</v>
      </c>
      <c r="J349" s="33" t="s">
        <v>38</v>
      </c>
      <c r="K349" t="s">
        <v>41</v>
      </c>
      <c r="L349" s="33" t="s">
        <v>45</v>
      </c>
      <c r="M349">
        <v>11</v>
      </c>
      <c r="N349" s="33">
        <v>16</v>
      </c>
      <c r="O349" s="49">
        <v>0.17</v>
      </c>
      <c r="P349" s="56">
        <f t="shared" si="5"/>
        <v>29.92</v>
      </c>
      <c r="Q349">
        <v>146.07999999999998</v>
      </c>
      <c r="R349" s="58">
        <v>31</v>
      </c>
      <c r="S349" s="31">
        <v>177.07999999999998</v>
      </c>
    </row>
    <row r="350" spans="1:19" x14ac:dyDescent="0.35">
      <c r="A350" s="52">
        <v>44602</v>
      </c>
      <c r="B350" s="33" t="s">
        <v>756</v>
      </c>
      <c r="C350" t="s">
        <v>757</v>
      </c>
      <c r="D350" s="33" t="s">
        <v>24</v>
      </c>
      <c r="E350" s="33" t="s">
        <v>73</v>
      </c>
      <c r="F350" s="33" t="s">
        <v>29</v>
      </c>
      <c r="G350" t="s">
        <v>10</v>
      </c>
      <c r="H350" s="33" t="s">
        <v>31</v>
      </c>
      <c r="I350" t="s">
        <v>44</v>
      </c>
      <c r="J350" s="33" t="s">
        <v>38</v>
      </c>
      <c r="K350" t="s">
        <v>42</v>
      </c>
      <c r="L350" s="33" t="s">
        <v>44</v>
      </c>
      <c r="M350">
        <v>20</v>
      </c>
      <c r="N350" s="33">
        <v>16</v>
      </c>
      <c r="O350" s="49">
        <v>0.18</v>
      </c>
      <c r="P350" s="56">
        <f t="shared" si="5"/>
        <v>57.599999999999994</v>
      </c>
      <c r="Q350">
        <v>262.40000000000003</v>
      </c>
      <c r="R350" s="58">
        <v>49</v>
      </c>
      <c r="S350" s="31">
        <v>311.40000000000003</v>
      </c>
    </row>
    <row r="351" spans="1:19" x14ac:dyDescent="0.35">
      <c r="A351" s="52">
        <v>43256</v>
      </c>
      <c r="B351" s="33" t="s">
        <v>758</v>
      </c>
      <c r="C351" t="s">
        <v>759</v>
      </c>
      <c r="D351" s="33" t="s">
        <v>26</v>
      </c>
      <c r="E351" s="33" t="s">
        <v>73</v>
      </c>
      <c r="F351" s="33" t="s">
        <v>28</v>
      </c>
      <c r="G351" t="s">
        <v>12</v>
      </c>
      <c r="H351" s="33" t="s">
        <v>30</v>
      </c>
      <c r="I351" t="s">
        <v>48</v>
      </c>
      <c r="J351" s="33" t="s">
        <v>34</v>
      </c>
      <c r="K351" t="s">
        <v>40</v>
      </c>
      <c r="L351" s="33" t="s">
        <v>43</v>
      </c>
      <c r="M351">
        <v>219</v>
      </c>
      <c r="N351" s="33">
        <v>8</v>
      </c>
      <c r="O351" s="49">
        <v>0.19</v>
      </c>
      <c r="P351" s="56">
        <f t="shared" si="5"/>
        <v>332.88</v>
      </c>
      <c r="Q351">
        <v>1419.1200000000001</v>
      </c>
      <c r="R351" s="58">
        <v>36</v>
      </c>
      <c r="S351" s="31">
        <v>1455.1200000000001</v>
      </c>
    </row>
    <row r="352" spans="1:19" x14ac:dyDescent="0.35">
      <c r="A352" s="52">
        <v>43508</v>
      </c>
      <c r="B352" s="33" t="s">
        <v>760</v>
      </c>
      <c r="C352" t="s">
        <v>761</v>
      </c>
      <c r="D352" s="33" t="s">
        <v>25</v>
      </c>
      <c r="E352" s="33" t="s">
        <v>52</v>
      </c>
      <c r="F352" s="33" t="s">
        <v>28</v>
      </c>
      <c r="G352" t="s">
        <v>6</v>
      </c>
      <c r="H352" s="33" t="s">
        <v>31</v>
      </c>
      <c r="I352" t="s">
        <v>44</v>
      </c>
      <c r="J352" s="33" t="s">
        <v>36</v>
      </c>
      <c r="K352" t="s">
        <v>42</v>
      </c>
      <c r="L352" s="33" t="s">
        <v>46</v>
      </c>
      <c r="M352">
        <v>477</v>
      </c>
      <c r="N352" s="33">
        <v>9</v>
      </c>
      <c r="O352" s="49">
        <v>0.18</v>
      </c>
      <c r="P352" s="56">
        <f t="shared" si="5"/>
        <v>772.7399999999999</v>
      </c>
      <c r="Q352">
        <v>3520.26</v>
      </c>
      <c r="R352" s="58">
        <v>24</v>
      </c>
      <c r="S352" s="31">
        <v>3544.26</v>
      </c>
    </row>
    <row r="353" spans="1:19" x14ac:dyDescent="0.35">
      <c r="A353" s="52">
        <v>44093</v>
      </c>
      <c r="B353" s="33" t="s">
        <v>762</v>
      </c>
      <c r="C353" t="s">
        <v>763</v>
      </c>
      <c r="D353" s="33" t="s">
        <v>25</v>
      </c>
      <c r="E353" s="33" t="s">
        <v>63</v>
      </c>
      <c r="F353" s="33" t="s">
        <v>27</v>
      </c>
      <c r="G353" t="s">
        <v>9</v>
      </c>
      <c r="H353" s="33" t="s">
        <v>33</v>
      </c>
      <c r="I353" t="s">
        <v>43</v>
      </c>
      <c r="J353" s="33" t="s">
        <v>38</v>
      </c>
      <c r="K353" t="s">
        <v>42</v>
      </c>
      <c r="L353" s="33" t="s">
        <v>43</v>
      </c>
      <c r="M353">
        <v>12</v>
      </c>
      <c r="N353" s="33">
        <v>32</v>
      </c>
      <c r="O353" s="49">
        <v>0.16</v>
      </c>
      <c r="P353" s="56">
        <f t="shared" si="5"/>
        <v>61.44</v>
      </c>
      <c r="Q353">
        <v>322.56</v>
      </c>
      <c r="R353" s="58">
        <v>49</v>
      </c>
      <c r="S353" s="31">
        <v>371.56</v>
      </c>
    </row>
    <row r="354" spans="1:19" x14ac:dyDescent="0.35">
      <c r="A354" s="52">
        <v>42460</v>
      </c>
      <c r="B354" s="33" t="s">
        <v>764</v>
      </c>
      <c r="C354" t="s">
        <v>765</v>
      </c>
      <c r="D354" s="33" t="s">
        <v>24</v>
      </c>
      <c r="E354" s="33" t="s">
        <v>78</v>
      </c>
      <c r="F354" s="33" t="s">
        <v>28</v>
      </c>
      <c r="G354" t="s">
        <v>13</v>
      </c>
      <c r="H354" s="33" t="s">
        <v>30</v>
      </c>
      <c r="I354" t="s">
        <v>45</v>
      </c>
      <c r="J354" s="33" t="s">
        <v>37</v>
      </c>
      <c r="K354" t="s">
        <v>41</v>
      </c>
      <c r="L354" s="33" t="s">
        <v>43</v>
      </c>
      <c r="M354">
        <v>94</v>
      </c>
      <c r="N354" s="33">
        <v>10</v>
      </c>
      <c r="O354" s="49">
        <v>0.16</v>
      </c>
      <c r="P354" s="56">
        <f t="shared" si="5"/>
        <v>150.4</v>
      </c>
      <c r="Q354">
        <v>789.6</v>
      </c>
      <c r="R354" s="58">
        <v>37</v>
      </c>
      <c r="S354" s="31">
        <v>826.6</v>
      </c>
    </row>
    <row r="355" spans="1:19" x14ac:dyDescent="0.35">
      <c r="A355" s="52">
        <v>43139</v>
      </c>
      <c r="B355" s="33" t="s">
        <v>766</v>
      </c>
      <c r="C355" t="s">
        <v>767</v>
      </c>
      <c r="D355" s="33" t="s">
        <v>24</v>
      </c>
      <c r="E355" s="33" t="s">
        <v>55</v>
      </c>
      <c r="F355" s="33" t="s">
        <v>27</v>
      </c>
      <c r="G355" t="s">
        <v>10</v>
      </c>
      <c r="H355" s="33" t="s">
        <v>32</v>
      </c>
      <c r="I355" t="s">
        <v>45</v>
      </c>
      <c r="J355" s="33" t="s">
        <v>36</v>
      </c>
      <c r="K355" t="s">
        <v>42</v>
      </c>
      <c r="L355" s="33" t="s">
        <v>46</v>
      </c>
      <c r="M355">
        <v>246</v>
      </c>
      <c r="N355" s="33">
        <v>15</v>
      </c>
      <c r="O355" s="49">
        <v>0.1</v>
      </c>
      <c r="P355" s="56">
        <f t="shared" si="5"/>
        <v>369</v>
      </c>
      <c r="Q355">
        <v>3321</v>
      </c>
      <c r="R355" s="58">
        <v>41</v>
      </c>
      <c r="S355" s="31">
        <v>3362</v>
      </c>
    </row>
    <row r="356" spans="1:19" x14ac:dyDescent="0.35">
      <c r="A356" s="52">
        <v>42367</v>
      </c>
      <c r="B356" s="33" t="s">
        <v>768</v>
      </c>
      <c r="C356" t="s">
        <v>769</v>
      </c>
      <c r="D356" s="33" t="s">
        <v>26</v>
      </c>
      <c r="E356" s="33" t="s">
        <v>106</v>
      </c>
      <c r="F356" s="33" t="s">
        <v>28</v>
      </c>
      <c r="G356" t="s">
        <v>7</v>
      </c>
      <c r="H356" s="33" t="s">
        <v>31</v>
      </c>
      <c r="I356" t="s">
        <v>46</v>
      </c>
      <c r="J356" s="33" t="s">
        <v>34</v>
      </c>
      <c r="K356" t="s">
        <v>40</v>
      </c>
      <c r="L356" s="33" t="s">
        <v>43</v>
      </c>
      <c r="M356">
        <v>246</v>
      </c>
      <c r="N356" s="33">
        <v>4</v>
      </c>
      <c r="O356" s="49">
        <v>0.13</v>
      </c>
      <c r="P356" s="56">
        <f t="shared" si="5"/>
        <v>127.92</v>
      </c>
      <c r="Q356">
        <v>856.08</v>
      </c>
      <c r="R356" s="58">
        <v>48</v>
      </c>
      <c r="S356" s="31">
        <v>904.08</v>
      </c>
    </row>
    <row r="357" spans="1:19" x14ac:dyDescent="0.35">
      <c r="A357" s="52">
        <v>43327</v>
      </c>
      <c r="B357" s="33" t="s">
        <v>770</v>
      </c>
      <c r="C357" t="s">
        <v>771</v>
      </c>
      <c r="D357" s="33" t="s">
        <v>24</v>
      </c>
      <c r="E357" s="33" t="s">
        <v>52</v>
      </c>
      <c r="F357" s="33" t="s">
        <v>28</v>
      </c>
      <c r="G357" t="s">
        <v>12</v>
      </c>
      <c r="H357" s="33" t="s">
        <v>32</v>
      </c>
      <c r="I357" t="s">
        <v>46</v>
      </c>
      <c r="J357" s="33" t="s">
        <v>35</v>
      </c>
      <c r="K357" t="s">
        <v>39</v>
      </c>
      <c r="L357" s="33" t="s">
        <v>46</v>
      </c>
      <c r="M357">
        <v>1199</v>
      </c>
      <c r="N357" s="33">
        <v>8</v>
      </c>
      <c r="O357" s="49">
        <v>0.11</v>
      </c>
      <c r="P357" s="56">
        <f t="shared" si="5"/>
        <v>1055.1200000000001</v>
      </c>
      <c r="Q357">
        <v>8536.880000000001</v>
      </c>
      <c r="R357" s="58">
        <v>43</v>
      </c>
      <c r="S357" s="31">
        <v>8579.880000000001</v>
      </c>
    </row>
    <row r="358" spans="1:19" x14ac:dyDescent="0.35">
      <c r="A358" s="52">
        <v>43408</v>
      </c>
      <c r="B358" s="33" t="s">
        <v>772</v>
      </c>
      <c r="C358" t="s">
        <v>773</v>
      </c>
      <c r="D358" s="33" t="s">
        <v>24</v>
      </c>
      <c r="E358" s="33" t="s">
        <v>58</v>
      </c>
      <c r="F358" s="33" t="s">
        <v>27</v>
      </c>
      <c r="G358" t="s">
        <v>7</v>
      </c>
      <c r="H358" s="33" t="s">
        <v>30</v>
      </c>
      <c r="I358" t="s">
        <v>48</v>
      </c>
      <c r="J358" s="33" t="s">
        <v>36</v>
      </c>
      <c r="K358" t="s">
        <v>40</v>
      </c>
      <c r="L358" s="33" t="s">
        <v>44</v>
      </c>
      <c r="M358">
        <v>445</v>
      </c>
      <c r="N358" s="33">
        <v>9</v>
      </c>
      <c r="O358" s="49">
        <v>0.16</v>
      </c>
      <c r="P358" s="56">
        <f t="shared" si="5"/>
        <v>640.79999999999995</v>
      </c>
      <c r="Q358">
        <v>3364.2</v>
      </c>
      <c r="R358" s="58">
        <v>38</v>
      </c>
      <c r="S358" s="31">
        <v>3402.2</v>
      </c>
    </row>
    <row r="359" spans="1:19" x14ac:dyDescent="0.35">
      <c r="A359" s="52">
        <v>42504</v>
      </c>
      <c r="B359" s="33" t="s">
        <v>774</v>
      </c>
      <c r="C359" t="s">
        <v>775</v>
      </c>
      <c r="D359" s="33" t="s">
        <v>26</v>
      </c>
      <c r="E359" s="33" t="s">
        <v>85</v>
      </c>
      <c r="F359" s="33" t="s">
        <v>27</v>
      </c>
      <c r="G359" t="s">
        <v>6</v>
      </c>
      <c r="H359" s="33" t="s">
        <v>31</v>
      </c>
      <c r="I359" t="s">
        <v>45</v>
      </c>
      <c r="J359" s="33" t="s">
        <v>37</v>
      </c>
      <c r="K359" t="s">
        <v>42</v>
      </c>
      <c r="L359" s="33" t="s">
        <v>44</v>
      </c>
      <c r="M359">
        <v>30</v>
      </c>
      <c r="N359" s="33">
        <v>15</v>
      </c>
      <c r="O359" s="49">
        <v>0.2</v>
      </c>
      <c r="P359" s="56">
        <f t="shared" si="5"/>
        <v>90</v>
      </c>
      <c r="Q359">
        <v>360</v>
      </c>
      <c r="R359" s="58">
        <v>31</v>
      </c>
      <c r="S359" s="31">
        <v>391</v>
      </c>
    </row>
    <row r="360" spans="1:19" x14ac:dyDescent="0.35">
      <c r="A360" s="52">
        <v>44539</v>
      </c>
      <c r="B360" s="33" t="s">
        <v>776</v>
      </c>
      <c r="C360" t="s">
        <v>777</v>
      </c>
      <c r="D360" s="33" t="s">
        <v>24</v>
      </c>
      <c r="E360" s="33" t="s">
        <v>115</v>
      </c>
      <c r="F360" s="33" t="s">
        <v>29</v>
      </c>
      <c r="G360" t="s">
        <v>9</v>
      </c>
      <c r="H360" s="33" t="s">
        <v>30</v>
      </c>
      <c r="I360" t="s">
        <v>48</v>
      </c>
      <c r="J360" s="33" t="s">
        <v>34</v>
      </c>
      <c r="K360" t="s">
        <v>42</v>
      </c>
      <c r="L360" s="33" t="s">
        <v>44</v>
      </c>
      <c r="M360">
        <v>239</v>
      </c>
      <c r="N360" s="33">
        <v>4</v>
      </c>
      <c r="O360" s="49">
        <v>0.18</v>
      </c>
      <c r="P360" s="56">
        <f t="shared" si="5"/>
        <v>172.07999999999998</v>
      </c>
      <c r="Q360">
        <v>783.92000000000007</v>
      </c>
      <c r="R360" s="58">
        <v>35</v>
      </c>
      <c r="S360" s="31">
        <v>818.92000000000007</v>
      </c>
    </row>
    <row r="361" spans="1:19" x14ac:dyDescent="0.35">
      <c r="A361" s="52">
        <v>43918</v>
      </c>
      <c r="B361" s="33" t="s">
        <v>778</v>
      </c>
      <c r="C361" t="s">
        <v>779</v>
      </c>
      <c r="D361" s="33" t="s">
        <v>24</v>
      </c>
      <c r="E361" s="33" t="s">
        <v>55</v>
      </c>
      <c r="F361" s="33" t="s">
        <v>29</v>
      </c>
      <c r="G361" t="s">
        <v>13</v>
      </c>
      <c r="H361" s="33" t="s">
        <v>33</v>
      </c>
      <c r="I361" t="s">
        <v>48</v>
      </c>
      <c r="J361" s="33" t="s">
        <v>36</v>
      </c>
      <c r="K361" t="s">
        <v>42</v>
      </c>
      <c r="L361" s="33" t="s">
        <v>44</v>
      </c>
      <c r="M361">
        <v>284</v>
      </c>
      <c r="N361" s="33">
        <v>12</v>
      </c>
      <c r="O361" s="49">
        <v>0.17</v>
      </c>
      <c r="P361" s="56">
        <f t="shared" si="5"/>
        <v>579.36</v>
      </c>
      <c r="Q361">
        <v>2828.64</v>
      </c>
      <c r="R361" s="58">
        <v>49</v>
      </c>
      <c r="S361" s="31">
        <v>2877.64</v>
      </c>
    </row>
    <row r="362" spans="1:19" x14ac:dyDescent="0.35">
      <c r="A362" s="52">
        <v>43240</v>
      </c>
      <c r="B362" s="33" t="s">
        <v>780</v>
      </c>
      <c r="C362" t="s">
        <v>781</v>
      </c>
      <c r="D362" s="33" t="s">
        <v>25</v>
      </c>
      <c r="E362" s="33" t="s">
        <v>63</v>
      </c>
      <c r="F362" s="33" t="s">
        <v>27</v>
      </c>
      <c r="G362" t="s">
        <v>13</v>
      </c>
      <c r="H362" s="33" t="s">
        <v>33</v>
      </c>
      <c r="I362" t="s">
        <v>45</v>
      </c>
      <c r="J362" s="33" t="s">
        <v>36</v>
      </c>
      <c r="K362" t="s">
        <v>39</v>
      </c>
      <c r="L362" s="33" t="s">
        <v>43</v>
      </c>
      <c r="M362">
        <v>396</v>
      </c>
      <c r="N362" s="33">
        <v>15</v>
      </c>
      <c r="O362" s="49">
        <v>0.17</v>
      </c>
      <c r="P362" s="56">
        <f t="shared" si="5"/>
        <v>1009.8000000000001</v>
      </c>
      <c r="Q362">
        <v>4930.2</v>
      </c>
      <c r="R362" s="58">
        <v>40</v>
      </c>
      <c r="S362" s="31">
        <v>4970.2</v>
      </c>
    </row>
    <row r="363" spans="1:19" x14ac:dyDescent="0.35">
      <c r="A363" s="52">
        <v>43261</v>
      </c>
      <c r="B363" s="33" t="s">
        <v>782</v>
      </c>
      <c r="C363" t="s">
        <v>783</v>
      </c>
      <c r="D363" s="33" t="s">
        <v>26</v>
      </c>
      <c r="E363" s="33" t="s">
        <v>85</v>
      </c>
      <c r="F363" s="33" t="s">
        <v>28</v>
      </c>
      <c r="G363" t="s">
        <v>7</v>
      </c>
      <c r="H363" s="33" t="s">
        <v>31</v>
      </c>
      <c r="I363" t="s">
        <v>43</v>
      </c>
      <c r="J363" s="33" t="s">
        <v>35</v>
      </c>
      <c r="K363" t="s">
        <v>41</v>
      </c>
      <c r="L363" s="33" t="s">
        <v>45</v>
      </c>
      <c r="M363">
        <v>1066</v>
      </c>
      <c r="N363" s="33">
        <v>8</v>
      </c>
      <c r="O363" s="49">
        <v>0.08</v>
      </c>
      <c r="P363" s="56">
        <f t="shared" si="5"/>
        <v>682.24</v>
      </c>
      <c r="Q363">
        <v>7845.76</v>
      </c>
      <c r="R363" s="58">
        <v>26</v>
      </c>
      <c r="S363" s="31">
        <v>7871.76</v>
      </c>
    </row>
    <row r="364" spans="1:19" x14ac:dyDescent="0.35">
      <c r="A364" s="52">
        <v>43596</v>
      </c>
      <c r="B364" s="33" t="s">
        <v>784</v>
      </c>
      <c r="C364" t="s">
        <v>785</v>
      </c>
      <c r="D364" s="33" t="s">
        <v>24</v>
      </c>
      <c r="E364" s="33" t="s">
        <v>85</v>
      </c>
      <c r="F364" s="33" t="s">
        <v>29</v>
      </c>
      <c r="G364" t="s">
        <v>13</v>
      </c>
      <c r="H364" s="33" t="s">
        <v>32</v>
      </c>
      <c r="I364" t="s">
        <v>47</v>
      </c>
      <c r="J364" s="33" t="s">
        <v>37</v>
      </c>
      <c r="K364" t="s">
        <v>40</v>
      </c>
      <c r="L364" s="33" t="s">
        <v>44</v>
      </c>
      <c r="M364">
        <v>62</v>
      </c>
      <c r="N364" s="33">
        <v>25</v>
      </c>
      <c r="O364" s="49">
        <v>0.12</v>
      </c>
      <c r="P364" s="56">
        <f t="shared" si="5"/>
        <v>186</v>
      </c>
      <c r="Q364">
        <v>1364</v>
      </c>
      <c r="R364" s="58">
        <v>45</v>
      </c>
      <c r="S364" s="31">
        <v>1409</v>
      </c>
    </row>
    <row r="365" spans="1:19" x14ac:dyDescent="0.35">
      <c r="A365" s="52">
        <v>43607</v>
      </c>
      <c r="B365" s="33" t="s">
        <v>786</v>
      </c>
      <c r="C365" t="s">
        <v>787</v>
      </c>
      <c r="D365" s="33" t="s">
        <v>24</v>
      </c>
      <c r="E365" s="33" t="s">
        <v>73</v>
      </c>
      <c r="F365" s="33" t="s">
        <v>28</v>
      </c>
      <c r="G365" t="s">
        <v>7</v>
      </c>
      <c r="H365" s="33" t="s">
        <v>33</v>
      </c>
      <c r="I365" t="s">
        <v>44</v>
      </c>
      <c r="J365" s="33" t="s">
        <v>37</v>
      </c>
      <c r="K365" t="s">
        <v>40</v>
      </c>
      <c r="L365" s="33" t="s">
        <v>46</v>
      </c>
      <c r="M365">
        <v>37</v>
      </c>
      <c r="N365" s="33">
        <v>20</v>
      </c>
      <c r="O365" s="49">
        <v>0.09</v>
      </c>
      <c r="P365" s="56">
        <f t="shared" si="5"/>
        <v>66.599999999999994</v>
      </c>
      <c r="Q365">
        <v>673.4</v>
      </c>
      <c r="R365" s="58">
        <v>21</v>
      </c>
      <c r="S365" s="31">
        <v>694.4</v>
      </c>
    </row>
    <row r="366" spans="1:19" x14ac:dyDescent="0.35">
      <c r="A366" s="52">
        <v>44478</v>
      </c>
      <c r="B366" s="33" t="s">
        <v>788</v>
      </c>
      <c r="C366" t="s">
        <v>789</v>
      </c>
      <c r="D366" s="33" t="s">
        <v>26</v>
      </c>
      <c r="E366" s="33" t="s">
        <v>115</v>
      </c>
      <c r="F366" s="33" t="s">
        <v>28</v>
      </c>
      <c r="G366" t="s">
        <v>6</v>
      </c>
      <c r="H366" s="33" t="s">
        <v>31</v>
      </c>
      <c r="I366" t="s">
        <v>46</v>
      </c>
      <c r="J366" s="33" t="s">
        <v>35</v>
      </c>
      <c r="K366" t="s">
        <v>39</v>
      </c>
      <c r="L366" s="33" t="s">
        <v>45</v>
      </c>
      <c r="M366">
        <v>1033</v>
      </c>
      <c r="N366" s="33">
        <v>10</v>
      </c>
      <c r="O366" s="49">
        <v>0.1</v>
      </c>
      <c r="P366" s="56">
        <f t="shared" si="5"/>
        <v>1033</v>
      </c>
      <c r="Q366">
        <v>9297</v>
      </c>
      <c r="R366" s="58">
        <v>45</v>
      </c>
      <c r="S366" s="31">
        <v>9342</v>
      </c>
    </row>
    <row r="367" spans="1:19" x14ac:dyDescent="0.35">
      <c r="A367" s="52">
        <v>42972</v>
      </c>
      <c r="B367" s="33" t="s">
        <v>790</v>
      </c>
      <c r="C367" t="s">
        <v>791</v>
      </c>
      <c r="D367" s="33" t="s">
        <v>25</v>
      </c>
      <c r="E367" s="33" t="s">
        <v>52</v>
      </c>
      <c r="F367" s="33" t="s">
        <v>27</v>
      </c>
      <c r="G367" t="s">
        <v>12</v>
      </c>
      <c r="H367" s="33" t="s">
        <v>30</v>
      </c>
      <c r="I367" t="s">
        <v>45</v>
      </c>
      <c r="J367" s="33" t="s">
        <v>36</v>
      </c>
      <c r="K367" t="s">
        <v>41</v>
      </c>
      <c r="L367" s="33" t="s">
        <v>43</v>
      </c>
      <c r="M367">
        <v>399</v>
      </c>
      <c r="N367" s="33">
        <v>15</v>
      </c>
      <c r="O367" s="49">
        <v>0.12</v>
      </c>
      <c r="P367" s="56">
        <f t="shared" si="5"/>
        <v>718.19999999999993</v>
      </c>
      <c r="Q367">
        <v>5266.7999999999993</v>
      </c>
      <c r="R367" s="58">
        <v>31</v>
      </c>
      <c r="S367" s="31">
        <v>5297.7999999999993</v>
      </c>
    </row>
    <row r="368" spans="1:19" x14ac:dyDescent="0.35">
      <c r="A368" s="52">
        <v>44108</v>
      </c>
      <c r="B368" s="33" t="s">
        <v>792</v>
      </c>
      <c r="C368" t="s">
        <v>793</v>
      </c>
      <c r="D368" s="33" t="s">
        <v>24</v>
      </c>
      <c r="E368" s="33" t="s">
        <v>78</v>
      </c>
      <c r="F368" s="33" t="s">
        <v>27</v>
      </c>
      <c r="G368" t="s">
        <v>10</v>
      </c>
      <c r="H368" s="33" t="s">
        <v>30</v>
      </c>
      <c r="I368" t="s">
        <v>44</v>
      </c>
      <c r="J368" s="33" t="s">
        <v>38</v>
      </c>
      <c r="K368" t="s">
        <v>40</v>
      </c>
      <c r="L368" s="33" t="s">
        <v>44</v>
      </c>
      <c r="M368">
        <v>15</v>
      </c>
      <c r="N368" s="33">
        <v>16</v>
      </c>
      <c r="O368" s="49">
        <v>0.14000000000000001</v>
      </c>
      <c r="P368" s="56">
        <f t="shared" si="5"/>
        <v>33.6</v>
      </c>
      <c r="Q368">
        <v>206.4</v>
      </c>
      <c r="R368" s="58">
        <v>28</v>
      </c>
      <c r="S368" s="31">
        <v>234.4</v>
      </c>
    </row>
    <row r="369" spans="1:19" x14ac:dyDescent="0.35">
      <c r="A369" s="52">
        <v>42459</v>
      </c>
      <c r="B369" s="33" t="s">
        <v>794</v>
      </c>
      <c r="C369" t="s">
        <v>795</v>
      </c>
      <c r="D369" s="33" t="s">
        <v>26</v>
      </c>
      <c r="E369" s="33" t="s">
        <v>55</v>
      </c>
      <c r="F369" s="33" t="s">
        <v>29</v>
      </c>
      <c r="G369" t="s">
        <v>11</v>
      </c>
      <c r="H369" s="33" t="s">
        <v>32</v>
      </c>
      <c r="I369" t="s">
        <v>45</v>
      </c>
      <c r="J369" s="33" t="s">
        <v>37</v>
      </c>
      <c r="K369" t="s">
        <v>40</v>
      </c>
      <c r="L369" s="33" t="s">
        <v>45</v>
      </c>
      <c r="M369">
        <v>83</v>
      </c>
      <c r="N369" s="33">
        <v>10</v>
      </c>
      <c r="O369" s="49">
        <v>0.14000000000000001</v>
      </c>
      <c r="P369" s="56">
        <f t="shared" si="5"/>
        <v>116.20000000000002</v>
      </c>
      <c r="Q369">
        <v>713.8</v>
      </c>
      <c r="R369" s="58">
        <v>21</v>
      </c>
      <c r="S369" s="31">
        <v>734.8</v>
      </c>
    </row>
    <row r="370" spans="1:19" x14ac:dyDescent="0.35">
      <c r="A370" s="52">
        <v>43593</v>
      </c>
      <c r="B370" s="33" t="s">
        <v>796</v>
      </c>
      <c r="C370" t="s">
        <v>797</v>
      </c>
      <c r="D370" s="33" t="s">
        <v>24</v>
      </c>
      <c r="E370" s="33" t="s">
        <v>63</v>
      </c>
      <c r="F370" s="33" t="s">
        <v>28</v>
      </c>
      <c r="G370" t="s">
        <v>11</v>
      </c>
      <c r="H370" s="33" t="s">
        <v>31</v>
      </c>
      <c r="I370" t="s">
        <v>47</v>
      </c>
      <c r="J370" s="33" t="s">
        <v>37</v>
      </c>
      <c r="K370" t="s">
        <v>41</v>
      </c>
      <c r="L370" s="33" t="s">
        <v>46</v>
      </c>
      <c r="M370">
        <v>64</v>
      </c>
      <c r="N370" s="33">
        <v>15</v>
      </c>
      <c r="O370" s="49">
        <v>0.1</v>
      </c>
      <c r="P370" s="56">
        <f t="shared" si="5"/>
        <v>96</v>
      </c>
      <c r="Q370">
        <v>864</v>
      </c>
      <c r="R370" s="58">
        <v>50</v>
      </c>
      <c r="S370" s="31">
        <v>914</v>
      </c>
    </row>
    <row r="371" spans="1:19" x14ac:dyDescent="0.35">
      <c r="A371" s="52">
        <v>42425</v>
      </c>
      <c r="B371" s="33" t="s">
        <v>798</v>
      </c>
      <c r="C371" t="s">
        <v>799</v>
      </c>
      <c r="D371" s="33" t="s">
        <v>25</v>
      </c>
      <c r="E371" s="33" t="s">
        <v>55</v>
      </c>
      <c r="F371" s="33" t="s">
        <v>28</v>
      </c>
      <c r="G371" t="s">
        <v>12</v>
      </c>
      <c r="H371" s="33" t="s">
        <v>32</v>
      </c>
      <c r="I371" t="s">
        <v>48</v>
      </c>
      <c r="J371" s="33" t="s">
        <v>35</v>
      </c>
      <c r="K371" t="s">
        <v>42</v>
      </c>
      <c r="L371" s="33" t="s">
        <v>43</v>
      </c>
      <c r="M371">
        <v>1139</v>
      </c>
      <c r="N371" s="33">
        <v>6</v>
      </c>
      <c r="O371" s="49">
        <v>0.11</v>
      </c>
      <c r="P371" s="56">
        <f t="shared" si="5"/>
        <v>751.74</v>
      </c>
      <c r="Q371">
        <v>6082.26</v>
      </c>
      <c r="R371" s="58">
        <v>37</v>
      </c>
      <c r="S371" s="31">
        <v>6119.26</v>
      </c>
    </row>
    <row r="372" spans="1:19" x14ac:dyDescent="0.35">
      <c r="A372" s="52">
        <v>42145</v>
      </c>
      <c r="B372" s="33" t="s">
        <v>800</v>
      </c>
      <c r="C372" t="s">
        <v>801</v>
      </c>
      <c r="D372" s="33" t="s">
        <v>25</v>
      </c>
      <c r="E372" s="33" t="s">
        <v>73</v>
      </c>
      <c r="F372" s="33" t="s">
        <v>29</v>
      </c>
      <c r="G372" t="s">
        <v>13</v>
      </c>
      <c r="H372" s="33" t="s">
        <v>32</v>
      </c>
      <c r="I372" t="s">
        <v>47</v>
      </c>
      <c r="J372" s="33" t="s">
        <v>36</v>
      </c>
      <c r="K372" t="s">
        <v>40</v>
      </c>
      <c r="L372" s="33" t="s">
        <v>46</v>
      </c>
      <c r="M372">
        <v>286</v>
      </c>
      <c r="N372" s="33">
        <v>12</v>
      </c>
      <c r="O372" s="49">
        <v>0.1</v>
      </c>
      <c r="P372" s="56">
        <f t="shared" si="5"/>
        <v>343.20000000000005</v>
      </c>
      <c r="Q372">
        <v>3088.8</v>
      </c>
      <c r="R372" s="58">
        <v>36</v>
      </c>
      <c r="S372" s="31">
        <v>3124.8</v>
      </c>
    </row>
    <row r="373" spans="1:19" x14ac:dyDescent="0.35">
      <c r="A373" s="52">
        <v>43011</v>
      </c>
      <c r="B373" s="33" t="s">
        <v>802</v>
      </c>
      <c r="C373" t="s">
        <v>803</v>
      </c>
      <c r="D373" s="33" t="s">
        <v>24</v>
      </c>
      <c r="E373" s="33" t="s">
        <v>85</v>
      </c>
      <c r="F373" s="33" t="s">
        <v>27</v>
      </c>
      <c r="G373" t="s">
        <v>6</v>
      </c>
      <c r="H373" s="33" t="s">
        <v>32</v>
      </c>
      <c r="I373" t="s">
        <v>46</v>
      </c>
      <c r="J373" s="33" t="s">
        <v>34</v>
      </c>
      <c r="K373" t="s">
        <v>41</v>
      </c>
      <c r="L373" s="33" t="s">
        <v>46</v>
      </c>
      <c r="M373">
        <v>231</v>
      </c>
      <c r="N373" s="33">
        <v>10</v>
      </c>
      <c r="O373" s="49">
        <v>0.15</v>
      </c>
      <c r="P373" s="56">
        <f t="shared" si="5"/>
        <v>346.5</v>
      </c>
      <c r="Q373">
        <v>1963.5</v>
      </c>
      <c r="R373" s="58">
        <v>26</v>
      </c>
      <c r="S373" s="31">
        <v>1989.5</v>
      </c>
    </row>
    <row r="374" spans="1:19" x14ac:dyDescent="0.35">
      <c r="A374" s="52">
        <v>44292</v>
      </c>
      <c r="B374" s="33" t="s">
        <v>804</v>
      </c>
      <c r="C374" t="s">
        <v>805</v>
      </c>
      <c r="D374" s="33" t="s">
        <v>26</v>
      </c>
      <c r="E374" s="33" t="s">
        <v>115</v>
      </c>
      <c r="F374" s="33" t="s">
        <v>27</v>
      </c>
      <c r="G374" t="s">
        <v>11</v>
      </c>
      <c r="H374" s="33" t="s">
        <v>31</v>
      </c>
      <c r="I374" t="s">
        <v>46</v>
      </c>
      <c r="J374" s="33" t="s">
        <v>35</v>
      </c>
      <c r="K374" t="s">
        <v>41</v>
      </c>
      <c r="L374" s="33" t="s">
        <v>45</v>
      </c>
      <c r="M374">
        <v>1013</v>
      </c>
      <c r="N374" s="33">
        <v>6</v>
      </c>
      <c r="O374" s="49">
        <v>0.14000000000000001</v>
      </c>
      <c r="P374" s="56">
        <f t="shared" si="5"/>
        <v>850.92000000000007</v>
      </c>
      <c r="Q374">
        <v>5227.08</v>
      </c>
      <c r="R374" s="58">
        <v>41</v>
      </c>
      <c r="S374" s="31">
        <v>5268.08</v>
      </c>
    </row>
    <row r="375" spans="1:19" x14ac:dyDescent="0.35">
      <c r="A375" s="52">
        <v>42349</v>
      </c>
      <c r="B375" s="33" t="s">
        <v>806</v>
      </c>
      <c r="C375" t="s">
        <v>807</v>
      </c>
      <c r="D375" s="33" t="s">
        <v>24</v>
      </c>
      <c r="E375" s="33" t="s">
        <v>78</v>
      </c>
      <c r="F375" s="33" t="s">
        <v>27</v>
      </c>
      <c r="G375" t="s">
        <v>10</v>
      </c>
      <c r="H375" s="33" t="s">
        <v>31</v>
      </c>
      <c r="I375" t="s">
        <v>48</v>
      </c>
      <c r="J375" s="33" t="s">
        <v>36</v>
      </c>
      <c r="K375" t="s">
        <v>42</v>
      </c>
      <c r="L375" s="33" t="s">
        <v>43</v>
      </c>
      <c r="M375">
        <v>228</v>
      </c>
      <c r="N375" s="33">
        <v>9</v>
      </c>
      <c r="O375" s="49">
        <v>0.13</v>
      </c>
      <c r="P375" s="56">
        <f t="shared" si="5"/>
        <v>266.76</v>
      </c>
      <c r="Q375">
        <v>1785.24</v>
      </c>
      <c r="R375" s="58">
        <v>45</v>
      </c>
      <c r="S375" s="31">
        <v>1830.24</v>
      </c>
    </row>
    <row r="376" spans="1:19" x14ac:dyDescent="0.35">
      <c r="A376" s="52">
        <v>42155</v>
      </c>
      <c r="B376" s="33" t="s">
        <v>808</v>
      </c>
      <c r="C376" t="s">
        <v>809</v>
      </c>
      <c r="D376" s="33" t="s">
        <v>26</v>
      </c>
      <c r="E376" s="33" t="s">
        <v>68</v>
      </c>
      <c r="F376" s="33" t="s">
        <v>29</v>
      </c>
      <c r="G376" t="s">
        <v>9</v>
      </c>
      <c r="H376" s="33" t="s">
        <v>32</v>
      </c>
      <c r="I376" t="s">
        <v>43</v>
      </c>
      <c r="J376" s="33" t="s">
        <v>34</v>
      </c>
      <c r="K376" t="s">
        <v>42</v>
      </c>
      <c r="L376" s="33" t="s">
        <v>46</v>
      </c>
      <c r="M376">
        <v>213</v>
      </c>
      <c r="N376" s="33">
        <v>6</v>
      </c>
      <c r="O376" s="49">
        <v>0.19</v>
      </c>
      <c r="P376" s="56">
        <f t="shared" si="5"/>
        <v>242.82000000000002</v>
      </c>
      <c r="Q376">
        <v>1035.18</v>
      </c>
      <c r="R376" s="58">
        <v>48</v>
      </c>
      <c r="S376" s="31">
        <v>1083.18</v>
      </c>
    </row>
    <row r="377" spans="1:19" x14ac:dyDescent="0.35">
      <c r="A377" s="52">
        <v>43522</v>
      </c>
      <c r="B377" s="33" t="s">
        <v>810</v>
      </c>
      <c r="C377" t="s">
        <v>811</v>
      </c>
      <c r="D377" s="33" t="s">
        <v>26</v>
      </c>
      <c r="E377" s="33" t="s">
        <v>73</v>
      </c>
      <c r="F377" s="33" t="s">
        <v>29</v>
      </c>
      <c r="G377" t="s">
        <v>13</v>
      </c>
      <c r="H377" s="33" t="s">
        <v>33</v>
      </c>
      <c r="I377" t="s">
        <v>44</v>
      </c>
      <c r="J377" s="33" t="s">
        <v>35</v>
      </c>
      <c r="K377" t="s">
        <v>40</v>
      </c>
      <c r="L377" s="33" t="s">
        <v>44</v>
      </c>
      <c r="M377">
        <v>711</v>
      </c>
      <c r="N377" s="33">
        <v>10</v>
      </c>
      <c r="O377" s="49">
        <v>0.17</v>
      </c>
      <c r="P377" s="56">
        <f t="shared" si="5"/>
        <v>1208.7</v>
      </c>
      <c r="Q377">
        <v>5901.2999999999993</v>
      </c>
      <c r="R377" s="58">
        <v>20</v>
      </c>
      <c r="S377" s="31">
        <v>5921.2999999999993</v>
      </c>
    </row>
    <row r="378" spans="1:19" x14ac:dyDescent="0.35">
      <c r="A378" s="52">
        <v>44357</v>
      </c>
      <c r="B378" s="33" t="s">
        <v>812</v>
      </c>
      <c r="C378" t="s">
        <v>813</v>
      </c>
      <c r="D378" s="33" t="s">
        <v>25</v>
      </c>
      <c r="E378" s="33" t="s">
        <v>73</v>
      </c>
      <c r="F378" s="33" t="s">
        <v>29</v>
      </c>
      <c r="G378" t="s">
        <v>12</v>
      </c>
      <c r="H378" s="33" t="s">
        <v>33</v>
      </c>
      <c r="I378" t="s">
        <v>44</v>
      </c>
      <c r="J378" s="33" t="s">
        <v>38</v>
      </c>
      <c r="K378" t="s">
        <v>40</v>
      </c>
      <c r="L378" s="33" t="s">
        <v>45</v>
      </c>
      <c r="M378">
        <v>11</v>
      </c>
      <c r="N378" s="33">
        <v>16</v>
      </c>
      <c r="O378" s="49">
        <v>0.1</v>
      </c>
      <c r="P378" s="56">
        <f t="shared" si="5"/>
        <v>17.600000000000001</v>
      </c>
      <c r="Q378">
        <v>158.4</v>
      </c>
      <c r="R378" s="58">
        <v>48</v>
      </c>
      <c r="S378" s="31">
        <v>206.4</v>
      </c>
    </row>
    <row r="379" spans="1:19" x14ac:dyDescent="0.35">
      <c r="A379" s="52">
        <v>43359</v>
      </c>
      <c r="B379" s="33" t="s">
        <v>814</v>
      </c>
      <c r="C379" t="s">
        <v>815</v>
      </c>
      <c r="D379" s="33" t="s">
        <v>25</v>
      </c>
      <c r="E379" s="33" t="s">
        <v>85</v>
      </c>
      <c r="F379" s="33" t="s">
        <v>28</v>
      </c>
      <c r="G379" t="s">
        <v>12</v>
      </c>
      <c r="H379" s="33" t="s">
        <v>30</v>
      </c>
      <c r="I379" t="s">
        <v>45</v>
      </c>
      <c r="J379" s="33" t="s">
        <v>36</v>
      </c>
      <c r="K379" t="s">
        <v>42</v>
      </c>
      <c r="L379" s="33" t="s">
        <v>45</v>
      </c>
      <c r="M379">
        <v>437</v>
      </c>
      <c r="N379" s="33">
        <v>12</v>
      </c>
      <c r="O379" s="49">
        <v>0.19</v>
      </c>
      <c r="P379" s="56">
        <f t="shared" si="5"/>
        <v>996.36000000000013</v>
      </c>
      <c r="Q379">
        <v>4247.6400000000003</v>
      </c>
      <c r="R379" s="58">
        <v>30</v>
      </c>
      <c r="S379" s="31">
        <v>4277.6400000000003</v>
      </c>
    </row>
    <row r="380" spans="1:19" x14ac:dyDescent="0.35">
      <c r="A380" s="52">
        <v>44514</v>
      </c>
      <c r="B380" s="33" t="s">
        <v>816</v>
      </c>
      <c r="C380" t="s">
        <v>817</v>
      </c>
      <c r="D380" s="33" t="s">
        <v>24</v>
      </c>
      <c r="E380" s="33" t="s">
        <v>106</v>
      </c>
      <c r="F380" s="33" t="s">
        <v>29</v>
      </c>
      <c r="G380" t="s">
        <v>13</v>
      </c>
      <c r="H380" s="33" t="s">
        <v>33</v>
      </c>
      <c r="I380" t="s">
        <v>47</v>
      </c>
      <c r="J380" s="33" t="s">
        <v>34</v>
      </c>
      <c r="K380" t="s">
        <v>40</v>
      </c>
      <c r="L380" s="33" t="s">
        <v>43</v>
      </c>
      <c r="M380">
        <v>231</v>
      </c>
      <c r="N380" s="33">
        <v>8</v>
      </c>
      <c r="O380" s="49">
        <v>0.08</v>
      </c>
      <c r="P380" s="56">
        <f t="shared" si="5"/>
        <v>147.84</v>
      </c>
      <c r="Q380">
        <v>1700.16</v>
      </c>
      <c r="R380" s="58">
        <v>50</v>
      </c>
      <c r="S380" s="31">
        <v>1750.16</v>
      </c>
    </row>
    <row r="381" spans="1:19" x14ac:dyDescent="0.35">
      <c r="A381" s="52">
        <v>43725</v>
      </c>
      <c r="B381" s="33" t="s">
        <v>818</v>
      </c>
      <c r="C381" t="s">
        <v>819</v>
      </c>
      <c r="D381" s="33" t="s">
        <v>26</v>
      </c>
      <c r="E381" s="33" t="s">
        <v>63</v>
      </c>
      <c r="F381" s="33" t="s">
        <v>29</v>
      </c>
      <c r="G381" t="s">
        <v>12</v>
      </c>
      <c r="H381" s="33" t="s">
        <v>30</v>
      </c>
      <c r="I381" t="s">
        <v>45</v>
      </c>
      <c r="J381" s="33" t="s">
        <v>34</v>
      </c>
      <c r="K381" t="s">
        <v>40</v>
      </c>
      <c r="L381" s="33" t="s">
        <v>45</v>
      </c>
      <c r="M381">
        <v>259</v>
      </c>
      <c r="N381" s="33">
        <v>4</v>
      </c>
      <c r="O381" s="49">
        <v>0.11</v>
      </c>
      <c r="P381" s="56">
        <f t="shared" si="5"/>
        <v>113.96</v>
      </c>
      <c r="Q381">
        <v>922.04</v>
      </c>
      <c r="R381" s="58">
        <v>35</v>
      </c>
      <c r="S381" s="31">
        <v>957.04</v>
      </c>
    </row>
    <row r="382" spans="1:19" x14ac:dyDescent="0.35">
      <c r="A382" s="52">
        <v>43339</v>
      </c>
      <c r="B382" s="33" t="s">
        <v>820</v>
      </c>
      <c r="C382" t="s">
        <v>821</v>
      </c>
      <c r="D382" s="33" t="s">
        <v>26</v>
      </c>
      <c r="E382" s="33" t="s">
        <v>68</v>
      </c>
      <c r="F382" s="33" t="s">
        <v>27</v>
      </c>
      <c r="G382" t="s">
        <v>8</v>
      </c>
      <c r="H382" s="33" t="s">
        <v>33</v>
      </c>
      <c r="I382" t="s">
        <v>45</v>
      </c>
      <c r="J382" s="33" t="s">
        <v>37</v>
      </c>
      <c r="K382" t="s">
        <v>40</v>
      </c>
      <c r="L382" s="33" t="s">
        <v>46</v>
      </c>
      <c r="M382">
        <v>87</v>
      </c>
      <c r="N382" s="33">
        <v>10</v>
      </c>
      <c r="O382" s="49">
        <v>0.14000000000000001</v>
      </c>
      <c r="P382" s="56">
        <f t="shared" si="5"/>
        <v>121.80000000000001</v>
      </c>
      <c r="Q382">
        <v>748.19999999999993</v>
      </c>
      <c r="R382" s="58">
        <v>27</v>
      </c>
      <c r="S382" s="31">
        <v>775.19999999999993</v>
      </c>
    </row>
    <row r="383" spans="1:19" x14ac:dyDescent="0.35">
      <c r="A383" s="52">
        <v>42901</v>
      </c>
      <c r="B383" s="33" t="s">
        <v>822</v>
      </c>
      <c r="C383" t="s">
        <v>823</v>
      </c>
      <c r="D383" s="33" t="s">
        <v>25</v>
      </c>
      <c r="E383" s="33" t="s">
        <v>68</v>
      </c>
      <c r="F383" s="33" t="s">
        <v>27</v>
      </c>
      <c r="G383" t="s">
        <v>13</v>
      </c>
      <c r="H383" s="33" t="s">
        <v>30</v>
      </c>
      <c r="I383" t="s">
        <v>45</v>
      </c>
      <c r="J383" s="33" t="s">
        <v>38</v>
      </c>
      <c r="K383" t="s">
        <v>41</v>
      </c>
      <c r="L383" s="33" t="s">
        <v>44</v>
      </c>
      <c r="M383">
        <v>19</v>
      </c>
      <c r="N383" s="33">
        <v>32</v>
      </c>
      <c r="O383" s="49">
        <v>0.19</v>
      </c>
      <c r="P383" s="56">
        <f t="shared" si="5"/>
        <v>115.52</v>
      </c>
      <c r="Q383">
        <v>492.48</v>
      </c>
      <c r="R383" s="58">
        <v>20</v>
      </c>
      <c r="S383" s="31">
        <v>512.48</v>
      </c>
    </row>
    <row r="384" spans="1:19" x14ac:dyDescent="0.35">
      <c r="A384" s="52">
        <v>43835</v>
      </c>
      <c r="B384" s="33" t="s">
        <v>824</v>
      </c>
      <c r="C384" t="s">
        <v>825</v>
      </c>
      <c r="D384" s="33" t="s">
        <v>25</v>
      </c>
      <c r="E384" s="33" t="s">
        <v>73</v>
      </c>
      <c r="F384" s="33" t="s">
        <v>27</v>
      </c>
      <c r="G384" t="s">
        <v>13</v>
      </c>
      <c r="H384" s="33" t="s">
        <v>30</v>
      </c>
      <c r="I384" t="s">
        <v>47</v>
      </c>
      <c r="J384" s="33" t="s">
        <v>35</v>
      </c>
      <c r="K384" t="s">
        <v>39</v>
      </c>
      <c r="L384" s="33" t="s">
        <v>43</v>
      </c>
      <c r="M384">
        <v>794</v>
      </c>
      <c r="N384" s="33">
        <v>10</v>
      </c>
      <c r="O384" s="49">
        <v>0.19</v>
      </c>
      <c r="P384" s="56">
        <f t="shared" si="5"/>
        <v>1508.6</v>
      </c>
      <c r="Q384">
        <v>6431.4000000000015</v>
      </c>
      <c r="R384" s="58">
        <v>36</v>
      </c>
      <c r="S384" s="31">
        <v>6467.4000000000015</v>
      </c>
    </row>
    <row r="385" spans="1:19" x14ac:dyDescent="0.35">
      <c r="A385" s="52">
        <v>43699</v>
      </c>
      <c r="B385" s="33" t="s">
        <v>826</v>
      </c>
      <c r="C385" t="s">
        <v>827</v>
      </c>
      <c r="D385" s="33" t="s">
        <v>26</v>
      </c>
      <c r="E385" s="33" t="s">
        <v>63</v>
      </c>
      <c r="F385" s="33" t="s">
        <v>27</v>
      </c>
      <c r="G385" t="s">
        <v>6</v>
      </c>
      <c r="H385" s="33" t="s">
        <v>30</v>
      </c>
      <c r="I385" t="s">
        <v>44</v>
      </c>
      <c r="J385" s="33" t="s">
        <v>36</v>
      </c>
      <c r="K385" t="s">
        <v>41</v>
      </c>
      <c r="L385" s="33" t="s">
        <v>44</v>
      </c>
      <c r="M385">
        <v>409</v>
      </c>
      <c r="N385" s="33">
        <v>12</v>
      </c>
      <c r="O385" s="49">
        <v>0.08</v>
      </c>
      <c r="P385" s="56">
        <f t="shared" si="5"/>
        <v>392.64</v>
      </c>
      <c r="Q385">
        <v>4515.3600000000006</v>
      </c>
      <c r="R385" s="58">
        <v>26</v>
      </c>
      <c r="S385" s="31">
        <v>4541.3600000000006</v>
      </c>
    </row>
    <row r="386" spans="1:19" x14ac:dyDescent="0.35">
      <c r="A386" s="52">
        <v>44074</v>
      </c>
      <c r="B386" s="33" t="s">
        <v>828</v>
      </c>
      <c r="C386" t="s">
        <v>829</v>
      </c>
      <c r="D386" s="33" t="s">
        <v>24</v>
      </c>
      <c r="E386" s="33" t="s">
        <v>52</v>
      </c>
      <c r="F386" s="33" t="s">
        <v>29</v>
      </c>
      <c r="G386" t="s">
        <v>6</v>
      </c>
      <c r="H386" s="33" t="s">
        <v>32</v>
      </c>
      <c r="I386" t="s">
        <v>45</v>
      </c>
      <c r="J386" s="33" t="s">
        <v>34</v>
      </c>
      <c r="K386" t="s">
        <v>39</v>
      </c>
      <c r="L386" s="33" t="s">
        <v>45</v>
      </c>
      <c r="M386">
        <v>263</v>
      </c>
      <c r="N386" s="33">
        <v>8</v>
      </c>
      <c r="O386" s="49">
        <v>0.2</v>
      </c>
      <c r="P386" s="56">
        <f t="shared" si="5"/>
        <v>420.8</v>
      </c>
      <c r="Q386">
        <v>1683.2</v>
      </c>
      <c r="R386" s="58">
        <v>24</v>
      </c>
      <c r="S386" s="31">
        <v>1707.2</v>
      </c>
    </row>
    <row r="387" spans="1:19" x14ac:dyDescent="0.35">
      <c r="A387" s="52">
        <v>42649</v>
      </c>
      <c r="B387" s="33" t="s">
        <v>830</v>
      </c>
      <c r="C387" t="s">
        <v>831</v>
      </c>
      <c r="D387" s="33" t="s">
        <v>25</v>
      </c>
      <c r="E387" s="33" t="s">
        <v>58</v>
      </c>
      <c r="F387" s="33" t="s">
        <v>29</v>
      </c>
      <c r="G387" t="s">
        <v>6</v>
      </c>
      <c r="H387" s="33" t="s">
        <v>31</v>
      </c>
      <c r="I387" t="s">
        <v>45</v>
      </c>
      <c r="J387" s="33" t="s">
        <v>36</v>
      </c>
      <c r="K387" t="s">
        <v>42</v>
      </c>
      <c r="L387" s="33" t="s">
        <v>43</v>
      </c>
      <c r="M387">
        <v>433</v>
      </c>
      <c r="N387" s="33">
        <v>12</v>
      </c>
      <c r="O387" s="49">
        <v>0.17</v>
      </c>
      <c r="P387" s="56">
        <f t="shared" ref="P387:P450" si="6">O387*N387*M387</f>
        <v>883.32</v>
      </c>
      <c r="Q387">
        <v>4312.6799999999994</v>
      </c>
      <c r="R387" s="58">
        <v>33</v>
      </c>
      <c r="S387" s="31">
        <v>4345.6799999999994</v>
      </c>
    </row>
    <row r="388" spans="1:19" x14ac:dyDescent="0.35">
      <c r="A388" s="52">
        <v>43062</v>
      </c>
      <c r="B388" s="33" t="s">
        <v>832</v>
      </c>
      <c r="C388" t="s">
        <v>833</v>
      </c>
      <c r="D388" s="33" t="s">
        <v>26</v>
      </c>
      <c r="E388" s="33" t="s">
        <v>85</v>
      </c>
      <c r="F388" s="33" t="s">
        <v>29</v>
      </c>
      <c r="G388" t="s">
        <v>8</v>
      </c>
      <c r="H388" s="33" t="s">
        <v>30</v>
      </c>
      <c r="I388" t="s">
        <v>47</v>
      </c>
      <c r="J388" s="33" t="s">
        <v>34</v>
      </c>
      <c r="K388" t="s">
        <v>39</v>
      </c>
      <c r="L388" s="33" t="s">
        <v>46</v>
      </c>
      <c r="M388">
        <v>243</v>
      </c>
      <c r="N388" s="33">
        <v>8</v>
      </c>
      <c r="O388" s="49">
        <v>0.11</v>
      </c>
      <c r="P388" s="56">
        <f t="shared" si="6"/>
        <v>213.84</v>
      </c>
      <c r="Q388">
        <v>1730.16</v>
      </c>
      <c r="R388" s="58">
        <v>36</v>
      </c>
      <c r="S388" s="31">
        <v>1766.16</v>
      </c>
    </row>
    <row r="389" spans="1:19" x14ac:dyDescent="0.35">
      <c r="A389" s="52">
        <v>42347</v>
      </c>
      <c r="B389" s="33" t="s">
        <v>834</v>
      </c>
      <c r="C389" t="s">
        <v>835</v>
      </c>
      <c r="D389" s="33" t="s">
        <v>26</v>
      </c>
      <c r="E389" s="33" t="s">
        <v>73</v>
      </c>
      <c r="F389" s="33" t="s">
        <v>27</v>
      </c>
      <c r="G389" t="s">
        <v>9</v>
      </c>
      <c r="H389" s="33" t="s">
        <v>30</v>
      </c>
      <c r="I389" t="s">
        <v>43</v>
      </c>
      <c r="J389" s="33" t="s">
        <v>38</v>
      </c>
      <c r="K389" t="s">
        <v>39</v>
      </c>
      <c r="L389" s="33" t="s">
        <v>46</v>
      </c>
      <c r="M389">
        <v>10</v>
      </c>
      <c r="N389" s="33">
        <v>24</v>
      </c>
      <c r="O389" s="49">
        <v>0.08</v>
      </c>
      <c r="P389" s="56">
        <f t="shared" si="6"/>
        <v>19.2</v>
      </c>
      <c r="Q389">
        <v>220.8</v>
      </c>
      <c r="R389" s="58">
        <v>37</v>
      </c>
      <c r="S389" s="31">
        <v>257.8</v>
      </c>
    </row>
    <row r="390" spans="1:19" x14ac:dyDescent="0.35">
      <c r="A390" s="52">
        <v>43371</v>
      </c>
      <c r="B390" s="33" t="s">
        <v>836</v>
      </c>
      <c r="C390" t="s">
        <v>837</v>
      </c>
      <c r="D390" s="33" t="s">
        <v>24</v>
      </c>
      <c r="E390" s="33" t="s">
        <v>106</v>
      </c>
      <c r="F390" s="33" t="s">
        <v>27</v>
      </c>
      <c r="G390" t="s">
        <v>7</v>
      </c>
      <c r="H390" s="33" t="s">
        <v>31</v>
      </c>
      <c r="I390" t="s">
        <v>46</v>
      </c>
      <c r="J390" s="33" t="s">
        <v>34</v>
      </c>
      <c r="K390" t="s">
        <v>42</v>
      </c>
      <c r="L390" s="33" t="s">
        <v>43</v>
      </c>
      <c r="M390">
        <v>201</v>
      </c>
      <c r="N390" s="33">
        <v>6</v>
      </c>
      <c r="O390" s="49">
        <v>0.14000000000000001</v>
      </c>
      <c r="P390" s="56">
        <f t="shared" si="6"/>
        <v>168.84</v>
      </c>
      <c r="Q390">
        <v>1037.1600000000001</v>
      </c>
      <c r="R390" s="58">
        <v>29</v>
      </c>
      <c r="S390" s="31">
        <v>1066.1600000000001</v>
      </c>
    </row>
    <row r="391" spans="1:19" x14ac:dyDescent="0.35">
      <c r="A391" s="52">
        <v>42175</v>
      </c>
      <c r="B391" s="33" t="s">
        <v>838</v>
      </c>
      <c r="C391" t="s">
        <v>839</v>
      </c>
      <c r="D391" s="33" t="s">
        <v>24</v>
      </c>
      <c r="E391" s="33" t="s">
        <v>73</v>
      </c>
      <c r="F391" s="33" t="s">
        <v>28</v>
      </c>
      <c r="G391" t="s">
        <v>9</v>
      </c>
      <c r="H391" s="33" t="s">
        <v>30</v>
      </c>
      <c r="I391" t="s">
        <v>46</v>
      </c>
      <c r="J391" s="33" t="s">
        <v>38</v>
      </c>
      <c r="K391" t="s">
        <v>40</v>
      </c>
      <c r="L391" s="33" t="s">
        <v>45</v>
      </c>
      <c r="M391">
        <v>11</v>
      </c>
      <c r="N391" s="33">
        <v>40</v>
      </c>
      <c r="O391" s="49">
        <v>0.09</v>
      </c>
      <c r="P391" s="56">
        <f t="shared" si="6"/>
        <v>39.599999999999994</v>
      </c>
      <c r="Q391">
        <v>400.4</v>
      </c>
      <c r="R391" s="58">
        <v>24</v>
      </c>
      <c r="S391" s="31">
        <v>424.4</v>
      </c>
    </row>
    <row r="392" spans="1:19" x14ac:dyDescent="0.35">
      <c r="A392" s="52">
        <v>43121</v>
      </c>
      <c r="B392" s="33" t="s">
        <v>840</v>
      </c>
      <c r="C392" t="s">
        <v>841</v>
      </c>
      <c r="D392" s="33" t="s">
        <v>25</v>
      </c>
      <c r="E392" s="33" t="s">
        <v>115</v>
      </c>
      <c r="F392" s="33" t="s">
        <v>29</v>
      </c>
      <c r="G392" t="s">
        <v>8</v>
      </c>
      <c r="H392" s="33" t="s">
        <v>33</v>
      </c>
      <c r="I392" t="s">
        <v>45</v>
      </c>
      <c r="J392" s="33" t="s">
        <v>38</v>
      </c>
      <c r="K392" t="s">
        <v>42</v>
      </c>
      <c r="L392" s="33" t="s">
        <v>45</v>
      </c>
      <c r="M392">
        <v>11</v>
      </c>
      <c r="N392" s="33">
        <v>32</v>
      </c>
      <c r="O392" s="49">
        <v>0.16</v>
      </c>
      <c r="P392" s="56">
        <f t="shared" si="6"/>
        <v>56.32</v>
      </c>
      <c r="Q392">
        <v>295.68</v>
      </c>
      <c r="R392" s="58">
        <v>37</v>
      </c>
      <c r="S392" s="31">
        <v>332.68</v>
      </c>
    </row>
    <row r="393" spans="1:19" x14ac:dyDescent="0.35">
      <c r="A393" s="52">
        <v>43257</v>
      </c>
      <c r="B393" s="33" t="s">
        <v>842</v>
      </c>
      <c r="C393" t="s">
        <v>843</v>
      </c>
      <c r="D393" s="33" t="s">
        <v>24</v>
      </c>
      <c r="E393" s="33" t="s">
        <v>115</v>
      </c>
      <c r="F393" s="33" t="s">
        <v>29</v>
      </c>
      <c r="G393" t="s">
        <v>10</v>
      </c>
      <c r="H393" s="33" t="s">
        <v>31</v>
      </c>
      <c r="I393" t="s">
        <v>47</v>
      </c>
      <c r="J393" s="33" t="s">
        <v>37</v>
      </c>
      <c r="K393" t="s">
        <v>41</v>
      </c>
      <c r="L393" s="33" t="s">
        <v>46</v>
      </c>
      <c r="M393">
        <v>93</v>
      </c>
      <c r="N393" s="33">
        <v>25</v>
      </c>
      <c r="O393" s="49">
        <v>0.09</v>
      </c>
      <c r="P393" s="56">
        <f t="shared" si="6"/>
        <v>209.25</v>
      </c>
      <c r="Q393">
        <v>2115.75</v>
      </c>
      <c r="R393" s="58">
        <v>24</v>
      </c>
      <c r="S393" s="31">
        <v>2139.75</v>
      </c>
    </row>
    <row r="394" spans="1:19" x14ac:dyDescent="0.35">
      <c r="A394" s="52">
        <v>43063</v>
      </c>
      <c r="B394" s="33" t="s">
        <v>844</v>
      </c>
      <c r="C394" t="s">
        <v>845</v>
      </c>
      <c r="D394" s="33" t="s">
        <v>26</v>
      </c>
      <c r="E394" s="33" t="s">
        <v>52</v>
      </c>
      <c r="F394" s="33" t="s">
        <v>29</v>
      </c>
      <c r="G394" t="s">
        <v>12</v>
      </c>
      <c r="H394" s="33" t="s">
        <v>30</v>
      </c>
      <c r="I394" t="s">
        <v>47</v>
      </c>
      <c r="J394" s="33" t="s">
        <v>38</v>
      </c>
      <c r="K394" t="s">
        <v>42</v>
      </c>
      <c r="L394" s="33" t="s">
        <v>45</v>
      </c>
      <c r="M394">
        <v>13</v>
      </c>
      <c r="N394" s="33">
        <v>24</v>
      </c>
      <c r="O394" s="49">
        <v>0.14000000000000001</v>
      </c>
      <c r="P394" s="56">
        <f t="shared" si="6"/>
        <v>43.680000000000007</v>
      </c>
      <c r="Q394">
        <v>268.32</v>
      </c>
      <c r="R394" s="58">
        <v>42</v>
      </c>
      <c r="S394" s="31">
        <v>310.32</v>
      </c>
    </row>
    <row r="395" spans="1:19" x14ac:dyDescent="0.35">
      <c r="A395" s="52">
        <v>44558</v>
      </c>
      <c r="B395" s="33" t="s">
        <v>846</v>
      </c>
      <c r="C395" t="s">
        <v>847</v>
      </c>
      <c r="D395" s="33" t="s">
        <v>24</v>
      </c>
      <c r="E395" s="33" t="s">
        <v>63</v>
      </c>
      <c r="F395" s="33" t="s">
        <v>29</v>
      </c>
      <c r="G395" t="s">
        <v>9</v>
      </c>
      <c r="H395" s="33" t="s">
        <v>33</v>
      </c>
      <c r="I395" t="s">
        <v>47</v>
      </c>
      <c r="J395" s="33" t="s">
        <v>37</v>
      </c>
      <c r="K395" t="s">
        <v>39</v>
      </c>
      <c r="L395" s="33" t="s">
        <v>43</v>
      </c>
      <c r="M395">
        <v>99</v>
      </c>
      <c r="N395" s="33">
        <v>20</v>
      </c>
      <c r="O395" s="49">
        <v>0.09</v>
      </c>
      <c r="P395" s="56">
        <f t="shared" si="6"/>
        <v>178.2</v>
      </c>
      <c r="Q395">
        <v>1801.8</v>
      </c>
      <c r="R395" s="58">
        <v>42</v>
      </c>
      <c r="S395" s="31">
        <v>1843.8</v>
      </c>
    </row>
    <row r="396" spans="1:19" x14ac:dyDescent="0.35">
      <c r="A396" s="52">
        <v>43237</v>
      </c>
      <c r="B396" s="33" t="s">
        <v>848</v>
      </c>
      <c r="C396" t="s">
        <v>849</v>
      </c>
      <c r="D396" s="33" t="s">
        <v>26</v>
      </c>
      <c r="E396" s="33" t="s">
        <v>55</v>
      </c>
      <c r="F396" s="33" t="s">
        <v>29</v>
      </c>
      <c r="G396" t="s">
        <v>13</v>
      </c>
      <c r="H396" s="33" t="s">
        <v>33</v>
      </c>
      <c r="I396" t="s">
        <v>43</v>
      </c>
      <c r="J396" s="33" t="s">
        <v>37</v>
      </c>
      <c r="K396" t="s">
        <v>41</v>
      </c>
      <c r="L396" s="33" t="s">
        <v>44</v>
      </c>
      <c r="M396">
        <v>91</v>
      </c>
      <c r="N396" s="33">
        <v>20</v>
      </c>
      <c r="O396" s="49">
        <v>0.18</v>
      </c>
      <c r="P396" s="56">
        <f t="shared" si="6"/>
        <v>327.59999999999997</v>
      </c>
      <c r="Q396">
        <v>1492.4</v>
      </c>
      <c r="R396" s="58">
        <v>40</v>
      </c>
      <c r="S396" s="31">
        <v>1532.4</v>
      </c>
    </row>
    <row r="397" spans="1:19" x14ac:dyDescent="0.35">
      <c r="A397" s="52">
        <v>42454</v>
      </c>
      <c r="B397" s="33" t="s">
        <v>850</v>
      </c>
      <c r="C397" t="s">
        <v>851</v>
      </c>
      <c r="D397" s="33" t="s">
        <v>24</v>
      </c>
      <c r="E397" s="33" t="s">
        <v>58</v>
      </c>
      <c r="F397" s="33" t="s">
        <v>29</v>
      </c>
      <c r="G397" t="s">
        <v>9</v>
      </c>
      <c r="H397" s="33" t="s">
        <v>32</v>
      </c>
      <c r="I397" t="s">
        <v>47</v>
      </c>
      <c r="J397" s="33" t="s">
        <v>37</v>
      </c>
      <c r="K397" t="s">
        <v>41</v>
      </c>
      <c r="L397" s="33" t="s">
        <v>46</v>
      </c>
      <c r="M397">
        <v>75</v>
      </c>
      <c r="N397" s="33">
        <v>20</v>
      </c>
      <c r="O397" s="49">
        <v>0.08</v>
      </c>
      <c r="P397" s="56">
        <f t="shared" si="6"/>
        <v>120</v>
      </c>
      <c r="Q397">
        <v>1380.0000000000002</v>
      </c>
      <c r="R397" s="58">
        <v>20</v>
      </c>
      <c r="S397" s="31">
        <v>1400.0000000000002</v>
      </c>
    </row>
    <row r="398" spans="1:19" x14ac:dyDescent="0.35">
      <c r="A398" s="52">
        <v>43861</v>
      </c>
      <c r="B398" s="33" t="s">
        <v>852</v>
      </c>
      <c r="C398" t="s">
        <v>853</v>
      </c>
      <c r="D398" s="33" t="s">
        <v>24</v>
      </c>
      <c r="E398" s="33" t="s">
        <v>55</v>
      </c>
      <c r="F398" s="33" t="s">
        <v>29</v>
      </c>
      <c r="G398" t="s">
        <v>11</v>
      </c>
      <c r="H398" s="33" t="s">
        <v>31</v>
      </c>
      <c r="I398" t="s">
        <v>44</v>
      </c>
      <c r="J398" s="33" t="s">
        <v>37</v>
      </c>
      <c r="K398" t="s">
        <v>41</v>
      </c>
      <c r="L398" s="33" t="s">
        <v>43</v>
      </c>
      <c r="M398">
        <v>39</v>
      </c>
      <c r="N398" s="33">
        <v>10</v>
      </c>
      <c r="O398" s="49">
        <v>0.08</v>
      </c>
      <c r="P398" s="56">
        <f t="shared" si="6"/>
        <v>31.200000000000003</v>
      </c>
      <c r="Q398">
        <v>358.80000000000007</v>
      </c>
      <c r="R398" s="58">
        <v>47</v>
      </c>
      <c r="S398" s="31">
        <v>405.80000000000007</v>
      </c>
    </row>
    <row r="399" spans="1:19" x14ac:dyDescent="0.35">
      <c r="A399" s="52">
        <v>42407</v>
      </c>
      <c r="B399" s="33" t="s">
        <v>854</v>
      </c>
      <c r="C399" t="s">
        <v>855</v>
      </c>
      <c r="D399" s="33" t="s">
        <v>25</v>
      </c>
      <c r="E399" s="33" t="s">
        <v>55</v>
      </c>
      <c r="F399" s="33" t="s">
        <v>29</v>
      </c>
      <c r="G399" t="s">
        <v>9</v>
      </c>
      <c r="H399" s="33" t="s">
        <v>31</v>
      </c>
      <c r="I399" t="s">
        <v>46</v>
      </c>
      <c r="J399" s="33" t="s">
        <v>34</v>
      </c>
      <c r="K399" t="s">
        <v>41</v>
      </c>
      <c r="L399" s="33" t="s">
        <v>44</v>
      </c>
      <c r="M399">
        <v>295</v>
      </c>
      <c r="N399" s="33">
        <v>6</v>
      </c>
      <c r="O399" s="49">
        <v>0.17</v>
      </c>
      <c r="P399" s="56">
        <f t="shared" si="6"/>
        <v>300.89999999999998</v>
      </c>
      <c r="Q399">
        <v>1469.1</v>
      </c>
      <c r="R399" s="58">
        <v>46</v>
      </c>
      <c r="S399" s="31">
        <v>1515.1</v>
      </c>
    </row>
    <row r="400" spans="1:19" x14ac:dyDescent="0.35">
      <c r="A400" s="52">
        <v>44093</v>
      </c>
      <c r="B400" s="33" t="s">
        <v>856</v>
      </c>
      <c r="C400" t="s">
        <v>857</v>
      </c>
      <c r="D400" s="33" t="s">
        <v>26</v>
      </c>
      <c r="E400" s="33" t="s">
        <v>73</v>
      </c>
      <c r="F400" s="33" t="s">
        <v>29</v>
      </c>
      <c r="G400" t="s">
        <v>10</v>
      </c>
      <c r="H400" s="33" t="s">
        <v>33</v>
      </c>
      <c r="I400" t="s">
        <v>48</v>
      </c>
      <c r="J400" s="33" t="s">
        <v>38</v>
      </c>
      <c r="K400" t="s">
        <v>42</v>
      </c>
      <c r="L400" s="33" t="s">
        <v>46</v>
      </c>
      <c r="M400">
        <v>11</v>
      </c>
      <c r="N400" s="33">
        <v>24</v>
      </c>
      <c r="O400" s="49">
        <v>0.2</v>
      </c>
      <c r="P400" s="56">
        <f t="shared" si="6"/>
        <v>52.800000000000011</v>
      </c>
      <c r="Q400">
        <v>211.20000000000005</v>
      </c>
      <c r="R400" s="58">
        <v>38</v>
      </c>
      <c r="S400" s="31">
        <v>249.20000000000005</v>
      </c>
    </row>
    <row r="401" spans="1:19" x14ac:dyDescent="0.35">
      <c r="A401" s="52">
        <v>44410</v>
      </c>
      <c r="B401" s="33" t="s">
        <v>858</v>
      </c>
      <c r="C401" t="s">
        <v>859</v>
      </c>
      <c r="D401" s="33" t="s">
        <v>26</v>
      </c>
      <c r="E401" s="33" t="s">
        <v>78</v>
      </c>
      <c r="F401" s="33" t="s">
        <v>29</v>
      </c>
      <c r="G401" t="s">
        <v>10</v>
      </c>
      <c r="H401" s="33" t="s">
        <v>32</v>
      </c>
      <c r="I401" t="s">
        <v>48</v>
      </c>
      <c r="J401" s="33" t="s">
        <v>38</v>
      </c>
      <c r="K401" t="s">
        <v>42</v>
      </c>
      <c r="L401" s="33" t="s">
        <v>45</v>
      </c>
      <c r="M401">
        <v>15</v>
      </c>
      <c r="N401" s="33">
        <v>40</v>
      </c>
      <c r="O401" s="49">
        <v>0.1</v>
      </c>
      <c r="P401" s="56">
        <f t="shared" si="6"/>
        <v>60</v>
      </c>
      <c r="Q401">
        <v>540</v>
      </c>
      <c r="R401" s="58">
        <v>27</v>
      </c>
      <c r="S401" s="31">
        <v>567</v>
      </c>
    </row>
    <row r="402" spans="1:19" x14ac:dyDescent="0.35">
      <c r="A402" s="52">
        <v>42855</v>
      </c>
      <c r="B402" s="33" t="s">
        <v>860</v>
      </c>
      <c r="C402" t="s">
        <v>861</v>
      </c>
      <c r="D402" s="33" t="s">
        <v>25</v>
      </c>
      <c r="E402" s="33" t="s">
        <v>68</v>
      </c>
      <c r="F402" s="33" t="s">
        <v>27</v>
      </c>
      <c r="G402" t="s">
        <v>10</v>
      </c>
      <c r="H402" s="33" t="s">
        <v>30</v>
      </c>
      <c r="I402" t="s">
        <v>44</v>
      </c>
      <c r="J402" s="33" t="s">
        <v>35</v>
      </c>
      <c r="K402" t="s">
        <v>42</v>
      </c>
      <c r="L402" s="33" t="s">
        <v>43</v>
      </c>
      <c r="M402">
        <v>794</v>
      </c>
      <c r="N402" s="33">
        <v>8</v>
      </c>
      <c r="O402" s="49">
        <v>0.13</v>
      </c>
      <c r="P402" s="56">
        <f t="shared" si="6"/>
        <v>825.76</v>
      </c>
      <c r="Q402">
        <v>5526.24</v>
      </c>
      <c r="R402" s="58">
        <v>34</v>
      </c>
      <c r="S402" s="31">
        <v>5560.24</v>
      </c>
    </row>
    <row r="403" spans="1:19" x14ac:dyDescent="0.35">
      <c r="A403" s="52">
        <v>44365</v>
      </c>
      <c r="B403" s="33" t="s">
        <v>862</v>
      </c>
      <c r="C403" t="s">
        <v>863</v>
      </c>
      <c r="D403" s="33" t="s">
        <v>26</v>
      </c>
      <c r="E403" s="33" t="s">
        <v>52</v>
      </c>
      <c r="F403" s="33" t="s">
        <v>28</v>
      </c>
      <c r="G403" t="s">
        <v>9</v>
      </c>
      <c r="H403" s="33" t="s">
        <v>31</v>
      </c>
      <c r="I403" t="s">
        <v>45</v>
      </c>
      <c r="J403" s="33" t="s">
        <v>37</v>
      </c>
      <c r="K403" t="s">
        <v>39</v>
      </c>
      <c r="L403" s="33" t="s">
        <v>45</v>
      </c>
      <c r="M403">
        <v>96</v>
      </c>
      <c r="N403" s="33">
        <v>25</v>
      </c>
      <c r="O403" s="49">
        <v>0.1</v>
      </c>
      <c r="P403" s="56">
        <f t="shared" si="6"/>
        <v>240</v>
      </c>
      <c r="Q403">
        <v>2160</v>
      </c>
      <c r="R403" s="58">
        <v>38</v>
      </c>
      <c r="S403" s="31">
        <v>2198</v>
      </c>
    </row>
    <row r="404" spans="1:19" x14ac:dyDescent="0.35">
      <c r="A404" s="52">
        <v>42256</v>
      </c>
      <c r="B404" s="33" t="s">
        <v>864</v>
      </c>
      <c r="C404" t="s">
        <v>865</v>
      </c>
      <c r="D404" s="33" t="s">
        <v>25</v>
      </c>
      <c r="E404" s="33" t="s">
        <v>78</v>
      </c>
      <c r="F404" s="33" t="s">
        <v>28</v>
      </c>
      <c r="G404" t="s">
        <v>10</v>
      </c>
      <c r="H404" s="33" t="s">
        <v>30</v>
      </c>
      <c r="I404" t="s">
        <v>44</v>
      </c>
      <c r="J404" s="33" t="s">
        <v>36</v>
      </c>
      <c r="K404" t="s">
        <v>42</v>
      </c>
      <c r="L404" s="33" t="s">
        <v>45</v>
      </c>
      <c r="M404">
        <v>225</v>
      </c>
      <c r="N404" s="33">
        <v>12</v>
      </c>
      <c r="O404" s="49">
        <v>0.2</v>
      </c>
      <c r="P404" s="56">
        <f t="shared" si="6"/>
        <v>540.00000000000011</v>
      </c>
      <c r="Q404">
        <v>2160.0000000000005</v>
      </c>
      <c r="R404" s="58">
        <v>48</v>
      </c>
      <c r="S404" s="31">
        <v>2208.0000000000005</v>
      </c>
    </row>
    <row r="405" spans="1:19" x14ac:dyDescent="0.35">
      <c r="A405" s="52">
        <v>43672</v>
      </c>
      <c r="B405" s="33" t="s">
        <v>866</v>
      </c>
      <c r="C405" t="s">
        <v>867</v>
      </c>
      <c r="D405" s="33" t="s">
        <v>25</v>
      </c>
      <c r="E405" s="33" t="s">
        <v>106</v>
      </c>
      <c r="F405" s="33" t="s">
        <v>27</v>
      </c>
      <c r="G405" t="s">
        <v>12</v>
      </c>
      <c r="H405" s="33" t="s">
        <v>31</v>
      </c>
      <c r="I405" t="s">
        <v>44</v>
      </c>
      <c r="J405" s="33" t="s">
        <v>38</v>
      </c>
      <c r="K405" t="s">
        <v>39</v>
      </c>
      <c r="L405" s="33" t="s">
        <v>44</v>
      </c>
      <c r="M405">
        <v>15</v>
      </c>
      <c r="N405" s="33">
        <v>40</v>
      </c>
      <c r="O405" s="49">
        <v>0.08</v>
      </c>
      <c r="P405" s="56">
        <f t="shared" si="6"/>
        <v>48</v>
      </c>
      <c r="Q405">
        <v>552.00000000000011</v>
      </c>
      <c r="R405" s="58">
        <v>37</v>
      </c>
      <c r="S405" s="31">
        <v>589.00000000000011</v>
      </c>
    </row>
    <row r="406" spans="1:19" x14ac:dyDescent="0.35">
      <c r="A406" s="52">
        <v>44144</v>
      </c>
      <c r="B406" s="33" t="s">
        <v>868</v>
      </c>
      <c r="C406" t="s">
        <v>869</v>
      </c>
      <c r="D406" s="33" t="s">
        <v>25</v>
      </c>
      <c r="E406" s="33" t="s">
        <v>55</v>
      </c>
      <c r="F406" s="33" t="s">
        <v>29</v>
      </c>
      <c r="G406" t="s">
        <v>6</v>
      </c>
      <c r="H406" s="33" t="s">
        <v>30</v>
      </c>
      <c r="I406" t="s">
        <v>46</v>
      </c>
      <c r="J406" s="33" t="s">
        <v>37</v>
      </c>
      <c r="K406" t="s">
        <v>41</v>
      </c>
      <c r="L406" s="33" t="s">
        <v>45</v>
      </c>
      <c r="M406">
        <v>78</v>
      </c>
      <c r="N406" s="33">
        <v>25</v>
      </c>
      <c r="O406" s="49">
        <v>0.12</v>
      </c>
      <c r="P406" s="56">
        <f t="shared" si="6"/>
        <v>234</v>
      </c>
      <c r="Q406">
        <v>1716</v>
      </c>
      <c r="R406" s="58">
        <v>38</v>
      </c>
      <c r="S406" s="31">
        <v>1754</v>
      </c>
    </row>
    <row r="407" spans="1:19" x14ac:dyDescent="0.35">
      <c r="A407" s="52">
        <v>43612</v>
      </c>
      <c r="B407" s="33" t="s">
        <v>870</v>
      </c>
      <c r="C407" t="s">
        <v>871</v>
      </c>
      <c r="D407" s="33" t="s">
        <v>25</v>
      </c>
      <c r="E407" s="33" t="s">
        <v>52</v>
      </c>
      <c r="F407" s="33" t="s">
        <v>27</v>
      </c>
      <c r="G407" t="s">
        <v>10</v>
      </c>
      <c r="H407" s="33" t="s">
        <v>31</v>
      </c>
      <c r="I407" t="s">
        <v>45</v>
      </c>
      <c r="J407" s="33" t="s">
        <v>38</v>
      </c>
      <c r="K407" t="s">
        <v>41</v>
      </c>
      <c r="L407" s="33" t="s">
        <v>46</v>
      </c>
      <c r="M407">
        <v>19</v>
      </c>
      <c r="N407" s="33">
        <v>32</v>
      </c>
      <c r="O407" s="49">
        <v>0.14000000000000001</v>
      </c>
      <c r="P407" s="56">
        <f t="shared" si="6"/>
        <v>85.12</v>
      </c>
      <c r="Q407">
        <v>522.88</v>
      </c>
      <c r="R407" s="58">
        <v>26</v>
      </c>
      <c r="S407" s="31">
        <v>548.88</v>
      </c>
    </row>
    <row r="408" spans="1:19" x14ac:dyDescent="0.35">
      <c r="A408" s="52">
        <v>43496</v>
      </c>
      <c r="B408" s="33" t="s">
        <v>872</v>
      </c>
      <c r="C408" t="s">
        <v>873</v>
      </c>
      <c r="D408" s="33" t="s">
        <v>26</v>
      </c>
      <c r="E408" s="33" t="s">
        <v>58</v>
      </c>
      <c r="F408" s="33" t="s">
        <v>28</v>
      </c>
      <c r="G408" t="s">
        <v>9</v>
      </c>
      <c r="H408" s="33" t="s">
        <v>30</v>
      </c>
      <c r="I408" t="s">
        <v>47</v>
      </c>
      <c r="J408" s="33" t="s">
        <v>37</v>
      </c>
      <c r="K408" t="s">
        <v>41</v>
      </c>
      <c r="L408" s="33" t="s">
        <v>45</v>
      </c>
      <c r="M408">
        <v>64</v>
      </c>
      <c r="N408" s="33">
        <v>20</v>
      </c>
      <c r="O408" s="49">
        <v>0.18</v>
      </c>
      <c r="P408" s="56">
        <f t="shared" si="6"/>
        <v>230.39999999999998</v>
      </c>
      <c r="Q408">
        <v>1049.6000000000001</v>
      </c>
      <c r="R408" s="58">
        <v>38</v>
      </c>
      <c r="S408" s="31">
        <v>1087.6000000000001</v>
      </c>
    </row>
    <row r="409" spans="1:19" x14ac:dyDescent="0.35">
      <c r="A409" s="52">
        <v>44056</v>
      </c>
      <c r="B409" s="33" t="s">
        <v>874</v>
      </c>
      <c r="C409" t="s">
        <v>875</v>
      </c>
      <c r="D409" s="33" t="s">
        <v>24</v>
      </c>
      <c r="E409" s="33" t="s">
        <v>78</v>
      </c>
      <c r="F409" s="33" t="s">
        <v>28</v>
      </c>
      <c r="G409" t="s">
        <v>8</v>
      </c>
      <c r="H409" s="33" t="s">
        <v>31</v>
      </c>
      <c r="I409" t="s">
        <v>44</v>
      </c>
      <c r="J409" s="33" t="s">
        <v>36</v>
      </c>
      <c r="K409" t="s">
        <v>40</v>
      </c>
      <c r="L409" s="33" t="s">
        <v>44</v>
      </c>
      <c r="M409">
        <v>266</v>
      </c>
      <c r="N409" s="33">
        <v>15</v>
      </c>
      <c r="O409" s="49">
        <v>0.18</v>
      </c>
      <c r="P409" s="56">
        <f t="shared" si="6"/>
        <v>718.19999999999993</v>
      </c>
      <c r="Q409">
        <v>3271.8</v>
      </c>
      <c r="R409" s="58">
        <v>23</v>
      </c>
      <c r="S409" s="31">
        <v>3294.8</v>
      </c>
    </row>
    <row r="410" spans="1:19" x14ac:dyDescent="0.35">
      <c r="A410" s="52">
        <v>44202</v>
      </c>
      <c r="B410" s="33" t="s">
        <v>876</v>
      </c>
      <c r="C410" t="s">
        <v>877</v>
      </c>
      <c r="D410" s="33" t="s">
        <v>26</v>
      </c>
      <c r="E410" s="33" t="s">
        <v>85</v>
      </c>
      <c r="F410" s="33" t="s">
        <v>27</v>
      </c>
      <c r="G410" t="s">
        <v>13</v>
      </c>
      <c r="H410" s="33" t="s">
        <v>30</v>
      </c>
      <c r="I410" t="s">
        <v>48</v>
      </c>
      <c r="J410" s="33" t="s">
        <v>34</v>
      </c>
      <c r="K410" t="s">
        <v>42</v>
      </c>
      <c r="L410" s="33" t="s">
        <v>43</v>
      </c>
      <c r="M410">
        <v>284</v>
      </c>
      <c r="N410" s="33">
        <v>10</v>
      </c>
      <c r="O410" s="49">
        <v>0.09</v>
      </c>
      <c r="P410" s="56">
        <f t="shared" si="6"/>
        <v>255.59999999999997</v>
      </c>
      <c r="Q410">
        <v>2584.4</v>
      </c>
      <c r="R410" s="58">
        <v>28</v>
      </c>
      <c r="S410" s="31">
        <v>2612.4</v>
      </c>
    </row>
    <row r="411" spans="1:19" x14ac:dyDescent="0.35">
      <c r="A411" s="52">
        <v>44489</v>
      </c>
      <c r="B411" s="33" t="s">
        <v>878</v>
      </c>
      <c r="C411" t="s">
        <v>879</v>
      </c>
      <c r="D411" s="33" t="s">
        <v>25</v>
      </c>
      <c r="E411" s="33" t="s">
        <v>106</v>
      </c>
      <c r="F411" s="33" t="s">
        <v>27</v>
      </c>
      <c r="G411" t="s">
        <v>10</v>
      </c>
      <c r="H411" s="33" t="s">
        <v>31</v>
      </c>
      <c r="I411" t="s">
        <v>46</v>
      </c>
      <c r="J411" s="33" t="s">
        <v>38</v>
      </c>
      <c r="K411" t="s">
        <v>41</v>
      </c>
      <c r="L411" s="33" t="s">
        <v>46</v>
      </c>
      <c r="M411">
        <v>10</v>
      </c>
      <c r="N411" s="33">
        <v>24</v>
      </c>
      <c r="O411" s="49">
        <v>0.15</v>
      </c>
      <c r="P411" s="56">
        <f t="shared" si="6"/>
        <v>36</v>
      </c>
      <c r="Q411">
        <v>204</v>
      </c>
      <c r="R411" s="58">
        <v>23</v>
      </c>
      <c r="S411" s="31">
        <v>227</v>
      </c>
    </row>
    <row r="412" spans="1:19" x14ac:dyDescent="0.35">
      <c r="A412" s="52">
        <v>42299</v>
      </c>
      <c r="B412" s="33" t="s">
        <v>880</v>
      </c>
      <c r="C412" t="s">
        <v>881</v>
      </c>
      <c r="D412" s="33" t="s">
        <v>24</v>
      </c>
      <c r="E412" s="33" t="s">
        <v>85</v>
      </c>
      <c r="F412" s="33" t="s">
        <v>28</v>
      </c>
      <c r="G412" t="s">
        <v>7</v>
      </c>
      <c r="H412" s="33" t="s">
        <v>33</v>
      </c>
      <c r="I412" t="s">
        <v>48</v>
      </c>
      <c r="J412" s="33" t="s">
        <v>38</v>
      </c>
      <c r="K412" t="s">
        <v>39</v>
      </c>
      <c r="L412" s="33" t="s">
        <v>44</v>
      </c>
      <c r="M412">
        <v>11</v>
      </c>
      <c r="N412" s="33">
        <v>16</v>
      </c>
      <c r="O412" s="49">
        <v>0.08</v>
      </c>
      <c r="P412" s="56">
        <f t="shared" si="6"/>
        <v>14.08</v>
      </c>
      <c r="Q412">
        <v>161.92000000000002</v>
      </c>
      <c r="R412" s="58">
        <v>44</v>
      </c>
      <c r="S412" s="31">
        <v>205.92000000000002</v>
      </c>
    </row>
    <row r="413" spans="1:19" x14ac:dyDescent="0.35">
      <c r="A413" s="52">
        <v>42730</v>
      </c>
      <c r="B413" s="33" t="s">
        <v>882</v>
      </c>
      <c r="C413" t="s">
        <v>883</v>
      </c>
      <c r="D413" s="33" t="s">
        <v>24</v>
      </c>
      <c r="E413" s="33" t="s">
        <v>73</v>
      </c>
      <c r="F413" s="33" t="s">
        <v>29</v>
      </c>
      <c r="G413" t="s">
        <v>8</v>
      </c>
      <c r="H413" s="33" t="s">
        <v>33</v>
      </c>
      <c r="I413" t="s">
        <v>43</v>
      </c>
      <c r="J413" s="33" t="s">
        <v>37</v>
      </c>
      <c r="K413" t="s">
        <v>42</v>
      </c>
      <c r="L413" s="33" t="s">
        <v>46</v>
      </c>
      <c r="M413">
        <v>59</v>
      </c>
      <c r="N413" s="33">
        <v>15</v>
      </c>
      <c r="O413" s="49">
        <v>0.09</v>
      </c>
      <c r="P413" s="56">
        <f t="shared" si="6"/>
        <v>79.649999999999991</v>
      </c>
      <c r="Q413">
        <v>805.35</v>
      </c>
      <c r="R413" s="58">
        <v>47</v>
      </c>
      <c r="S413" s="31">
        <v>852.35</v>
      </c>
    </row>
    <row r="414" spans="1:19" x14ac:dyDescent="0.35">
      <c r="A414" s="52">
        <v>42410</v>
      </c>
      <c r="B414" s="33" t="s">
        <v>884</v>
      </c>
      <c r="C414" t="s">
        <v>885</v>
      </c>
      <c r="D414" s="33" t="s">
        <v>24</v>
      </c>
      <c r="E414" s="33" t="s">
        <v>78</v>
      </c>
      <c r="F414" s="33" t="s">
        <v>28</v>
      </c>
      <c r="G414" t="s">
        <v>9</v>
      </c>
      <c r="H414" s="33" t="s">
        <v>30</v>
      </c>
      <c r="I414" t="s">
        <v>44</v>
      </c>
      <c r="J414" s="33" t="s">
        <v>35</v>
      </c>
      <c r="K414" t="s">
        <v>39</v>
      </c>
      <c r="L414" s="33" t="s">
        <v>44</v>
      </c>
      <c r="M414">
        <v>752</v>
      </c>
      <c r="N414" s="33">
        <v>10</v>
      </c>
      <c r="O414" s="49">
        <v>0.09</v>
      </c>
      <c r="P414" s="56">
        <f t="shared" si="6"/>
        <v>676.8</v>
      </c>
      <c r="Q414">
        <v>6843.2</v>
      </c>
      <c r="R414" s="58">
        <v>42</v>
      </c>
      <c r="S414" s="31">
        <v>6885.2</v>
      </c>
    </row>
    <row r="415" spans="1:19" x14ac:dyDescent="0.35">
      <c r="A415" s="52">
        <v>42480</v>
      </c>
      <c r="B415" s="33" t="s">
        <v>886</v>
      </c>
      <c r="C415" t="s">
        <v>887</v>
      </c>
      <c r="D415" s="33" t="s">
        <v>24</v>
      </c>
      <c r="E415" s="33" t="s">
        <v>78</v>
      </c>
      <c r="F415" s="33" t="s">
        <v>27</v>
      </c>
      <c r="G415" t="s">
        <v>10</v>
      </c>
      <c r="H415" s="33" t="s">
        <v>30</v>
      </c>
      <c r="I415" t="s">
        <v>47</v>
      </c>
      <c r="J415" s="33" t="s">
        <v>35</v>
      </c>
      <c r="K415" t="s">
        <v>40</v>
      </c>
      <c r="L415" s="33" t="s">
        <v>43</v>
      </c>
      <c r="M415">
        <v>925</v>
      </c>
      <c r="N415" s="33">
        <v>8</v>
      </c>
      <c r="O415" s="49">
        <v>0.18</v>
      </c>
      <c r="P415" s="56">
        <f t="shared" si="6"/>
        <v>1332</v>
      </c>
      <c r="Q415">
        <v>6068.0000000000009</v>
      </c>
      <c r="R415" s="58">
        <v>28</v>
      </c>
      <c r="S415" s="31">
        <v>6096.0000000000009</v>
      </c>
    </row>
    <row r="416" spans="1:19" x14ac:dyDescent="0.35">
      <c r="A416" s="52">
        <v>42535</v>
      </c>
      <c r="B416" s="33" t="s">
        <v>888</v>
      </c>
      <c r="C416" t="s">
        <v>889</v>
      </c>
      <c r="D416" s="33" t="s">
        <v>24</v>
      </c>
      <c r="E416" s="33" t="s">
        <v>115</v>
      </c>
      <c r="F416" s="33" t="s">
        <v>28</v>
      </c>
      <c r="G416" t="s">
        <v>11</v>
      </c>
      <c r="H416" s="33" t="s">
        <v>30</v>
      </c>
      <c r="I416" t="s">
        <v>44</v>
      </c>
      <c r="J416" s="33" t="s">
        <v>34</v>
      </c>
      <c r="K416" t="s">
        <v>42</v>
      </c>
      <c r="L416" s="33" t="s">
        <v>44</v>
      </c>
      <c r="M416">
        <v>258</v>
      </c>
      <c r="N416" s="33">
        <v>10</v>
      </c>
      <c r="O416" s="49">
        <v>0.17</v>
      </c>
      <c r="P416" s="56">
        <f t="shared" si="6"/>
        <v>438.6</v>
      </c>
      <c r="Q416">
        <v>2141.3999999999996</v>
      </c>
      <c r="R416" s="58">
        <v>50</v>
      </c>
      <c r="S416" s="31">
        <v>2191.3999999999996</v>
      </c>
    </row>
    <row r="417" spans="1:19" x14ac:dyDescent="0.35">
      <c r="A417" s="52">
        <v>44407</v>
      </c>
      <c r="B417" s="33" t="s">
        <v>890</v>
      </c>
      <c r="C417" t="s">
        <v>891</v>
      </c>
      <c r="D417" s="33" t="s">
        <v>24</v>
      </c>
      <c r="E417" s="33" t="s">
        <v>52</v>
      </c>
      <c r="F417" s="33" t="s">
        <v>28</v>
      </c>
      <c r="G417" t="s">
        <v>10</v>
      </c>
      <c r="H417" s="33" t="s">
        <v>31</v>
      </c>
      <c r="I417" t="s">
        <v>48</v>
      </c>
      <c r="J417" s="33" t="s">
        <v>38</v>
      </c>
      <c r="K417" t="s">
        <v>39</v>
      </c>
      <c r="L417" s="33" t="s">
        <v>44</v>
      </c>
      <c r="M417">
        <v>18</v>
      </c>
      <c r="N417" s="33">
        <v>40</v>
      </c>
      <c r="O417" s="49">
        <v>0.12</v>
      </c>
      <c r="P417" s="56">
        <f t="shared" si="6"/>
        <v>86.399999999999991</v>
      </c>
      <c r="Q417">
        <v>633.6</v>
      </c>
      <c r="R417" s="58">
        <v>32</v>
      </c>
      <c r="S417" s="31">
        <v>665.6</v>
      </c>
    </row>
    <row r="418" spans="1:19" x14ac:dyDescent="0.35">
      <c r="A418" s="52">
        <v>43164</v>
      </c>
      <c r="B418" s="33" t="s">
        <v>892</v>
      </c>
      <c r="C418" t="s">
        <v>893</v>
      </c>
      <c r="D418" s="33" t="s">
        <v>24</v>
      </c>
      <c r="E418" s="33" t="s">
        <v>115</v>
      </c>
      <c r="F418" s="33" t="s">
        <v>27</v>
      </c>
      <c r="G418" t="s">
        <v>13</v>
      </c>
      <c r="H418" s="33" t="s">
        <v>33</v>
      </c>
      <c r="I418" t="s">
        <v>43</v>
      </c>
      <c r="J418" s="33" t="s">
        <v>34</v>
      </c>
      <c r="K418" t="s">
        <v>41</v>
      </c>
      <c r="L418" s="33" t="s">
        <v>45</v>
      </c>
      <c r="M418">
        <v>207</v>
      </c>
      <c r="N418" s="33">
        <v>4</v>
      </c>
      <c r="O418" s="49">
        <v>0.14000000000000001</v>
      </c>
      <c r="P418" s="56">
        <f t="shared" si="6"/>
        <v>115.92000000000002</v>
      </c>
      <c r="Q418">
        <v>712.08</v>
      </c>
      <c r="R418" s="58">
        <v>22</v>
      </c>
      <c r="S418" s="31">
        <v>734.08</v>
      </c>
    </row>
    <row r="419" spans="1:19" x14ac:dyDescent="0.35">
      <c r="A419" s="52">
        <v>43433</v>
      </c>
      <c r="B419" s="33" t="s">
        <v>894</v>
      </c>
      <c r="C419" t="s">
        <v>895</v>
      </c>
      <c r="D419" s="33" t="s">
        <v>25</v>
      </c>
      <c r="E419" s="33" t="s">
        <v>115</v>
      </c>
      <c r="F419" s="33" t="s">
        <v>27</v>
      </c>
      <c r="G419" t="s">
        <v>6</v>
      </c>
      <c r="H419" s="33" t="s">
        <v>31</v>
      </c>
      <c r="I419" t="s">
        <v>45</v>
      </c>
      <c r="J419" s="33" t="s">
        <v>36</v>
      </c>
      <c r="K419" t="s">
        <v>39</v>
      </c>
      <c r="L419" s="33" t="s">
        <v>44</v>
      </c>
      <c r="M419">
        <v>358</v>
      </c>
      <c r="N419" s="33">
        <v>12</v>
      </c>
      <c r="O419" s="49">
        <v>0.11</v>
      </c>
      <c r="P419" s="56">
        <f t="shared" si="6"/>
        <v>472.56</v>
      </c>
      <c r="Q419">
        <v>3823.44</v>
      </c>
      <c r="R419" s="58">
        <v>41</v>
      </c>
      <c r="S419" s="31">
        <v>3864.44</v>
      </c>
    </row>
    <row r="420" spans="1:19" x14ac:dyDescent="0.35">
      <c r="A420" s="52">
        <v>43352</v>
      </c>
      <c r="B420" s="33" t="s">
        <v>896</v>
      </c>
      <c r="C420" t="s">
        <v>897</v>
      </c>
      <c r="D420" s="33" t="s">
        <v>26</v>
      </c>
      <c r="E420" s="33" t="s">
        <v>78</v>
      </c>
      <c r="F420" s="33" t="s">
        <v>27</v>
      </c>
      <c r="G420" t="s">
        <v>13</v>
      </c>
      <c r="H420" s="33" t="s">
        <v>32</v>
      </c>
      <c r="I420" t="s">
        <v>43</v>
      </c>
      <c r="J420" s="33" t="s">
        <v>35</v>
      </c>
      <c r="K420" t="s">
        <v>40</v>
      </c>
      <c r="L420" s="33" t="s">
        <v>44</v>
      </c>
      <c r="M420">
        <v>868</v>
      </c>
      <c r="N420" s="33">
        <v>6</v>
      </c>
      <c r="O420" s="49">
        <v>0.14000000000000001</v>
      </c>
      <c r="P420" s="56">
        <f t="shared" si="6"/>
        <v>729.12000000000012</v>
      </c>
      <c r="Q420">
        <v>4478.88</v>
      </c>
      <c r="R420" s="58">
        <v>28</v>
      </c>
      <c r="S420" s="31">
        <v>4506.88</v>
      </c>
    </row>
    <row r="421" spans="1:19" x14ac:dyDescent="0.35">
      <c r="A421" s="52">
        <v>44348</v>
      </c>
      <c r="B421" s="33" t="s">
        <v>898</v>
      </c>
      <c r="C421" t="s">
        <v>899</v>
      </c>
      <c r="D421" s="33" t="s">
        <v>24</v>
      </c>
      <c r="E421" s="33" t="s">
        <v>68</v>
      </c>
      <c r="F421" s="33" t="s">
        <v>27</v>
      </c>
      <c r="G421" t="s">
        <v>13</v>
      </c>
      <c r="H421" s="33" t="s">
        <v>30</v>
      </c>
      <c r="I421" t="s">
        <v>46</v>
      </c>
      <c r="J421" s="33" t="s">
        <v>37</v>
      </c>
      <c r="K421" t="s">
        <v>41</v>
      </c>
      <c r="L421" s="33" t="s">
        <v>43</v>
      </c>
      <c r="M421">
        <v>36</v>
      </c>
      <c r="N421" s="33">
        <v>15</v>
      </c>
      <c r="O421" s="49">
        <v>0.2</v>
      </c>
      <c r="P421" s="56">
        <f t="shared" si="6"/>
        <v>108</v>
      </c>
      <c r="Q421">
        <v>432</v>
      </c>
      <c r="R421" s="58">
        <v>34</v>
      </c>
      <c r="S421" s="31">
        <v>466</v>
      </c>
    </row>
    <row r="422" spans="1:19" x14ac:dyDescent="0.35">
      <c r="A422" s="52">
        <v>42938</v>
      </c>
      <c r="B422" s="33" t="s">
        <v>900</v>
      </c>
      <c r="C422" t="s">
        <v>901</v>
      </c>
      <c r="D422" s="33" t="s">
        <v>26</v>
      </c>
      <c r="E422" s="33" t="s">
        <v>85</v>
      </c>
      <c r="F422" s="33" t="s">
        <v>29</v>
      </c>
      <c r="G422" t="s">
        <v>6</v>
      </c>
      <c r="H422" s="33" t="s">
        <v>31</v>
      </c>
      <c r="I422" t="s">
        <v>45</v>
      </c>
      <c r="J422" s="33" t="s">
        <v>36</v>
      </c>
      <c r="K422" t="s">
        <v>41</v>
      </c>
      <c r="L422" s="33" t="s">
        <v>44</v>
      </c>
      <c r="M422">
        <v>377</v>
      </c>
      <c r="N422" s="33">
        <v>12</v>
      </c>
      <c r="O422" s="49">
        <v>0.15</v>
      </c>
      <c r="P422" s="56">
        <f t="shared" si="6"/>
        <v>678.59999999999991</v>
      </c>
      <c r="Q422">
        <v>3845.3999999999996</v>
      </c>
      <c r="R422" s="58">
        <v>36</v>
      </c>
      <c r="S422" s="31">
        <v>3881.3999999999996</v>
      </c>
    </row>
    <row r="423" spans="1:19" x14ac:dyDescent="0.35">
      <c r="A423" s="52">
        <v>43481</v>
      </c>
      <c r="B423" s="33" t="s">
        <v>902</v>
      </c>
      <c r="C423" t="s">
        <v>903</v>
      </c>
      <c r="D423" s="33" t="s">
        <v>26</v>
      </c>
      <c r="E423" s="33" t="s">
        <v>73</v>
      </c>
      <c r="F423" s="33" t="s">
        <v>28</v>
      </c>
      <c r="G423" t="s">
        <v>13</v>
      </c>
      <c r="H423" s="33" t="s">
        <v>33</v>
      </c>
      <c r="I423" t="s">
        <v>48</v>
      </c>
      <c r="J423" s="33" t="s">
        <v>37</v>
      </c>
      <c r="K423" t="s">
        <v>41</v>
      </c>
      <c r="L423" s="33" t="s">
        <v>45</v>
      </c>
      <c r="M423">
        <v>78</v>
      </c>
      <c r="N423" s="33">
        <v>15</v>
      </c>
      <c r="O423" s="49">
        <v>0.2</v>
      </c>
      <c r="P423" s="56">
        <f t="shared" si="6"/>
        <v>234</v>
      </c>
      <c r="Q423">
        <v>936</v>
      </c>
      <c r="R423" s="58">
        <v>20</v>
      </c>
      <c r="S423" s="31">
        <v>956</v>
      </c>
    </row>
    <row r="424" spans="1:19" x14ac:dyDescent="0.35">
      <c r="A424" s="52">
        <v>43245</v>
      </c>
      <c r="B424" s="33" t="s">
        <v>904</v>
      </c>
      <c r="C424" t="s">
        <v>905</v>
      </c>
      <c r="D424" s="33" t="s">
        <v>26</v>
      </c>
      <c r="E424" s="33" t="s">
        <v>68</v>
      </c>
      <c r="F424" s="33" t="s">
        <v>29</v>
      </c>
      <c r="G424" t="s">
        <v>9</v>
      </c>
      <c r="H424" s="33" t="s">
        <v>31</v>
      </c>
      <c r="I424" t="s">
        <v>48</v>
      </c>
      <c r="J424" s="33" t="s">
        <v>35</v>
      </c>
      <c r="K424" t="s">
        <v>42</v>
      </c>
      <c r="L424" s="33" t="s">
        <v>44</v>
      </c>
      <c r="M424">
        <v>977</v>
      </c>
      <c r="N424" s="33">
        <v>10</v>
      </c>
      <c r="O424" s="49">
        <v>0.08</v>
      </c>
      <c r="P424" s="56">
        <f t="shared" si="6"/>
        <v>781.6</v>
      </c>
      <c r="Q424">
        <v>8988.4000000000015</v>
      </c>
      <c r="R424" s="58">
        <v>39</v>
      </c>
      <c r="S424" s="31">
        <v>9027.4000000000015</v>
      </c>
    </row>
    <row r="425" spans="1:19" x14ac:dyDescent="0.35">
      <c r="A425" s="52">
        <v>43075</v>
      </c>
      <c r="B425" s="33" t="s">
        <v>906</v>
      </c>
      <c r="C425" t="s">
        <v>907</v>
      </c>
      <c r="D425" s="33" t="s">
        <v>24</v>
      </c>
      <c r="E425" s="33" t="s">
        <v>73</v>
      </c>
      <c r="F425" s="33" t="s">
        <v>28</v>
      </c>
      <c r="G425" t="s">
        <v>12</v>
      </c>
      <c r="H425" s="33" t="s">
        <v>33</v>
      </c>
      <c r="I425" t="s">
        <v>44</v>
      </c>
      <c r="J425" s="33" t="s">
        <v>37</v>
      </c>
      <c r="K425" t="s">
        <v>41</v>
      </c>
      <c r="L425" s="33" t="s">
        <v>45</v>
      </c>
      <c r="M425">
        <v>90</v>
      </c>
      <c r="N425" s="33">
        <v>10</v>
      </c>
      <c r="O425" s="49">
        <v>0.09</v>
      </c>
      <c r="P425" s="56">
        <f t="shared" si="6"/>
        <v>80.999999999999986</v>
      </c>
      <c r="Q425">
        <v>819</v>
      </c>
      <c r="R425" s="58">
        <v>41</v>
      </c>
      <c r="S425" s="31">
        <v>860</v>
      </c>
    </row>
    <row r="426" spans="1:19" x14ac:dyDescent="0.35">
      <c r="A426" s="52">
        <v>44423</v>
      </c>
      <c r="B426" s="33" t="s">
        <v>908</v>
      </c>
      <c r="C426" t="s">
        <v>909</v>
      </c>
      <c r="D426" s="33" t="s">
        <v>24</v>
      </c>
      <c r="E426" s="33" t="s">
        <v>55</v>
      </c>
      <c r="F426" s="33" t="s">
        <v>27</v>
      </c>
      <c r="G426" t="s">
        <v>6</v>
      </c>
      <c r="H426" s="33" t="s">
        <v>30</v>
      </c>
      <c r="I426" t="s">
        <v>43</v>
      </c>
      <c r="J426" s="33" t="s">
        <v>36</v>
      </c>
      <c r="K426" t="s">
        <v>40</v>
      </c>
      <c r="L426" s="33" t="s">
        <v>45</v>
      </c>
      <c r="M426">
        <v>338</v>
      </c>
      <c r="N426" s="33">
        <v>6</v>
      </c>
      <c r="O426" s="49">
        <v>0.17</v>
      </c>
      <c r="P426" s="56">
        <f t="shared" si="6"/>
        <v>344.76</v>
      </c>
      <c r="Q426">
        <v>1683.2399999999998</v>
      </c>
      <c r="R426" s="58">
        <v>47</v>
      </c>
      <c r="S426" s="31">
        <v>1730.2399999999998</v>
      </c>
    </row>
    <row r="427" spans="1:19" x14ac:dyDescent="0.35">
      <c r="A427" s="52">
        <v>43324</v>
      </c>
      <c r="B427" s="33" t="s">
        <v>910</v>
      </c>
      <c r="C427" t="s">
        <v>911</v>
      </c>
      <c r="D427" s="33" t="s">
        <v>26</v>
      </c>
      <c r="E427" s="33" t="s">
        <v>85</v>
      </c>
      <c r="F427" s="33" t="s">
        <v>29</v>
      </c>
      <c r="G427" t="s">
        <v>6</v>
      </c>
      <c r="H427" s="33" t="s">
        <v>31</v>
      </c>
      <c r="I427" t="s">
        <v>43</v>
      </c>
      <c r="J427" s="33" t="s">
        <v>38</v>
      </c>
      <c r="K427" t="s">
        <v>40</v>
      </c>
      <c r="L427" s="33" t="s">
        <v>44</v>
      </c>
      <c r="M427">
        <v>12</v>
      </c>
      <c r="N427" s="33">
        <v>24</v>
      </c>
      <c r="O427" s="49">
        <v>0.08</v>
      </c>
      <c r="P427" s="56">
        <f t="shared" si="6"/>
        <v>23.04</v>
      </c>
      <c r="Q427">
        <v>264.96000000000004</v>
      </c>
      <c r="R427" s="58">
        <v>46</v>
      </c>
      <c r="S427" s="31">
        <v>310.96000000000004</v>
      </c>
    </row>
    <row r="428" spans="1:19" x14ac:dyDescent="0.35">
      <c r="A428" s="52">
        <v>44349</v>
      </c>
      <c r="B428" s="33" t="s">
        <v>912</v>
      </c>
      <c r="C428" t="s">
        <v>913</v>
      </c>
      <c r="D428" s="33" t="s">
        <v>26</v>
      </c>
      <c r="E428" s="33" t="s">
        <v>58</v>
      </c>
      <c r="F428" s="33" t="s">
        <v>27</v>
      </c>
      <c r="G428" t="s">
        <v>13</v>
      </c>
      <c r="H428" s="33" t="s">
        <v>31</v>
      </c>
      <c r="I428" t="s">
        <v>43</v>
      </c>
      <c r="J428" s="33" t="s">
        <v>38</v>
      </c>
      <c r="K428" t="s">
        <v>41</v>
      </c>
      <c r="L428" s="33" t="s">
        <v>43</v>
      </c>
      <c r="M428">
        <v>11</v>
      </c>
      <c r="N428" s="33">
        <v>24</v>
      </c>
      <c r="O428" s="49">
        <v>0.1</v>
      </c>
      <c r="P428" s="56">
        <f t="shared" si="6"/>
        <v>26.400000000000006</v>
      </c>
      <c r="Q428">
        <v>237.60000000000002</v>
      </c>
      <c r="R428" s="58">
        <v>50</v>
      </c>
      <c r="S428" s="31">
        <v>287.60000000000002</v>
      </c>
    </row>
    <row r="429" spans="1:19" x14ac:dyDescent="0.35">
      <c r="A429" s="52">
        <v>43292</v>
      </c>
      <c r="B429" s="33" t="s">
        <v>914</v>
      </c>
      <c r="C429" t="s">
        <v>915</v>
      </c>
      <c r="D429" s="33" t="s">
        <v>24</v>
      </c>
      <c r="E429" s="33" t="s">
        <v>115</v>
      </c>
      <c r="F429" s="33" t="s">
        <v>27</v>
      </c>
      <c r="G429" t="s">
        <v>9</v>
      </c>
      <c r="H429" s="33" t="s">
        <v>32</v>
      </c>
      <c r="I429" t="s">
        <v>47</v>
      </c>
      <c r="J429" s="33" t="s">
        <v>34</v>
      </c>
      <c r="K429" t="s">
        <v>40</v>
      </c>
      <c r="L429" s="33" t="s">
        <v>45</v>
      </c>
      <c r="M429">
        <v>266</v>
      </c>
      <c r="N429" s="33">
        <v>10</v>
      </c>
      <c r="O429" s="49">
        <v>0.08</v>
      </c>
      <c r="P429" s="56">
        <f t="shared" si="6"/>
        <v>212.8</v>
      </c>
      <c r="Q429">
        <v>2447.2000000000003</v>
      </c>
      <c r="R429" s="58">
        <v>24</v>
      </c>
      <c r="S429" s="31">
        <v>2471.2000000000003</v>
      </c>
    </row>
    <row r="430" spans="1:19" x14ac:dyDescent="0.35">
      <c r="A430" s="52">
        <v>43339</v>
      </c>
      <c r="B430" s="33" t="s">
        <v>916</v>
      </c>
      <c r="C430" t="s">
        <v>917</v>
      </c>
      <c r="D430" s="33" t="s">
        <v>24</v>
      </c>
      <c r="E430" s="33" t="s">
        <v>58</v>
      </c>
      <c r="F430" s="33" t="s">
        <v>28</v>
      </c>
      <c r="G430" t="s">
        <v>7</v>
      </c>
      <c r="H430" s="33" t="s">
        <v>31</v>
      </c>
      <c r="I430" t="s">
        <v>43</v>
      </c>
      <c r="J430" s="33" t="s">
        <v>37</v>
      </c>
      <c r="K430" t="s">
        <v>40</v>
      </c>
      <c r="L430" s="33" t="s">
        <v>43</v>
      </c>
      <c r="M430">
        <v>55</v>
      </c>
      <c r="N430" s="33">
        <v>15</v>
      </c>
      <c r="O430" s="49">
        <v>0.17</v>
      </c>
      <c r="P430" s="56">
        <f t="shared" si="6"/>
        <v>140.25000000000003</v>
      </c>
      <c r="Q430">
        <v>684.75</v>
      </c>
      <c r="R430" s="58">
        <v>40</v>
      </c>
      <c r="S430" s="31">
        <v>724.75</v>
      </c>
    </row>
    <row r="431" spans="1:19" x14ac:dyDescent="0.35">
      <c r="A431" s="52">
        <v>44312</v>
      </c>
      <c r="B431" s="33" t="s">
        <v>918</v>
      </c>
      <c r="C431" t="s">
        <v>919</v>
      </c>
      <c r="D431" s="33" t="s">
        <v>26</v>
      </c>
      <c r="E431" s="33" t="s">
        <v>58</v>
      </c>
      <c r="F431" s="33" t="s">
        <v>29</v>
      </c>
      <c r="G431" t="s">
        <v>8</v>
      </c>
      <c r="H431" s="33" t="s">
        <v>32</v>
      </c>
      <c r="I431" t="s">
        <v>46</v>
      </c>
      <c r="J431" s="33" t="s">
        <v>37</v>
      </c>
      <c r="K431" t="s">
        <v>42</v>
      </c>
      <c r="L431" s="33" t="s">
        <v>46</v>
      </c>
      <c r="M431">
        <v>54</v>
      </c>
      <c r="N431" s="33">
        <v>15</v>
      </c>
      <c r="O431" s="49">
        <v>0.12</v>
      </c>
      <c r="P431" s="56">
        <f t="shared" si="6"/>
        <v>97.199999999999989</v>
      </c>
      <c r="Q431">
        <v>712.8</v>
      </c>
      <c r="R431" s="58">
        <v>35</v>
      </c>
      <c r="S431" s="31">
        <v>747.8</v>
      </c>
    </row>
    <row r="432" spans="1:19" x14ac:dyDescent="0.35">
      <c r="A432" s="52">
        <v>43283</v>
      </c>
      <c r="B432" s="33" t="s">
        <v>920</v>
      </c>
      <c r="C432" t="s">
        <v>921</v>
      </c>
      <c r="D432" s="33" t="s">
        <v>24</v>
      </c>
      <c r="E432" s="33" t="s">
        <v>68</v>
      </c>
      <c r="F432" s="33" t="s">
        <v>27</v>
      </c>
      <c r="G432" t="s">
        <v>13</v>
      </c>
      <c r="H432" s="33" t="s">
        <v>33</v>
      </c>
      <c r="I432" t="s">
        <v>47</v>
      </c>
      <c r="J432" s="33" t="s">
        <v>37</v>
      </c>
      <c r="K432" t="s">
        <v>40</v>
      </c>
      <c r="L432" s="33" t="s">
        <v>45</v>
      </c>
      <c r="M432">
        <v>56</v>
      </c>
      <c r="N432" s="33">
        <v>10</v>
      </c>
      <c r="O432" s="49">
        <v>0.14000000000000001</v>
      </c>
      <c r="P432" s="56">
        <f t="shared" si="6"/>
        <v>78.400000000000006</v>
      </c>
      <c r="Q432">
        <v>481.59999999999997</v>
      </c>
      <c r="R432" s="58">
        <v>45</v>
      </c>
      <c r="S432" s="31">
        <v>526.59999999999991</v>
      </c>
    </row>
    <row r="433" spans="1:19" x14ac:dyDescent="0.35">
      <c r="A433" s="52">
        <v>43413</v>
      </c>
      <c r="B433" s="33" t="s">
        <v>922</v>
      </c>
      <c r="C433" t="s">
        <v>923</v>
      </c>
      <c r="D433" s="33" t="s">
        <v>26</v>
      </c>
      <c r="E433" s="33" t="s">
        <v>58</v>
      </c>
      <c r="F433" s="33" t="s">
        <v>28</v>
      </c>
      <c r="G433" t="s">
        <v>6</v>
      </c>
      <c r="H433" s="33" t="s">
        <v>30</v>
      </c>
      <c r="I433" t="s">
        <v>44</v>
      </c>
      <c r="J433" s="33" t="s">
        <v>35</v>
      </c>
      <c r="K433" t="s">
        <v>40</v>
      </c>
      <c r="L433" s="33" t="s">
        <v>43</v>
      </c>
      <c r="M433">
        <v>1102</v>
      </c>
      <c r="N433" s="33">
        <v>6</v>
      </c>
      <c r="O433" s="49">
        <v>0.2</v>
      </c>
      <c r="P433" s="56">
        <f t="shared" si="6"/>
        <v>1322.4</v>
      </c>
      <c r="Q433">
        <v>5289.6</v>
      </c>
      <c r="R433" s="58">
        <v>41</v>
      </c>
      <c r="S433" s="31">
        <v>5330.6</v>
      </c>
    </row>
    <row r="434" spans="1:19" x14ac:dyDescent="0.35">
      <c r="A434" s="52">
        <v>43899</v>
      </c>
      <c r="B434" s="33" t="s">
        <v>924</v>
      </c>
      <c r="C434" t="s">
        <v>925</v>
      </c>
      <c r="D434" s="33" t="s">
        <v>24</v>
      </c>
      <c r="E434" s="33" t="s">
        <v>106</v>
      </c>
      <c r="F434" s="33" t="s">
        <v>29</v>
      </c>
      <c r="G434" t="s">
        <v>6</v>
      </c>
      <c r="H434" s="33" t="s">
        <v>30</v>
      </c>
      <c r="I434" t="s">
        <v>46</v>
      </c>
      <c r="J434" s="33" t="s">
        <v>35</v>
      </c>
      <c r="K434" t="s">
        <v>39</v>
      </c>
      <c r="L434" s="33" t="s">
        <v>45</v>
      </c>
      <c r="M434">
        <v>748</v>
      </c>
      <c r="N434" s="33">
        <v>4</v>
      </c>
      <c r="O434" s="49">
        <v>0.12</v>
      </c>
      <c r="P434" s="56">
        <f t="shared" si="6"/>
        <v>359.03999999999996</v>
      </c>
      <c r="Q434">
        <v>2632.96</v>
      </c>
      <c r="R434" s="58">
        <v>32</v>
      </c>
      <c r="S434" s="31">
        <v>2664.96</v>
      </c>
    </row>
    <row r="435" spans="1:19" x14ac:dyDescent="0.35">
      <c r="A435" s="52">
        <v>44551</v>
      </c>
      <c r="B435" s="33" t="s">
        <v>926</v>
      </c>
      <c r="C435" t="s">
        <v>927</v>
      </c>
      <c r="D435" s="33" t="s">
        <v>25</v>
      </c>
      <c r="E435" s="33" t="s">
        <v>68</v>
      </c>
      <c r="F435" s="33" t="s">
        <v>27</v>
      </c>
      <c r="G435" t="s">
        <v>10</v>
      </c>
      <c r="H435" s="33" t="s">
        <v>33</v>
      </c>
      <c r="I435" t="s">
        <v>47</v>
      </c>
      <c r="J435" s="33" t="s">
        <v>37</v>
      </c>
      <c r="K435" t="s">
        <v>40</v>
      </c>
      <c r="L435" s="33" t="s">
        <v>44</v>
      </c>
      <c r="M435">
        <v>79</v>
      </c>
      <c r="N435" s="33">
        <v>10</v>
      </c>
      <c r="O435" s="49">
        <v>0.14000000000000001</v>
      </c>
      <c r="P435" s="56">
        <f t="shared" si="6"/>
        <v>110.60000000000001</v>
      </c>
      <c r="Q435">
        <v>679.4</v>
      </c>
      <c r="R435" s="58">
        <v>37</v>
      </c>
      <c r="S435" s="31">
        <v>716.4</v>
      </c>
    </row>
    <row r="436" spans="1:19" x14ac:dyDescent="0.35">
      <c r="A436" s="52">
        <v>42695</v>
      </c>
      <c r="B436" s="33" t="s">
        <v>928</v>
      </c>
      <c r="C436" t="s">
        <v>929</v>
      </c>
      <c r="D436" s="33" t="s">
        <v>26</v>
      </c>
      <c r="E436" s="33" t="s">
        <v>55</v>
      </c>
      <c r="F436" s="33" t="s">
        <v>29</v>
      </c>
      <c r="G436" t="s">
        <v>7</v>
      </c>
      <c r="H436" s="33" t="s">
        <v>32</v>
      </c>
      <c r="I436" t="s">
        <v>47</v>
      </c>
      <c r="J436" s="33" t="s">
        <v>38</v>
      </c>
      <c r="K436" t="s">
        <v>40</v>
      </c>
      <c r="L436" s="33" t="s">
        <v>43</v>
      </c>
      <c r="M436">
        <v>12</v>
      </c>
      <c r="N436" s="33">
        <v>24</v>
      </c>
      <c r="O436" s="49">
        <v>0.1</v>
      </c>
      <c r="P436" s="56">
        <f t="shared" si="6"/>
        <v>28.800000000000004</v>
      </c>
      <c r="Q436">
        <v>259.20000000000005</v>
      </c>
      <c r="R436" s="58">
        <v>23</v>
      </c>
      <c r="S436" s="31">
        <v>282.20000000000005</v>
      </c>
    </row>
    <row r="437" spans="1:19" x14ac:dyDescent="0.35">
      <c r="A437" s="52">
        <v>42966</v>
      </c>
      <c r="B437" s="33" t="s">
        <v>930</v>
      </c>
      <c r="C437" t="s">
        <v>931</v>
      </c>
      <c r="D437" s="33" t="s">
        <v>26</v>
      </c>
      <c r="E437" s="33" t="s">
        <v>115</v>
      </c>
      <c r="F437" s="33" t="s">
        <v>28</v>
      </c>
      <c r="G437" t="s">
        <v>6</v>
      </c>
      <c r="H437" s="33" t="s">
        <v>30</v>
      </c>
      <c r="I437" t="s">
        <v>43</v>
      </c>
      <c r="J437" s="33" t="s">
        <v>34</v>
      </c>
      <c r="K437" t="s">
        <v>39</v>
      </c>
      <c r="L437" s="33" t="s">
        <v>45</v>
      </c>
      <c r="M437">
        <v>293</v>
      </c>
      <c r="N437" s="33">
        <v>4</v>
      </c>
      <c r="O437" s="49">
        <v>0.18</v>
      </c>
      <c r="P437" s="56">
        <f t="shared" si="6"/>
        <v>210.95999999999998</v>
      </c>
      <c r="Q437">
        <v>961.04000000000008</v>
      </c>
      <c r="R437" s="58">
        <v>50</v>
      </c>
      <c r="S437" s="31">
        <v>1011.0400000000001</v>
      </c>
    </row>
    <row r="438" spans="1:19" x14ac:dyDescent="0.35">
      <c r="A438" s="52">
        <v>44279</v>
      </c>
      <c r="B438" s="33" t="s">
        <v>932</v>
      </c>
      <c r="C438" t="s">
        <v>933</v>
      </c>
      <c r="D438" s="33" t="s">
        <v>26</v>
      </c>
      <c r="E438" s="33" t="s">
        <v>85</v>
      </c>
      <c r="F438" s="33" t="s">
        <v>27</v>
      </c>
      <c r="G438" t="s">
        <v>7</v>
      </c>
      <c r="H438" s="33" t="s">
        <v>33</v>
      </c>
      <c r="I438" t="s">
        <v>44</v>
      </c>
      <c r="J438" s="33" t="s">
        <v>36</v>
      </c>
      <c r="K438" t="s">
        <v>42</v>
      </c>
      <c r="L438" s="33" t="s">
        <v>44</v>
      </c>
      <c r="M438">
        <v>324</v>
      </c>
      <c r="N438" s="33">
        <v>9</v>
      </c>
      <c r="O438" s="49">
        <v>0.12</v>
      </c>
      <c r="P438" s="56">
        <f t="shared" si="6"/>
        <v>349.92</v>
      </c>
      <c r="Q438">
        <v>2566.08</v>
      </c>
      <c r="R438" s="58">
        <v>49</v>
      </c>
      <c r="S438" s="31">
        <v>2615.08</v>
      </c>
    </row>
    <row r="439" spans="1:19" x14ac:dyDescent="0.35">
      <c r="A439" s="52">
        <v>42916</v>
      </c>
      <c r="B439" s="33" t="s">
        <v>934</v>
      </c>
      <c r="C439" t="s">
        <v>935</v>
      </c>
      <c r="D439" s="33" t="s">
        <v>25</v>
      </c>
      <c r="E439" s="33" t="s">
        <v>52</v>
      </c>
      <c r="F439" s="33" t="s">
        <v>27</v>
      </c>
      <c r="G439" t="s">
        <v>7</v>
      </c>
      <c r="H439" s="33" t="s">
        <v>32</v>
      </c>
      <c r="I439" t="s">
        <v>46</v>
      </c>
      <c r="J439" s="33" t="s">
        <v>35</v>
      </c>
      <c r="K439" t="s">
        <v>41</v>
      </c>
      <c r="L439" s="33" t="s">
        <v>45</v>
      </c>
      <c r="M439">
        <v>1041</v>
      </c>
      <c r="N439" s="33">
        <v>8</v>
      </c>
      <c r="O439" s="49">
        <v>0.1</v>
      </c>
      <c r="P439" s="56">
        <f t="shared" si="6"/>
        <v>832.80000000000007</v>
      </c>
      <c r="Q439">
        <v>7495.2</v>
      </c>
      <c r="R439" s="58">
        <v>23</v>
      </c>
      <c r="S439" s="31">
        <v>7518.2</v>
      </c>
    </row>
    <row r="440" spans="1:19" x14ac:dyDescent="0.35">
      <c r="A440" s="52">
        <v>44090</v>
      </c>
      <c r="B440" s="33" t="s">
        <v>936</v>
      </c>
      <c r="C440" t="s">
        <v>937</v>
      </c>
      <c r="D440" s="33" t="s">
        <v>24</v>
      </c>
      <c r="E440" s="33" t="s">
        <v>78</v>
      </c>
      <c r="F440" s="33" t="s">
        <v>28</v>
      </c>
      <c r="G440" t="s">
        <v>6</v>
      </c>
      <c r="H440" s="33" t="s">
        <v>30</v>
      </c>
      <c r="I440" t="s">
        <v>44</v>
      </c>
      <c r="J440" s="33" t="s">
        <v>35</v>
      </c>
      <c r="K440" t="s">
        <v>41</v>
      </c>
      <c r="L440" s="33" t="s">
        <v>44</v>
      </c>
      <c r="M440">
        <v>953</v>
      </c>
      <c r="N440" s="33">
        <v>4</v>
      </c>
      <c r="O440" s="49">
        <v>0.11</v>
      </c>
      <c r="P440" s="56">
        <f t="shared" si="6"/>
        <v>419.32</v>
      </c>
      <c r="Q440">
        <v>3392.68</v>
      </c>
      <c r="R440" s="58">
        <v>47</v>
      </c>
      <c r="S440" s="31">
        <v>3439.68</v>
      </c>
    </row>
    <row r="441" spans="1:19" x14ac:dyDescent="0.35">
      <c r="A441" s="52">
        <v>42291</v>
      </c>
      <c r="B441" s="33" t="s">
        <v>938</v>
      </c>
      <c r="C441" t="s">
        <v>939</v>
      </c>
      <c r="D441" s="33" t="s">
        <v>24</v>
      </c>
      <c r="E441" s="33" t="s">
        <v>73</v>
      </c>
      <c r="F441" s="33" t="s">
        <v>27</v>
      </c>
      <c r="G441" t="s">
        <v>10</v>
      </c>
      <c r="H441" s="33" t="s">
        <v>31</v>
      </c>
      <c r="I441" t="s">
        <v>45</v>
      </c>
      <c r="J441" s="33" t="s">
        <v>38</v>
      </c>
      <c r="K441" t="s">
        <v>40</v>
      </c>
      <c r="L441" s="33" t="s">
        <v>45</v>
      </c>
      <c r="M441">
        <v>19</v>
      </c>
      <c r="N441" s="33">
        <v>32</v>
      </c>
      <c r="O441" s="49">
        <v>0.2</v>
      </c>
      <c r="P441" s="56">
        <f t="shared" si="6"/>
        <v>121.60000000000001</v>
      </c>
      <c r="Q441">
        <v>486.40000000000003</v>
      </c>
      <c r="R441" s="58">
        <v>49</v>
      </c>
      <c r="S441" s="31">
        <v>535.40000000000009</v>
      </c>
    </row>
    <row r="442" spans="1:19" x14ac:dyDescent="0.35">
      <c r="A442" s="52">
        <v>44000</v>
      </c>
      <c r="B442" s="33" t="s">
        <v>940</v>
      </c>
      <c r="C442" t="s">
        <v>941</v>
      </c>
      <c r="D442" s="33" t="s">
        <v>24</v>
      </c>
      <c r="E442" s="33" t="s">
        <v>115</v>
      </c>
      <c r="F442" s="33" t="s">
        <v>29</v>
      </c>
      <c r="G442" t="s">
        <v>11</v>
      </c>
      <c r="H442" s="33" t="s">
        <v>31</v>
      </c>
      <c r="I442" t="s">
        <v>43</v>
      </c>
      <c r="J442" s="33" t="s">
        <v>37</v>
      </c>
      <c r="K442" t="s">
        <v>41</v>
      </c>
      <c r="L442" s="33" t="s">
        <v>43</v>
      </c>
      <c r="M442">
        <v>85</v>
      </c>
      <c r="N442" s="33">
        <v>25</v>
      </c>
      <c r="O442" s="49">
        <v>0.19</v>
      </c>
      <c r="P442" s="56">
        <f t="shared" si="6"/>
        <v>403.75</v>
      </c>
      <c r="Q442">
        <v>1721.25</v>
      </c>
      <c r="R442" s="58">
        <v>27</v>
      </c>
      <c r="S442" s="31">
        <v>1748.25</v>
      </c>
    </row>
    <row r="443" spans="1:19" x14ac:dyDescent="0.35">
      <c r="A443" s="52">
        <v>43892</v>
      </c>
      <c r="B443" s="33" t="s">
        <v>942</v>
      </c>
      <c r="C443" t="s">
        <v>943</v>
      </c>
      <c r="D443" s="33" t="s">
        <v>26</v>
      </c>
      <c r="E443" s="33" t="s">
        <v>106</v>
      </c>
      <c r="F443" s="33" t="s">
        <v>29</v>
      </c>
      <c r="G443" t="s">
        <v>8</v>
      </c>
      <c r="H443" s="33" t="s">
        <v>32</v>
      </c>
      <c r="I443" t="s">
        <v>48</v>
      </c>
      <c r="J443" s="33" t="s">
        <v>36</v>
      </c>
      <c r="K443" t="s">
        <v>39</v>
      </c>
      <c r="L443" s="33" t="s">
        <v>44</v>
      </c>
      <c r="M443">
        <v>318</v>
      </c>
      <c r="N443" s="33">
        <v>15</v>
      </c>
      <c r="O443" s="49">
        <v>0.09</v>
      </c>
      <c r="P443" s="56">
        <f t="shared" si="6"/>
        <v>429.29999999999995</v>
      </c>
      <c r="Q443">
        <v>4340.7</v>
      </c>
      <c r="R443" s="58">
        <v>47</v>
      </c>
      <c r="S443" s="31">
        <v>4387.7</v>
      </c>
    </row>
    <row r="444" spans="1:19" x14ac:dyDescent="0.35">
      <c r="A444" s="52">
        <v>42598</v>
      </c>
      <c r="B444" s="33" t="s">
        <v>944</v>
      </c>
      <c r="C444" t="s">
        <v>945</v>
      </c>
      <c r="D444" s="33" t="s">
        <v>26</v>
      </c>
      <c r="E444" s="33" t="s">
        <v>68</v>
      </c>
      <c r="F444" s="33" t="s">
        <v>27</v>
      </c>
      <c r="G444" t="s">
        <v>11</v>
      </c>
      <c r="H444" s="33" t="s">
        <v>31</v>
      </c>
      <c r="I444" t="s">
        <v>48</v>
      </c>
      <c r="J444" s="33" t="s">
        <v>34</v>
      </c>
      <c r="K444" t="s">
        <v>39</v>
      </c>
      <c r="L444" s="33" t="s">
        <v>46</v>
      </c>
      <c r="M444">
        <v>263</v>
      </c>
      <c r="N444" s="33">
        <v>4</v>
      </c>
      <c r="O444" s="49">
        <v>0.08</v>
      </c>
      <c r="P444" s="56">
        <f t="shared" si="6"/>
        <v>84.16</v>
      </c>
      <c r="Q444">
        <v>967.84</v>
      </c>
      <c r="R444" s="58">
        <v>26</v>
      </c>
      <c r="S444" s="31">
        <v>993.84</v>
      </c>
    </row>
    <row r="445" spans="1:19" x14ac:dyDescent="0.35">
      <c r="A445" s="52">
        <v>42347</v>
      </c>
      <c r="B445" s="33" t="s">
        <v>946</v>
      </c>
      <c r="C445" t="s">
        <v>947</v>
      </c>
      <c r="D445" s="33" t="s">
        <v>24</v>
      </c>
      <c r="E445" s="33" t="s">
        <v>106</v>
      </c>
      <c r="F445" s="33" t="s">
        <v>28</v>
      </c>
      <c r="G445" t="s">
        <v>12</v>
      </c>
      <c r="H445" s="33" t="s">
        <v>32</v>
      </c>
      <c r="I445" t="s">
        <v>47</v>
      </c>
      <c r="J445" s="33" t="s">
        <v>37</v>
      </c>
      <c r="K445" t="s">
        <v>39</v>
      </c>
      <c r="L445" s="33" t="s">
        <v>44</v>
      </c>
      <c r="M445">
        <v>74</v>
      </c>
      <c r="N445" s="33">
        <v>10</v>
      </c>
      <c r="O445" s="49">
        <v>0.08</v>
      </c>
      <c r="P445" s="56">
        <f t="shared" si="6"/>
        <v>59.2</v>
      </c>
      <c r="Q445">
        <v>680.80000000000007</v>
      </c>
      <c r="R445" s="58">
        <v>26</v>
      </c>
      <c r="S445" s="31">
        <v>706.80000000000007</v>
      </c>
    </row>
    <row r="446" spans="1:19" x14ac:dyDescent="0.35">
      <c r="A446" s="52">
        <v>42797</v>
      </c>
      <c r="B446" s="33" t="s">
        <v>948</v>
      </c>
      <c r="C446" t="s">
        <v>949</v>
      </c>
      <c r="D446" s="33" t="s">
        <v>24</v>
      </c>
      <c r="E446" s="33" t="s">
        <v>52</v>
      </c>
      <c r="F446" s="33" t="s">
        <v>28</v>
      </c>
      <c r="G446" t="s">
        <v>10</v>
      </c>
      <c r="H446" s="33" t="s">
        <v>30</v>
      </c>
      <c r="I446" t="s">
        <v>46</v>
      </c>
      <c r="J446" s="33" t="s">
        <v>38</v>
      </c>
      <c r="K446" t="s">
        <v>40</v>
      </c>
      <c r="L446" s="33" t="s">
        <v>43</v>
      </c>
      <c r="M446">
        <v>16</v>
      </c>
      <c r="N446" s="33">
        <v>24</v>
      </c>
      <c r="O446" s="49">
        <v>0.15</v>
      </c>
      <c r="P446" s="56">
        <f t="shared" si="6"/>
        <v>57.599999999999994</v>
      </c>
      <c r="Q446">
        <v>326.39999999999998</v>
      </c>
      <c r="R446" s="58">
        <v>23</v>
      </c>
      <c r="S446" s="31">
        <v>349.4</v>
      </c>
    </row>
    <row r="447" spans="1:19" x14ac:dyDescent="0.35">
      <c r="A447" s="52">
        <v>43057</v>
      </c>
      <c r="B447" s="33" t="s">
        <v>950</v>
      </c>
      <c r="C447" t="s">
        <v>951</v>
      </c>
      <c r="D447" s="33" t="s">
        <v>25</v>
      </c>
      <c r="E447" s="33" t="s">
        <v>63</v>
      </c>
      <c r="F447" s="33" t="s">
        <v>29</v>
      </c>
      <c r="G447" t="s">
        <v>13</v>
      </c>
      <c r="H447" s="33" t="s">
        <v>33</v>
      </c>
      <c r="I447" t="s">
        <v>45</v>
      </c>
      <c r="J447" s="33" t="s">
        <v>38</v>
      </c>
      <c r="K447" t="s">
        <v>41</v>
      </c>
      <c r="L447" s="33" t="s">
        <v>45</v>
      </c>
      <c r="M447">
        <v>11</v>
      </c>
      <c r="N447" s="33">
        <v>40</v>
      </c>
      <c r="O447" s="49">
        <v>0.09</v>
      </c>
      <c r="P447" s="56">
        <f t="shared" si="6"/>
        <v>39.599999999999994</v>
      </c>
      <c r="Q447">
        <v>400.4</v>
      </c>
      <c r="R447" s="58">
        <v>40</v>
      </c>
      <c r="S447" s="31">
        <v>440.4</v>
      </c>
    </row>
    <row r="448" spans="1:19" x14ac:dyDescent="0.35">
      <c r="A448" s="52">
        <v>43920</v>
      </c>
      <c r="B448" s="33" t="s">
        <v>952</v>
      </c>
      <c r="C448" t="s">
        <v>953</v>
      </c>
      <c r="D448" s="33" t="s">
        <v>25</v>
      </c>
      <c r="E448" s="33" t="s">
        <v>52</v>
      </c>
      <c r="F448" s="33" t="s">
        <v>27</v>
      </c>
      <c r="G448" t="s">
        <v>6</v>
      </c>
      <c r="H448" s="33" t="s">
        <v>33</v>
      </c>
      <c r="I448" t="s">
        <v>47</v>
      </c>
      <c r="J448" s="33" t="s">
        <v>36</v>
      </c>
      <c r="K448" t="s">
        <v>40</v>
      </c>
      <c r="L448" s="33" t="s">
        <v>44</v>
      </c>
      <c r="M448">
        <v>481</v>
      </c>
      <c r="N448" s="33">
        <v>6</v>
      </c>
      <c r="O448" s="49">
        <v>0.14000000000000001</v>
      </c>
      <c r="P448" s="56">
        <f t="shared" si="6"/>
        <v>404.04</v>
      </c>
      <c r="Q448">
        <v>2481.96</v>
      </c>
      <c r="R448" s="58">
        <v>22</v>
      </c>
      <c r="S448" s="31">
        <v>2503.96</v>
      </c>
    </row>
    <row r="449" spans="1:19" x14ac:dyDescent="0.35">
      <c r="A449" s="52">
        <v>44453</v>
      </c>
      <c r="B449" s="33" t="s">
        <v>954</v>
      </c>
      <c r="C449" t="s">
        <v>955</v>
      </c>
      <c r="D449" s="33" t="s">
        <v>26</v>
      </c>
      <c r="E449" s="33" t="s">
        <v>68</v>
      </c>
      <c r="F449" s="33" t="s">
        <v>27</v>
      </c>
      <c r="G449" t="s">
        <v>9</v>
      </c>
      <c r="H449" s="33" t="s">
        <v>33</v>
      </c>
      <c r="I449" t="s">
        <v>48</v>
      </c>
      <c r="J449" s="33" t="s">
        <v>36</v>
      </c>
      <c r="K449" t="s">
        <v>41</v>
      </c>
      <c r="L449" s="33" t="s">
        <v>46</v>
      </c>
      <c r="M449">
        <v>438</v>
      </c>
      <c r="N449" s="33">
        <v>9</v>
      </c>
      <c r="O449" s="49">
        <v>0.15</v>
      </c>
      <c r="P449" s="56">
        <f t="shared" si="6"/>
        <v>591.29999999999995</v>
      </c>
      <c r="Q449">
        <v>3350.7</v>
      </c>
      <c r="R449" s="58">
        <v>22</v>
      </c>
      <c r="S449" s="31">
        <v>3372.7</v>
      </c>
    </row>
    <row r="450" spans="1:19" x14ac:dyDescent="0.35">
      <c r="A450" s="52">
        <v>44166</v>
      </c>
      <c r="B450" s="33" t="s">
        <v>956</v>
      </c>
      <c r="C450" t="s">
        <v>957</v>
      </c>
      <c r="D450" s="33" t="s">
        <v>24</v>
      </c>
      <c r="E450" s="33" t="s">
        <v>68</v>
      </c>
      <c r="F450" s="33" t="s">
        <v>29</v>
      </c>
      <c r="G450" t="s">
        <v>7</v>
      </c>
      <c r="H450" s="33" t="s">
        <v>31</v>
      </c>
      <c r="I450" t="s">
        <v>46</v>
      </c>
      <c r="J450" s="33" t="s">
        <v>38</v>
      </c>
      <c r="K450" t="s">
        <v>39</v>
      </c>
      <c r="L450" s="33" t="s">
        <v>43</v>
      </c>
      <c r="M450">
        <v>10</v>
      </c>
      <c r="N450" s="33">
        <v>16</v>
      </c>
      <c r="O450" s="49">
        <v>0.17</v>
      </c>
      <c r="P450" s="56">
        <f t="shared" si="6"/>
        <v>27.200000000000003</v>
      </c>
      <c r="Q450">
        <v>132.79999999999998</v>
      </c>
      <c r="R450" s="58">
        <v>25</v>
      </c>
      <c r="S450" s="31">
        <v>157.79999999999998</v>
      </c>
    </row>
    <row r="451" spans="1:19" x14ac:dyDescent="0.35">
      <c r="A451" s="52">
        <v>43512</v>
      </c>
      <c r="B451" s="33" t="s">
        <v>958</v>
      </c>
      <c r="C451" t="s">
        <v>959</v>
      </c>
      <c r="D451" s="33" t="s">
        <v>24</v>
      </c>
      <c r="E451" s="33" t="s">
        <v>115</v>
      </c>
      <c r="F451" s="33" t="s">
        <v>28</v>
      </c>
      <c r="G451" t="s">
        <v>11</v>
      </c>
      <c r="H451" s="33" t="s">
        <v>32</v>
      </c>
      <c r="I451" t="s">
        <v>45</v>
      </c>
      <c r="J451" s="33" t="s">
        <v>37</v>
      </c>
      <c r="K451" t="s">
        <v>41</v>
      </c>
      <c r="L451" s="33" t="s">
        <v>43</v>
      </c>
      <c r="M451">
        <v>61</v>
      </c>
      <c r="N451" s="33">
        <v>10</v>
      </c>
      <c r="O451" s="49">
        <v>0.12</v>
      </c>
      <c r="P451" s="56">
        <f t="shared" ref="P451:P514" si="7">O451*N451*M451</f>
        <v>73.2</v>
      </c>
      <c r="Q451">
        <v>536.80000000000007</v>
      </c>
      <c r="R451" s="58">
        <v>21</v>
      </c>
      <c r="S451" s="31">
        <v>557.80000000000007</v>
      </c>
    </row>
    <row r="452" spans="1:19" x14ac:dyDescent="0.35">
      <c r="A452" s="52">
        <v>42857</v>
      </c>
      <c r="B452" s="33" t="s">
        <v>960</v>
      </c>
      <c r="C452" t="s">
        <v>961</v>
      </c>
      <c r="D452" s="33" t="s">
        <v>25</v>
      </c>
      <c r="E452" s="33" t="s">
        <v>55</v>
      </c>
      <c r="F452" s="33" t="s">
        <v>28</v>
      </c>
      <c r="G452" t="s">
        <v>9</v>
      </c>
      <c r="H452" s="33" t="s">
        <v>32</v>
      </c>
      <c r="I452" t="s">
        <v>46</v>
      </c>
      <c r="J452" s="33" t="s">
        <v>36</v>
      </c>
      <c r="K452" t="s">
        <v>42</v>
      </c>
      <c r="L452" s="33" t="s">
        <v>45</v>
      </c>
      <c r="M452">
        <v>345</v>
      </c>
      <c r="N452" s="33">
        <v>9</v>
      </c>
      <c r="O452" s="49">
        <v>0.15</v>
      </c>
      <c r="P452" s="56">
        <f t="shared" si="7"/>
        <v>465.74999999999994</v>
      </c>
      <c r="Q452">
        <v>2639.25</v>
      </c>
      <c r="R452" s="58">
        <v>23</v>
      </c>
      <c r="S452" s="31">
        <v>2662.25</v>
      </c>
    </row>
    <row r="453" spans="1:19" x14ac:dyDescent="0.35">
      <c r="A453" s="52">
        <v>44077</v>
      </c>
      <c r="B453" s="33" t="s">
        <v>962</v>
      </c>
      <c r="C453" t="s">
        <v>963</v>
      </c>
      <c r="D453" s="33" t="s">
        <v>26</v>
      </c>
      <c r="E453" s="33" t="s">
        <v>73</v>
      </c>
      <c r="F453" s="33" t="s">
        <v>28</v>
      </c>
      <c r="G453" t="s">
        <v>12</v>
      </c>
      <c r="H453" s="33" t="s">
        <v>30</v>
      </c>
      <c r="I453" t="s">
        <v>45</v>
      </c>
      <c r="J453" s="33" t="s">
        <v>34</v>
      </c>
      <c r="K453" t="s">
        <v>40</v>
      </c>
      <c r="L453" s="33" t="s">
        <v>44</v>
      </c>
      <c r="M453">
        <v>235</v>
      </c>
      <c r="N453" s="33">
        <v>8</v>
      </c>
      <c r="O453" s="49">
        <v>0.19</v>
      </c>
      <c r="P453" s="56">
        <f t="shared" si="7"/>
        <v>357.2</v>
      </c>
      <c r="Q453">
        <v>1522.8000000000002</v>
      </c>
      <c r="R453" s="58">
        <v>42</v>
      </c>
      <c r="S453" s="31">
        <v>1564.8000000000002</v>
      </c>
    </row>
    <row r="454" spans="1:19" x14ac:dyDescent="0.35">
      <c r="A454" s="52">
        <v>43523</v>
      </c>
      <c r="B454" s="33" t="s">
        <v>964</v>
      </c>
      <c r="C454" t="s">
        <v>965</v>
      </c>
      <c r="D454" s="33" t="s">
        <v>24</v>
      </c>
      <c r="E454" s="33" t="s">
        <v>106</v>
      </c>
      <c r="F454" s="33" t="s">
        <v>27</v>
      </c>
      <c r="G454" t="s">
        <v>12</v>
      </c>
      <c r="H454" s="33" t="s">
        <v>33</v>
      </c>
      <c r="I454" t="s">
        <v>48</v>
      </c>
      <c r="J454" s="33" t="s">
        <v>34</v>
      </c>
      <c r="K454" t="s">
        <v>41</v>
      </c>
      <c r="L454" s="33" t="s">
        <v>46</v>
      </c>
      <c r="M454">
        <v>269</v>
      </c>
      <c r="N454" s="33">
        <v>8</v>
      </c>
      <c r="O454" s="49">
        <v>0.16</v>
      </c>
      <c r="P454" s="56">
        <f t="shared" si="7"/>
        <v>344.32</v>
      </c>
      <c r="Q454">
        <v>1807.6799999999998</v>
      </c>
      <c r="R454" s="58">
        <v>42</v>
      </c>
      <c r="S454" s="31">
        <v>1849.6799999999998</v>
      </c>
    </row>
    <row r="455" spans="1:19" x14ac:dyDescent="0.35">
      <c r="A455" s="52">
        <v>42848</v>
      </c>
      <c r="B455" s="33" t="s">
        <v>966</v>
      </c>
      <c r="C455" t="s">
        <v>967</v>
      </c>
      <c r="D455" s="33" t="s">
        <v>26</v>
      </c>
      <c r="E455" s="33" t="s">
        <v>58</v>
      </c>
      <c r="F455" s="33" t="s">
        <v>28</v>
      </c>
      <c r="G455" t="s">
        <v>9</v>
      </c>
      <c r="H455" s="33" t="s">
        <v>33</v>
      </c>
      <c r="I455" t="s">
        <v>43</v>
      </c>
      <c r="J455" s="33" t="s">
        <v>35</v>
      </c>
      <c r="K455" t="s">
        <v>39</v>
      </c>
      <c r="L455" s="33" t="s">
        <v>45</v>
      </c>
      <c r="M455">
        <v>974</v>
      </c>
      <c r="N455" s="33">
        <v>10</v>
      </c>
      <c r="O455" s="49">
        <v>0.17</v>
      </c>
      <c r="P455" s="56">
        <f t="shared" si="7"/>
        <v>1655.8000000000002</v>
      </c>
      <c r="Q455">
        <v>8084.1999999999989</v>
      </c>
      <c r="R455" s="58">
        <v>26</v>
      </c>
      <c r="S455" s="31">
        <v>8110.1999999999989</v>
      </c>
    </row>
    <row r="456" spans="1:19" x14ac:dyDescent="0.35">
      <c r="A456" s="52">
        <v>43411</v>
      </c>
      <c r="B456" s="33" t="s">
        <v>968</v>
      </c>
      <c r="C456" t="s">
        <v>969</v>
      </c>
      <c r="D456" s="33" t="s">
        <v>26</v>
      </c>
      <c r="E456" s="33" t="s">
        <v>58</v>
      </c>
      <c r="F456" s="33" t="s">
        <v>29</v>
      </c>
      <c r="G456" t="s">
        <v>11</v>
      </c>
      <c r="H456" s="33" t="s">
        <v>32</v>
      </c>
      <c r="I456" t="s">
        <v>47</v>
      </c>
      <c r="J456" s="33" t="s">
        <v>38</v>
      </c>
      <c r="K456" t="s">
        <v>42</v>
      </c>
      <c r="L456" s="33" t="s">
        <v>43</v>
      </c>
      <c r="M456">
        <v>19</v>
      </c>
      <c r="N456" s="33">
        <v>16</v>
      </c>
      <c r="O456" s="49">
        <v>0.11</v>
      </c>
      <c r="P456" s="56">
        <f t="shared" si="7"/>
        <v>33.44</v>
      </c>
      <c r="Q456">
        <v>270.56</v>
      </c>
      <c r="R456" s="58">
        <v>23</v>
      </c>
      <c r="S456" s="31">
        <v>293.56</v>
      </c>
    </row>
    <row r="457" spans="1:19" x14ac:dyDescent="0.35">
      <c r="A457" s="52">
        <v>43414</v>
      </c>
      <c r="B457" s="33" t="s">
        <v>970</v>
      </c>
      <c r="C457" t="s">
        <v>971</v>
      </c>
      <c r="D457" s="33" t="s">
        <v>25</v>
      </c>
      <c r="E457" s="33" t="s">
        <v>85</v>
      </c>
      <c r="F457" s="33" t="s">
        <v>29</v>
      </c>
      <c r="G457" t="s">
        <v>10</v>
      </c>
      <c r="H457" s="33" t="s">
        <v>31</v>
      </c>
      <c r="I457" t="s">
        <v>48</v>
      </c>
      <c r="J457" s="33" t="s">
        <v>35</v>
      </c>
      <c r="K457" t="s">
        <v>40</v>
      </c>
      <c r="L457" s="33" t="s">
        <v>44</v>
      </c>
      <c r="M457">
        <v>708</v>
      </c>
      <c r="N457" s="33">
        <v>4</v>
      </c>
      <c r="O457" s="49">
        <v>0.18</v>
      </c>
      <c r="P457" s="56">
        <f t="shared" si="7"/>
        <v>509.76</v>
      </c>
      <c r="Q457">
        <v>2322.2400000000002</v>
      </c>
      <c r="R457" s="58">
        <v>30</v>
      </c>
      <c r="S457" s="31">
        <v>2352.2400000000002</v>
      </c>
    </row>
    <row r="458" spans="1:19" x14ac:dyDescent="0.35">
      <c r="A458" s="52">
        <v>43277</v>
      </c>
      <c r="B458" s="33" t="s">
        <v>972</v>
      </c>
      <c r="C458" t="s">
        <v>973</v>
      </c>
      <c r="D458" s="33" t="s">
        <v>25</v>
      </c>
      <c r="E458" s="33" t="s">
        <v>68</v>
      </c>
      <c r="F458" s="33" t="s">
        <v>27</v>
      </c>
      <c r="G458" t="s">
        <v>8</v>
      </c>
      <c r="H458" s="33" t="s">
        <v>32</v>
      </c>
      <c r="I458" t="s">
        <v>45</v>
      </c>
      <c r="J458" s="33" t="s">
        <v>38</v>
      </c>
      <c r="K458" t="s">
        <v>40</v>
      </c>
      <c r="L458" s="33" t="s">
        <v>43</v>
      </c>
      <c r="M458">
        <v>19</v>
      </c>
      <c r="N458" s="33">
        <v>24</v>
      </c>
      <c r="O458" s="49">
        <v>0.19</v>
      </c>
      <c r="P458" s="56">
        <f t="shared" si="7"/>
        <v>86.640000000000015</v>
      </c>
      <c r="Q458">
        <v>369.36</v>
      </c>
      <c r="R458" s="58">
        <v>40</v>
      </c>
      <c r="S458" s="31">
        <v>409.36</v>
      </c>
    </row>
    <row r="459" spans="1:19" x14ac:dyDescent="0.35">
      <c r="A459" s="52">
        <v>43987</v>
      </c>
      <c r="B459" s="33" t="s">
        <v>974</v>
      </c>
      <c r="C459" t="s">
        <v>975</v>
      </c>
      <c r="D459" s="33" t="s">
        <v>26</v>
      </c>
      <c r="E459" s="33" t="s">
        <v>58</v>
      </c>
      <c r="F459" s="33" t="s">
        <v>28</v>
      </c>
      <c r="G459" t="s">
        <v>12</v>
      </c>
      <c r="H459" s="33" t="s">
        <v>32</v>
      </c>
      <c r="I459" t="s">
        <v>48</v>
      </c>
      <c r="J459" s="33" t="s">
        <v>38</v>
      </c>
      <c r="K459" t="s">
        <v>40</v>
      </c>
      <c r="L459" s="33" t="s">
        <v>43</v>
      </c>
      <c r="M459">
        <v>11</v>
      </c>
      <c r="N459" s="33">
        <v>40</v>
      </c>
      <c r="O459" s="49">
        <v>0.18</v>
      </c>
      <c r="P459" s="56">
        <f t="shared" si="7"/>
        <v>79.199999999999989</v>
      </c>
      <c r="Q459">
        <v>360.80000000000007</v>
      </c>
      <c r="R459" s="58">
        <v>26</v>
      </c>
      <c r="S459" s="31">
        <v>386.80000000000007</v>
      </c>
    </row>
    <row r="460" spans="1:19" x14ac:dyDescent="0.35">
      <c r="A460" s="52">
        <v>42238</v>
      </c>
      <c r="B460" s="33" t="s">
        <v>976</v>
      </c>
      <c r="C460" t="s">
        <v>977</v>
      </c>
      <c r="D460" s="33" t="s">
        <v>26</v>
      </c>
      <c r="E460" s="33" t="s">
        <v>52</v>
      </c>
      <c r="F460" s="33" t="s">
        <v>27</v>
      </c>
      <c r="G460" t="s">
        <v>11</v>
      </c>
      <c r="H460" s="33" t="s">
        <v>32</v>
      </c>
      <c r="I460" t="s">
        <v>48</v>
      </c>
      <c r="J460" s="33" t="s">
        <v>34</v>
      </c>
      <c r="K460" t="s">
        <v>39</v>
      </c>
      <c r="L460" s="33" t="s">
        <v>43</v>
      </c>
      <c r="M460">
        <v>265</v>
      </c>
      <c r="N460" s="33">
        <v>10</v>
      </c>
      <c r="O460" s="49">
        <v>0.12</v>
      </c>
      <c r="P460" s="56">
        <f t="shared" si="7"/>
        <v>318</v>
      </c>
      <c r="Q460">
        <v>2332</v>
      </c>
      <c r="R460" s="58">
        <v>30</v>
      </c>
      <c r="S460" s="31">
        <v>2362</v>
      </c>
    </row>
    <row r="461" spans="1:19" x14ac:dyDescent="0.35">
      <c r="A461" s="52">
        <v>43509</v>
      </c>
      <c r="B461" s="33" t="s">
        <v>978</v>
      </c>
      <c r="C461" t="s">
        <v>979</v>
      </c>
      <c r="D461" s="33" t="s">
        <v>24</v>
      </c>
      <c r="E461" s="33" t="s">
        <v>55</v>
      </c>
      <c r="F461" s="33" t="s">
        <v>29</v>
      </c>
      <c r="G461" t="s">
        <v>7</v>
      </c>
      <c r="H461" s="33" t="s">
        <v>31</v>
      </c>
      <c r="I461" t="s">
        <v>46</v>
      </c>
      <c r="J461" s="33" t="s">
        <v>34</v>
      </c>
      <c r="K461" t="s">
        <v>40</v>
      </c>
      <c r="L461" s="33" t="s">
        <v>46</v>
      </c>
      <c r="M461">
        <v>291</v>
      </c>
      <c r="N461" s="33">
        <v>8</v>
      </c>
      <c r="O461" s="49">
        <v>0.08</v>
      </c>
      <c r="P461" s="56">
        <f t="shared" si="7"/>
        <v>186.24</v>
      </c>
      <c r="Q461">
        <v>2141.7600000000002</v>
      </c>
      <c r="R461" s="58">
        <v>25</v>
      </c>
      <c r="S461" s="31">
        <v>2166.7600000000002</v>
      </c>
    </row>
    <row r="462" spans="1:19" x14ac:dyDescent="0.35">
      <c r="A462" s="52">
        <v>43016</v>
      </c>
      <c r="B462" s="33" t="s">
        <v>980</v>
      </c>
      <c r="C462" t="s">
        <v>981</v>
      </c>
      <c r="D462" s="33" t="s">
        <v>24</v>
      </c>
      <c r="E462" s="33" t="s">
        <v>63</v>
      </c>
      <c r="F462" s="33" t="s">
        <v>27</v>
      </c>
      <c r="G462" t="s">
        <v>13</v>
      </c>
      <c r="H462" s="33" t="s">
        <v>32</v>
      </c>
      <c r="I462" t="s">
        <v>43</v>
      </c>
      <c r="J462" s="33" t="s">
        <v>34</v>
      </c>
      <c r="K462" t="s">
        <v>40</v>
      </c>
      <c r="L462" s="33" t="s">
        <v>46</v>
      </c>
      <c r="M462">
        <v>234</v>
      </c>
      <c r="N462" s="33">
        <v>6</v>
      </c>
      <c r="O462" s="49">
        <v>0.16</v>
      </c>
      <c r="P462" s="56">
        <f t="shared" si="7"/>
        <v>224.64</v>
      </c>
      <c r="Q462">
        <v>1179.3599999999999</v>
      </c>
      <c r="R462" s="58">
        <v>37</v>
      </c>
      <c r="S462" s="31">
        <v>1216.3599999999999</v>
      </c>
    </row>
    <row r="463" spans="1:19" x14ac:dyDescent="0.35">
      <c r="A463" s="52">
        <v>43768</v>
      </c>
      <c r="B463" s="33" t="s">
        <v>982</v>
      </c>
      <c r="C463" t="s">
        <v>983</v>
      </c>
      <c r="D463" s="33" t="s">
        <v>24</v>
      </c>
      <c r="E463" s="33" t="s">
        <v>68</v>
      </c>
      <c r="F463" s="33" t="s">
        <v>29</v>
      </c>
      <c r="G463" t="s">
        <v>10</v>
      </c>
      <c r="H463" s="33" t="s">
        <v>33</v>
      </c>
      <c r="I463" t="s">
        <v>45</v>
      </c>
      <c r="J463" s="33" t="s">
        <v>34</v>
      </c>
      <c r="K463" t="s">
        <v>41</v>
      </c>
      <c r="L463" s="33" t="s">
        <v>46</v>
      </c>
      <c r="M463">
        <v>205</v>
      </c>
      <c r="N463" s="33">
        <v>4</v>
      </c>
      <c r="O463" s="49">
        <v>0.16</v>
      </c>
      <c r="P463" s="56">
        <f t="shared" si="7"/>
        <v>131.19999999999999</v>
      </c>
      <c r="Q463">
        <v>688.8</v>
      </c>
      <c r="R463" s="58">
        <v>37</v>
      </c>
      <c r="S463" s="31">
        <v>725.8</v>
      </c>
    </row>
    <row r="464" spans="1:19" x14ac:dyDescent="0.35">
      <c r="A464" s="52">
        <v>42569</v>
      </c>
      <c r="B464" s="33" t="s">
        <v>984</v>
      </c>
      <c r="C464" t="s">
        <v>985</v>
      </c>
      <c r="D464" s="33" t="s">
        <v>24</v>
      </c>
      <c r="E464" s="33" t="s">
        <v>85</v>
      </c>
      <c r="F464" s="33" t="s">
        <v>29</v>
      </c>
      <c r="G464" t="s">
        <v>7</v>
      </c>
      <c r="H464" s="33" t="s">
        <v>31</v>
      </c>
      <c r="I464" t="s">
        <v>45</v>
      </c>
      <c r="J464" s="33" t="s">
        <v>35</v>
      </c>
      <c r="K464" t="s">
        <v>42</v>
      </c>
      <c r="L464" s="33" t="s">
        <v>43</v>
      </c>
      <c r="M464">
        <v>1048</v>
      </c>
      <c r="N464" s="33">
        <v>10</v>
      </c>
      <c r="O464" s="49">
        <v>0.12</v>
      </c>
      <c r="P464" s="56">
        <f t="shared" si="7"/>
        <v>1257.5999999999999</v>
      </c>
      <c r="Q464">
        <v>9222.4000000000015</v>
      </c>
      <c r="R464" s="58">
        <v>48</v>
      </c>
      <c r="S464" s="31">
        <v>9270.4000000000015</v>
      </c>
    </row>
    <row r="465" spans="1:19" x14ac:dyDescent="0.35">
      <c r="A465" s="52">
        <v>43823</v>
      </c>
      <c r="B465" s="33" t="s">
        <v>986</v>
      </c>
      <c r="C465" t="s">
        <v>987</v>
      </c>
      <c r="D465" s="33" t="s">
        <v>24</v>
      </c>
      <c r="E465" s="33" t="s">
        <v>58</v>
      </c>
      <c r="F465" s="33" t="s">
        <v>28</v>
      </c>
      <c r="G465" t="s">
        <v>10</v>
      </c>
      <c r="H465" s="33" t="s">
        <v>33</v>
      </c>
      <c r="I465" t="s">
        <v>46</v>
      </c>
      <c r="J465" s="33" t="s">
        <v>37</v>
      </c>
      <c r="K465" t="s">
        <v>39</v>
      </c>
      <c r="L465" s="33" t="s">
        <v>44</v>
      </c>
      <c r="M465">
        <v>25</v>
      </c>
      <c r="N465" s="33">
        <v>25</v>
      </c>
      <c r="O465" s="49">
        <v>0.11</v>
      </c>
      <c r="P465" s="56">
        <f t="shared" si="7"/>
        <v>68.75</v>
      </c>
      <c r="Q465">
        <v>556.25</v>
      </c>
      <c r="R465" s="58">
        <v>48</v>
      </c>
      <c r="S465" s="31">
        <v>604.25</v>
      </c>
    </row>
    <row r="466" spans="1:19" x14ac:dyDescent="0.35">
      <c r="A466" s="52">
        <v>43243</v>
      </c>
      <c r="B466" s="33" t="s">
        <v>988</v>
      </c>
      <c r="C466" t="s">
        <v>989</v>
      </c>
      <c r="D466" s="33" t="s">
        <v>26</v>
      </c>
      <c r="E466" s="33" t="s">
        <v>68</v>
      </c>
      <c r="F466" s="33" t="s">
        <v>27</v>
      </c>
      <c r="G466" t="s">
        <v>10</v>
      </c>
      <c r="H466" s="33" t="s">
        <v>30</v>
      </c>
      <c r="I466" t="s">
        <v>44</v>
      </c>
      <c r="J466" s="33" t="s">
        <v>38</v>
      </c>
      <c r="K466" t="s">
        <v>41</v>
      </c>
      <c r="L466" s="33" t="s">
        <v>46</v>
      </c>
      <c r="M466">
        <v>16</v>
      </c>
      <c r="N466" s="33">
        <v>40</v>
      </c>
      <c r="O466" s="49">
        <v>0.1</v>
      </c>
      <c r="P466" s="56">
        <f t="shared" si="7"/>
        <v>64</v>
      </c>
      <c r="Q466">
        <v>576</v>
      </c>
      <c r="R466" s="58">
        <v>23</v>
      </c>
      <c r="S466" s="31">
        <v>599</v>
      </c>
    </row>
    <row r="467" spans="1:19" x14ac:dyDescent="0.35">
      <c r="A467" s="52">
        <v>42393</v>
      </c>
      <c r="B467" s="33" t="s">
        <v>990</v>
      </c>
      <c r="C467" t="s">
        <v>991</v>
      </c>
      <c r="D467" s="33" t="s">
        <v>26</v>
      </c>
      <c r="E467" s="33" t="s">
        <v>115</v>
      </c>
      <c r="F467" s="33" t="s">
        <v>27</v>
      </c>
      <c r="G467" t="s">
        <v>12</v>
      </c>
      <c r="H467" s="33" t="s">
        <v>32</v>
      </c>
      <c r="I467" t="s">
        <v>43</v>
      </c>
      <c r="J467" s="33" t="s">
        <v>36</v>
      </c>
      <c r="K467" t="s">
        <v>39</v>
      </c>
      <c r="L467" s="33" t="s">
        <v>45</v>
      </c>
      <c r="M467">
        <v>327</v>
      </c>
      <c r="N467" s="33">
        <v>6</v>
      </c>
      <c r="O467" s="49">
        <v>0.09</v>
      </c>
      <c r="P467" s="56">
        <f t="shared" si="7"/>
        <v>176.58</v>
      </c>
      <c r="Q467">
        <v>1785.42</v>
      </c>
      <c r="R467" s="58">
        <v>48</v>
      </c>
      <c r="S467" s="31">
        <v>1833.42</v>
      </c>
    </row>
    <row r="468" spans="1:19" x14ac:dyDescent="0.35">
      <c r="A468" s="52">
        <v>43670</v>
      </c>
      <c r="B468" s="33" t="s">
        <v>992</v>
      </c>
      <c r="C468" t="s">
        <v>993</v>
      </c>
      <c r="D468" s="33" t="s">
        <v>26</v>
      </c>
      <c r="E468" s="33" t="s">
        <v>55</v>
      </c>
      <c r="F468" s="33" t="s">
        <v>29</v>
      </c>
      <c r="G468" t="s">
        <v>10</v>
      </c>
      <c r="H468" s="33" t="s">
        <v>32</v>
      </c>
      <c r="I468" t="s">
        <v>48</v>
      </c>
      <c r="J468" s="33" t="s">
        <v>36</v>
      </c>
      <c r="K468" t="s">
        <v>42</v>
      </c>
      <c r="L468" s="33" t="s">
        <v>46</v>
      </c>
      <c r="M468">
        <v>458</v>
      </c>
      <c r="N468" s="33">
        <v>6</v>
      </c>
      <c r="O468" s="49">
        <v>0.1</v>
      </c>
      <c r="P468" s="56">
        <f t="shared" si="7"/>
        <v>274.80000000000007</v>
      </c>
      <c r="Q468">
        <v>2473.2000000000003</v>
      </c>
      <c r="R468" s="58">
        <v>20</v>
      </c>
      <c r="S468" s="31">
        <v>2493.2000000000003</v>
      </c>
    </row>
    <row r="469" spans="1:19" x14ac:dyDescent="0.35">
      <c r="A469" s="52">
        <v>42536</v>
      </c>
      <c r="B469" s="33" t="s">
        <v>994</v>
      </c>
      <c r="C469" t="s">
        <v>995</v>
      </c>
      <c r="D469" s="33" t="s">
        <v>25</v>
      </c>
      <c r="E469" s="33" t="s">
        <v>73</v>
      </c>
      <c r="F469" s="33" t="s">
        <v>28</v>
      </c>
      <c r="G469" t="s">
        <v>10</v>
      </c>
      <c r="H469" s="33" t="s">
        <v>31</v>
      </c>
      <c r="I469" t="s">
        <v>44</v>
      </c>
      <c r="J469" s="33" t="s">
        <v>38</v>
      </c>
      <c r="K469" t="s">
        <v>40</v>
      </c>
      <c r="L469" s="33" t="s">
        <v>44</v>
      </c>
      <c r="M469">
        <v>20</v>
      </c>
      <c r="N469" s="33">
        <v>40</v>
      </c>
      <c r="O469" s="49">
        <v>0.19</v>
      </c>
      <c r="P469" s="56">
        <f t="shared" si="7"/>
        <v>152</v>
      </c>
      <c r="Q469">
        <v>648.00000000000011</v>
      </c>
      <c r="R469" s="58">
        <v>26</v>
      </c>
      <c r="S469" s="31">
        <v>674.00000000000011</v>
      </c>
    </row>
    <row r="470" spans="1:19" x14ac:dyDescent="0.35">
      <c r="A470" s="52">
        <v>42736</v>
      </c>
      <c r="B470" s="33" t="s">
        <v>996</v>
      </c>
      <c r="C470" t="s">
        <v>997</v>
      </c>
      <c r="D470" s="33" t="s">
        <v>26</v>
      </c>
      <c r="E470" s="33" t="s">
        <v>85</v>
      </c>
      <c r="F470" s="33" t="s">
        <v>28</v>
      </c>
      <c r="G470" t="s">
        <v>12</v>
      </c>
      <c r="H470" s="33" t="s">
        <v>30</v>
      </c>
      <c r="I470" t="s">
        <v>48</v>
      </c>
      <c r="J470" s="33" t="s">
        <v>35</v>
      </c>
      <c r="K470" t="s">
        <v>41</v>
      </c>
      <c r="L470" s="33" t="s">
        <v>43</v>
      </c>
      <c r="M470">
        <v>913</v>
      </c>
      <c r="N470" s="33">
        <v>4</v>
      </c>
      <c r="O470" s="49">
        <v>0.12</v>
      </c>
      <c r="P470" s="56">
        <f t="shared" si="7"/>
        <v>438.24</v>
      </c>
      <c r="Q470">
        <v>3213.76</v>
      </c>
      <c r="R470" s="58">
        <v>40</v>
      </c>
      <c r="S470" s="31">
        <v>3253.76</v>
      </c>
    </row>
    <row r="471" spans="1:19" x14ac:dyDescent="0.35">
      <c r="A471" s="52">
        <v>42271</v>
      </c>
      <c r="B471" s="33" t="s">
        <v>998</v>
      </c>
      <c r="C471" t="s">
        <v>999</v>
      </c>
      <c r="D471" s="33" t="s">
        <v>26</v>
      </c>
      <c r="E471" s="33" t="s">
        <v>63</v>
      </c>
      <c r="F471" s="33" t="s">
        <v>28</v>
      </c>
      <c r="G471" t="s">
        <v>11</v>
      </c>
      <c r="H471" s="33" t="s">
        <v>30</v>
      </c>
      <c r="I471" t="s">
        <v>46</v>
      </c>
      <c r="J471" s="33" t="s">
        <v>35</v>
      </c>
      <c r="K471" t="s">
        <v>42</v>
      </c>
      <c r="L471" s="33" t="s">
        <v>44</v>
      </c>
      <c r="M471">
        <v>1088</v>
      </c>
      <c r="N471" s="33">
        <v>10</v>
      </c>
      <c r="O471" s="49">
        <v>0.15</v>
      </c>
      <c r="P471" s="56">
        <f t="shared" si="7"/>
        <v>1632</v>
      </c>
      <c r="Q471">
        <v>9248</v>
      </c>
      <c r="R471" s="58">
        <v>32</v>
      </c>
      <c r="S471" s="31">
        <v>9280</v>
      </c>
    </row>
    <row r="472" spans="1:19" x14ac:dyDescent="0.35">
      <c r="A472" s="52">
        <v>44553</v>
      </c>
      <c r="B472" s="33" t="s">
        <v>1000</v>
      </c>
      <c r="C472" t="s">
        <v>1001</v>
      </c>
      <c r="D472" s="33" t="s">
        <v>26</v>
      </c>
      <c r="E472" s="33" t="s">
        <v>78</v>
      </c>
      <c r="F472" s="33" t="s">
        <v>29</v>
      </c>
      <c r="G472" t="s">
        <v>9</v>
      </c>
      <c r="H472" s="33" t="s">
        <v>30</v>
      </c>
      <c r="I472" t="s">
        <v>46</v>
      </c>
      <c r="J472" s="33" t="s">
        <v>37</v>
      </c>
      <c r="K472" t="s">
        <v>41</v>
      </c>
      <c r="L472" s="33" t="s">
        <v>46</v>
      </c>
      <c r="M472">
        <v>30</v>
      </c>
      <c r="N472" s="33">
        <v>25</v>
      </c>
      <c r="O472" s="49">
        <v>0.11</v>
      </c>
      <c r="P472" s="56">
        <f t="shared" si="7"/>
        <v>82.5</v>
      </c>
      <c r="Q472">
        <v>667.5</v>
      </c>
      <c r="R472" s="58">
        <v>46</v>
      </c>
      <c r="S472" s="31">
        <v>713.5</v>
      </c>
    </row>
    <row r="473" spans="1:19" x14ac:dyDescent="0.35">
      <c r="A473" s="52">
        <v>44401</v>
      </c>
      <c r="B473" s="33" t="s">
        <v>1002</v>
      </c>
      <c r="C473" t="s">
        <v>1003</v>
      </c>
      <c r="D473" s="33" t="s">
        <v>24</v>
      </c>
      <c r="E473" s="33" t="s">
        <v>115</v>
      </c>
      <c r="F473" s="33" t="s">
        <v>27</v>
      </c>
      <c r="G473" t="s">
        <v>10</v>
      </c>
      <c r="H473" s="33" t="s">
        <v>33</v>
      </c>
      <c r="I473" t="s">
        <v>44</v>
      </c>
      <c r="J473" s="33" t="s">
        <v>38</v>
      </c>
      <c r="K473" t="s">
        <v>42</v>
      </c>
      <c r="L473" s="33" t="s">
        <v>44</v>
      </c>
      <c r="M473">
        <v>11</v>
      </c>
      <c r="N473" s="33">
        <v>40</v>
      </c>
      <c r="O473" s="49">
        <v>0.17</v>
      </c>
      <c r="P473" s="56">
        <f t="shared" si="7"/>
        <v>74.800000000000011</v>
      </c>
      <c r="Q473">
        <v>365.19999999999993</v>
      </c>
      <c r="R473" s="58">
        <v>45</v>
      </c>
      <c r="S473" s="31">
        <v>410.19999999999993</v>
      </c>
    </row>
    <row r="474" spans="1:19" x14ac:dyDescent="0.35">
      <c r="A474" s="52">
        <v>43098</v>
      </c>
      <c r="B474" s="33" t="s">
        <v>1004</v>
      </c>
      <c r="C474" t="s">
        <v>1005</v>
      </c>
      <c r="D474" s="33" t="s">
        <v>24</v>
      </c>
      <c r="E474" s="33" t="s">
        <v>78</v>
      </c>
      <c r="F474" s="33" t="s">
        <v>29</v>
      </c>
      <c r="G474" t="s">
        <v>8</v>
      </c>
      <c r="H474" s="33" t="s">
        <v>30</v>
      </c>
      <c r="I474" t="s">
        <v>45</v>
      </c>
      <c r="J474" s="33" t="s">
        <v>36</v>
      </c>
      <c r="K474" t="s">
        <v>40</v>
      </c>
      <c r="L474" s="33" t="s">
        <v>44</v>
      </c>
      <c r="M474">
        <v>272</v>
      </c>
      <c r="N474" s="33">
        <v>15</v>
      </c>
      <c r="O474" s="49">
        <v>0.18</v>
      </c>
      <c r="P474" s="56">
        <f t="shared" si="7"/>
        <v>734.4</v>
      </c>
      <c r="Q474">
        <v>3345.6000000000004</v>
      </c>
      <c r="R474" s="58">
        <v>22</v>
      </c>
      <c r="S474" s="31">
        <v>3367.6000000000004</v>
      </c>
    </row>
    <row r="475" spans="1:19" x14ac:dyDescent="0.35">
      <c r="A475" s="52">
        <v>42977</v>
      </c>
      <c r="B475" s="33" t="s">
        <v>1006</v>
      </c>
      <c r="C475" t="s">
        <v>1007</v>
      </c>
      <c r="D475" s="33" t="s">
        <v>26</v>
      </c>
      <c r="E475" s="33" t="s">
        <v>68</v>
      </c>
      <c r="F475" s="33" t="s">
        <v>28</v>
      </c>
      <c r="G475" t="s">
        <v>11</v>
      </c>
      <c r="H475" s="33" t="s">
        <v>31</v>
      </c>
      <c r="I475" t="s">
        <v>48</v>
      </c>
      <c r="J475" s="33" t="s">
        <v>37</v>
      </c>
      <c r="K475" t="s">
        <v>41</v>
      </c>
      <c r="L475" s="33" t="s">
        <v>43</v>
      </c>
      <c r="M475">
        <v>21</v>
      </c>
      <c r="N475" s="33">
        <v>20</v>
      </c>
      <c r="O475" s="49">
        <v>0.13</v>
      </c>
      <c r="P475" s="56">
        <f t="shared" si="7"/>
        <v>54.6</v>
      </c>
      <c r="Q475">
        <v>365.4</v>
      </c>
      <c r="R475" s="58">
        <v>29</v>
      </c>
      <c r="S475" s="31">
        <v>394.4</v>
      </c>
    </row>
    <row r="476" spans="1:19" x14ac:dyDescent="0.35">
      <c r="A476" s="52">
        <v>44433</v>
      </c>
      <c r="B476" s="33" t="s">
        <v>1008</v>
      </c>
      <c r="C476" t="s">
        <v>1009</v>
      </c>
      <c r="D476" s="33" t="s">
        <v>26</v>
      </c>
      <c r="E476" s="33" t="s">
        <v>115</v>
      </c>
      <c r="F476" s="33" t="s">
        <v>29</v>
      </c>
      <c r="G476" t="s">
        <v>6</v>
      </c>
      <c r="H476" s="33" t="s">
        <v>33</v>
      </c>
      <c r="I476" t="s">
        <v>45</v>
      </c>
      <c r="J476" s="33" t="s">
        <v>34</v>
      </c>
      <c r="K476" t="s">
        <v>40</v>
      </c>
      <c r="L476" s="33" t="s">
        <v>43</v>
      </c>
      <c r="M476">
        <v>256</v>
      </c>
      <c r="N476" s="33">
        <v>8</v>
      </c>
      <c r="O476" s="49">
        <v>0.08</v>
      </c>
      <c r="P476" s="56">
        <f t="shared" si="7"/>
        <v>163.84</v>
      </c>
      <c r="Q476">
        <v>1884.16</v>
      </c>
      <c r="R476" s="58">
        <v>22</v>
      </c>
      <c r="S476" s="31">
        <v>1906.16</v>
      </c>
    </row>
    <row r="477" spans="1:19" x14ac:dyDescent="0.35">
      <c r="A477" s="52">
        <v>42730</v>
      </c>
      <c r="B477" s="33" t="s">
        <v>1010</v>
      </c>
      <c r="C477" t="s">
        <v>1011</v>
      </c>
      <c r="D477" s="33" t="s">
        <v>26</v>
      </c>
      <c r="E477" s="33" t="s">
        <v>115</v>
      </c>
      <c r="F477" s="33" t="s">
        <v>27</v>
      </c>
      <c r="G477" t="s">
        <v>8</v>
      </c>
      <c r="H477" s="33" t="s">
        <v>31</v>
      </c>
      <c r="I477" t="s">
        <v>47</v>
      </c>
      <c r="J477" s="33" t="s">
        <v>34</v>
      </c>
      <c r="K477" t="s">
        <v>39</v>
      </c>
      <c r="L477" s="33" t="s">
        <v>44</v>
      </c>
      <c r="M477">
        <v>228</v>
      </c>
      <c r="N477" s="33">
        <v>8</v>
      </c>
      <c r="O477" s="49">
        <v>0.17</v>
      </c>
      <c r="P477" s="56">
        <f t="shared" si="7"/>
        <v>310.08000000000004</v>
      </c>
      <c r="Q477">
        <v>1513.9199999999998</v>
      </c>
      <c r="R477" s="58">
        <v>26</v>
      </c>
      <c r="S477" s="31">
        <v>1539.9199999999998</v>
      </c>
    </row>
    <row r="478" spans="1:19" x14ac:dyDescent="0.35">
      <c r="A478" s="52">
        <v>43985</v>
      </c>
      <c r="B478" s="33" t="s">
        <v>1012</v>
      </c>
      <c r="C478" t="s">
        <v>1013</v>
      </c>
      <c r="D478" s="33" t="s">
        <v>26</v>
      </c>
      <c r="E478" s="33" t="s">
        <v>115</v>
      </c>
      <c r="F478" s="33" t="s">
        <v>27</v>
      </c>
      <c r="G478" t="s">
        <v>6</v>
      </c>
      <c r="H478" s="33" t="s">
        <v>32</v>
      </c>
      <c r="I478" t="s">
        <v>48</v>
      </c>
      <c r="J478" s="33" t="s">
        <v>36</v>
      </c>
      <c r="K478" t="s">
        <v>40</v>
      </c>
      <c r="L478" s="33" t="s">
        <v>46</v>
      </c>
      <c r="M478">
        <v>250</v>
      </c>
      <c r="N478" s="33">
        <v>9</v>
      </c>
      <c r="O478" s="49">
        <v>0.12</v>
      </c>
      <c r="P478" s="56">
        <f t="shared" si="7"/>
        <v>270</v>
      </c>
      <c r="Q478">
        <v>1980</v>
      </c>
      <c r="R478" s="58">
        <v>28</v>
      </c>
      <c r="S478" s="31">
        <v>2008</v>
      </c>
    </row>
    <row r="479" spans="1:19" x14ac:dyDescent="0.35">
      <c r="A479" s="52">
        <v>44123</v>
      </c>
      <c r="B479" s="33" t="s">
        <v>1014</v>
      </c>
      <c r="C479" t="s">
        <v>1015</v>
      </c>
      <c r="D479" s="33" t="s">
        <v>26</v>
      </c>
      <c r="E479" s="33" t="s">
        <v>58</v>
      </c>
      <c r="F479" s="33" t="s">
        <v>27</v>
      </c>
      <c r="G479" t="s">
        <v>7</v>
      </c>
      <c r="H479" s="33" t="s">
        <v>32</v>
      </c>
      <c r="I479" t="s">
        <v>46</v>
      </c>
      <c r="J479" s="33" t="s">
        <v>38</v>
      </c>
      <c r="K479" t="s">
        <v>39</v>
      </c>
      <c r="L479" s="33" t="s">
        <v>46</v>
      </c>
      <c r="M479">
        <v>18</v>
      </c>
      <c r="N479" s="33">
        <v>24</v>
      </c>
      <c r="O479" s="49">
        <v>0.08</v>
      </c>
      <c r="P479" s="56">
        <f t="shared" si="7"/>
        <v>34.56</v>
      </c>
      <c r="Q479">
        <v>397.44000000000005</v>
      </c>
      <c r="R479" s="58">
        <v>26</v>
      </c>
      <c r="S479" s="31">
        <v>423.44000000000005</v>
      </c>
    </row>
    <row r="480" spans="1:19" x14ac:dyDescent="0.35">
      <c r="A480" s="52">
        <v>43496</v>
      </c>
      <c r="B480" s="33" t="s">
        <v>1016</v>
      </c>
      <c r="C480" t="s">
        <v>1017</v>
      </c>
      <c r="D480" s="33" t="s">
        <v>25</v>
      </c>
      <c r="E480" s="33" t="s">
        <v>106</v>
      </c>
      <c r="F480" s="33" t="s">
        <v>29</v>
      </c>
      <c r="G480" t="s">
        <v>6</v>
      </c>
      <c r="H480" s="33" t="s">
        <v>32</v>
      </c>
      <c r="I480" t="s">
        <v>48</v>
      </c>
      <c r="J480" s="33" t="s">
        <v>36</v>
      </c>
      <c r="K480" t="s">
        <v>40</v>
      </c>
      <c r="L480" s="33" t="s">
        <v>44</v>
      </c>
      <c r="M480">
        <v>338</v>
      </c>
      <c r="N480" s="33">
        <v>15</v>
      </c>
      <c r="O480" s="49">
        <v>0.2</v>
      </c>
      <c r="P480" s="56">
        <f t="shared" si="7"/>
        <v>1014</v>
      </c>
      <c r="Q480">
        <v>4056</v>
      </c>
      <c r="R480" s="58">
        <v>43</v>
      </c>
      <c r="S480" s="31">
        <v>4099</v>
      </c>
    </row>
    <row r="481" spans="1:19" x14ac:dyDescent="0.35">
      <c r="A481" s="52">
        <v>43033</v>
      </c>
      <c r="B481" s="33" t="s">
        <v>1018</v>
      </c>
      <c r="C481" t="s">
        <v>1019</v>
      </c>
      <c r="D481" s="33" t="s">
        <v>26</v>
      </c>
      <c r="E481" s="33" t="s">
        <v>78</v>
      </c>
      <c r="F481" s="33" t="s">
        <v>27</v>
      </c>
      <c r="G481" t="s">
        <v>6</v>
      </c>
      <c r="H481" s="33" t="s">
        <v>33</v>
      </c>
      <c r="I481" t="s">
        <v>45</v>
      </c>
      <c r="J481" s="33" t="s">
        <v>38</v>
      </c>
      <c r="K481" t="s">
        <v>42</v>
      </c>
      <c r="L481" s="33" t="s">
        <v>45</v>
      </c>
      <c r="M481">
        <v>12</v>
      </c>
      <c r="N481" s="33">
        <v>40</v>
      </c>
      <c r="O481" s="49">
        <v>0.2</v>
      </c>
      <c r="P481" s="56">
        <f t="shared" si="7"/>
        <v>96</v>
      </c>
      <c r="Q481">
        <v>384</v>
      </c>
      <c r="R481" s="58">
        <v>32</v>
      </c>
      <c r="S481" s="31">
        <v>416</v>
      </c>
    </row>
    <row r="482" spans="1:19" x14ac:dyDescent="0.35">
      <c r="A482" s="52">
        <v>43526</v>
      </c>
      <c r="B482" s="33" t="s">
        <v>1020</v>
      </c>
      <c r="C482" t="s">
        <v>1021</v>
      </c>
      <c r="D482" s="33" t="s">
        <v>25</v>
      </c>
      <c r="E482" s="33" t="s">
        <v>63</v>
      </c>
      <c r="F482" s="33" t="s">
        <v>27</v>
      </c>
      <c r="G482" t="s">
        <v>13</v>
      </c>
      <c r="H482" s="33" t="s">
        <v>30</v>
      </c>
      <c r="I482" t="s">
        <v>43</v>
      </c>
      <c r="J482" s="33" t="s">
        <v>35</v>
      </c>
      <c r="K482" t="s">
        <v>40</v>
      </c>
      <c r="L482" s="33" t="s">
        <v>43</v>
      </c>
      <c r="M482">
        <v>986</v>
      </c>
      <c r="N482" s="33">
        <v>10</v>
      </c>
      <c r="O482" s="49">
        <v>0.08</v>
      </c>
      <c r="P482" s="56">
        <f t="shared" si="7"/>
        <v>788.80000000000007</v>
      </c>
      <c r="Q482">
        <v>9071.2000000000007</v>
      </c>
      <c r="R482" s="58">
        <v>41</v>
      </c>
      <c r="S482" s="31">
        <v>9112.2000000000007</v>
      </c>
    </row>
    <row r="483" spans="1:19" x14ac:dyDescent="0.35">
      <c r="A483" s="52">
        <v>42208</v>
      </c>
      <c r="B483" s="33" t="s">
        <v>1022</v>
      </c>
      <c r="C483" t="s">
        <v>1023</v>
      </c>
      <c r="D483" s="33" t="s">
        <v>24</v>
      </c>
      <c r="E483" s="33" t="s">
        <v>106</v>
      </c>
      <c r="F483" s="33" t="s">
        <v>27</v>
      </c>
      <c r="G483" t="s">
        <v>11</v>
      </c>
      <c r="H483" s="33" t="s">
        <v>33</v>
      </c>
      <c r="I483" t="s">
        <v>46</v>
      </c>
      <c r="J483" s="33" t="s">
        <v>38</v>
      </c>
      <c r="K483" t="s">
        <v>39</v>
      </c>
      <c r="L483" s="33" t="s">
        <v>46</v>
      </c>
      <c r="M483">
        <v>17</v>
      </c>
      <c r="N483" s="33">
        <v>24</v>
      </c>
      <c r="O483" s="49">
        <v>0.14000000000000001</v>
      </c>
      <c r="P483" s="56">
        <f t="shared" si="7"/>
        <v>57.120000000000005</v>
      </c>
      <c r="Q483">
        <v>350.88</v>
      </c>
      <c r="R483" s="58">
        <v>45</v>
      </c>
      <c r="S483" s="31">
        <v>395.88</v>
      </c>
    </row>
    <row r="484" spans="1:19" x14ac:dyDescent="0.35">
      <c r="A484" s="52">
        <v>44595</v>
      </c>
      <c r="B484" s="33" t="s">
        <v>1024</v>
      </c>
      <c r="C484" t="s">
        <v>1025</v>
      </c>
      <c r="D484" s="33" t="s">
        <v>24</v>
      </c>
      <c r="E484" s="33" t="s">
        <v>106</v>
      </c>
      <c r="F484" s="33" t="s">
        <v>28</v>
      </c>
      <c r="G484" t="s">
        <v>6</v>
      </c>
      <c r="H484" s="33" t="s">
        <v>33</v>
      </c>
      <c r="I484" t="s">
        <v>48</v>
      </c>
      <c r="J484" s="33" t="s">
        <v>38</v>
      </c>
      <c r="K484" t="s">
        <v>41</v>
      </c>
      <c r="L484" s="33" t="s">
        <v>45</v>
      </c>
      <c r="M484">
        <v>19</v>
      </c>
      <c r="N484" s="33">
        <v>32</v>
      </c>
      <c r="O484" s="49">
        <v>0.1</v>
      </c>
      <c r="P484" s="56">
        <f t="shared" si="7"/>
        <v>60.800000000000004</v>
      </c>
      <c r="Q484">
        <v>547.20000000000005</v>
      </c>
      <c r="R484" s="58">
        <v>50</v>
      </c>
      <c r="S484" s="31">
        <v>597.20000000000005</v>
      </c>
    </row>
    <row r="485" spans="1:19" x14ac:dyDescent="0.35">
      <c r="A485" s="52">
        <v>43019</v>
      </c>
      <c r="B485" s="33" t="s">
        <v>1026</v>
      </c>
      <c r="C485" t="s">
        <v>1027</v>
      </c>
      <c r="D485" s="33" t="s">
        <v>24</v>
      </c>
      <c r="E485" s="33" t="s">
        <v>106</v>
      </c>
      <c r="F485" s="33" t="s">
        <v>27</v>
      </c>
      <c r="G485" t="s">
        <v>6</v>
      </c>
      <c r="H485" s="33" t="s">
        <v>30</v>
      </c>
      <c r="I485" t="s">
        <v>48</v>
      </c>
      <c r="J485" s="33" t="s">
        <v>37</v>
      </c>
      <c r="K485" t="s">
        <v>41</v>
      </c>
      <c r="L485" s="33" t="s">
        <v>46</v>
      </c>
      <c r="M485">
        <v>43</v>
      </c>
      <c r="N485" s="33">
        <v>20</v>
      </c>
      <c r="O485" s="49">
        <v>0.17</v>
      </c>
      <c r="P485" s="56">
        <f t="shared" si="7"/>
        <v>146.20000000000002</v>
      </c>
      <c r="Q485">
        <v>713.8</v>
      </c>
      <c r="R485" s="58">
        <v>32</v>
      </c>
      <c r="S485" s="31">
        <v>745.8</v>
      </c>
    </row>
    <row r="486" spans="1:19" x14ac:dyDescent="0.35">
      <c r="A486" s="52">
        <v>42827</v>
      </c>
      <c r="B486" s="33" t="s">
        <v>1028</v>
      </c>
      <c r="C486" t="s">
        <v>1029</v>
      </c>
      <c r="D486" s="33" t="s">
        <v>26</v>
      </c>
      <c r="E486" s="33" t="s">
        <v>55</v>
      </c>
      <c r="F486" s="33" t="s">
        <v>27</v>
      </c>
      <c r="G486" t="s">
        <v>7</v>
      </c>
      <c r="H486" s="33" t="s">
        <v>33</v>
      </c>
      <c r="I486" t="s">
        <v>46</v>
      </c>
      <c r="J486" s="33" t="s">
        <v>37</v>
      </c>
      <c r="K486" t="s">
        <v>40</v>
      </c>
      <c r="L486" s="33" t="s">
        <v>43</v>
      </c>
      <c r="M486">
        <v>47</v>
      </c>
      <c r="N486" s="33">
        <v>20</v>
      </c>
      <c r="O486" s="49">
        <v>0.08</v>
      </c>
      <c r="P486" s="56">
        <f t="shared" si="7"/>
        <v>75.2</v>
      </c>
      <c r="Q486">
        <v>864.80000000000007</v>
      </c>
      <c r="R486" s="58">
        <v>36</v>
      </c>
      <c r="S486" s="31">
        <v>900.80000000000007</v>
      </c>
    </row>
    <row r="487" spans="1:19" x14ac:dyDescent="0.35">
      <c r="A487" s="52">
        <v>44326</v>
      </c>
      <c r="B487" s="33" t="s">
        <v>1030</v>
      </c>
      <c r="C487" t="s">
        <v>1031</v>
      </c>
      <c r="D487" s="33" t="s">
        <v>24</v>
      </c>
      <c r="E487" s="33" t="s">
        <v>68</v>
      </c>
      <c r="F487" s="33" t="s">
        <v>28</v>
      </c>
      <c r="G487" t="s">
        <v>6</v>
      </c>
      <c r="H487" s="33" t="s">
        <v>30</v>
      </c>
      <c r="I487" t="s">
        <v>43</v>
      </c>
      <c r="J487" s="33" t="s">
        <v>36</v>
      </c>
      <c r="K487" t="s">
        <v>42</v>
      </c>
      <c r="L487" s="33" t="s">
        <v>45</v>
      </c>
      <c r="M487">
        <v>343</v>
      </c>
      <c r="N487" s="33">
        <v>12</v>
      </c>
      <c r="O487" s="49">
        <v>0.16</v>
      </c>
      <c r="P487" s="56">
        <f t="shared" si="7"/>
        <v>658.56</v>
      </c>
      <c r="Q487">
        <v>3457.44</v>
      </c>
      <c r="R487" s="58">
        <v>50</v>
      </c>
      <c r="S487" s="31">
        <v>3507.44</v>
      </c>
    </row>
    <row r="488" spans="1:19" x14ac:dyDescent="0.35">
      <c r="A488" s="52">
        <v>43301</v>
      </c>
      <c r="B488" s="33" t="s">
        <v>1032</v>
      </c>
      <c r="C488" t="s">
        <v>1033</v>
      </c>
      <c r="D488" s="33" t="s">
        <v>24</v>
      </c>
      <c r="E488" s="33" t="s">
        <v>52</v>
      </c>
      <c r="F488" s="33" t="s">
        <v>27</v>
      </c>
      <c r="G488" t="s">
        <v>10</v>
      </c>
      <c r="H488" s="33" t="s">
        <v>32</v>
      </c>
      <c r="I488" t="s">
        <v>48</v>
      </c>
      <c r="J488" s="33" t="s">
        <v>35</v>
      </c>
      <c r="K488" t="s">
        <v>41</v>
      </c>
      <c r="L488" s="33" t="s">
        <v>45</v>
      </c>
      <c r="M488">
        <v>1124</v>
      </c>
      <c r="N488" s="33">
        <v>10</v>
      </c>
      <c r="O488" s="49">
        <v>0.12</v>
      </c>
      <c r="P488" s="56">
        <f t="shared" si="7"/>
        <v>1348.8</v>
      </c>
      <c r="Q488">
        <v>9891.2000000000007</v>
      </c>
      <c r="R488" s="58">
        <v>49</v>
      </c>
      <c r="S488" s="31">
        <v>9940.2000000000007</v>
      </c>
    </row>
    <row r="489" spans="1:19" x14ac:dyDescent="0.35">
      <c r="A489" s="52">
        <v>42990</v>
      </c>
      <c r="B489" s="33" t="s">
        <v>1034</v>
      </c>
      <c r="C489" t="s">
        <v>1035</v>
      </c>
      <c r="D489" s="33" t="s">
        <v>24</v>
      </c>
      <c r="E489" s="33" t="s">
        <v>78</v>
      </c>
      <c r="F489" s="33" t="s">
        <v>28</v>
      </c>
      <c r="G489" t="s">
        <v>6</v>
      </c>
      <c r="H489" s="33" t="s">
        <v>31</v>
      </c>
      <c r="I489" t="s">
        <v>47</v>
      </c>
      <c r="J489" s="33" t="s">
        <v>35</v>
      </c>
      <c r="K489" t="s">
        <v>41</v>
      </c>
      <c r="L489" s="33" t="s">
        <v>44</v>
      </c>
      <c r="M489">
        <v>712</v>
      </c>
      <c r="N489" s="33">
        <v>10</v>
      </c>
      <c r="O489" s="49">
        <v>0.08</v>
      </c>
      <c r="P489" s="56">
        <f t="shared" si="7"/>
        <v>569.6</v>
      </c>
      <c r="Q489">
        <v>6550.4000000000005</v>
      </c>
      <c r="R489" s="58">
        <v>36</v>
      </c>
      <c r="S489" s="31">
        <v>6586.4000000000005</v>
      </c>
    </row>
    <row r="490" spans="1:19" x14ac:dyDescent="0.35">
      <c r="A490" s="52">
        <v>43557</v>
      </c>
      <c r="B490" s="33" t="s">
        <v>1036</v>
      </c>
      <c r="C490" t="s">
        <v>1037</v>
      </c>
      <c r="D490" s="33" t="s">
        <v>25</v>
      </c>
      <c r="E490" s="33" t="s">
        <v>68</v>
      </c>
      <c r="F490" s="33" t="s">
        <v>28</v>
      </c>
      <c r="G490" t="s">
        <v>13</v>
      </c>
      <c r="H490" s="33" t="s">
        <v>31</v>
      </c>
      <c r="I490" t="s">
        <v>46</v>
      </c>
      <c r="J490" s="33" t="s">
        <v>35</v>
      </c>
      <c r="K490" t="s">
        <v>42</v>
      </c>
      <c r="L490" s="33" t="s">
        <v>45</v>
      </c>
      <c r="M490">
        <v>1132</v>
      </c>
      <c r="N490" s="33">
        <v>10</v>
      </c>
      <c r="O490" s="49">
        <v>0.16</v>
      </c>
      <c r="P490" s="56">
        <f t="shared" si="7"/>
        <v>1811.2</v>
      </c>
      <c r="Q490">
        <v>9508.8000000000011</v>
      </c>
      <c r="R490" s="58">
        <v>27</v>
      </c>
      <c r="S490" s="31">
        <v>9535.8000000000011</v>
      </c>
    </row>
    <row r="491" spans="1:19" x14ac:dyDescent="0.35">
      <c r="A491" s="52">
        <v>42314</v>
      </c>
      <c r="B491" s="33" t="s">
        <v>1038</v>
      </c>
      <c r="C491" t="s">
        <v>1039</v>
      </c>
      <c r="D491" s="33" t="s">
        <v>25</v>
      </c>
      <c r="E491" s="33" t="s">
        <v>78</v>
      </c>
      <c r="F491" s="33" t="s">
        <v>27</v>
      </c>
      <c r="G491" t="s">
        <v>12</v>
      </c>
      <c r="H491" s="33" t="s">
        <v>31</v>
      </c>
      <c r="I491" t="s">
        <v>47</v>
      </c>
      <c r="J491" s="33" t="s">
        <v>38</v>
      </c>
      <c r="K491" t="s">
        <v>39</v>
      </c>
      <c r="L491" s="33" t="s">
        <v>43</v>
      </c>
      <c r="M491">
        <v>10</v>
      </c>
      <c r="N491" s="33">
        <v>16</v>
      </c>
      <c r="O491" s="49">
        <v>0.18</v>
      </c>
      <c r="P491" s="56">
        <f t="shared" si="7"/>
        <v>28.799999999999997</v>
      </c>
      <c r="Q491">
        <v>131.20000000000002</v>
      </c>
      <c r="R491" s="58">
        <v>35</v>
      </c>
      <c r="S491" s="31">
        <v>166.20000000000002</v>
      </c>
    </row>
    <row r="492" spans="1:19" x14ac:dyDescent="0.35">
      <c r="A492" s="52">
        <v>44022</v>
      </c>
      <c r="B492" s="33" t="s">
        <v>1040</v>
      </c>
      <c r="C492" t="s">
        <v>1041</v>
      </c>
      <c r="D492" s="33" t="s">
        <v>24</v>
      </c>
      <c r="E492" s="33" t="s">
        <v>78</v>
      </c>
      <c r="F492" s="33" t="s">
        <v>27</v>
      </c>
      <c r="G492" t="s">
        <v>7</v>
      </c>
      <c r="H492" s="33" t="s">
        <v>31</v>
      </c>
      <c r="I492" t="s">
        <v>44</v>
      </c>
      <c r="J492" s="33" t="s">
        <v>35</v>
      </c>
      <c r="K492" t="s">
        <v>42</v>
      </c>
      <c r="L492" s="33" t="s">
        <v>43</v>
      </c>
      <c r="M492">
        <v>1127</v>
      </c>
      <c r="N492" s="33">
        <v>8</v>
      </c>
      <c r="O492" s="49">
        <v>0.2</v>
      </c>
      <c r="P492" s="56">
        <f t="shared" si="7"/>
        <v>1803.2</v>
      </c>
      <c r="Q492">
        <v>7212.8</v>
      </c>
      <c r="R492" s="58">
        <v>23</v>
      </c>
      <c r="S492" s="31">
        <v>7235.8</v>
      </c>
    </row>
    <row r="493" spans="1:19" x14ac:dyDescent="0.35">
      <c r="A493" s="52">
        <v>43722</v>
      </c>
      <c r="B493" s="33" t="s">
        <v>1042</v>
      </c>
      <c r="C493" t="s">
        <v>1043</v>
      </c>
      <c r="D493" s="33" t="s">
        <v>26</v>
      </c>
      <c r="E493" s="33" t="s">
        <v>55</v>
      </c>
      <c r="F493" s="33" t="s">
        <v>28</v>
      </c>
      <c r="G493" t="s">
        <v>10</v>
      </c>
      <c r="H493" s="33" t="s">
        <v>32</v>
      </c>
      <c r="I493" t="s">
        <v>44</v>
      </c>
      <c r="J493" s="33" t="s">
        <v>38</v>
      </c>
      <c r="K493" t="s">
        <v>42</v>
      </c>
      <c r="L493" s="33" t="s">
        <v>43</v>
      </c>
      <c r="M493">
        <v>19</v>
      </c>
      <c r="N493" s="33">
        <v>40</v>
      </c>
      <c r="O493" s="49">
        <v>0.08</v>
      </c>
      <c r="P493" s="56">
        <f t="shared" si="7"/>
        <v>60.800000000000004</v>
      </c>
      <c r="Q493">
        <v>699.2</v>
      </c>
      <c r="R493" s="58">
        <v>46</v>
      </c>
      <c r="S493" s="31">
        <v>745.2</v>
      </c>
    </row>
    <row r="494" spans="1:19" x14ac:dyDescent="0.35">
      <c r="A494" s="52">
        <v>44599</v>
      </c>
      <c r="B494" s="33" t="s">
        <v>1044</v>
      </c>
      <c r="C494" t="s">
        <v>1045</v>
      </c>
      <c r="D494" s="33" t="s">
        <v>26</v>
      </c>
      <c r="E494" s="33" t="s">
        <v>63</v>
      </c>
      <c r="F494" s="33" t="s">
        <v>28</v>
      </c>
      <c r="G494" t="s">
        <v>12</v>
      </c>
      <c r="H494" s="33" t="s">
        <v>32</v>
      </c>
      <c r="I494" t="s">
        <v>43</v>
      </c>
      <c r="J494" s="33" t="s">
        <v>37</v>
      </c>
      <c r="K494" t="s">
        <v>40</v>
      </c>
      <c r="L494" s="33" t="s">
        <v>45</v>
      </c>
      <c r="M494">
        <v>64</v>
      </c>
      <c r="N494" s="33">
        <v>10</v>
      </c>
      <c r="O494" s="49">
        <v>0.15</v>
      </c>
      <c r="P494" s="56">
        <f t="shared" si="7"/>
        <v>96</v>
      </c>
      <c r="Q494">
        <v>544</v>
      </c>
      <c r="R494" s="58">
        <v>25</v>
      </c>
      <c r="S494" s="31">
        <v>569</v>
      </c>
    </row>
    <row r="495" spans="1:19" x14ac:dyDescent="0.35">
      <c r="A495" s="52">
        <v>43923</v>
      </c>
      <c r="B495" s="33" t="s">
        <v>1046</v>
      </c>
      <c r="C495" t="s">
        <v>1047</v>
      </c>
      <c r="D495" s="33" t="s">
        <v>24</v>
      </c>
      <c r="E495" s="33" t="s">
        <v>55</v>
      </c>
      <c r="F495" s="33" t="s">
        <v>27</v>
      </c>
      <c r="G495" t="s">
        <v>9</v>
      </c>
      <c r="H495" s="33" t="s">
        <v>30</v>
      </c>
      <c r="I495" t="s">
        <v>48</v>
      </c>
      <c r="J495" s="33" t="s">
        <v>37</v>
      </c>
      <c r="K495" t="s">
        <v>41</v>
      </c>
      <c r="L495" s="33" t="s">
        <v>46</v>
      </c>
      <c r="M495">
        <v>91</v>
      </c>
      <c r="N495" s="33">
        <v>10</v>
      </c>
      <c r="O495" s="49">
        <v>0.2</v>
      </c>
      <c r="P495" s="56">
        <f t="shared" si="7"/>
        <v>182</v>
      </c>
      <c r="Q495">
        <v>728</v>
      </c>
      <c r="R495" s="58">
        <v>48</v>
      </c>
      <c r="S495" s="31">
        <v>776</v>
      </c>
    </row>
    <row r="496" spans="1:19" x14ac:dyDescent="0.35">
      <c r="A496" s="52">
        <v>43330</v>
      </c>
      <c r="B496" s="33" t="s">
        <v>1048</v>
      </c>
      <c r="C496" t="s">
        <v>1049</v>
      </c>
      <c r="D496" s="33" t="s">
        <v>26</v>
      </c>
      <c r="E496" s="33" t="s">
        <v>115</v>
      </c>
      <c r="F496" s="33" t="s">
        <v>28</v>
      </c>
      <c r="G496" t="s">
        <v>11</v>
      </c>
      <c r="H496" s="33" t="s">
        <v>30</v>
      </c>
      <c r="I496" t="s">
        <v>44</v>
      </c>
      <c r="J496" s="33" t="s">
        <v>36</v>
      </c>
      <c r="K496" t="s">
        <v>40</v>
      </c>
      <c r="L496" s="33" t="s">
        <v>45</v>
      </c>
      <c r="M496">
        <v>272</v>
      </c>
      <c r="N496" s="33">
        <v>6</v>
      </c>
      <c r="O496" s="49">
        <v>0.09</v>
      </c>
      <c r="P496" s="56">
        <f t="shared" si="7"/>
        <v>146.88</v>
      </c>
      <c r="Q496">
        <v>1485.12</v>
      </c>
      <c r="R496" s="58">
        <v>21</v>
      </c>
      <c r="S496" s="31">
        <v>1506.12</v>
      </c>
    </row>
    <row r="497" spans="1:19" x14ac:dyDescent="0.35">
      <c r="A497" s="52">
        <v>42610</v>
      </c>
      <c r="B497" s="33" t="s">
        <v>1050</v>
      </c>
      <c r="C497" t="s">
        <v>1051</v>
      </c>
      <c r="D497" s="33" t="s">
        <v>26</v>
      </c>
      <c r="E497" s="33" t="s">
        <v>115</v>
      </c>
      <c r="F497" s="33" t="s">
        <v>29</v>
      </c>
      <c r="G497" t="s">
        <v>10</v>
      </c>
      <c r="H497" s="33" t="s">
        <v>30</v>
      </c>
      <c r="I497" t="s">
        <v>47</v>
      </c>
      <c r="J497" s="33" t="s">
        <v>35</v>
      </c>
      <c r="K497" t="s">
        <v>40</v>
      </c>
      <c r="L497" s="33" t="s">
        <v>43</v>
      </c>
      <c r="M497">
        <v>1134</v>
      </c>
      <c r="N497" s="33">
        <v>4</v>
      </c>
      <c r="O497" s="49">
        <v>0.2</v>
      </c>
      <c r="P497" s="56">
        <f t="shared" si="7"/>
        <v>907.2</v>
      </c>
      <c r="Q497">
        <v>3628.8</v>
      </c>
      <c r="R497" s="58">
        <v>29</v>
      </c>
      <c r="S497" s="31">
        <v>3657.8</v>
      </c>
    </row>
    <row r="498" spans="1:19" x14ac:dyDescent="0.35">
      <c r="A498" s="52">
        <v>42398</v>
      </c>
      <c r="B498" s="33" t="s">
        <v>1052</v>
      </c>
      <c r="C498" t="s">
        <v>1053</v>
      </c>
      <c r="D498" s="33" t="s">
        <v>24</v>
      </c>
      <c r="E498" s="33" t="s">
        <v>52</v>
      </c>
      <c r="F498" s="33" t="s">
        <v>27</v>
      </c>
      <c r="G498" t="s">
        <v>6</v>
      </c>
      <c r="H498" s="33" t="s">
        <v>30</v>
      </c>
      <c r="I498" t="s">
        <v>44</v>
      </c>
      <c r="J498" s="33" t="s">
        <v>34</v>
      </c>
      <c r="K498" t="s">
        <v>40</v>
      </c>
      <c r="L498" s="33" t="s">
        <v>43</v>
      </c>
      <c r="M498">
        <v>288</v>
      </c>
      <c r="N498" s="33">
        <v>10</v>
      </c>
      <c r="O498" s="49">
        <v>0.1</v>
      </c>
      <c r="P498" s="56">
        <f t="shared" si="7"/>
        <v>288</v>
      </c>
      <c r="Q498">
        <v>2592</v>
      </c>
      <c r="R498" s="58">
        <v>33</v>
      </c>
      <c r="S498" s="31">
        <v>2625</v>
      </c>
    </row>
    <row r="499" spans="1:19" x14ac:dyDescent="0.35">
      <c r="A499" s="52">
        <v>42892</v>
      </c>
      <c r="B499" s="33" t="s">
        <v>1054</v>
      </c>
      <c r="C499" t="s">
        <v>1055</v>
      </c>
      <c r="D499" s="33" t="s">
        <v>26</v>
      </c>
      <c r="E499" s="33" t="s">
        <v>73</v>
      </c>
      <c r="F499" s="33" t="s">
        <v>29</v>
      </c>
      <c r="G499" t="s">
        <v>8</v>
      </c>
      <c r="H499" s="33" t="s">
        <v>30</v>
      </c>
      <c r="I499" t="s">
        <v>47</v>
      </c>
      <c r="J499" s="33" t="s">
        <v>36</v>
      </c>
      <c r="K499" t="s">
        <v>41</v>
      </c>
      <c r="L499" s="33" t="s">
        <v>45</v>
      </c>
      <c r="M499">
        <v>348</v>
      </c>
      <c r="N499" s="33">
        <v>6</v>
      </c>
      <c r="O499" s="49">
        <v>0.12</v>
      </c>
      <c r="P499" s="56">
        <f t="shared" si="7"/>
        <v>250.56</v>
      </c>
      <c r="Q499">
        <v>1837.44</v>
      </c>
      <c r="R499" s="58">
        <v>40</v>
      </c>
      <c r="S499" s="31">
        <v>1877.44</v>
      </c>
    </row>
    <row r="500" spans="1:19" x14ac:dyDescent="0.35">
      <c r="A500" s="52">
        <v>43119</v>
      </c>
      <c r="B500" s="33" t="s">
        <v>1056</v>
      </c>
      <c r="C500" t="s">
        <v>1057</v>
      </c>
      <c r="D500" s="33" t="s">
        <v>24</v>
      </c>
      <c r="E500" s="33" t="s">
        <v>55</v>
      </c>
      <c r="F500" s="33" t="s">
        <v>27</v>
      </c>
      <c r="G500" t="s">
        <v>13</v>
      </c>
      <c r="H500" s="33" t="s">
        <v>31</v>
      </c>
      <c r="I500" t="s">
        <v>45</v>
      </c>
      <c r="J500" s="33" t="s">
        <v>37</v>
      </c>
      <c r="K500" t="s">
        <v>39</v>
      </c>
      <c r="L500" s="33" t="s">
        <v>43</v>
      </c>
      <c r="M500">
        <v>69</v>
      </c>
      <c r="N500" s="33">
        <v>10</v>
      </c>
      <c r="O500" s="49">
        <v>0.14000000000000001</v>
      </c>
      <c r="P500" s="56">
        <f t="shared" si="7"/>
        <v>96.600000000000009</v>
      </c>
      <c r="Q500">
        <v>593.4</v>
      </c>
      <c r="R500" s="58">
        <v>26</v>
      </c>
      <c r="S500" s="31">
        <v>619.4</v>
      </c>
    </row>
    <row r="501" spans="1:19" x14ac:dyDescent="0.35">
      <c r="A501" s="52">
        <v>42509</v>
      </c>
      <c r="B501" s="33" t="s">
        <v>1058</v>
      </c>
      <c r="C501" t="s">
        <v>1059</v>
      </c>
      <c r="D501" s="33" t="s">
        <v>24</v>
      </c>
      <c r="E501" s="33" t="s">
        <v>85</v>
      </c>
      <c r="F501" s="33" t="s">
        <v>29</v>
      </c>
      <c r="G501" t="s">
        <v>10</v>
      </c>
      <c r="H501" s="33" t="s">
        <v>30</v>
      </c>
      <c r="I501" t="s">
        <v>44</v>
      </c>
      <c r="J501" s="33" t="s">
        <v>35</v>
      </c>
      <c r="K501" t="s">
        <v>40</v>
      </c>
      <c r="L501" s="33" t="s">
        <v>46</v>
      </c>
      <c r="M501">
        <v>1135</v>
      </c>
      <c r="N501" s="33">
        <v>8</v>
      </c>
      <c r="O501" s="49">
        <v>0.12</v>
      </c>
      <c r="P501" s="56">
        <f t="shared" si="7"/>
        <v>1089.5999999999999</v>
      </c>
      <c r="Q501">
        <v>7990.4</v>
      </c>
      <c r="R501" s="58">
        <v>44</v>
      </c>
      <c r="S501" s="31">
        <v>8034.4</v>
      </c>
    </row>
    <row r="502" spans="1:19" x14ac:dyDescent="0.35">
      <c r="A502" s="52">
        <v>43873</v>
      </c>
      <c r="B502" s="33" t="s">
        <v>1060</v>
      </c>
      <c r="C502" t="s">
        <v>1061</v>
      </c>
      <c r="D502" s="33" t="s">
        <v>26</v>
      </c>
      <c r="E502" s="33" t="s">
        <v>115</v>
      </c>
      <c r="F502" s="33" t="s">
        <v>27</v>
      </c>
      <c r="G502" t="s">
        <v>12</v>
      </c>
      <c r="H502" s="33" t="s">
        <v>32</v>
      </c>
      <c r="I502" t="s">
        <v>48</v>
      </c>
      <c r="J502" s="33" t="s">
        <v>38</v>
      </c>
      <c r="K502" t="s">
        <v>42</v>
      </c>
      <c r="L502" s="33" t="s">
        <v>43</v>
      </c>
      <c r="M502">
        <v>19</v>
      </c>
      <c r="N502" s="33">
        <v>40</v>
      </c>
      <c r="O502" s="49">
        <v>0.14000000000000001</v>
      </c>
      <c r="P502" s="56">
        <f t="shared" si="7"/>
        <v>106.4</v>
      </c>
      <c r="Q502">
        <v>653.6</v>
      </c>
      <c r="R502" s="58">
        <v>30</v>
      </c>
      <c r="S502" s="31">
        <v>683.6</v>
      </c>
    </row>
    <row r="503" spans="1:19" x14ac:dyDescent="0.35">
      <c r="A503" s="52">
        <v>42527</v>
      </c>
      <c r="B503" s="33" t="s">
        <v>1062</v>
      </c>
      <c r="C503" t="s">
        <v>1063</v>
      </c>
      <c r="D503" s="33" t="s">
        <v>24</v>
      </c>
      <c r="E503" s="33" t="s">
        <v>85</v>
      </c>
      <c r="F503" s="33" t="s">
        <v>29</v>
      </c>
      <c r="G503" t="s">
        <v>10</v>
      </c>
      <c r="H503" s="33" t="s">
        <v>31</v>
      </c>
      <c r="I503" t="s">
        <v>46</v>
      </c>
      <c r="J503" s="33" t="s">
        <v>36</v>
      </c>
      <c r="K503" t="s">
        <v>39</v>
      </c>
      <c r="L503" s="33" t="s">
        <v>46</v>
      </c>
      <c r="M503">
        <v>279</v>
      </c>
      <c r="N503" s="33">
        <v>6</v>
      </c>
      <c r="O503" s="49">
        <v>0.09</v>
      </c>
      <c r="P503" s="56">
        <f t="shared" si="7"/>
        <v>150.66</v>
      </c>
      <c r="Q503">
        <v>1523.34</v>
      </c>
      <c r="R503" s="58">
        <v>45</v>
      </c>
      <c r="S503" s="31">
        <v>1568.34</v>
      </c>
    </row>
    <row r="504" spans="1:19" x14ac:dyDescent="0.35">
      <c r="A504" s="52">
        <v>42758</v>
      </c>
      <c r="B504" s="33" t="s">
        <v>1064</v>
      </c>
      <c r="C504" t="s">
        <v>1065</v>
      </c>
      <c r="D504" s="33" t="s">
        <v>24</v>
      </c>
      <c r="E504" s="33" t="s">
        <v>78</v>
      </c>
      <c r="F504" s="33" t="s">
        <v>28</v>
      </c>
      <c r="G504" t="s">
        <v>6</v>
      </c>
      <c r="H504" s="33" t="s">
        <v>32</v>
      </c>
      <c r="I504" t="s">
        <v>48</v>
      </c>
      <c r="J504" s="33" t="s">
        <v>37</v>
      </c>
      <c r="K504" t="s">
        <v>42</v>
      </c>
      <c r="L504" s="33" t="s">
        <v>46</v>
      </c>
      <c r="M504">
        <v>24</v>
      </c>
      <c r="N504" s="33">
        <v>15</v>
      </c>
      <c r="O504" s="49">
        <v>0.19</v>
      </c>
      <c r="P504" s="56">
        <f t="shared" si="7"/>
        <v>68.400000000000006</v>
      </c>
      <c r="Q504">
        <v>291.60000000000002</v>
      </c>
      <c r="R504" s="58">
        <v>42</v>
      </c>
      <c r="S504" s="31">
        <v>333.6</v>
      </c>
    </row>
    <row r="505" spans="1:19" x14ac:dyDescent="0.35">
      <c r="A505" s="52">
        <v>43084</v>
      </c>
      <c r="B505" s="33" t="s">
        <v>1066</v>
      </c>
      <c r="C505" t="s">
        <v>1067</v>
      </c>
      <c r="D505" s="33" t="s">
        <v>26</v>
      </c>
      <c r="E505" s="33" t="s">
        <v>58</v>
      </c>
      <c r="F505" s="33" t="s">
        <v>27</v>
      </c>
      <c r="G505" t="s">
        <v>13</v>
      </c>
      <c r="H505" s="33" t="s">
        <v>31</v>
      </c>
      <c r="I505" t="s">
        <v>48</v>
      </c>
      <c r="J505" s="33" t="s">
        <v>37</v>
      </c>
      <c r="K505" t="s">
        <v>40</v>
      </c>
      <c r="L505" s="33" t="s">
        <v>44</v>
      </c>
      <c r="M505">
        <v>51</v>
      </c>
      <c r="N505" s="33">
        <v>25</v>
      </c>
      <c r="O505" s="49">
        <v>0.14000000000000001</v>
      </c>
      <c r="P505" s="56">
        <f t="shared" si="7"/>
        <v>178.50000000000003</v>
      </c>
      <c r="Q505">
        <v>1096.5</v>
      </c>
      <c r="R505" s="58">
        <v>26</v>
      </c>
      <c r="S505" s="31">
        <v>1122.5</v>
      </c>
    </row>
    <row r="506" spans="1:19" x14ac:dyDescent="0.35">
      <c r="A506" s="52">
        <v>43451</v>
      </c>
      <c r="B506" s="33" t="s">
        <v>1068</v>
      </c>
      <c r="C506" t="s">
        <v>1069</v>
      </c>
      <c r="D506" s="33" t="s">
        <v>24</v>
      </c>
      <c r="E506" s="33" t="s">
        <v>85</v>
      </c>
      <c r="F506" s="33" t="s">
        <v>28</v>
      </c>
      <c r="G506" t="s">
        <v>10</v>
      </c>
      <c r="H506" s="33" t="s">
        <v>31</v>
      </c>
      <c r="I506" t="s">
        <v>43</v>
      </c>
      <c r="J506" s="33" t="s">
        <v>37</v>
      </c>
      <c r="K506" t="s">
        <v>42</v>
      </c>
      <c r="L506" s="33" t="s">
        <v>45</v>
      </c>
      <c r="M506">
        <v>49</v>
      </c>
      <c r="N506" s="33">
        <v>20</v>
      </c>
      <c r="O506" s="49">
        <v>0.13</v>
      </c>
      <c r="P506" s="56">
        <f t="shared" si="7"/>
        <v>127.4</v>
      </c>
      <c r="Q506">
        <v>852.59999999999991</v>
      </c>
      <c r="R506" s="58">
        <v>40</v>
      </c>
      <c r="S506" s="31">
        <v>892.59999999999991</v>
      </c>
    </row>
    <row r="507" spans="1:19" x14ac:dyDescent="0.35">
      <c r="A507" s="52">
        <v>44550</v>
      </c>
      <c r="B507" s="33" t="s">
        <v>1070</v>
      </c>
      <c r="C507" t="s">
        <v>1071</v>
      </c>
      <c r="D507" s="33" t="s">
        <v>26</v>
      </c>
      <c r="E507" s="33" t="s">
        <v>78</v>
      </c>
      <c r="F507" s="33" t="s">
        <v>28</v>
      </c>
      <c r="G507" t="s">
        <v>13</v>
      </c>
      <c r="H507" s="33" t="s">
        <v>33</v>
      </c>
      <c r="I507" t="s">
        <v>47</v>
      </c>
      <c r="J507" s="33" t="s">
        <v>38</v>
      </c>
      <c r="K507" t="s">
        <v>40</v>
      </c>
      <c r="L507" s="33" t="s">
        <v>45</v>
      </c>
      <c r="M507">
        <v>14</v>
      </c>
      <c r="N507" s="33">
        <v>40</v>
      </c>
      <c r="O507" s="49">
        <v>0.12</v>
      </c>
      <c r="P507" s="56">
        <f t="shared" si="7"/>
        <v>67.2</v>
      </c>
      <c r="Q507">
        <v>492.80000000000007</v>
      </c>
      <c r="R507" s="58">
        <v>25</v>
      </c>
      <c r="S507" s="31">
        <v>517.80000000000007</v>
      </c>
    </row>
    <row r="508" spans="1:19" x14ac:dyDescent="0.35">
      <c r="A508" s="52">
        <v>44308</v>
      </c>
      <c r="B508" s="33" t="s">
        <v>1072</v>
      </c>
      <c r="C508" t="s">
        <v>1073</v>
      </c>
      <c r="D508" s="33" t="s">
        <v>24</v>
      </c>
      <c r="E508" s="33" t="s">
        <v>63</v>
      </c>
      <c r="F508" s="33" t="s">
        <v>28</v>
      </c>
      <c r="G508" t="s">
        <v>11</v>
      </c>
      <c r="H508" s="33" t="s">
        <v>33</v>
      </c>
      <c r="I508" t="s">
        <v>45</v>
      </c>
      <c r="J508" s="33" t="s">
        <v>35</v>
      </c>
      <c r="K508" t="s">
        <v>42</v>
      </c>
      <c r="L508" s="33" t="s">
        <v>45</v>
      </c>
      <c r="M508">
        <v>909</v>
      </c>
      <c r="N508" s="33">
        <v>8</v>
      </c>
      <c r="O508" s="49">
        <v>0.11</v>
      </c>
      <c r="P508" s="56">
        <f t="shared" si="7"/>
        <v>799.92</v>
      </c>
      <c r="Q508">
        <v>6472.08</v>
      </c>
      <c r="R508" s="58">
        <v>47</v>
      </c>
      <c r="S508" s="31">
        <v>6519.08</v>
      </c>
    </row>
    <row r="509" spans="1:19" x14ac:dyDescent="0.35">
      <c r="A509" s="52">
        <v>42521</v>
      </c>
      <c r="B509" s="33" t="s">
        <v>1074</v>
      </c>
      <c r="C509" t="s">
        <v>1075</v>
      </c>
      <c r="D509" s="33" t="s">
        <v>24</v>
      </c>
      <c r="E509" s="33" t="s">
        <v>115</v>
      </c>
      <c r="F509" s="33" t="s">
        <v>29</v>
      </c>
      <c r="G509" t="s">
        <v>8</v>
      </c>
      <c r="H509" s="33" t="s">
        <v>30</v>
      </c>
      <c r="I509" t="s">
        <v>46</v>
      </c>
      <c r="J509" s="33" t="s">
        <v>37</v>
      </c>
      <c r="K509" t="s">
        <v>39</v>
      </c>
      <c r="L509" s="33" t="s">
        <v>43</v>
      </c>
      <c r="M509">
        <v>67</v>
      </c>
      <c r="N509" s="33">
        <v>20</v>
      </c>
      <c r="O509" s="49">
        <v>0.14000000000000001</v>
      </c>
      <c r="P509" s="56">
        <f t="shared" si="7"/>
        <v>187.60000000000002</v>
      </c>
      <c r="Q509">
        <v>1152.3999999999999</v>
      </c>
      <c r="R509" s="58">
        <v>21</v>
      </c>
      <c r="S509" s="31">
        <v>1173.3999999999999</v>
      </c>
    </row>
    <row r="510" spans="1:19" x14ac:dyDescent="0.35">
      <c r="A510" s="52">
        <v>43650</v>
      </c>
      <c r="B510" s="33" t="s">
        <v>1076</v>
      </c>
      <c r="C510" t="s">
        <v>1077</v>
      </c>
      <c r="D510" s="33" t="s">
        <v>25</v>
      </c>
      <c r="E510" s="33" t="s">
        <v>68</v>
      </c>
      <c r="F510" s="33" t="s">
        <v>29</v>
      </c>
      <c r="G510" t="s">
        <v>12</v>
      </c>
      <c r="H510" s="33" t="s">
        <v>30</v>
      </c>
      <c r="I510" t="s">
        <v>48</v>
      </c>
      <c r="J510" s="33" t="s">
        <v>35</v>
      </c>
      <c r="K510" t="s">
        <v>42</v>
      </c>
      <c r="L510" s="33" t="s">
        <v>44</v>
      </c>
      <c r="M510">
        <v>1131</v>
      </c>
      <c r="N510" s="33">
        <v>8</v>
      </c>
      <c r="O510" s="49">
        <v>0.16</v>
      </c>
      <c r="P510" s="56">
        <f t="shared" si="7"/>
        <v>1447.68</v>
      </c>
      <c r="Q510">
        <v>7600.32</v>
      </c>
      <c r="R510" s="58">
        <v>36</v>
      </c>
      <c r="S510" s="31">
        <v>7636.32</v>
      </c>
    </row>
    <row r="511" spans="1:19" x14ac:dyDescent="0.35">
      <c r="A511" s="52">
        <v>42155</v>
      </c>
      <c r="B511" s="33" t="s">
        <v>1078</v>
      </c>
      <c r="C511" t="s">
        <v>1079</v>
      </c>
      <c r="D511" s="33" t="s">
        <v>24</v>
      </c>
      <c r="E511" s="33" t="s">
        <v>68</v>
      </c>
      <c r="F511" s="33" t="s">
        <v>29</v>
      </c>
      <c r="G511" t="s">
        <v>13</v>
      </c>
      <c r="H511" s="33" t="s">
        <v>32</v>
      </c>
      <c r="I511" t="s">
        <v>43</v>
      </c>
      <c r="J511" s="33" t="s">
        <v>35</v>
      </c>
      <c r="K511" t="s">
        <v>40</v>
      </c>
      <c r="L511" s="33" t="s">
        <v>45</v>
      </c>
      <c r="M511">
        <v>845</v>
      </c>
      <c r="N511" s="33">
        <v>6</v>
      </c>
      <c r="O511" s="49">
        <v>0.1</v>
      </c>
      <c r="P511" s="56">
        <f t="shared" si="7"/>
        <v>507.00000000000006</v>
      </c>
      <c r="Q511">
        <v>4563</v>
      </c>
      <c r="R511" s="58">
        <v>29</v>
      </c>
      <c r="S511" s="31">
        <v>4592</v>
      </c>
    </row>
    <row r="512" spans="1:19" x14ac:dyDescent="0.35">
      <c r="A512" s="52">
        <v>42247</v>
      </c>
      <c r="B512" s="33" t="s">
        <v>1080</v>
      </c>
      <c r="C512" t="s">
        <v>1081</v>
      </c>
      <c r="D512" s="33" t="s">
        <v>26</v>
      </c>
      <c r="E512" s="33" t="s">
        <v>106</v>
      </c>
      <c r="F512" s="33" t="s">
        <v>27</v>
      </c>
      <c r="G512" t="s">
        <v>12</v>
      </c>
      <c r="H512" s="33" t="s">
        <v>32</v>
      </c>
      <c r="I512" t="s">
        <v>45</v>
      </c>
      <c r="J512" s="33" t="s">
        <v>35</v>
      </c>
      <c r="K512" t="s">
        <v>42</v>
      </c>
      <c r="L512" s="33" t="s">
        <v>45</v>
      </c>
      <c r="M512">
        <v>1133</v>
      </c>
      <c r="N512" s="33">
        <v>8</v>
      </c>
      <c r="O512" s="49">
        <v>0.13</v>
      </c>
      <c r="P512" s="56">
        <f t="shared" si="7"/>
        <v>1178.32</v>
      </c>
      <c r="Q512">
        <v>7885.68</v>
      </c>
      <c r="R512" s="58">
        <v>20</v>
      </c>
      <c r="S512" s="31">
        <v>7905.68</v>
      </c>
    </row>
    <row r="513" spans="1:19" x14ac:dyDescent="0.35">
      <c r="A513" s="52">
        <v>44201</v>
      </c>
      <c r="B513" s="33" t="s">
        <v>1082</v>
      </c>
      <c r="C513" t="s">
        <v>1083</v>
      </c>
      <c r="D513" s="33" t="s">
        <v>26</v>
      </c>
      <c r="E513" s="33" t="s">
        <v>55</v>
      </c>
      <c r="F513" s="33" t="s">
        <v>28</v>
      </c>
      <c r="G513" t="s">
        <v>10</v>
      </c>
      <c r="H513" s="33" t="s">
        <v>33</v>
      </c>
      <c r="I513" t="s">
        <v>44</v>
      </c>
      <c r="J513" s="33" t="s">
        <v>38</v>
      </c>
      <c r="K513" t="s">
        <v>40</v>
      </c>
      <c r="L513" s="33" t="s">
        <v>45</v>
      </c>
      <c r="M513">
        <v>12</v>
      </c>
      <c r="N513" s="33">
        <v>32</v>
      </c>
      <c r="O513" s="49">
        <v>0.15</v>
      </c>
      <c r="P513" s="56">
        <f t="shared" si="7"/>
        <v>57.599999999999994</v>
      </c>
      <c r="Q513">
        <v>326.39999999999998</v>
      </c>
      <c r="R513" s="58">
        <v>38</v>
      </c>
      <c r="S513" s="31">
        <v>364.4</v>
      </c>
    </row>
    <row r="514" spans="1:19" x14ac:dyDescent="0.35">
      <c r="A514" s="52">
        <v>42307</v>
      </c>
      <c r="B514" s="33" t="s">
        <v>1084</v>
      </c>
      <c r="C514" t="s">
        <v>1085</v>
      </c>
      <c r="D514" s="33" t="s">
        <v>26</v>
      </c>
      <c r="E514" s="33" t="s">
        <v>68</v>
      </c>
      <c r="F514" s="33" t="s">
        <v>29</v>
      </c>
      <c r="G514" t="s">
        <v>9</v>
      </c>
      <c r="H514" s="33" t="s">
        <v>33</v>
      </c>
      <c r="I514" t="s">
        <v>48</v>
      </c>
      <c r="J514" s="33" t="s">
        <v>36</v>
      </c>
      <c r="K514" t="s">
        <v>42</v>
      </c>
      <c r="L514" s="33" t="s">
        <v>43</v>
      </c>
      <c r="M514">
        <v>375</v>
      </c>
      <c r="N514" s="33">
        <v>9</v>
      </c>
      <c r="O514" s="49">
        <v>0.14000000000000001</v>
      </c>
      <c r="P514" s="56">
        <f t="shared" si="7"/>
        <v>472.50000000000011</v>
      </c>
      <c r="Q514">
        <v>2902.5</v>
      </c>
      <c r="R514" s="58">
        <v>41</v>
      </c>
      <c r="S514" s="31">
        <v>2943.5</v>
      </c>
    </row>
    <row r="515" spans="1:19" x14ac:dyDescent="0.35">
      <c r="A515" s="52">
        <v>42560</v>
      </c>
      <c r="B515" s="33" t="s">
        <v>1086</v>
      </c>
      <c r="C515" t="s">
        <v>1087</v>
      </c>
      <c r="D515" s="33" t="s">
        <v>26</v>
      </c>
      <c r="E515" s="33" t="s">
        <v>73</v>
      </c>
      <c r="F515" s="33" t="s">
        <v>29</v>
      </c>
      <c r="G515" t="s">
        <v>9</v>
      </c>
      <c r="H515" s="33" t="s">
        <v>31</v>
      </c>
      <c r="I515" t="s">
        <v>44</v>
      </c>
      <c r="J515" s="33" t="s">
        <v>37</v>
      </c>
      <c r="K515" t="s">
        <v>39</v>
      </c>
      <c r="L515" s="33" t="s">
        <v>44</v>
      </c>
      <c r="M515">
        <v>95</v>
      </c>
      <c r="N515" s="33">
        <v>20</v>
      </c>
      <c r="O515" s="49">
        <v>0.08</v>
      </c>
      <c r="P515" s="56">
        <f t="shared" ref="P515:P578" si="8">O515*N515*M515</f>
        <v>152</v>
      </c>
      <c r="Q515">
        <v>1748.0000000000002</v>
      </c>
      <c r="R515" s="58">
        <v>37</v>
      </c>
      <c r="S515" s="31">
        <v>1785.0000000000002</v>
      </c>
    </row>
    <row r="516" spans="1:19" x14ac:dyDescent="0.35">
      <c r="A516" s="52">
        <v>44017</v>
      </c>
      <c r="B516" s="33" t="s">
        <v>1088</v>
      </c>
      <c r="C516" t="s">
        <v>1089</v>
      </c>
      <c r="D516" s="33" t="s">
        <v>24</v>
      </c>
      <c r="E516" s="33" t="s">
        <v>52</v>
      </c>
      <c r="F516" s="33" t="s">
        <v>28</v>
      </c>
      <c r="G516" t="s">
        <v>7</v>
      </c>
      <c r="H516" s="33" t="s">
        <v>31</v>
      </c>
      <c r="I516" t="s">
        <v>47</v>
      </c>
      <c r="J516" s="33" t="s">
        <v>38</v>
      </c>
      <c r="K516" t="s">
        <v>42</v>
      </c>
      <c r="L516" s="33" t="s">
        <v>45</v>
      </c>
      <c r="M516">
        <v>19</v>
      </c>
      <c r="N516" s="33">
        <v>40</v>
      </c>
      <c r="O516" s="49">
        <v>0.17</v>
      </c>
      <c r="P516" s="56">
        <f t="shared" si="8"/>
        <v>129.20000000000002</v>
      </c>
      <c r="Q516">
        <v>630.79999999999995</v>
      </c>
      <c r="R516" s="58">
        <v>42</v>
      </c>
      <c r="S516" s="31">
        <v>672.8</v>
      </c>
    </row>
    <row r="517" spans="1:19" x14ac:dyDescent="0.35">
      <c r="A517" s="52">
        <v>42857</v>
      </c>
      <c r="B517" s="33" t="s">
        <v>1090</v>
      </c>
      <c r="C517" t="s">
        <v>1091</v>
      </c>
      <c r="D517" s="33" t="s">
        <v>25</v>
      </c>
      <c r="E517" s="33" t="s">
        <v>115</v>
      </c>
      <c r="F517" s="33" t="s">
        <v>27</v>
      </c>
      <c r="G517" t="s">
        <v>8</v>
      </c>
      <c r="H517" s="33" t="s">
        <v>30</v>
      </c>
      <c r="I517" t="s">
        <v>48</v>
      </c>
      <c r="J517" s="33" t="s">
        <v>38</v>
      </c>
      <c r="K517" t="s">
        <v>40</v>
      </c>
      <c r="L517" s="33" t="s">
        <v>46</v>
      </c>
      <c r="M517">
        <v>14</v>
      </c>
      <c r="N517" s="33">
        <v>32</v>
      </c>
      <c r="O517" s="49">
        <v>0.2</v>
      </c>
      <c r="P517" s="56">
        <f t="shared" si="8"/>
        <v>89.600000000000009</v>
      </c>
      <c r="Q517">
        <v>358.40000000000003</v>
      </c>
      <c r="R517" s="58">
        <v>20</v>
      </c>
      <c r="S517" s="31">
        <v>378.40000000000003</v>
      </c>
    </row>
    <row r="518" spans="1:19" x14ac:dyDescent="0.35">
      <c r="A518" s="52">
        <v>43526</v>
      </c>
      <c r="B518" s="33" t="s">
        <v>1092</v>
      </c>
      <c r="C518" t="s">
        <v>1093</v>
      </c>
      <c r="D518" s="33" t="s">
        <v>26</v>
      </c>
      <c r="E518" s="33" t="s">
        <v>85</v>
      </c>
      <c r="F518" s="33" t="s">
        <v>28</v>
      </c>
      <c r="G518" t="s">
        <v>10</v>
      </c>
      <c r="H518" s="33" t="s">
        <v>31</v>
      </c>
      <c r="I518" t="s">
        <v>45</v>
      </c>
      <c r="J518" s="33" t="s">
        <v>37</v>
      </c>
      <c r="K518" t="s">
        <v>39</v>
      </c>
      <c r="L518" s="33" t="s">
        <v>45</v>
      </c>
      <c r="M518">
        <v>84</v>
      </c>
      <c r="N518" s="33">
        <v>15</v>
      </c>
      <c r="O518" s="49">
        <v>0.17</v>
      </c>
      <c r="P518" s="56">
        <f t="shared" si="8"/>
        <v>214.20000000000002</v>
      </c>
      <c r="Q518">
        <v>1045.8</v>
      </c>
      <c r="R518" s="58">
        <v>28</v>
      </c>
      <c r="S518" s="31">
        <v>1073.8</v>
      </c>
    </row>
    <row r="519" spans="1:19" x14ac:dyDescent="0.35">
      <c r="A519" s="52">
        <v>43003</v>
      </c>
      <c r="B519" s="33" t="s">
        <v>1094</v>
      </c>
      <c r="C519" t="s">
        <v>1095</v>
      </c>
      <c r="D519" s="33" t="s">
        <v>24</v>
      </c>
      <c r="E519" s="33" t="s">
        <v>106</v>
      </c>
      <c r="F519" s="33" t="s">
        <v>28</v>
      </c>
      <c r="G519" t="s">
        <v>9</v>
      </c>
      <c r="H519" s="33" t="s">
        <v>30</v>
      </c>
      <c r="I519" t="s">
        <v>46</v>
      </c>
      <c r="J519" s="33" t="s">
        <v>35</v>
      </c>
      <c r="K519" t="s">
        <v>39</v>
      </c>
      <c r="L519" s="33" t="s">
        <v>43</v>
      </c>
      <c r="M519">
        <v>1010</v>
      </c>
      <c r="N519" s="33">
        <v>8</v>
      </c>
      <c r="O519" s="49">
        <v>0.12</v>
      </c>
      <c r="P519" s="56">
        <f t="shared" si="8"/>
        <v>969.59999999999991</v>
      </c>
      <c r="Q519">
        <v>7110.4</v>
      </c>
      <c r="R519" s="58">
        <v>30</v>
      </c>
      <c r="S519" s="31">
        <v>7140.4</v>
      </c>
    </row>
    <row r="520" spans="1:19" x14ac:dyDescent="0.35">
      <c r="A520" s="52">
        <v>43664</v>
      </c>
      <c r="B520" s="33" t="s">
        <v>1096</v>
      </c>
      <c r="C520" t="s">
        <v>1097</v>
      </c>
      <c r="D520" s="33" t="s">
        <v>25</v>
      </c>
      <c r="E520" s="33" t="s">
        <v>58</v>
      </c>
      <c r="F520" s="33" t="s">
        <v>27</v>
      </c>
      <c r="G520" t="s">
        <v>9</v>
      </c>
      <c r="H520" s="33" t="s">
        <v>33</v>
      </c>
      <c r="I520" t="s">
        <v>43</v>
      </c>
      <c r="J520" s="33" t="s">
        <v>35</v>
      </c>
      <c r="K520" t="s">
        <v>39</v>
      </c>
      <c r="L520" s="33" t="s">
        <v>44</v>
      </c>
      <c r="M520">
        <v>1080</v>
      </c>
      <c r="N520" s="33">
        <v>4</v>
      </c>
      <c r="O520" s="49">
        <v>0.12</v>
      </c>
      <c r="P520" s="56">
        <f t="shared" si="8"/>
        <v>518.4</v>
      </c>
      <c r="Q520">
        <v>3801.6</v>
      </c>
      <c r="R520" s="58">
        <v>23</v>
      </c>
      <c r="S520" s="31">
        <v>3824.6</v>
      </c>
    </row>
    <row r="521" spans="1:19" x14ac:dyDescent="0.35">
      <c r="A521" s="52">
        <v>44402</v>
      </c>
      <c r="B521" s="33" t="s">
        <v>1098</v>
      </c>
      <c r="C521" t="s">
        <v>1099</v>
      </c>
      <c r="D521" s="33" t="s">
        <v>26</v>
      </c>
      <c r="E521" s="33" t="s">
        <v>78</v>
      </c>
      <c r="F521" s="33" t="s">
        <v>29</v>
      </c>
      <c r="G521" t="s">
        <v>10</v>
      </c>
      <c r="H521" s="33" t="s">
        <v>30</v>
      </c>
      <c r="I521" t="s">
        <v>44</v>
      </c>
      <c r="J521" s="33" t="s">
        <v>38</v>
      </c>
      <c r="K521" t="s">
        <v>39</v>
      </c>
      <c r="L521" s="33" t="s">
        <v>46</v>
      </c>
      <c r="M521">
        <v>18</v>
      </c>
      <c r="N521" s="33">
        <v>24</v>
      </c>
      <c r="O521" s="49">
        <v>0.12</v>
      </c>
      <c r="P521" s="56">
        <f t="shared" si="8"/>
        <v>51.839999999999996</v>
      </c>
      <c r="Q521">
        <v>380.16</v>
      </c>
      <c r="R521" s="58">
        <v>30</v>
      </c>
      <c r="S521" s="31">
        <v>410.16</v>
      </c>
    </row>
    <row r="522" spans="1:19" x14ac:dyDescent="0.35">
      <c r="A522" s="52">
        <v>42294</v>
      </c>
      <c r="B522" s="33" t="s">
        <v>1100</v>
      </c>
      <c r="C522" t="s">
        <v>1101</v>
      </c>
      <c r="D522" s="33" t="s">
        <v>24</v>
      </c>
      <c r="E522" s="33" t="s">
        <v>58</v>
      </c>
      <c r="F522" s="33" t="s">
        <v>27</v>
      </c>
      <c r="G522" t="s">
        <v>10</v>
      </c>
      <c r="H522" s="33" t="s">
        <v>32</v>
      </c>
      <c r="I522" t="s">
        <v>46</v>
      </c>
      <c r="J522" s="33" t="s">
        <v>36</v>
      </c>
      <c r="K522" t="s">
        <v>42</v>
      </c>
      <c r="L522" s="33" t="s">
        <v>46</v>
      </c>
      <c r="M522">
        <v>484</v>
      </c>
      <c r="N522" s="33">
        <v>15</v>
      </c>
      <c r="O522" s="49">
        <v>0.14000000000000001</v>
      </c>
      <c r="P522" s="56">
        <f t="shared" si="8"/>
        <v>1016.4000000000001</v>
      </c>
      <c r="Q522">
        <v>6243.6</v>
      </c>
      <c r="R522" s="58">
        <v>41</v>
      </c>
      <c r="S522" s="31">
        <v>6284.6</v>
      </c>
    </row>
    <row r="523" spans="1:19" x14ac:dyDescent="0.35">
      <c r="A523" s="52">
        <v>43299</v>
      </c>
      <c r="B523" s="33" t="s">
        <v>1102</v>
      </c>
      <c r="C523" t="s">
        <v>1103</v>
      </c>
      <c r="D523" s="33" t="s">
        <v>26</v>
      </c>
      <c r="E523" s="33" t="s">
        <v>73</v>
      </c>
      <c r="F523" s="33" t="s">
        <v>27</v>
      </c>
      <c r="G523" t="s">
        <v>6</v>
      </c>
      <c r="H523" s="33" t="s">
        <v>32</v>
      </c>
      <c r="I523" t="s">
        <v>48</v>
      </c>
      <c r="J523" s="33" t="s">
        <v>38</v>
      </c>
      <c r="K523" t="s">
        <v>40</v>
      </c>
      <c r="L523" s="33" t="s">
        <v>43</v>
      </c>
      <c r="M523">
        <v>14</v>
      </c>
      <c r="N523" s="33">
        <v>32</v>
      </c>
      <c r="O523" s="49">
        <v>0.2</v>
      </c>
      <c r="P523" s="56">
        <f t="shared" si="8"/>
        <v>89.600000000000009</v>
      </c>
      <c r="Q523">
        <v>358.40000000000003</v>
      </c>
      <c r="R523" s="58">
        <v>42</v>
      </c>
      <c r="S523" s="31">
        <v>400.40000000000003</v>
      </c>
    </row>
    <row r="524" spans="1:19" x14ac:dyDescent="0.35">
      <c r="A524" s="52">
        <v>42947</v>
      </c>
      <c r="B524" s="33" t="s">
        <v>1104</v>
      </c>
      <c r="C524" t="s">
        <v>1105</v>
      </c>
      <c r="D524" s="33" t="s">
        <v>26</v>
      </c>
      <c r="E524" s="33" t="s">
        <v>78</v>
      </c>
      <c r="F524" s="33" t="s">
        <v>29</v>
      </c>
      <c r="G524" t="s">
        <v>6</v>
      </c>
      <c r="H524" s="33" t="s">
        <v>31</v>
      </c>
      <c r="I524" t="s">
        <v>46</v>
      </c>
      <c r="J524" s="33" t="s">
        <v>34</v>
      </c>
      <c r="K524" t="s">
        <v>42</v>
      </c>
      <c r="L524" s="33" t="s">
        <v>46</v>
      </c>
      <c r="M524">
        <v>297</v>
      </c>
      <c r="N524" s="33">
        <v>6</v>
      </c>
      <c r="O524" s="49">
        <v>0.12</v>
      </c>
      <c r="P524" s="56">
        <f t="shared" si="8"/>
        <v>213.84</v>
      </c>
      <c r="Q524">
        <v>1568.16</v>
      </c>
      <c r="R524" s="58">
        <v>35</v>
      </c>
      <c r="S524" s="31">
        <v>1603.16</v>
      </c>
    </row>
    <row r="525" spans="1:19" x14ac:dyDescent="0.35">
      <c r="A525" s="52">
        <v>44394</v>
      </c>
      <c r="B525" s="33" t="s">
        <v>1106</v>
      </c>
      <c r="C525" t="s">
        <v>1107</v>
      </c>
      <c r="D525" s="33" t="s">
        <v>26</v>
      </c>
      <c r="E525" s="33" t="s">
        <v>58</v>
      </c>
      <c r="F525" s="33" t="s">
        <v>28</v>
      </c>
      <c r="G525" t="s">
        <v>7</v>
      </c>
      <c r="H525" s="33" t="s">
        <v>33</v>
      </c>
      <c r="I525" t="s">
        <v>47</v>
      </c>
      <c r="J525" s="33" t="s">
        <v>38</v>
      </c>
      <c r="K525" t="s">
        <v>42</v>
      </c>
      <c r="L525" s="33" t="s">
        <v>45</v>
      </c>
      <c r="M525">
        <v>18</v>
      </c>
      <c r="N525" s="33">
        <v>32</v>
      </c>
      <c r="O525" s="49">
        <v>0.19</v>
      </c>
      <c r="P525" s="56">
        <f t="shared" si="8"/>
        <v>109.44</v>
      </c>
      <c r="Q525">
        <v>466.56000000000006</v>
      </c>
      <c r="R525" s="58">
        <v>39</v>
      </c>
      <c r="S525" s="31">
        <v>505.56000000000006</v>
      </c>
    </row>
    <row r="526" spans="1:19" x14ac:dyDescent="0.35">
      <c r="A526" s="52">
        <v>42944</v>
      </c>
      <c r="B526" s="33" t="s">
        <v>1108</v>
      </c>
      <c r="C526" t="s">
        <v>1109</v>
      </c>
      <c r="D526" s="33" t="s">
        <v>24</v>
      </c>
      <c r="E526" s="33" t="s">
        <v>63</v>
      </c>
      <c r="F526" s="33" t="s">
        <v>27</v>
      </c>
      <c r="G526" t="s">
        <v>6</v>
      </c>
      <c r="H526" s="33" t="s">
        <v>32</v>
      </c>
      <c r="I526" t="s">
        <v>46</v>
      </c>
      <c r="J526" s="33" t="s">
        <v>34</v>
      </c>
      <c r="K526" t="s">
        <v>39</v>
      </c>
      <c r="L526" s="33" t="s">
        <v>46</v>
      </c>
      <c r="M526">
        <v>234</v>
      </c>
      <c r="N526" s="33">
        <v>8</v>
      </c>
      <c r="O526" s="49">
        <v>0.09</v>
      </c>
      <c r="P526" s="56">
        <f t="shared" si="8"/>
        <v>168.48</v>
      </c>
      <c r="Q526">
        <v>1703.52</v>
      </c>
      <c r="R526" s="58">
        <v>35</v>
      </c>
      <c r="S526" s="31">
        <v>1738.52</v>
      </c>
    </row>
    <row r="527" spans="1:19" x14ac:dyDescent="0.35">
      <c r="A527" s="52">
        <v>43684</v>
      </c>
      <c r="B527" s="33" t="s">
        <v>1110</v>
      </c>
      <c r="C527" t="s">
        <v>1111</v>
      </c>
      <c r="D527" s="33" t="s">
        <v>26</v>
      </c>
      <c r="E527" s="33" t="s">
        <v>68</v>
      </c>
      <c r="F527" s="33" t="s">
        <v>29</v>
      </c>
      <c r="G527" t="s">
        <v>9</v>
      </c>
      <c r="H527" s="33" t="s">
        <v>30</v>
      </c>
      <c r="I527" t="s">
        <v>47</v>
      </c>
      <c r="J527" s="33" t="s">
        <v>36</v>
      </c>
      <c r="K527" t="s">
        <v>41</v>
      </c>
      <c r="L527" s="33" t="s">
        <v>43</v>
      </c>
      <c r="M527">
        <v>428</v>
      </c>
      <c r="N527" s="33">
        <v>12</v>
      </c>
      <c r="O527" s="49">
        <v>0.13</v>
      </c>
      <c r="P527" s="56">
        <f t="shared" si="8"/>
        <v>667.68000000000006</v>
      </c>
      <c r="Q527">
        <v>4468.32</v>
      </c>
      <c r="R527" s="58">
        <v>43</v>
      </c>
      <c r="S527" s="31">
        <v>4511.32</v>
      </c>
    </row>
    <row r="528" spans="1:19" x14ac:dyDescent="0.35">
      <c r="A528" s="52">
        <v>42489</v>
      </c>
      <c r="B528" s="33" t="s">
        <v>1112</v>
      </c>
      <c r="C528" t="s">
        <v>1113</v>
      </c>
      <c r="D528" s="33" t="s">
        <v>26</v>
      </c>
      <c r="E528" s="33" t="s">
        <v>68</v>
      </c>
      <c r="F528" s="33" t="s">
        <v>27</v>
      </c>
      <c r="G528" t="s">
        <v>6</v>
      </c>
      <c r="H528" s="33" t="s">
        <v>32</v>
      </c>
      <c r="I528" t="s">
        <v>45</v>
      </c>
      <c r="J528" s="33" t="s">
        <v>34</v>
      </c>
      <c r="K528" t="s">
        <v>39</v>
      </c>
      <c r="L528" s="33" t="s">
        <v>46</v>
      </c>
      <c r="M528">
        <v>252</v>
      </c>
      <c r="N528" s="33">
        <v>10</v>
      </c>
      <c r="O528" s="49">
        <v>0.1</v>
      </c>
      <c r="P528" s="56">
        <f t="shared" si="8"/>
        <v>252</v>
      </c>
      <c r="Q528">
        <v>2268</v>
      </c>
      <c r="R528" s="58">
        <v>44</v>
      </c>
      <c r="S528" s="31">
        <v>2312</v>
      </c>
    </row>
    <row r="529" spans="1:19" x14ac:dyDescent="0.35">
      <c r="A529" s="52">
        <v>44411</v>
      </c>
      <c r="B529" s="33" t="s">
        <v>1114</v>
      </c>
      <c r="C529" t="s">
        <v>1115</v>
      </c>
      <c r="D529" s="33" t="s">
        <v>26</v>
      </c>
      <c r="E529" s="33" t="s">
        <v>106</v>
      </c>
      <c r="F529" s="33" t="s">
        <v>28</v>
      </c>
      <c r="G529" t="s">
        <v>6</v>
      </c>
      <c r="H529" s="33" t="s">
        <v>33</v>
      </c>
      <c r="I529" t="s">
        <v>47</v>
      </c>
      <c r="J529" s="33" t="s">
        <v>35</v>
      </c>
      <c r="K529" t="s">
        <v>42</v>
      </c>
      <c r="L529" s="33" t="s">
        <v>46</v>
      </c>
      <c r="M529">
        <v>833</v>
      </c>
      <c r="N529" s="33">
        <v>4</v>
      </c>
      <c r="O529" s="49">
        <v>0.19</v>
      </c>
      <c r="P529" s="56">
        <f t="shared" si="8"/>
        <v>633.08000000000004</v>
      </c>
      <c r="Q529">
        <v>2698.92</v>
      </c>
      <c r="R529" s="58">
        <v>43</v>
      </c>
      <c r="S529" s="31">
        <v>2741.92</v>
      </c>
    </row>
    <row r="530" spans="1:19" x14ac:dyDescent="0.35">
      <c r="A530" s="52">
        <v>42129</v>
      </c>
      <c r="B530" s="33" t="s">
        <v>1116</v>
      </c>
      <c r="C530" t="s">
        <v>1117</v>
      </c>
      <c r="D530" s="33" t="s">
        <v>24</v>
      </c>
      <c r="E530" s="33" t="s">
        <v>73</v>
      </c>
      <c r="F530" s="33" t="s">
        <v>28</v>
      </c>
      <c r="G530" t="s">
        <v>13</v>
      </c>
      <c r="H530" s="33" t="s">
        <v>30</v>
      </c>
      <c r="I530" t="s">
        <v>47</v>
      </c>
      <c r="J530" s="33" t="s">
        <v>37</v>
      </c>
      <c r="K530" t="s">
        <v>40</v>
      </c>
      <c r="L530" s="33" t="s">
        <v>45</v>
      </c>
      <c r="M530">
        <v>84</v>
      </c>
      <c r="N530" s="33">
        <v>15</v>
      </c>
      <c r="O530" s="49">
        <v>0.08</v>
      </c>
      <c r="P530" s="56">
        <f t="shared" si="8"/>
        <v>100.8</v>
      </c>
      <c r="Q530">
        <v>1159.2</v>
      </c>
      <c r="R530" s="58">
        <v>39</v>
      </c>
      <c r="S530" s="31">
        <v>1198.2</v>
      </c>
    </row>
    <row r="531" spans="1:19" x14ac:dyDescent="0.35">
      <c r="A531" s="52">
        <v>43719</v>
      </c>
      <c r="B531" s="33" t="s">
        <v>1118</v>
      </c>
      <c r="C531" t="s">
        <v>1119</v>
      </c>
      <c r="D531" s="33" t="s">
        <v>24</v>
      </c>
      <c r="E531" s="33" t="s">
        <v>106</v>
      </c>
      <c r="F531" s="33" t="s">
        <v>28</v>
      </c>
      <c r="G531" t="s">
        <v>12</v>
      </c>
      <c r="H531" s="33" t="s">
        <v>32</v>
      </c>
      <c r="I531" t="s">
        <v>45</v>
      </c>
      <c r="J531" s="33" t="s">
        <v>34</v>
      </c>
      <c r="K531" t="s">
        <v>42</v>
      </c>
      <c r="L531" s="33" t="s">
        <v>45</v>
      </c>
      <c r="M531">
        <v>231</v>
      </c>
      <c r="N531" s="33">
        <v>6</v>
      </c>
      <c r="O531" s="49">
        <v>0.12</v>
      </c>
      <c r="P531" s="56">
        <f t="shared" si="8"/>
        <v>166.32</v>
      </c>
      <c r="Q531">
        <v>1219.68</v>
      </c>
      <c r="R531" s="58">
        <v>44</v>
      </c>
      <c r="S531" s="31">
        <v>1263.68</v>
      </c>
    </row>
    <row r="532" spans="1:19" x14ac:dyDescent="0.35">
      <c r="A532" s="52">
        <v>42896</v>
      </c>
      <c r="B532" s="33" t="s">
        <v>1120</v>
      </c>
      <c r="C532" t="s">
        <v>1121</v>
      </c>
      <c r="D532" s="33" t="s">
        <v>25</v>
      </c>
      <c r="E532" s="33" t="s">
        <v>85</v>
      </c>
      <c r="F532" s="33" t="s">
        <v>29</v>
      </c>
      <c r="G532" t="s">
        <v>10</v>
      </c>
      <c r="H532" s="33" t="s">
        <v>30</v>
      </c>
      <c r="I532" t="s">
        <v>43</v>
      </c>
      <c r="J532" s="33" t="s">
        <v>37</v>
      </c>
      <c r="K532" t="s">
        <v>42</v>
      </c>
      <c r="L532" s="33" t="s">
        <v>43</v>
      </c>
      <c r="M532">
        <v>57</v>
      </c>
      <c r="N532" s="33">
        <v>25</v>
      </c>
      <c r="O532" s="49">
        <v>0.13</v>
      </c>
      <c r="P532" s="56">
        <f t="shared" si="8"/>
        <v>185.25</v>
      </c>
      <c r="Q532">
        <v>1239.75</v>
      </c>
      <c r="R532" s="58">
        <v>49</v>
      </c>
      <c r="S532" s="31">
        <v>1288.75</v>
      </c>
    </row>
    <row r="533" spans="1:19" x14ac:dyDescent="0.35">
      <c r="A533" s="52">
        <v>44106</v>
      </c>
      <c r="B533" s="33" t="s">
        <v>1122</v>
      </c>
      <c r="C533" t="s">
        <v>1123</v>
      </c>
      <c r="D533" s="33" t="s">
        <v>24</v>
      </c>
      <c r="E533" s="33" t="s">
        <v>55</v>
      </c>
      <c r="F533" s="33" t="s">
        <v>29</v>
      </c>
      <c r="G533" t="s">
        <v>10</v>
      </c>
      <c r="H533" s="33" t="s">
        <v>30</v>
      </c>
      <c r="I533" t="s">
        <v>46</v>
      </c>
      <c r="J533" s="33" t="s">
        <v>38</v>
      </c>
      <c r="K533" t="s">
        <v>42</v>
      </c>
      <c r="L533" s="33" t="s">
        <v>45</v>
      </c>
      <c r="M533">
        <v>19</v>
      </c>
      <c r="N533" s="33">
        <v>40</v>
      </c>
      <c r="O533" s="49">
        <v>0.16</v>
      </c>
      <c r="P533" s="56">
        <f t="shared" si="8"/>
        <v>121.60000000000001</v>
      </c>
      <c r="Q533">
        <v>638.4</v>
      </c>
      <c r="R533" s="58">
        <v>22</v>
      </c>
      <c r="S533" s="31">
        <v>660.4</v>
      </c>
    </row>
    <row r="534" spans="1:19" x14ac:dyDescent="0.35">
      <c r="A534" s="52">
        <v>44491</v>
      </c>
      <c r="B534" s="33" t="s">
        <v>1124</v>
      </c>
      <c r="C534" t="s">
        <v>1125</v>
      </c>
      <c r="D534" s="33" t="s">
        <v>24</v>
      </c>
      <c r="E534" s="33" t="s">
        <v>106</v>
      </c>
      <c r="F534" s="33" t="s">
        <v>28</v>
      </c>
      <c r="G534" t="s">
        <v>10</v>
      </c>
      <c r="H534" s="33" t="s">
        <v>33</v>
      </c>
      <c r="I534" t="s">
        <v>43</v>
      </c>
      <c r="J534" s="33" t="s">
        <v>35</v>
      </c>
      <c r="K534" t="s">
        <v>42</v>
      </c>
      <c r="L534" s="33" t="s">
        <v>46</v>
      </c>
      <c r="M534">
        <v>737</v>
      </c>
      <c r="N534" s="33">
        <v>10</v>
      </c>
      <c r="O534" s="49">
        <v>0.2</v>
      </c>
      <c r="P534" s="56">
        <f t="shared" si="8"/>
        <v>1474</v>
      </c>
      <c r="Q534">
        <v>5896</v>
      </c>
      <c r="R534" s="58">
        <v>23</v>
      </c>
      <c r="S534" s="31">
        <v>5919</v>
      </c>
    </row>
    <row r="535" spans="1:19" x14ac:dyDescent="0.35">
      <c r="A535" s="52">
        <v>42542</v>
      </c>
      <c r="B535" s="33" t="s">
        <v>1126</v>
      </c>
      <c r="C535" t="s">
        <v>1127</v>
      </c>
      <c r="D535" s="33" t="s">
        <v>24</v>
      </c>
      <c r="E535" s="33" t="s">
        <v>58</v>
      </c>
      <c r="F535" s="33" t="s">
        <v>29</v>
      </c>
      <c r="G535" t="s">
        <v>10</v>
      </c>
      <c r="H535" s="33" t="s">
        <v>31</v>
      </c>
      <c r="I535" t="s">
        <v>47</v>
      </c>
      <c r="J535" s="33" t="s">
        <v>38</v>
      </c>
      <c r="K535" t="s">
        <v>40</v>
      </c>
      <c r="L535" s="33" t="s">
        <v>43</v>
      </c>
      <c r="M535">
        <v>10</v>
      </c>
      <c r="N535" s="33">
        <v>40</v>
      </c>
      <c r="O535" s="49">
        <v>0.16</v>
      </c>
      <c r="P535" s="56">
        <f t="shared" si="8"/>
        <v>64</v>
      </c>
      <c r="Q535">
        <v>336</v>
      </c>
      <c r="R535" s="58">
        <v>32</v>
      </c>
      <c r="S535" s="31">
        <v>368</v>
      </c>
    </row>
    <row r="536" spans="1:19" x14ac:dyDescent="0.35">
      <c r="A536" s="52">
        <v>42323</v>
      </c>
      <c r="B536" s="33" t="s">
        <v>1128</v>
      </c>
      <c r="C536" t="s">
        <v>1129</v>
      </c>
      <c r="D536" s="33" t="s">
        <v>26</v>
      </c>
      <c r="E536" s="33" t="s">
        <v>55</v>
      </c>
      <c r="F536" s="33" t="s">
        <v>27</v>
      </c>
      <c r="G536" t="s">
        <v>11</v>
      </c>
      <c r="H536" s="33" t="s">
        <v>30</v>
      </c>
      <c r="I536" t="s">
        <v>47</v>
      </c>
      <c r="J536" s="33" t="s">
        <v>35</v>
      </c>
      <c r="K536" t="s">
        <v>41</v>
      </c>
      <c r="L536" s="33" t="s">
        <v>44</v>
      </c>
      <c r="M536">
        <v>1159</v>
      </c>
      <c r="N536" s="33">
        <v>4</v>
      </c>
      <c r="O536" s="49">
        <v>0.2</v>
      </c>
      <c r="P536" s="56">
        <f t="shared" si="8"/>
        <v>927.2</v>
      </c>
      <c r="Q536">
        <v>3708.8</v>
      </c>
      <c r="R536" s="58">
        <v>23</v>
      </c>
      <c r="S536" s="31">
        <v>3731.8</v>
      </c>
    </row>
    <row r="537" spans="1:19" x14ac:dyDescent="0.35">
      <c r="A537" s="52">
        <v>44405</v>
      </c>
      <c r="B537" s="33" t="s">
        <v>1130</v>
      </c>
      <c r="C537" t="s">
        <v>1131</v>
      </c>
      <c r="D537" s="33" t="s">
        <v>24</v>
      </c>
      <c r="E537" s="33" t="s">
        <v>78</v>
      </c>
      <c r="F537" s="33" t="s">
        <v>27</v>
      </c>
      <c r="G537" t="s">
        <v>13</v>
      </c>
      <c r="H537" s="33" t="s">
        <v>31</v>
      </c>
      <c r="I537" t="s">
        <v>45</v>
      </c>
      <c r="J537" s="33" t="s">
        <v>37</v>
      </c>
      <c r="K537" t="s">
        <v>39</v>
      </c>
      <c r="L537" s="33" t="s">
        <v>45</v>
      </c>
      <c r="M537">
        <v>69</v>
      </c>
      <c r="N537" s="33">
        <v>10</v>
      </c>
      <c r="O537" s="49">
        <v>0.15</v>
      </c>
      <c r="P537" s="56">
        <f t="shared" si="8"/>
        <v>103.5</v>
      </c>
      <c r="Q537">
        <v>586.5</v>
      </c>
      <c r="R537" s="58">
        <v>31</v>
      </c>
      <c r="S537" s="31">
        <v>617.5</v>
      </c>
    </row>
    <row r="538" spans="1:19" x14ac:dyDescent="0.35">
      <c r="A538" s="52">
        <v>43735</v>
      </c>
      <c r="B538" s="33" t="s">
        <v>1132</v>
      </c>
      <c r="C538" t="s">
        <v>1133</v>
      </c>
      <c r="D538" s="33" t="s">
        <v>24</v>
      </c>
      <c r="E538" s="33" t="s">
        <v>106</v>
      </c>
      <c r="F538" s="33" t="s">
        <v>28</v>
      </c>
      <c r="G538" t="s">
        <v>13</v>
      </c>
      <c r="H538" s="33" t="s">
        <v>33</v>
      </c>
      <c r="I538" t="s">
        <v>45</v>
      </c>
      <c r="J538" s="33" t="s">
        <v>37</v>
      </c>
      <c r="K538" t="s">
        <v>42</v>
      </c>
      <c r="L538" s="33" t="s">
        <v>44</v>
      </c>
      <c r="M538">
        <v>56</v>
      </c>
      <c r="N538" s="33">
        <v>20</v>
      </c>
      <c r="O538" s="49">
        <v>0.17</v>
      </c>
      <c r="P538" s="56">
        <f t="shared" si="8"/>
        <v>190.40000000000003</v>
      </c>
      <c r="Q538">
        <v>929.59999999999991</v>
      </c>
      <c r="R538" s="58">
        <v>30</v>
      </c>
      <c r="S538" s="31">
        <v>959.59999999999991</v>
      </c>
    </row>
    <row r="539" spans="1:19" x14ac:dyDescent="0.35">
      <c r="A539" s="52">
        <v>42137</v>
      </c>
      <c r="B539" s="33" t="s">
        <v>1134</v>
      </c>
      <c r="C539" t="s">
        <v>1135</v>
      </c>
      <c r="D539" s="33" t="s">
        <v>24</v>
      </c>
      <c r="E539" s="33" t="s">
        <v>52</v>
      </c>
      <c r="F539" s="33" t="s">
        <v>27</v>
      </c>
      <c r="G539" t="s">
        <v>6</v>
      </c>
      <c r="H539" s="33" t="s">
        <v>30</v>
      </c>
      <c r="I539" t="s">
        <v>44</v>
      </c>
      <c r="J539" s="33" t="s">
        <v>35</v>
      </c>
      <c r="K539" t="s">
        <v>40</v>
      </c>
      <c r="L539" s="33" t="s">
        <v>43</v>
      </c>
      <c r="M539">
        <v>843</v>
      </c>
      <c r="N539" s="33">
        <v>10</v>
      </c>
      <c r="O539" s="49">
        <v>0.09</v>
      </c>
      <c r="P539" s="56">
        <f t="shared" si="8"/>
        <v>758.69999999999993</v>
      </c>
      <c r="Q539">
        <v>7671.2999999999993</v>
      </c>
      <c r="R539" s="58">
        <v>25</v>
      </c>
      <c r="S539" s="31">
        <v>7696.2999999999993</v>
      </c>
    </row>
    <row r="540" spans="1:19" x14ac:dyDescent="0.35">
      <c r="A540" s="52">
        <v>44390</v>
      </c>
      <c r="B540" s="33" t="s">
        <v>1136</v>
      </c>
      <c r="C540" t="s">
        <v>1137</v>
      </c>
      <c r="D540" s="33" t="s">
        <v>26</v>
      </c>
      <c r="E540" s="33" t="s">
        <v>52</v>
      </c>
      <c r="F540" s="33" t="s">
        <v>29</v>
      </c>
      <c r="G540" t="s">
        <v>13</v>
      </c>
      <c r="H540" s="33" t="s">
        <v>30</v>
      </c>
      <c r="I540" t="s">
        <v>48</v>
      </c>
      <c r="J540" s="33" t="s">
        <v>38</v>
      </c>
      <c r="K540" t="s">
        <v>41</v>
      </c>
      <c r="L540" s="33" t="s">
        <v>46</v>
      </c>
      <c r="M540">
        <v>12</v>
      </c>
      <c r="N540" s="33">
        <v>32</v>
      </c>
      <c r="O540" s="49">
        <v>0.17</v>
      </c>
      <c r="P540" s="56">
        <f t="shared" si="8"/>
        <v>65.28</v>
      </c>
      <c r="Q540">
        <v>318.71999999999997</v>
      </c>
      <c r="R540" s="58">
        <v>24</v>
      </c>
      <c r="S540" s="31">
        <v>342.71999999999997</v>
      </c>
    </row>
    <row r="541" spans="1:19" x14ac:dyDescent="0.35">
      <c r="A541" s="52">
        <v>43575</v>
      </c>
      <c r="B541" s="33" t="s">
        <v>1138</v>
      </c>
      <c r="C541" t="s">
        <v>1139</v>
      </c>
      <c r="D541" s="33" t="s">
        <v>24</v>
      </c>
      <c r="E541" s="33" t="s">
        <v>52</v>
      </c>
      <c r="F541" s="33" t="s">
        <v>29</v>
      </c>
      <c r="G541" t="s">
        <v>7</v>
      </c>
      <c r="H541" s="33" t="s">
        <v>31</v>
      </c>
      <c r="I541" t="s">
        <v>43</v>
      </c>
      <c r="J541" s="33" t="s">
        <v>37</v>
      </c>
      <c r="K541" t="s">
        <v>41</v>
      </c>
      <c r="L541" s="33" t="s">
        <v>43</v>
      </c>
      <c r="M541">
        <v>64</v>
      </c>
      <c r="N541" s="33">
        <v>10</v>
      </c>
      <c r="O541" s="49">
        <v>0.18</v>
      </c>
      <c r="P541" s="56">
        <f t="shared" si="8"/>
        <v>115.19999999999999</v>
      </c>
      <c r="Q541">
        <v>524.80000000000007</v>
      </c>
      <c r="R541" s="58">
        <v>29</v>
      </c>
      <c r="S541" s="31">
        <v>553.80000000000007</v>
      </c>
    </row>
    <row r="542" spans="1:19" x14ac:dyDescent="0.35">
      <c r="A542" s="52">
        <v>42816</v>
      </c>
      <c r="B542" s="33" t="s">
        <v>1140</v>
      </c>
      <c r="C542" t="s">
        <v>1141</v>
      </c>
      <c r="D542" s="33" t="s">
        <v>26</v>
      </c>
      <c r="E542" s="33" t="s">
        <v>58</v>
      </c>
      <c r="F542" s="33" t="s">
        <v>28</v>
      </c>
      <c r="G542" t="s">
        <v>6</v>
      </c>
      <c r="H542" s="33" t="s">
        <v>31</v>
      </c>
      <c r="I542" t="s">
        <v>44</v>
      </c>
      <c r="J542" s="33" t="s">
        <v>36</v>
      </c>
      <c r="K542" t="s">
        <v>39</v>
      </c>
      <c r="L542" s="33" t="s">
        <v>43</v>
      </c>
      <c r="M542">
        <v>259</v>
      </c>
      <c r="N542" s="33">
        <v>6</v>
      </c>
      <c r="O542" s="49">
        <v>0.17</v>
      </c>
      <c r="P542" s="56">
        <f t="shared" si="8"/>
        <v>264.18</v>
      </c>
      <c r="Q542">
        <v>1289.82</v>
      </c>
      <c r="R542" s="58">
        <v>40</v>
      </c>
      <c r="S542" s="31">
        <v>1329.82</v>
      </c>
    </row>
    <row r="543" spans="1:19" x14ac:dyDescent="0.35">
      <c r="A543" s="52">
        <v>44324</v>
      </c>
      <c r="B543" s="33" t="s">
        <v>1142</v>
      </c>
      <c r="C543" t="s">
        <v>1143</v>
      </c>
      <c r="D543" s="33" t="s">
        <v>24</v>
      </c>
      <c r="E543" s="33" t="s">
        <v>52</v>
      </c>
      <c r="F543" s="33" t="s">
        <v>28</v>
      </c>
      <c r="G543" t="s">
        <v>11</v>
      </c>
      <c r="H543" s="33" t="s">
        <v>33</v>
      </c>
      <c r="I543" t="s">
        <v>46</v>
      </c>
      <c r="J543" s="33" t="s">
        <v>35</v>
      </c>
      <c r="K543" t="s">
        <v>42</v>
      </c>
      <c r="L543" s="33" t="s">
        <v>46</v>
      </c>
      <c r="M543">
        <v>873</v>
      </c>
      <c r="N543" s="33">
        <v>4</v>
      </c>
      <c r="O543" s="49">
        <v>0.18</v>
      </c>
      <c r="P543" s="56">
        <f t="shared" si="8"/>
        <v>628.55999999999995</v>
      </c>
      <c r="Q543">
        <v>2863.44</v>
      </c>
      <c r="R543" s="58">
        <v>26</v>
      </c>
      <c r="S543" s="31">
        <v>2889.44</v>
      </c>
    </row>
    <row r="544" spans="1:19" x14ac:dyDescent="0.35">
      <c r="A544" s="52">
        <v>43070</v>
      </c>
      <c r="B544" s="33" t="s">
        <v>1144</v>
      </c>
      <c r="C544" t="s">
        <v>1145</v>
      </c>
      <c r="D544" s="33" t="s">
        <v>25</v>
      </c>
      <c r="E544" s="33" t="s">
        <v>115</v>
      </c>
      <c r="F544" s="33" t="s">
        <v>27</v>
      </c>
      <c r="G544" t="s">
        <v>11</v>
      </c>
      <c r="H544" s="33" t="s">
        <v>32</v>
      </c>
      <c r="I544" t="s">
        <v>47</v>
      </c>
      <c r="J544" s="33" t="s">
        <v>34</v>
      </c>
      <c r="K544" t="s">
        <v>39</v>
      </c>
      <c r="L544" s="33" t="s">
        <v>46</v>
      </c>
      <c r="M544">
        <v>267</v>
      </c>
      <c r="N544" s="33">
        <v>10</v>
      </c>
      <c r="O544" s="49">
        <v>0.13</v>
      </c>
      <c r="P544" s="56">
        <f t="shared" si="8"/>
        <v>347.1</v>
      </c>
      <c r="Q544">
        <v>2322.8999999999996</v>
      </c>
      <c r="R544" s="58">
        <v>27</v>
      </c>
      <c r="S544" s="31">
        <v>2349.8999999999996</v>
      </c>
    </row>
    <row r="545" spans="1:19" x14ac:dyDescent="0.35">
      <c r="A545" s="52">
        <v>44145</v>
      </c>
      <c r="B545" s="33" t="s">
        <v>1146</v>
      </c>
      <c r="C545" t="s">
        <v>1147</v>
      </c>
      <c r="D545" s="33" t="s">
        <v>26</v>
      </c>
      <c r="E545" s="33" t="s">
        <v>78</v>
      </c>
      <c r="F545" s="33" t="s">
        <v>29</v>
      </c>
      <c r="G545" t="s">
        <v>11</v>
      </c>
      <c r="H545" s="33" t="s">
        <v>31</v>
      </c>
      <c r="I545" t="s">
        <v>44</v>
      </c>
      <c r="J545" s="33" t="s">
        <v>36</v>
      </c>
      <c r="K545" t="s">
        <v>41</v>
      </c>
      <c r="L545" s="33" t="s">
        <v>43</v>
      </c>
      <c r="M545">
        <v>295</v>
      </c>
      <c r="N545" s="33">
        <v>12</v>
      </c>
      <c r="O545" s="49">
        <v>0.17</v>
      </c>
      <c r="P545" s="56">
        <f t="shared" si="8"/>
        <v>601.79999999999995</v>
      </c>
      <c r="Q545">
        <v>2938.2</v>
      </c>
      <c r="R545" s="58">
        <v>36</v>
      </c>
      <c r="S545" s="31">
        <v>2974.2</v>
      </c>
    </row>
    <row r="546" spans="1:19" x14ac:dyDescent="0.35">
      <c r="A546" s="52">
        <v>42740</v>
      </c>
      <c r="B546" s="33" t="s">
        <v>1148</v>
      </c>
      <c r="C546" t="s">
        <v>1149</v>
      </c>
      <c r="D546" s="33" t="s">
        <v>24</v>
      </c>
      <c r="E546" s="33" t="s">
        <v>85</v>
      </c>
      <c r="F546" s="33" t="s">
        <v>27</v>
      </c>
      <c r="G546" t="s">
        <v>9</v>
      </c>
      <c r="H546" s="33" t="s">
        <v>31</v>
      </c>
      <c r="I546" t="s">
        <v>48</v>
      </c>
      <c r="J546" s="33" t="s">
        <v>35</v>
      </c>
      <c r="K546" t="s">
        <v>39</v>
      </c>
      <c r="L546" s="33" t="s">
        <v>44</v>
      </c>
      <c r="M546">
        <v>742</v>
      </c>
      <c r="N546" s="33">
        <v>6</v>
      </c>
      <c r="O546" s="49">
        <v>0.14000000000000001</v>
      </c>
      <c r="P546" s="56">
        <f t="shared" si="8"/>
        <v>623.28000000000009</v>
      </c>
      <c r="Q546">
        <v>3828.7200000000003</v>
      </c>
      <c r="R546" s="58">
        <v>20</v>
      </c>
      <c r="S546" s="31">
        <v>3848.7200000000003</v>
      </c>
    </row>
    <row r="547" spans="1:19" x14ac:dyDescent="0.35">
      <c r="A547" s="52">
        <v>43937</v>
      </c>
      <c r="B547" s="33" t="s">
        <v>1150</v>
      </c>
      <c r="C547" t="s">
        <v>1151</v>
      </c>
      <c r="D547" s="33" t="s">
        <v>24</v>
      </c>
      <c r="E547" s="33" t="s">
        <v>115</v>
      </c>
      <c r="F547" s="33" t="s">
        <v>27</v>
      </c>
      <c r="G547" t="s">
        <v>7</v>
      </c>
      <c r="H547" s="33" t="s">
        <v>33</v>
      </c>
      <c r="I547" t="s">
        <v>46</v>
      </c>
      <c r="J547" s="33" t="s">
        <v>38</v>
      </c>
      <c r="K547" t="s">
        <v>42</v>
      </c>
      <c r="L547" s="33" t="s">
        <v>43</v>
      </c>
      <c r="M547">
        <v>14</v>
      </c>
      <c r="N547" s="33">
        <v>16</v>
      </c>
      <c r="O547" s="49">
        <v>0.08</v>
      </c>
      <c r="P547" s="56">
        <f t="shared" si="8"/>
        <v>17.920000000000002</v>
      </c>
      <c r="Q547">
        <v>206.08</v>
      </c>
      <c r="R547" s="58">
        <v>35</v>
      </c>
      <c r="S547" s="31">
        <v>241.08</v>
      </c>
    </row>
    <row r="548" spans="1:19" x14ac:dyDescent="0.35">
      <c r="A548" s="52">
        <v>42827</v>
      </c>
      <c r="B548" s="33" t="s">
        <v>1152</v>
      </c>
      <c r="C548" t="s">
        <v>1153</v>
      </c>
      <c r="D548" s="33" t="s">
        <v>24</v>
      </c>
      <c r="E548" s="33" t="s">
        <v>68</v>
      </c>
      <c r="F548" s="33" t="s">
        <v>27</v>
      </c>
      <c r="G548" t="s">
        <v>6</v>
      </c>
      <c r="H548" s="33" t="s">
        <v>30</v>
      </c>
      <c r="I548" t="s">
        <v>43</v>
      </c>
      <c r="J548" s="33" t="s">
        <v>35</v>
      </c>
      <c r="K548" t="s">
        <v>39</v>
      </c>
      <c r="L548" s="33" t="s">
        <v>46</v>
      </c>
      <c r="M548">
        <v>1085</v>
      </c>
      <c r="N548" s="33">
        <v>6</v>
      </c>
      <c r="O548" s="49">
        <v>0.18</v>
      </c>
      <c r="P548" s="56">
        <f t="shared" si="8"/>
        <v>1171.8000000000002</v>
      </c>
      <c r="Q548">
        <v>5338.2</v>
      </c>
      <c r="R548" s="58">
        <v>50</v>
      </c>
      <c r="S548" s="31">
        <v>5388.2</v>
      </c>
    </row>
    <row r="549" spans="1:19" x14ac:dyDescent="0.35">
      <c r="A549" s="52">
        <v>42712</v>
      </c>
      <c r="B549" s="33" t="s">
        <v>1154</v>
      </c>
      <c r="C549" t="s">
        <v>1155</v>
      </c>
      <c r="D549" s="33" t="s">
        <v>24</v>
      </c>
      <c r="E549" s="33" t="s">
        <v>115</v>
      </c>
      <c r="F549" s="33" t="s">
        <v>28</v>
      </c>
      <c r="G549" t="s">
        <v>9</v>
      </c>
      <c r="H549" s="33" t="s">
        <v>32</v>
      </c>
      <c r="I549" t="s">
        <v>48</v>
      </c>
      <c r="J549" s="33" t="s">
        <v>38</v>
      </c>
      <c r="K549" t="s">
        <v>41</v>
      </c>
      <c r="L549" s="33" t="s">
        <v>45</v>
      </c>
      <c r="M549">
        <v>19</v>
      </c>
      <c r="N549" s="33">
        <v>24</v>
      </c>
      <c r="O549" s="49">
        <v>0.12</v>
      </c>
      <c r="P549" s="56">
        <f t="shared" si="8"/>
        <v>54.72</v>
      </c>
      <c r="Q549">
        <v>401.28000000000003</v>
      </c>
      <c r="R549" s="58">
        <v>43</v>
      </c>
      <c r="S549" s="31">
        <v>444.28000000000003</v>
      </c>
    </row>
    <row r="550" spans="1:19" x14ac:dyDescent="0.35">
      <c r="A550" s="52">
        <v>42507</v>
      </c>
      <c r="B550" s="33" t="s">
        <v>1156</v>
      </c>
      <c r="C550" t="s">
        <v>1157</v>
      </c>
      <c r="D550" s="33" t="s">
        <v>25</v>
      </c>
      <c r="E550" s="33" t="s">
        <v>68</v>
      </c>
      <c r="F550" s="33" t="s">
        <v>29</v>
      </c>
      <c r="G550" t="s">
        <v>12</v>
      </c>
      <c r="H550" s="33" t="s">
        <v>30</v>
      </c>
      <c r="I550" t="s">
        <v>44</v>
      </c>
      <c r="J550" s="33" t="s">
        <v>35</v>
      </c>
      <c r="K550" t="s">
        <v>40</v>
      </c>
      <c r="L550" s="33" t="s">
        <v>46</v>
      </c>
      <c r="M550">
        <v>1155</v>
      </c>
      <c r="N550" s="33">
        <v>4</v>
      </c>
      <c r="O550" s="49">
        <v>0.14000000000000001</v>
      </c>
      <c r="P550" s="56">
        <f t="shared" si="8"/>
        <v>646.80000000000007</v>
      </c>
      <c r="Q550">
        <v>3973.2</v>
      </c>
      <c r="R550" s="58">
        <v>24</v>
      </c>
      <c r="S550" s="31">
        <v>3997.2</v>
      </c>
    </row>
    <row r="551" spans="1:19" x14ac:dyDescent="0.35">
      <c r="A551" s="52">
        <v>43990</v>
      </c>
      <c r="B551" s="33" t="s">
        <v>1158</v>
      </c>
      <c r="C551" t="s">
        <v>1159</v>
      </c>
      <c r="D551" s="33" t="s">
        <v>24</v>
      </c>
      <c r="E551" s="33" t="s">
        <v>106</v>
      </c>
      <c r="F551" s="33" t="s">
        <v>29</v>
      </c>
      <c r="G551" t="s">
        <v>13</v>
      </c>
      <c r="H551" s="33" t="s">
        <v>32</v>
      </c>
      <c r="I551" t="s">
        <v>44</v>
      </c>
      <c r="J551" s="33" t="s">
        <v>34</v>
      </c>
      <c r="K551" t="s">
        <v>41</v>
      </c>
      <c r="L551" s="33" t="s">
        <v>46</v>
      </c>
      <c r="M551">
        <v>238</v>
      </c>
      <c r="N551" s="33">
        <v>8</v>
      </c>
      <c r="O551" s="49">
        <v>0.09</v>
      </c>
      <c r="P551" s="56">
        <f t="shared" si="8"/>
        <v>171.35999999999999</v>
      </c>
      <c r="Q551">
        <v>1732.64</v>
      </c>
      <c r="R551" s="58">
        <v>31</v>
      </c>
      <c r="S551" s="31">
        <v>1763.64</v>
      </c>
    </row>
    <row r="552" spans="1:19" x14ac:dyDescent="0.35">
      <c r="A552" s="52">
        <v>42179</v>
      </c>
      <c r="B552" s="33" t="s">
        <v>1160</v>
      </c>
      <c r="C552" t="s">
        <v>1161</v>
      </c>
      <c r="D552" s="33" t="s">
        <v>24</v>
      </c>
      <c r="E552" s="33" t="s">
        <v>63</v>
      </c>
      <c r="F552" s="33" t="s">
        <v>29</v>
      </c>
      <c r="G552" t="s">
        <v>9</v>
      </c>
      <c r="H552" s="33" t="s">
        <v>31</v>
      </c>
      <c r="I552" t="s">
        <v>46</v>
      </c>
      <c r="J552" s="33" t="s">
        <v>38</v>
      </c>
      <c r="K552" t="s">
        <v>41</v>
      </c>
      <c r="L552" s="33" t="s">
        <v>44</v>
      </c>
      <c r="M552">
        <v>19</v>
      </c>
      <c r="N552" s="33">
        <v>40</v>
      </c>
      <c r="O552" s="49">
        <v>0.12</v>
      </c>
      <c r="P552" s="56">
        <f t="shared" si="8"/>
        <v>91.2</v>
      </c>
      <c r="Q552">
        <v>668.80000000000007</v>
      </c>
      <c r="R552" s="58">
        <v>36</v>
      </c>
      <c r="S552" s="31">
        <v>704.80000000000007</v>
      </c>
    </row>
    <row r="553" spans="1:19" x14ac:dyDescent="0.35">
      <c r="A553" s="52">
        <v>42403</v>
      </c>
      <c r="B553" s="33" t="s">
        <v>1162</v>
      </c>
      <c r="C553" t="s">
        <v>1163</v>
      </c>
      <c r="D553" s="33" t="s">
        <v>26</v>
      </c>
      <c r="E553" s="33" t="s">
        <v>106</v>
      </c>
      <c r="F553" s="33" t="s">
        <v>29</v>
      </c>
      <c r="G553" t="s">
        <v>9</v>
      </c>
      <c r="H553" s="33" t="s">
        <v>33</v>
      </c>
      <c r="I553" t="s">
        <v>44</v>
      </c>
      <c r="J553" s="33" t="s">
        <v>36</v>
      </c>
      <c r="K553" t="s">
        <v>39</v>
      </c>
      <c r="L553" s="33" t="s">
        <v>43</v>
      </c>
      <c r="M553">
        <v>437</v>
      </c>
      <c r="N553" s="33">
        <v>6</v>
      </c>
      <c r="O553" s="49">
        <v>0.12</v>
      </c>
      <c r="P553" s="56">
        <f t="shared" si="8"/>
        <v>314.64</v>
      </c>
      <c r="Q553">
        <v>2307.36</v>
      </c>
      <c r="R553" s="58">
        <v>21</v>
      </c>
      <c r="S553" s="31">
        <v>2328.36</v>
      </c>
    </row>
    <row r="554" spans="1:19" x14ac:dyDescent="0.35">
      <c r="A554" s="52">
        <v>43442</v>
      </c>
      <c r="B554" s="33" t="s">
        <v>1164</v>
      </c>
      <c r="C554" t="s">
        <v>1165</v>
      </c>
      <c r="D554" s="33" t="s">
        <v>26</v>
      </c>
      <c r="E554" s="33" t="s">
        <v>63</v>
      </c>
      <c r="F554" s="33" t="s">
        <v>28</v>
      </c>
      <c r="G554" t="s">
        <v>8</v>
      </c>
      <c r="H554" s="33" t="s">
        <v>31</v>
      </c>
      <c r="I554" t="s">
        <v>45</v>
      </c>
      <c r="J554" s="33" t="s">
        <v>38</v>
      </c>
      <c r="K554" t="s">
        <v>42</v>
      </c>
      <c r="L554" s="33" t="s">
        <v>43</v>
      </c>
      <c r="M554">
        <v>19</v>
      </c>
      <c r="N554" s="33">
        <v>16</v>
      </c>
      <c r="O554" s="49">
        <v>0.17</v>
      </c>
      <c r="P554" s="56">
        <f t="shared" si="8"/>
        <v>51.680000000000007</v>
      </c>
      <c r="Q554">
        <v>252.32</v>
      </c>
      <c r="R554" s="58">
        <v>43</v>
      </c>
      <c r="S554" s="31">
        <v>295.32</v>
      </c>
    </row>
    <row r="555" spans="1:19" x14ac:dyDescent="0.35">
      <c r="A555" s="52">
        <v>42881</v>
      </c>
      <c r="B555" s="33" t="s">
        <v>1166</v>
      </c>
      <c r="C555" t="s">
        <v>1167</v>
      </c>
      <c r="D555" s="33" t="s">
        <v>24</v>
      </c>
      <c r="E555" s="33" t="s">
        <v>63</v>
      </c>
      <c r="F555" s="33" t="s">
        <v>29</v>
      </c>
      <c r="G555" t="s">
        <v>8</v>
      </c>
      <c r="H555" s="33" t="s">
        <v>30</v>
      </c>
      <c r="I555" t="s">
        <v>46</v>
      </c>
      <c r="J555" s="33" t="s">
        <v>36</v>
      </c>
      <c r="K555" t="s">
        <v>42</v>
      </c>
      <c r="L555" s="33" t="s">
        <v>43</v>
      </c>
      <c r="M555">
        <v>239</v>
      </c>
      <c r="N555" s="33">
        <v>6</v>
      </c>
      <c r="O555" s="49">
        <v>0.16</v>
      </c>
      <c r="P555" s="56">
        <f t="shared" si="8"/>
        <v>229.44</v>
      </c>
      <c r="Q555">
        <v>1204.56</v>
      </c>
      <c r="R555" s="58">
        <v>50</v>
      </c>
      <c r="S555" s="31">
        <v>1254.56</v>
      </c>
    </row>
    <row r="556" spans="1:19" x14ac:dyDescent="0.35">
      <c r="A556" s="52">
        <v>43900</v>
      </c>
      <c r="B556" s="33" t="s">
        <v>1168</v>
      </c>
      <c r="C556" t="s">
        <v>1169</v>
      </c>
      <c r="D556" s="33" t="s">
        <v>24</v>
      </c>
      <c r="E556" s="33" t="s">
        <v>106</v>
      </c>
      <c r="F556" s="33" t="s">
        <v>27</v>
      </c>
      <c r="G556" t="s">
        <v>6</v>
      </c>
      <c r="H556" s="33" t="s">
        <v>32</v>
      </c>
      <c r="I556" t="s">
        <v>44</v>
      </c>
      <c r="J556" s="33" t="s">
        <v>35</v>
      </c>
      <c r="K556" t="s">
        <v>41</v>
      </c>
      <c r="L556" s="33" t="s">
        <v>46</v>
      </c>
      <c r="M556">
        <v>923</v>
      </c>
      <c r="N556" s="33">
        <v>8</v>
      </c>
      <c r="O556" s="49">
        <v>0.11</v>
      </c>
      <c r="P556" s="56">
        <f t="shared" si="8"/>
        <v>812.24</v>
      </c>
      <c r="Q556">
        <v>6571.76</v>
      </c>
      <c r="R556" s="58">
        <v>30</v>
      </c>
      <c r="S556" s="31">
        <v>6601.76</v>
      </c>
    </row>
    <row r="557" spans="1:19" x14ac:dyDescent="0.35">
      <c r="A557" s="52">
        <v>42619</v>
      </c>
      <c r="B557" s="33" t="s">
        <v>1170</v>
      </c>
      <c r="C557" t="s">
        <v>1171</v>
      </c>
      <c r="D557" s="33" t="s">
        <v>25</v>
      </c>
      <c r="E557" s="33" t="s">
        <v>55</v>
      </c>
      <c r="F557" s="33" t="s">
        <v>28</v>
      </c>
      <c r="G557" t="s">
        <v>9</v>
      </c>
      <c r="H557" s="33" t="s">
        <v>33</v>
      </c>
      <c r="I557" t="s">
        <v>43</v>
      </c>
      <c r="J557" s="33" t="s">
        <v>36</v>
      </c>
      <c r="K557" t="s">
        <v>40</v>
      </c>
      <c r="L557" s="33" t="s">
        <v>44</v>
      </c>
      <c r="M557">
        <v>432</v>
      </c>
      <c r="N557" s="33">
        <v>15</v>
      </c>
      <c r="O557" s="49">
        <v>0.1</v>
      </c>
      <c r="P557" s="56">
        <f t="shared" si="8"/>
        <v>648</v>
      </c>
      <c r="Q557">
        <v>5832</v>
      </c>
      <c r="R557" s="58">
        <v>41</v>
      </c>
      <c r="S557" s="31">
        <v>5873</v>
      </c>
    </row>
    <row r="558" spans="1:19" x14ac:dyDescent="0.35">
      <c r="A558" s="52">
        <v>43749</v>
      </c>
      <c r="B558" s="33" t="s">
        <v>1172</v>
      </c>
      <c r="C558" t="s">
        <v>1173</v>
      </c>
      <c r="D558" s="33" t="s">
        <v>24</v>
      </c>
      <c r="E558" s="33" t="s">
        <v>58</v>
      </c>
      <c r="F558" s="33" t="s">
        <v>27</v>
      </c>
      <c r="G558" t="s">
        <v>12</v>
      </c>
      <c r="H558" s="33" t="s">
        <v>33</v>
      </c>
      <c r="I558" t="s">
        <v>43</v>
      </c>
      <c r="J558" s="33" t="s">
        <v>38</v>
      </c>
      <c r="K558" t="s">
        <v>39</v>
      </c>
      <c r="L558" s="33" t="s">
        <v>44</v>
      </c>
      <c r="M558">
        <v>17</v>
      </c>
      <c r="N558" s="33">
        <v>32</v>
      </c>
      <c r="O558" s="49">
        <v>0.13</v>
      </c>
      <c r="P558" s="56">
        <f t="shared" si="8"/>
        <v>70.72</v>
      </c>
      <c r="Q558">
        <v>473.28</v>
      </c>
      <c r="R558" s="58">
        <v>21</v>
      </c>
      <c r="S558" s="31">
        <v>494.28</v>
      </c>
    </row>
    <row r="559" spans="1:19" x14ac:dyDescent="0.35">
      <c r="A559" s="52">
        <v>42644</v>
      </c>
      <c r="B559" s="33" t="s">
        <v>1174</v>
      </c>
      <c r="C559" t="s">
        <v>1175</v>
      </c>
      <c r="D559" s="33" t="s">
        <v>24</v>
      </c>
      <c r="E559" s="33" t="s">
        <v>52</v>
      </c>
      <c r="F559" s="33" t="s">
        <v>28</v>
      </c>
      <c r="G559" t="s">
        <v>11</v>
      </c>
      <c r="H559" s="33" t="s">
        <v>30</v>
      </c>
      <c r="I559" t="s">
        <v>43</v>
      </c>
      <c r="J559" s="33" t="s">
        <v>34</v>
      </c>
      <c r="K559" t="s">
        <v>39</v>
      </c>
      <c r="L559" s="33" t="s">
        <v>45</v>
      </c>
      <c r="M559">
        <v>286</v>
      </c>
      <c r="N559" s="33">
        <v>8</v>
      </c>
      <c r="O559" s="49">
        <v>0.09</v>
      </c>
      <c r="P559" s="56">
        <f t="shared" si="8"/>
        <v>205.92</v>
      </c>
      <c r="Q559">
        <v>2082.08</v>
      </c>
      <c r="R559" s="58">
        <v>49</v>
      </c>
      <c r="S559" s="31">
        <v>2131.08</v>
      </c>
    </row>
    <row r="560" spans="1:19" x14ac:dyDescent="0.35">
      <c r="A560" s="52">
        <v>42138</v>
      </c>
      <c r="B560" s="33" t="s">
        <v>1176</v>
      </c>
      <c r="C560" t="s">
        <v>1177</v>
      </c>
      <c r="D560" s="33" t="s">
        <v>24</v>
      </c>
      <c r="E560" s="33" t="s">
        <v>73</v>
      </c>
      <c r="F560" s="33" t="s">
        <v>27</v>
      </c>
      <c r="G560" t="s">
        <v>10</v>
      </c>
      <c r="H560" s="33" t="s">
        <v>31</v>
      </c>
      <c r="I560" t="s">
        <v>46</v>
      </c>
      <c r="J560" s="33" t="s">
        <v>35</v>
      </c>
      <c r="K560" t="s">
        <v>41</v>
      </c>
      <c r="L560" s="33" t="s">
        <v>46</v>
      </c>
      <c r="M560">
        <v>863</v>
      </c>
      <c r="N560" s="33">
        <v>6</v>
      </c>
      <c r="O560" s="49">
        <v>0.1</v>
      </c>
      <c r="P560" s="56">
        <f t="shared" si="8"/>
        <v>517.80000000000007</v>
      </c>
      <c r="Q560">
        <v>4660.2000000000007</v>
      </c>
      <c r="R560" s="58">
        <v>28</v>
      </c>
      <c r="S560" s="31">
        <v>4688.2000000000007</v>
      </c>
    </row>
    <row r="561" spans="1:19" x14ac:dyDescent="0.35">
      <c r="A561" s="52">
        <v>44357</v>
      </c>
      <c r="B561" s="33" t="s">
        <v>1178</v>
      </c>
      <c r="C561" t="s">
        <v>1179</v>
      </c>
      <c r="D561" s="33" t="s">
        <v>24</v>
      </c>
      <c r="E561" s="33" t="s">
        <v>63</v>
      </c>
      <c r="F561" s="33" t="s">
        <v>28</v>
      </c>
      <c r="G561" t="s">
        <v>8</v>
      </c>
      <c r="H561" s="33" t="s">
        <v>32</v>
      </c>
      <c r="I561" t="s">
        <v>47</v>
      </c>
      <c r="J561" s="33" t="s">
        <v>38</v>
      </c>
      <c r="K561" t="s">
        <v>39</v>
      </c>
      <c r="L561" s="33" t="s">
        <v>43</v>
      </c>
      <c r="M561">
        <v>19</v>
      </c>
      <c r="N561" s="33">
        <v>32</v>
      </c>
      <c r="O561" s="49">
        <v>0.08</v>
      </c>
      <c r="P561" s="56">
        <f t="shared" si="8"/>
        <v>48.64</v>
      </c>
      <c r="Q561">
        <v>559.36</v>
      </c>
      <c r="R561" s="58">
        <v>38</v>
      </c>
      <c r="S561" s="31">
        <v>597.36</v>
      </c>
    </row>
    <row r="562" spans="1:19" x14ac:dyDescent="0.35">
      <c r="A562" s="52">
        <v>42860</v>
      </c>
      <c r="B562" s="33" t="s">
        <v>1180</v>
      </c>
      <c r="C562" t="s">
        <v>1181</v>
      </c>
      <c r="D562" s="33" t="s">
        <v>24</v>
      </c>
      <c r="E562" s="33" t="s">
        <v>55</v>
      </c>
      <c r="F562" s="33" t="s">
        <v>29</v>
      </c>
      <c r="G562" t="s">
        <v>11</v>
      </c>
      <c r="H562" s="33" t="s">
        <v>32</v>
      </c>
      <c r="I562" t="s">
        <v>48</v>
      </c>
      <c r="J562" s="33" t="s">
        <v>37</v>
      </c>
      <c r="K562" t="s">
        <v>41</v>
      </c>
      <c r="L562" s="33" t="s">
        <v>44</v>
      </c>
      <c r="M562">
        <v>97</v>
      </c>
      <c r="N562" s="33">
        <v>10</v>
      </c>
      <c r="O562" s="49">
        <v>0.13</v>
      </c>
      <c r="P562" s="56">
        <f t="shared" si="8"/>
        <v>126.10000000000001</v>
      </c>
      <c r="Q562">
        <v>843.9</v>
      </c>
      <c r="R562" s="58">
        <v>41</v>
      </c>
      <c r="S562" s="31">
        <v>884.9</v>
      </c>
    </row>
    <row r="563" spans="1:19" x14ac:dyDescent="0.35">
      <c r="A563" s="52">
        <v>42491</v>
      </c>
      <c r="B563" s="33" t="s">
        <v>1182</v>
      </c>
      <c r="C563" t="s">
        <v>1183</v>
      </c>
      <c r="D563" s="33" t="s">
        <v>26</v>
      </c>
      <c r="E563" s="33" t="s">
        <v>78</v>
      </c>
      <c r="F563" s="33" t="s">
        <v>27</v>
      </c>
      <c r="G563" t="s">
        <v>12</v>
      </c>
      <c r="H563" s="33" t="s">
        <v>33</v>
      </c>
      <c r="I563" t="s">
        <v>48</v>
      </c>
      <c r="J563" s="33" t="s">
        <v>35</v>
      </c>
      <c r="K563" t="s">
        <v>40</v>
      </c>
      <c r="L563" s="33" t="s">
        <v>46</v>
      </c>
      <c r="M563">
        <v>861</v>
      </c>
      <c r="N563" s="33">
        <v>6</v>
      </c>
      <c r="O563" s="49">
        <v>0.08</v>
      </c>
      <c r="P563" s="56">
        <f t="shared" si="8"/>
        <v>413.28</v>
      </c>
      <c r="Q563">
        <v>4752.72</v>
      </c>
      <c r="R563" s="58">
        <v>47</v>
      </c>
      <c r="S563" s="31">
        <v>4799.72</v>
      </c>
    </row>
    <row r="564" spans="1:19" x14ac:dyDescent="0.35">
      <c r="A564" s="52">
        <v>43950</v>
      </c>
      <c r="B564" s="33" t="s">
        <v>1184</v>
      </c>
      <c r="C564" t="s">
        <v>1185</v>
      </c>
      <c r="D564" s="33" t="s">
        <v>26</v>
      </c>
      <c r="E564" s="33" t="s">
        <v>68</v>
      </c>
      <c r="F564" s="33" t="s">
        <v>27</v>
      </c>
      <c r="G564" t="s">
        <v>8</v>
      </c>
      <c r="H564" s="33" t="s">
        <v>30</v>
      </c>
      <c r="I564" t="s">
        <v>47</v>
      </c>
      <c r="J564" s="33" t="s">
        <v>36</v>
      </c>
      <c r="K564" t="s">
        <v>41</v>
      </c>
      <c r="L564" s="33" t="s">
        <v>46</v>
      </c>
      <c r="M564">
        <v>321</v>
      </c>
      <c r="N564" s="33">
        <v>6</v>
      </c>
      <c r="O564" s="49">
        <v>0.08</v>
      </c>
      <c r="P564" s="56">
        <f t="shared" si="8"/>
        <v>154.07999999999998</v>
      </c>
      <c r="Q564">
        <v>1771.92</v>
      </c>
      <c r="R564" s="58">
        <v>31</v>
      </c>
      <c r="S564" s="31">
        <v>1802.92</v>
      </c>
    </row>
    <row r="565" spans="1:19" x14ac:dyDescent="0.35">
      <c r="A565" s="52">
        <v>42261</v>
      </c>
      <c r="B565" s="33" t="s">
        <v>1186</v>
      </c>
      <c r="C565" t="s">
        <v>1187</v>
      </c>
      <c r="D565" s="33" t="s">
        <v>26</v>
      </c>
      <c r="E565" s="33" t="s">
        <v>106</v>
      </c>
      <c r="F565" s="33" t="s">
        <v>27</v>
      </c>
      <c r="G565" t="s">
        <v>13</v>
      </c>
      <c r="H565" s="33" t="s">
        <v>32</v>
      </c>
      <c r="I565" t="s">
        <v>44</v>
      </c>
      <c r="J565" s="33" t="s">
        <v>38</v>
      </c>
      <c r="K565" t="s">
        <v>40</v>
      </c>
      <c r="L565" s="33" t="s">
        <v>44</v>
      </c>
      <c r="M565">
        <v>19</v>
      </c>
      <c r="N565" s="33">
        <v>40</v>
      </c>
      <c r="O565" s="49">
        <v>0.19</v>
      </c>
      <c r="P565" s="56">
        <f t="shared" si="8"/>
        <v>144.4</v>
      </c>
      <c r="Q565">
        <v>615.60000000000014</v>
      </c>
      <c r="R565" s="58">
        <v>39</v>
      </c>
      <c r="S565" s="31">
        <v>654.60000000000014</v>
      </c>
    </row>
    <row r="566" spans="1:19" x14ac:dyDescent="0.35">
      <c r="A566" s="52">
        <v>42862</v>
      </c>
      <c r="B566" s="33" t="s">
        <v>1188</v>
      </c>
      <c r="C566" t="s">
        <v>1189</v>
      </c>
      <c r="D566" s="33" t="s">
        <v>24</v>
      </c>
      <c r="E566" s="33" t="s">
        <v>85</v>
      </c>
      <c r="F566" s="33" t="s">
        <v>28</v>
      </c>
      <c r="G566" t="s">
        <v>6</v>
      </c>
      <c r="H566" s="33" t="s">
        <v>31</v>
      </c>
      <c r="I566" t="s">
        <v>44</v>
      </c>
      <c r="J566" s="33" t="s">
        <v>35</v>
      </c>
      <c r="K566" t="s">
        <v>41</v>
      </c>
      <c r="L566" s="33" t="s">
        <v>45</v>
      </c>
      <c r="M566">
        <v>774</v>
      </c>
      <c r="N566" s="33">
        <v>10</v>
      </c>
      <c r="O566" s="49">
        <v>0.11</v>
      </c>
      <c r="P566" s="56">
        <f t="shared" si="8"/>
        <v>851.40000000000009</v>
      </c>
      <c r="Q566">
        <v>6888.6</v>
      </c>
      <c r="R566" s="58">
        <v>20</v>
      </c>
      <c r="S566" s="31">
        <v>6908.6</v>
      </c>
    </row>
    <row r="567" spans="1:19" x14ac:dyDescent="0.35">
      <c r="A567" s="52">
        <v>42356</v>
      </c>
      <c r="B567" s="33" t="s">
        <v>1190</v>
      </c>
      <c r="C567" t="s">
        <v>1191</v>
      </c>
      <c r="D567" s="33" t="s">
        <v>24</v>
      </c>
      <c r="E567" s="33" t="s">
        <v>115</v>
      </c>
      <c r="F567" s="33" t="s">
        <v>27</v>
      </c>
      <c r="G567" t="s">
        <v>11</v>
      </c>
      <c r="H567" s="33" t="s">
        <v>31</v>
      </c>
      <c r="I567" t="s">
        <v>46</v>
      </c>
      <c r="J567" s="33" t="s">
        <v>36</v>
      </c>
      <c r="K567" t="s">
        <v>42</v>
      </c>
      <c r="L567" s="33" t="s">
        <v>45</v>
      </c>
      <c r="M567">
        <v>392</v>
      </c>
      <c r="N567" s="33">
        <v>6</v>
      </c>
      <c r="O567" s="49">
        <v>0.19</v>
      </c>
      <c r="P567" s="56">
        <f t="shared" si="8"/>
        <v>446.88000000000005</v>
      </c>
      <c r="Q567">
        <v>1905.1200000000001</v>
      </c>
      <c r="R567" s="58">
        <v>49</v>
      </c>
      <c r="S567" s="31">
        <v>1954.1200000000001</v>
      </c>
    </row>
    <row r="568" spans="1:19" x14ac:dyDescent="0.35">
      <c r="A568" s="52">
        <v>43193</v>
      </c>
      <c r="B568" s="33" t="s">
        <v>1192</v>
      </c>
      <c r="C568" t="s">
        <v>1193</v>
      </c>
      <c r="D568" s="33" t="s">
        <v>24</v>
      </c>
      <c r="E568" s="33" t="s">
        <v>58</v>
      </c>
      <c r="F568" s="33" t="s">
        <v>29</v>
      </c>
      <c r="G568" t="s">
        <v>10</v>
      </c>
      <c r="H568" s="33" t="s">
        <v>31</v>
      </c>
      <c r="I568" t="s">
        <v>48</v>
      </c>
      <c r="J568" s="33" t="s">
        <v>38</v>
      </c>
      <c r="K568" t="s">
        <v>41</v>
      </c>
      <c r="L568" s="33" t="s">
        <v>44</v>
      </c>
      <c r="M568">
        <v>16</v>
      </c>
      <c r="N568" s="33">
        <v>16</v>
      </c>
      <c r="O568" s="49">
        <v>0.17</v>
      </c>
      <c r="P568" s="56">
        <f t="shared" si="8"/>
        <v>43.52</v>
      </c>
      <c r="Q568">
        <v>212.48</v>
      </c>
      <c r="R568" s="58">
        <v>32</v>
      </c>
      <c r="S568" s="31">
        <v>244.48</v>
      </c>
    </row>
    <row r="569" spans="1:19" x14ac:dyDescent="0.35">
      <c r="A569" s="52">
        <v>43863</v>
      </c>
      <c r="B569" s="33" t="s">
        <v>1194</v>
      </c>
      <c r="C569" t="s">
        <v>1195</v>
      </c>
      <c r="D569" s="33" t="s">
        <v>24</v>
      </c>
      <c r="E569" s="33" t="s">
        <v>52</v>
      </c>
      <c r="F569" s="33" t="s">
        <v>27</v>
      </c>
      <c r="G569" t="s">
        <v>6</v>
      </c>
      <c r="H569" s="33" t="s">
        <v>31</v>
      </c>
      <c r="I569" t="s">
        <v>48</v>
      </c>
      <c r="J569" s="33" t="s">
        <v>38</v>
      </c>
      <c r="K569" t="s">
        <v>40</v>
      </c>
      <c r="L569" s="33" t="s">
        <v>45</v>
      </c>
      <c r="M569">
        <v>15</v>
      </c>
      <c r="N569" s="33">
        <v>40</v>
      </c>
      <c r="O569" s="49">
        <v>0.09</v>
      </c>
      <c r="P569" s="56">
        <f t="shared" si="8"/>
        <v>53.999999999999993</v>
      </c>
      <c r="Q569">
        <v>546</v>
      </c>
      <c r="R569" s="58">
        <v>27</v>
      </c>
      <c r="S569" s="31">
        <v>573</v>
      </c>
    </row>
    <row r="570" spans="1:19" x14ac:dyDescent="0.35">
      <c r="A570" s="52">
        <v>42116</v>
      </c>
      <c r="B570" s="33" t="s">
        <v>1196</v>
      </c>
      <c r="C570" t="s">
        <v>1197</v>
      </c>
      <c r="D570" s="33" t="s">
        <v>24</v>
      </c>
      <c r="E570" s="33" t="s">
        <v>106</v>
      </c>
      <c r="F570" s="33" t="s">
        <v>27</v>
      </c>
      <c r="G570" t="s">
        <v>7</v>
      </c>
      <c r="H570" s="33" t="s">
        <v>30</v>
      </c>
      <c r="I570" t="s">
        <v>43</v>
      </c>
      <c r="J570" s="33" t="s">
        <v>37</v>
      </c>
      <c r="K570" t="s">
        <v>42</v>
      </c>
      <c r="L570" s="33" t="s">
        <v>45</v>
      </c>
      <c r="M570">
        <v>51</v>
      </c>
      <c r="N570" s="33">
        <v>25</v>
      </c>
      <c r="O570" s="49">
        <v>0.2</v>
      </c>
      <c r="P570" s="56">
        <f t="shared" si="8"/>
        <v>255</v>
      </c>
      <c r="Q570">
        <v>1020</v>
      </c>
      <c r="R570" s="58">
        <v>22</v>
      </c>
      <c r="S570" s="31">
        <v>1042</v>
      </c>
    </row>
    <row r="571" spans="1:19" x14ac:dyDescent="0.35">
      <c r="A571" s="52">
        <v>43146</v>
      </c>
      <c r="B571" s="33" t="s">
        <v>1198</v>
      </c>
      <c r="C571" t="s">
        <v>1199</v>
      </c>
      <c r="D571" s="33" t="s">
        <v>25</v>
      </c>
      <c r="E571" s="33" t="s">
        <v>73</v>
      </c>
      <c r="F571" s="33" t="s">
        <v>27</v>
      </c>
      <c r="G571" t="s">
        <v>6</v>
      </c>
      <c r="H571" s="33" t="s">
        <v>32</v>
      </c>
      <c r="I571" t="s">
        <v>45</v>
      </c>
      <c r="J571" s="33" t="s">
        <v>37</v>
      </c>
      <c r="K571" t="s">
        <v>39</v>
      </c>
      <c r="L571" s="33" t="s">
        <v>44</v>
      </c>
      <c r="M571">
        <v>53</v>
      </c>
      <c r="N571" s="33">
        <v>10</v>
      </c>
      <c r="O571" s="49">
        <v>0.2</v>
      </c>
      <c r="P571" s="56">
        <f t="shared" si="8"/>
        <v>106</v>
      </c>
      <c r="Q571">
        <v>424</v>
      </c>
      <c r="R571" s="58">
        <v>22</v>
      </c>
      <c r="S571" s="31">
        <v>446</v>
      </c>
    </row>
    <row r="572" spans="1:19" x14ac:dyDescent="0.35">
      <c r="A572" s="52">
        <v>43406</v>
      </c>
      <c r="B572" s="33" t="s">
        <v>1200</v>
      </c>
      <c r="C572" t="s">
        <v>1201</v>
      </c>
      <c r="D572" s="33" t="s">
        <v>24</v>
      </c>
      <c r="E572" s="33" t="s">
        <v>73</v>
      </c>
      <c r="F572" s="33" t="s">
        <v>28</v>
      </c>
      <c r="G572" t="s">
        <v>6</v>
      </c>
      <c r="H572" s="33" t="s">
        <v>33</v>
      </c>
      <c r="I572" t="s">
        <v>46</v>
      </c>
      <c r="J572" s="33" t="s">
        <v>37</v>
      </c>
      <c r="K572" t="s">
        <v>39</v>
      </c>
      <c r="L572" s="33" t="s">
        <v>46</v>
      </c>
      <c r="M572">
        <v>67</v>
      </c>
      <c r="N572" s="33">
        <v>10</v>
      </c>
      <c r="O572" s="49">
        <v>0.11</v>
      </c>
      <c r="P572" s="56">
        <f t="shared" si="8"/>
        <v>73.7</v>
      </c>
      <c r="Q572">
        <v>596.30000000000007</v>
      </c>
      <c r="R572" s="58">
        <v>41</v>
      </c>
      <c r="S572" s="31">
        <v>637.30000000000007</v>
      </c>
    </row>
    <row r="573" spans="1:19" x14ac:dyDescent="0.35">
      <c r="A573" s="52">
        <v>43798</v>
      </c>
      <c r="B573" s="33" t="s">
        <v>1202</v>
      </c>
      <c r="C573" t="s">
        <v>1203</v>
      </c>
      <c r="D573" s="33" t="s">
        <v>26</v>
      </c>
      <c r="E573" s="33" t="s">
        <v>55</v>
      </c>
      <c r="F573" s="33" t="s">
        <v>28</v>
      </c>
      <c r="G573" t="s">
        <v>9</v>
      </c>
      <c r="H573" s="33" t="s">
        <v>33</v>
      </c>
      <c r="I573" t="s">
        <v>43</v>
      </c>
      <c r="J573" s="33" t="s">
        <v>38</v>
      </c>
      <c r="K573" t="s">
        <v>41</v>
      </c>
      <c r="L573" s="33" t="s">
        <v>45</v>
      </c>
      <c r="M573">
        <v>13</v>
      </c>
      <c r="N573" s="33">
        <v>16</v>
      </c>
      <c r="O573" s="49">
        <v>0.2</v>
      </c>
      <c r="P573" s="56">
        <f t="shared" si="8"/>
        <v>41.6</v>
      </c>
      <c r="Q573">
        <v>166.4</v>
      </c>
      <c r="R573" s="58">
        <v>32</v>
      </c>
      <c r="S573" s="31">
        <v>198.4</v>
      </c>
    </row>
    <row r="574" spans="1:19" x14ac:dyDescent="0.35">
      <c r="A574" s="52">
        <v>44323</v>
      </c>
      <c r="B574" s="33" t="s">
        <v>1204</v>
      </c>
      <c r="C574" t="s">
        <v>1205</v>
      </c>
      <c r="D574" s="33" t="s">
        <v>25</v>
      </c>
      <c r="E574" s="33" t="s">
        <v>78</v>
      </c>
      <c r="F574" s="33" t="s">
        <v>27</v>
      </c>
      <c r="G574" t="s">
        <v>11</v>
      </c>
      <c r="H574" s="33" t="s">
        <v>33</v>
      </c>
      <c r="I574" t="s">
        <v>44</v>
      </c>
      <c r="J574" s="33" t="s">
        <v>35</v>
      </c>
      <c r="K574" t="s">
        <v>39</v>
      </c>
      <c r="L574" s="33" t="s">
        <v>46</v>
      </c>
      <c r="M574">
        <v>1123</v>
      </c>
      <c r="N574" s="33">
        <v>4</v>
      </c>
      <c r="O574" s="49">
        <v>0.1</v>
      </c>
      <c r="P574" s="56">
        <f t="shared" si="8"/>
        <v>449.20000000000005</v>
      </c>
      <c r="Q574">
        <v>4042.8</v>
      </c>
      <c r="R574" s="58">
        <v>21</v>
      </c>
      <c r="S574" s="31">
        <v>4063.8</v>
      </c>
    </row>
    <row r="575" spans="1:19" x14ac:dyDescent="0.35">
      <c r="A575" s="52">
        <v>43148</v>
      </c>
      <c r="B575" s="33" t="s">
        <v>1206</v>
      </c>
      <c r="C575" t="s">
        <v>1207</v>
      </c>
      <c r="D575" s="33" t="s">
        <v>26</v>
      </c>
      <c r="E575" s="33" t="s">
        <v>78</v>
      </c>
      <c r="F575" s="33" t="s">
        <v>28</v>
      </c>
      <c r="G575" t="s">
        <v>12</v>
      </c>
      <c r="H575" s="33" t="s">
        <v>30</v>
      </c>
      <c r="I575" t="s">
        <v>47</v>
      </c>
      <c r="J575" s="33" t="s">
        <v>38</v>
      </c>
      <c r="K575" t="s">
        <v>40</v>
      </c>
      <c r="L575" s="33" t="s">
        <v>46</v>
      </c>
      <c r="M575">
        <v>10</v>
      </c>
      <c r="N575" s="33">
        <v>32</v>
      </c>
      <c r="O575" s="49">
        <v>0.2</v>
      </c>
      <c r="P575" s="56">
        <f t="shared" si="8"/>
        <v>64</v>
      </c>
      <c r="Q575">
        <v>256</v>
      </c>
      <c r="R575" s="58">
        <v>23</v>
      </c>
      <c r="S575" s="31">
        <v>279</v>
      </c>
    </row>
    <row r="576" spans="1:19" x14ac:dyDescent="0.35">
      <c r="A576" s="52">
        <v>44050</v>
      </c>
      <c r="B576" s="33" t="s">
        <v>1208</v>
      </c>
      <c r="C576" t="s">
        <v>1209</v>
      </c>
      <c r="D576" s="33" t="s">
        <v>26</v>
      </c>
      <c r="E576" s="33" t="s">
        <v>115</v>
      </c>
      <c r="F576" s="33" t="s">
        <v>29</v>
      </c>
      <c r="G576" t="s">
        <v>10</v>
      </c>
      <c r="H576" s="33" t="s">
        <v>30</v>
      </c>
      <c r="I576" t="s">
        <v>44</v>
      </c>
      <c r="J576" s="33" t="s">
        <v>38</v>
      </c>
      <c r="K576" t="s">
        <v>40</v>
      </c>
      <c r="L576" s="33" t="s">
        <v>45</v>
      </c>
      <c r="M576">
        <v>12</v>
      </c>
      <c r="N576" s="33">
        <v>16</v>
      </c>
      <c r="O576" s="49">
        <v>0.17</v>
      </c>
      <c r="P576" s="56">
        <f t="shared" si="8"/>
        <v>32.64</v>
      </c>
      <c r="Q576">
        <v>159.35999999999999</v>
      </c>
      <c r="R576" s="58">
        <v>22</v>
      </c>
      <c r="S576" s="31">
        <v>181.35999999999999</v>
      </c>
    </row>
    <row r="577" spans="1:19" x14ac:dyDescent="0.35">
      <c r="A577" s="52">
        <v>42712</v>
      </c>
      <c r="B577" s="33" t="s">
        <v>1210</v>
      </c>
      <c r="C577" t="s">
        <v>1211</v>
      </c>
      <c r="D577" s="33" t="s">
        <v>26</v>
      </c>
      <c r="E577" s="33" t="s">
        <v>115</v>
      </c>
      <c r="F577" s="33" t="s">
        <v>29</v>
      </c>
      <c r="G577" t="s">
        <v>10</v>
      </c>
      <c r="H577" s="33" t="s">
        <v>32</v>
      </c>
      <c r="I577" t="s">
        <v>44</v>
      </c>
      <c r="J577" s="33" t="s">
        <v>34</v>
      </c>
      <c r="K577" t="s">
        <v>39</v>
      </c>
      <c r="L577" s="33" t="s">
        <v>44</v>
      </c>
      <c r="M577">
        <v>266</v>
      </c>
      <c r="N577" s="33">
        <v>8</v>
      </c>
      <c r="O577" s="49">
        <v>0.11</v>
      </c>
      <c r="P577" s="56">
        <f t="shared" si="8"/>
        <v>234.08</v>
      </c>
      <c r="Q577">
        <v>1893.92</v>
      </c>
      <c r="R577" s="58">
        <v>26</v>
      </c>
      <c r="S577" s="31">
        <v>1919.92</v>
      </c>
    </row>
    <row r="578" spans="1:19" x14ac:dyDescent="0.35">
      <c r="A578" s="52">
        <v>43845</v>
      </c>
      <c r="B578" s="33" t="s">
        <v>1212</v>
      </c>
      <c r="C578" t="s">
        <v>1213</v>
      </c>
      <c r="D578" s="33" t="s">
        <v>24</v>
      </c>
      <c r="E578" s="33" t="s">
        <v>115</v>
      </c>
      <c r="F578" s="33" t="s">
        <v>29</v>
      </c>
      <c r="G578" t="s">
        <v>10</v>
      </c>
      <c r="H578" s="33" t="s">
        <v>32</v>
      </c>
      <c r="I578" t="s">
        <v>47</v>
      </c>
      <c r="J578" s="33" t="s">
        <v>34</v>
      </c>
      <c r="K578" t="s">
        <v>39</v>
      </c>
      <c r="L578" s="33" t="s">
        <v>43</v>
      </c>
      <c r="M578">
        <v>212</v>
      </c>
      <c r="N578" s="33">
        <v>8</v>
      </c>
      <c r="O578" s="49">
        <v>0.11</v>
      </c>
      <c r="P578" s="56">
        <f t="shared" si="8"/>
        <v>186.56</v>
      </c>
      <c r="Q578">
        <v>1509.44</v>
      </c>
      <c r="R578" s="58">
        <v>23</v>
      </c>
      <c r="S578" s="31">
        <v>1532.44</v>
      </c>
    </row>
    <row r="579" spans="1:19" x14ac:dyDescent="0.35">
      <c r="A579" s="52">
        <v>42180</v>
      </c>
      <c r="B579" s="33" t="s">
        <v>1214</v>
      </c>
      <c r="C579" t="s">
        <v>1215</v>
      </c>
      <c r="D579" s="33" t="s">
        <v>24</v>
      </c>
      <c r="E579" s="33" t="s">
        <v>58</v>
      </c>
      <c r="F579" s="33" t="s">
        <v>27</v>
      </c>
      <c r="G579" t="s">
        <v>7</v>
      </c>
      <c r="H579" s="33" t="s">
        <v>33</v>
      </c>
      <c r="I579" t="s">
        <v>44</v>
      </c>
      <c r="J579" s="33" t="s">
        <v>35</v>
      </c>
      <c r="K579" t="s">
        <v>41</v>
      </c>
      <c r="L579" s="33" t="s">
        <v>43</v>
      </c>
      <c r="M579">
        <v>912</v>
      </c>
      <c r="N579" s="33">
        <v>10</v>
      </c>
      <c r="O579" s="49">
        <v>0.08</v>
      </c>
      <c r="P579" s="56">
        <f t="shared" ref="P579:P642" si="9">O579*N579*M579</f>
        <v>729.6</v>
      </c>
      <c r="Q579">
        <v>8390.4000000000015</v>
      </c>
      <c r="R579" s="58">
        <v>48</v>
      </c>
      <c r="S579" s="31">
        <v>8438.4000000000015</v>
      </c>
    </row>
    <row r="580" spans="1:19" x14ac:dyDescent="0.35">
      <c r="A580" s="52">
        <v>43013</v>
      </c>
      <c r="B580" s="33" t="s">
        <v>1216</v>
      </c>
      <c r="C580" t="s">
        <v>1217</v>
      </c>
      <c r="D580" s="33" t="s">
        <v>24</v>
      </c>
      <c r="E580" s="33" t="s">
        <v>106</v>
      </c>
      <c r="F580" s="33" t="s">
        <v>27</v>
      </c>
      <c r="G580" t="s">
        <v>9</v>
      </c>
      <c r="H580" s="33" t="s">
        <v>33</v>
      </c>
      <c r="I580" t="s">
        <v>46</v>
      </c>
      <c r="J580" s="33" t="s">
        <v>38</v>
      </c>
      <c r="K580" t="s">
        <v>42</v>
      </c>
      <c r="L580" s="33" t="s">
        <v>43</v>
      </c>
      <c r="M580">
        <v>11</v>
      </c>
      <c r="N580" s="33">
        <v>16</v>
      </c>
      <c r="O580" s="49">
        <v>0.15</v>
      </c>
      <c r="P580" s="56">
        <f t="shared" si="9"/>
        <v>26.4</v>
      </c>
      <c r="Q580">
        <v>149.6</v>
      </c>
      <c r="R580" s="58">
        <v>22</v>
      </c>
      <c r="S580" s="31">
        <v>171.6</v>
      </c>
    </row>
    <row r="581" spans="1:19" x14ac:dyDescent="0.35">
      <c r="A581" s="52">
        <v>43213</v>
      </c>
      <c r="B581" s="33" t="s">
        <v>1218</v>
      </c>
      <c r="C581" t="s">
        <v>1219</v>
      </c>
      <c r="D581" s="33" t="s">
        <v>24</v>
      </c>
      <c r="E581" s="33" t="s">
        <v>58</v>
      </c>
      <c r="F581" s="33" t="s">
        <v>28</v>
      </c>
      <c r="G581" t="s">
        <v>13</v>
      </c>
      <c r="H581" s="33" t="s">
        <v>33</v>
      </c>
      <c r="I581" t="s">
        <v>48</v>
      </c>
      <c r="J581" s="33" t="s">
        <v>36</v>
      </c>
      <c r="K581" t="s">
        <v>40</v>
      </c>
      <c r="L581" s="33" t="s">
        <v>44</v>
      </c>
      <c r="M581">
        <v>458</v>
      </c>
      <c r="N581" s="33">
        <v>12</v>
      </c>
      <c r="O581" s="49">
        <v>0.19</v>
      </c>
      <c r="P581" s="56">
        <f t="shared" si="9"/>
        <v>1044.24</v>
      </c>
      <c r="Q581">
        <v>4451.76</v>
      </c>
      <c r="R581" s="58">
        <v>38</v>
      </c>
      <c r="S581" s="31">
        <v>4489.76</v>
      </c>
    </row>
    <row r="582" spans="1:19" x14ac:dyDescent="0.35">
      <c r="A582" s="52">
        <v>43527</v>
      </c>
      <c r="B582" s="33" t="s">
        <v>1220</v>
      </c>
      <c r="C582" t="s">
        <v>1221</v>
      </c>
      <c r="D582" s="33" t="s">
        <v>26</v>
      </c>
      <c r="E582" s="33" t="s">
        <v>52</v>
      </c>
      <c r="F582" s="33" t="s">
        <v>28</v>
      </c>
      <c r="G582" t="s">
        <v>10</v>
      </c>
      <c r="H582" s="33" t="s">
        <v>33</v>
      </c>
      <c r="I582" t="s">
        <v>43</v>
      </c>
      <c r="J582" s="33" t="s">
        <v>35</v>
      </c>
      <c r="K582" t="s">
        <v>39</v>
      </c>
      <c r="L582" s="33" t="s">
        <v>46</v>
      </c>
      <c r="M582">
        <v>835</v>
      </c>
      <c r="N582" s="33">
        <v>8</v>
      </c>
      <c r="O582" s="49">
        <v>0.09</v>
      </c>
      <c r="P582" s="56">
        <f t="shared" si="9"/>
        <v>601.19999999999993</v>
      </c>
      <c r="Q582">
        <v>6078.8</v>
      </c>
      <c r="R582" s="58">
        <v>23</v>
      </c>
      <c r="S582" s="31">
        <v>6101.8</v>
      </c>
    </row>
    <row r="583" spans="1:19" x14ac:dyDescent="0.35">
      <c r="A583" s="52">
        <v>44023</v>
      </c>
      <c r="B583" s="33" t="s">
        <v>1222</v>
      </c>
      <c r="C583" t="s">
        <v>1223</v>
      </c>
      <c r="D583" s="33" t="s">
        <v>26</v>
      </c>
      <c r="E583" s="33" t="s">
        <v>78</v>
      </c>
      <c r="F583" s="33" t="s">
        <v>29</v>
      </c>
      <c r="G583" t="s">
        <v>11</v>
      </c>
      <c r="H583" s="33" t="s">
        <v>33</v>
      </c>
      <c r="I583" t="s">
        <v>45</v>
      </c>
      <c r="J583" s="33" t="s">
        <v>37</v>
      </c>
      <c r="K583" t="s">
        <v>41</v>
      </c>
      <c r="L583" s="33" t="s">
        <v>45</v>
      </c>
      <c r="M583">
        <v>23</v>
      </c>
      <c r="N583" s="33">
        <v>15</v>
      </c>
      <c r="O583" s="49">
        <v>0.2</v>
      </c>
      <c r="P583" s="56">
        <f t="shared" si="9"/>
        <v>69</v>
      </c>
      <c r="Q583">
        <v>276</v>
      </c>
      <c r="R583" s="58">
        <v>31</v>
      </c>
      <c r="S583" s="31">
        <v>307</v>
      </c>
    </row>
    <row r="584" spans="1:19" x14ac:dyDescent="0.35">
      <c r="A584" s="52">
        <v>44286</v>
      </c>
      <c r="B584" s="33" t="s">
        <v>1224</v>
      </c>
      <c r="C584" t="s">
        <v>1225</v>
      </c>
      <c r="D584" s="33" t="s">
        <v>25</v>
      </c>
      <c r="E584" s="33" t="s">
        <v>68</v>
      </c>
      <c r="F584" s="33" t="s">
        <v>29</v>
      </c>
      <c r="G584" t="s">
        <v>13</v>
      </c>
      <c r="H584" s="33" t="s">
        <v>32</v>
      </c>
      <c r="I584" t="s">
        <v>48</v>
      </c>
      <c r="J584" s="33" t="s">
        <v>37</v>
      </c>
      <c r="K584" t="s">
        <v>40</v>
      </c>
      <c r="L584" s="33" t="s">
        <v>45</v>
      </c>
      <c r="M584">
        <v>65</v>
      </c>
      <c r="N584" s="33">
        <v>10</v>
      </c>
      <c r="O584" s="49">
        <v>0.1</v>
      </c>
      <c r="P584" s="56">
        <f t="shared" si="9"/>
        <v>65</v>
      </c>
      <c r="Q584">
        <v>585</v>
      </c>
      <c r="R584" s="58">
        <v>33</v>
      </c>
      <c r="S584" s="31">
        <v>618</v>
      </c>
    </row>
    <row r="585" spans="1:19" x14ac:dyDescent="0.35">
      <c r="A585" s="52">
        <v>42134</v>
      </c>
      <c r="B585" s="33" t="s">
        <v>1226</v>
      </c>
      <c r="C585" t="s">
        <v>1227</v>
      </c>
      <c r="D585" s="33" t="s">
        <v>26</v>
      </c>
      <c r="E585" s="33" t="s">
        <v>73</v>
      </c>
      <c r="F585" s="33" t="s">
        <v>28</v>
      </c>
      <c r="G585" t="s">
        <v>9</v>
      </c>
      <c r="H585" s="33" t="s">
        <v>30</v>
      </c>
      <c r="I585" t="s">
        <v>48</v>
      </c>
      <c r="J585" s="33" t="s">
        <v>38</v>
      </c>
      <c r="K585" t="s">
        <v>40</v>
      </c>
      <c r="L585" s="33" t="s">
        <v>43</v>
      </c>
      <c r="M585">
        <v>18</v>
      </c>
      <c r="N585" s="33">
        <v>16</v>
      </c>
      <c r="O585" s="49">
        <v>0.16</v>
      </c>
      <c r="P585" s="56">
        <f t="shared" si="9"/>
        <v>46.08</v>
      </c>
      <c r="Q585">
        <v>241.92</v>
      </c>
      <c r="R585" s="58">
        <v>44</v>
      </c>
      <c r="S585" s="31">
        <v>285.91999999999996</v>
      </c>
    </row>
    <row r="586" spans="1:19" x14ac:dyDescent="0.35">
      <c r="A586" s="52">
        <v>44141</v>
      </c>
      <c r="B586" s="33" t="s">
        <v>1228</v>
      </c>
      <c r="C586" t="s">
        <v>1229</v>
      </c>
      <c r="D586" s="33" t="s">
        <v>24</v>
      </c>
      <c r="E586" s="33" t="s">
        <v>55</v>
      </c>
      <c r="F586" s="33" t="s">
        <v>28</v>
      </c>
      <c r="G586" t="s">
        <v>11</v>
      </c>
      <c r="H586" s="33" t="s">
        <v>33</v>
      </c>
      <c r="I586" t="s">
        <v>44</v>
      </c>
      <c r="J586" s="33" t="s">
        <v>36</v>
      </c>
      <c r="K586" t="s">
        <v>42</v>
      </c>
      <c r="L586" s="33" t="s">
        <v>46</v>
      </c>
      <c r="M586">
        <v>353</v>
      </c>
      <c r="N586" s="33">
        <v>15</v>
      </c>
      <c r="O586" s="49">
        <v>0.16</v>
      </c>
      <c r="P586" s="56">
        <f t="shared" si="9"/>
        <v>847.19999999999993</v>
      </c>
      <c r="Q586">
        <v>4447.8</v>
      </c>
      <c r="R586" s="58">
        <v>47</v>
      </c>
      <c r="S586" s="31">
        <v>4494.8</v>
      </c>
    </row>
    <row r="587" spans="1:19" x14ac:dyDescent="0.35">
      <c r="A587" s="52">
        <v>42768</v>
      </c>
      <c r="B587" s="33" t="s">
        <v>1230</v>
      </c>
      <c r="C587" t="s">
        <v>1231</v>
      </c>
      <c r="D587" s="33" t="s">
        <v>26</v>
      </c>
      <c r="E587" s="33" t="s">
        <v>63</v>
      </c>
      <c r="F587" s="33" t="s">
        <v>27</v>
      </c>
      <c r="G587" t="s">
        <v>13</v>
      </c>
      <c r="H587" s="33" t="s">
        <v>30</v>
      </c>
      <c r="I587" t="s">
        <v>44</v>
      </c>
      <c r="J587" s="33" t="s">
        <v>35</v>
      </c>
      <c r="K587" t="s">
        <v>40</v>
      </c>
      <c r="L587" s="33" t="s">
        <v>44</v>
      </c>
      <c r="M587">
        <v>700</v>
      </c>
      <c r="N587" s="33">
        <v>8</v>
      </c>
      <c r="O587" s="49">
        <v>0.12</v>
      </c>
      <c r="P587" s="56">
        <f t="shared" si="9"/>
        <v>672</v>
      </c>
      <c r="Q587">
        <v>4928</v>
      </c>
      <c r="R587" s="58">
        <v>24</v>
      </c>
      <c r="S587" s="31">
        <v>4952</v>
      </c>
    </row>
    <row r="588" spans="1:19" x14ac:dyDescent="0.35">
      <c r="A588" s="52">
        <v>43131</v>
      </c>
      <c r="B588" s="33" t="s">
        <v>1232</v>
      </c>
      <c r="C588" t="s">
        <v>1233</v>
      </c>
      <c r="D588" s="33" t="s">
        <v>24</v>
      </c>
      <c r="E588" s="33" t="s">
        <v>106</v>
      </c>
      <c r="F588" s="33" t="s">
        <v>29</v>
      </c>
      <c r="G588" t="s">
        <v>9</v>
      </c>
      <c r="H588" s="33" t="s">
        <v>33</v>
      </c>
      <c r="I588" t="s">
        <v>45</v>
      </c>
      <c r="J588" s="33" t="s">
        <v>36</v>
      </c>
      <c r="K588" t="s">
        <v>40</v>
      </c>
      <c r="L588" s="33" t="s">
        <v>43</v>
      </c>
      <c r="M588">
        <v>248</v>
      </c>
      <c r="N588" s="33">
        <v>12</v>
      </c>
      <c r="O588" s="49">
        <v>0.16</v>
      </c>
      <c r="P588" s="56">
        <f t="shared" si="9"/>
        <v>476.15999999999997</v>
      </c>
      <c r="Q588">
        <v>2499.84</v>
      </c>
      <c r="R588" s="58">
        <v>21</v>
      </c>
      <c r="S588" s="31">
        <v>2520.84</v>
      </c>
    </row>
    <row r="589" spans="1:19" x14ac:dyDescent="0.35">
      <c r="A589" s="52">
        <v>43651</v>
      </c>
      <c r="B589" s="33" t="s">
        <v>1234</v>
      </c>
      <c r="C589" t="s">
        <v>1235</v>
      </c>
      <c r="D589" s="33" t="s">
        <v>26</v>
      </c>
      <c r="E589" s="33" t="s">
        <v>78</v>
      </c>
      <c r="F589" s="33" t="s">
        <v>29</v>
      </c>
      <c r="G589" t="s">
        <v>8</v>
      </c>
      <c r="H589" s="33" t="s">
        <v>30</v>
      </c>
      <c r="I589" t="s">
        <v>43</v>
      </c>
      <c r="J589" s="33" t="s">
        <v>36</v>
      </c>
      <c r="K589" t="s">
        <v>40</v>
      </c>
      <c r="L589" s="33" t="s">
        <v>44</v>
      </c>
      <c r="M589">
        <v>493</v>
      </c>
      <c r="N589" s="33">
        <v>6</v>
      </c>
      <c r="O589" s="49">
        <v>0.08</v>
      </c>
      <c r="P589" s="56">
        <f t="shared" si="9"/>
        <v>236.64</v>
      </c>
      <c r="Q589">
        <v>2721.36</v>
      </c>
      <c r="R589" s="58">
        <v>25</v>
      </c>
      <c r="S589" s="31">
        <v>2746.36</v>
      </c>
    </row>
    <row r="590" spans="1:19" x14ac:dyDescent="0.35">
      <c r="A590" s="52">
        <v>43012</v>
      </c>
      <c r="B590" s="33" t="s">
        <v>1236</v>
      </c>
      <c r="C590" t="s">
        <v>1237</v>
      </c>
      <c r="D590" s="33" t="s">
        <v>24</v>
      </c>
      <c r="E590" s="33" t="s">
        <v>68</v>
      </c>
      <c r="F590" s="33" t="s">
        <v>28</v>
      </c>
      <c r="G590" t="s">
        <v>7</v>
      </c>
      <c r="H590" s="33" t="s">
        <v>30</v>
      </c>
      <c r="I590" t="s">
        <v>45</v>
      </c>
      <c r="J590" s="33" t="s">
        <v>38</v>
      </c>
      <c r="K590" t="s">
        <v>40</v>
      </c>
      <c r="L590" s="33" t="s">
        <v>45</v>
      </c>
      <c r="M590">
        <v>18</v>
      </c>
      <c r="N590" s="33">
        <v>24</v>
      </c>
      <c r="O590" s="49">
        <v>0.12</v>
      </c>
      <c r="P590" s="56">
        <f t="shared" si="9"/>
        <v>51.839999999999996</v>
      </c>
      <c r="Q590">
        <v>380.16</v>
      </c>
      <c r="R590" s="58">
        <v>31</v>
      </c>
      <c r="S590" s="31">
        <v>411.16</v>
      </c>
    </row>
    <row r="591" spans="1:19" x14ac:dyDescent="0.35">
      <c r="A591" s="52">
        <v>42157</v>
      </c>
      <c r="B591" s="33" t="s">
        <v>1238</v>
      </c>
      <c r="C591" t="s">
        <v>1239</v>
      </c>
      <c r="D591" s="33" t="s">
        <v>24</v>
      </c>
      <c r="E591" s="33" t="s">
        <v>73</v>
      </c>
      <c r="F591" s="33" t="s">
        <v>29</v>
      </c>
      <c r="G591" t="s">
        <v>9</v>
      </c>
      <c r="H591" s="33" t="s">
        <v>33</v>
      </c>
      <c r="I591" t="s">
        <v>45</v>
      </c>
      <c r="J591" s="33" t="s">
        <v>36</v>
      </c>
      <c r="K591" t="s">
        <v>40</v>
      </c>
      <c r="L591" s="33" t="s">
        <v>46</v>
      </c>
      <c r="M591">
        <v>229</v>
      </c>
      <c r="N591" s="33">
        <v>6</v>
      </c>
      <c r="O591" s="49">
        <v>0.11</v>
      </c>
      <c r="P591" s="56">
        <f t="shared" si="9"/>
        <v>151.14000000000001</v>
      </c>
      <c r="Q591">
        <v>1222.8599999999999</v>
      </c>
      <c r="R591" s="58">
        <v>48</v>
      </c>
      <c r="S591" s="31">
        <v>1270.8599999999999</v>
      </c>
    </row>
    <row r="592" spans="1:19" x14ac:dyDescent="0.35">
      <c r="A592" s="52">
        <v>43607</v>
      </c>
      <c r="B592" s="33" t="s">
        <v>1240</v>
      </c>
      <c r="C592" t="s">
        <v>1241</v>
      </c>
      <c r="D592" s="33" t="s">
        <v>26</v>
      </c>
      <c r="E592" s="33" t="s">
        <v>55</v>
      </c>
      <c r="F592" s="33" t="s">
        <v>29</v>
      </c>
      <c r="G592" t="s">
        <v>12</v>
      </c>
      <c r="H592" s="33" t="s">
        <v>32</v>
      </c>
      <c r="I592" t="s">
        <v>46</v>
      </c>
      <c r="J592" s="33" t="s">
        <v>37</v>
      </c>
      <c r="K592" t="s">
        <v>39</v>
      </c>
      <c r="L592" s="33" t="s">
        <v>46</v>
      </c>
      <c r="M592">
        <v>80</v>
      </c>
      <c r="N592" s="33">
        <v>20</v>
      </c>
      <c r="O592" s="49">
        <v>0.18</v>
      </c>
      <c r="P592" s="56">
        <f t="shared" si="9"/>
        <v>288</v>
      </c>
      <c r="Q592">
        <v>1312.0000000000002</v>
      </c>
      <c r="R592" s="58">
        <v>22</v>
      </c>
      <c r="S592" s="31">
        <v>1334.0000000000002</v>
      </c>
    </row>
    <row r="593" spans="1:19" x14ac:dyDescent="0.35">
      <c r="A593" s="52">
        <v>43734</v>
      </c>
      <c r="B593" s="33" t="s">
        <v>1242</v>
      </c>
      <c r="C593" t="s">
        <v>1243</v>
      </c>
      <c r="D593" s="33" t="s">
        <v>25</v>
      </c>
      <c r="E593" s="33" t="s">
        <v>78</v>
      </c>
      <c r="F593" s="33" t="s">
        <v>27</v>
      </c>
      <c r="G593" t="s">
        <v>9</v>
      </c>
      <c r="H593" s="33" t="s">
        <v>33</v>
      </c>
      <c r="I593" t="s">
        <v>44</v>
      </c>
      <c r="J593" s="33" t="s">
        <v>37</v>
      </c>
      <c r="K593" t="s">
        <v>42</v>
      </c>
      <c r="L593" s="33" t="s">
        <v>44</v>
      </c>
      <c r="M593">
        <v>58</v>
      </c>
      <c r="N593" s="33">
        <v>10</v>
      </c>
      <c r="O593" s="49">
        <v>0.11</v>
      </c>
      <c r="P593" s="56">
        <f t="shared" si="9"/>
        <v>63.800000000000004</v>
      </c>
      <c r="Q593">
        <v>516.20000000000005</v>
      </c>
      <c r="R593" s="58">
        <v>39</v>
      </c>
      <c r="S593" s="31">
        <v>555.20000000000005</v>
      </c>
    </row>
    <row r="594" spans="1:19" x14ac:dyDescent="0.35">
      <c r="A594" s="52">
        <v>42284</v>
      </c>
      <c r="B594" s="33" t="s">
        <v>1244</v>
      </c>
      <c r="C594" t="s">
        <v>1245</v>
      </c>
      <c r="D594" s="33" t="s">
        <v>26</v>
      </c>
      <c r="E594" s="33" t="s">
        <v>115</v>
      </c>
      <c r="F594" s="33" t="s">
        <v>27</v>
      </c>
      <c r="G594" t="s">
        <v>9</v>
      </c>
      <c r="H594" s="33" t="s">
        <v>31</v>
      </c>
      <c r="I594" t="s">
        <v>43</v>
      </c>
      <c r="J594" s="33" t="s">
        <v>34</v>
      </c>
      <c r="K594" t="s">
        <v>42</v>
      </c>
      <c r="L594" s="33" t="s">
        <v>45</v>
      </c>
      <c r="M594">
        <v>292</v>
      </c>
      <c r="N594" s="33">
        <v>10</v>
      </c>
      <c r="O594" s="49">
        <v>0.12</v>
      </c>
      <c r="P594" s="56">
        <f t="shared" si="9"/>
        <v>350.4</v>
      </c>
      <c r="Q594">
        <v>2569.6000000000004</v>
      </c>
      <c r="R594" s="58">
        <v>48</v>
      </c>
      <c r="S594" s="31">
        <v>2617.6000000000004</v>
      </c>
    </row>
    <row r="595" spans="1:19" x14ac:dyDescent="0.35">
      <c r="A595" s="52">
        <v>43017</v>
      </c>
      <c r="B595" s="33" t="s">
        <v>1246</v>
      </c>
      <c r="C595" t="s">
        <v>1247</v>
      </c>
      <c r="D595" s="33" t="s">
        <v>24</v>
      </c>
      <c r="E595" s="33" t="s">
        <v>63</v>
      </c>
      <c r="F595" s="33" t="s">
        <v>27</v>
      </c>
      <c r="G595" t="s">
        <v>10</v>
      </c>
      <c r="H595" s="33" t="s">
        <v>33</v>
      </c>
      <c r="I595" t="s">
        <v>43</v>
      </c>
      <c r="J595" s="33" t="s">
        <v>34</v>
      </c>
      <c r="K595" t="s">
        <v>40</v>
      </c>
      <c r="L595" s="33" t="s">
        <v>43</v>
      </c>
      <c r="M595">
        <v>217</v>
      </c>
      <c r="N595" s="33">
        <v>8</v>
      </c>
      <c r="O595" s="49">
        <v>0.19</v>
      </c>
      <c r="P595" s="56">
        <f t="shared" si="9"/>
        <v>329.84000000000003</v>
      </c>
      <c r="Q595">
        <v>1406.16</v>
      </c>
      <c r="R595" s="58">
        <v>24</v>
      </c>
      <c r="S595" s="31">
        <v>1430.16</v>
      </c>
    </row>
    <row r="596" spans="1:19" x14ac:dyDescent="0.35">
      <c r="A596" s="52">
        <v>42283</v>
      </c>
      <c r="B596" s="33" t="s">
        <v>1248</v>
      </c>
      <c r="C596" t="s">
        <v>1249</v>
      </c>
      <c r="D596" s="33" t="s">
        <v>24</v>
      </c>
      <c r="E596" s="33" t="s">
        <v>58</v>
      </c>
      <c r="F596" s="33" t="s">
        <v>29</v>
      </c>
      <c r="G596" t="s">
        <v>9</v>
      </c>
      <c r="H596" s="33" t="s">
        <v>33</v>
      </c>
      <c r="I596" t="s">
        <v>46</v>
      </c>
      <c r="J596" s="33" t="s">
        <v>34</v>
      </c>
      <c r="K596" t="s">
        <v>42</v>
      </c>
      <c r="L596" s="33" t="s">
        <v>46</v>
      </c>
      <c r="M596">
        <v>210</v>
      </c>
      <c r="N596" s="33">
        <v>4</v>
      </c>
      <c r="O596" s="49">
        <v>0.16</v>
      </c>
      <c r="P596" s="56">
        <f t="shared" si="9"/>
        <v>134.4</v>
      </c>
      <c r="Q596">
        <v>705.6</v>
      </c>
      <c r="R596" s="58">
        <v>33</v>
      </c>
      <c r="S596" s="31">
        <v>738.6</v>
      </c>
    </row>
    <row r="597" spans="1:19" x14ac:dyDescent="0.35">
      <c r="A597" s="52">
        <v>43615</v>
      </c>
      <c r="B597" s="33" t="s">
        <v>1250</v>
      </c>
      <c r="C597" t="s">
        <v>1251</v>
      </c>
      <c r="D597" s="33" t="s">
        <v>26</v>
      </c>
      <c r="E597" s="33" t="s">
        <v>106</v>
      </c>
      <c r="F597" s="33" t="s">
        <v>28</v>
      </c>
      <c r="G597" t="s">
        <v>9</v>
      </c>
      <c r="H597" s="33" t="s">
        <v>30</v>
      </c>
      <c r="I597" t="s">
        <v>46</v>
      </c>
      <c r="J597" s="33" t="s">
        <v>37</v>
      </c>
      <c r="K597" t="s">
        <v>42</v>
      </c>
      <c r="L597" s="33" t="s">
        <v>43</v>
      </c>
      <c r="M597">
        <v>34</v>
      </c>
      <c r="N597" s="33">
        <v>15</v>
      </c>
      <c r="O597" s="49">
        <v>0.13</v>
      </c>
      <c r="P597" s="56">
        <f t="shared" si="9"/>
        <v>66.300000000000011</v>
      </c>
      <c r="Q597">
        <v>443.70000000000005</v>
      </c>
      <c r="R597" s="58">
        <v>36</v>
      </c>
      <c r="S597" s="31">
        <v>479.70000000000005</v>
      </c>
    </row>
    <row r="598" spans="1:19" x14ac:dyDescent="0.35">
      <c r="A598" s="52">
        <v>42747</v>
      </c>
      <c r="B598" s="33" t="s">
        <v>1252</v>
      </c>
      <c r="C598" t="s">
        <v>1253</v>
      </c>
      <c r="D598" s="33" t="s">
        <v>24</v>
      </c>
      <c r="E598" s="33" t="s">
        <v>115</v>
      </c>
      <c r="F598" s="33" t="s">
        <v>27</v>
      </c>
      <c r="G598" t="s">
        <v>13</v>
      </c>
      <c r="H598" s="33" t="s">
        <v>30</v>
      </c>
      <c r="I598" t="s">
        <v>47</v>
      </c>
      <c r="J598" s="33" t="s">
        <v>34</v>
      </c>
      <c r="K598" t="s">
        <v>41</v>
      </c>
      <c r="L598" s="33" t="s">
        <v>45</v>
      </c>
      <c r="M598">
        <v>288</v>
      </c>
      <c r="N598" s="33">
        <v>10</v>
      </c>
      <c r="O598" s="49">
        <v>0.2</v>
      </c>
      <c r="P598" s="56">
        <f t="shared" si="9"/>
        <v>576</v>
      </c>
      <c r="Q598">
        <v>2304</v>
      </c>
      <c r="R598" s="58">
        <v>44</v>
      </c>
      <c r="S598" s="31">
        <v>2348</v>
      </c>
    </row>
    <row r="599" spans="1:19" x14ac:dyDescent="0.35">
      <c r="A599" s="52">
        <v>43934</v>
      </c>
      <c r="B599" s="33" t="s">
        <v>1254</v>
      </c>
      <c r="C599" t="s">
        <v>1255</v>
      </c>
      <c r="D599" s="33" t="s">
        <v>24</v>
      </c>
      <c r="E599" s="33" t="s">
        <v>63</v>
      </c>
      <c r="F599" s="33" t="s">
        <v>28</v>
      </c>
      <c r="G599" t="s">
        <v>12</v>
      </c>
      <c r="H599" s="33" t="s">
        <v>32</v>
      </c>
      <c r="I599" t="s">
        <v>43</v>
      </c>
      <c r="J599" s="33" t="s">
        <v>36</v>
      </c>
      <c r="K599" t="s">
        <v>42</v>
      </c>
      <c r="L599" s="33" t="s">
        <v>45</v>
      </c>
      <c r="M599">
        <v>384</v>
      </c>
      <c r="N599" s="33">
        <v>15</v>
      </c>
      <c r="O599" s="49">
        <v>0.09</v>
      </c>
      <c r="P599" s="56">
        <f t="shared" si="9"/>
        <v>518.4</v>
      </c>
      <c r="Q599">
        <v>5241.6000000000004</v>
      </c>
      <c r="R599" s="58">
        <v>22</v>
      </c>
      <c r="S599" s="31">
        <v>5263.6</v>
      </c>
    </row>
    <row r="600" spans="1:19" x14ac:dyDescent="0.35">
      <c r="A600" s="52">
        <v>43855</v>
      </c>
      <c r="B600" s="33" t="s">
        <v>1256</v>
      </c>
      <c r="C600" t="s">
        <v>1257</v>
      </c>
      <c r="D600" s="33" t="s">
        <v>26</v>
      </c>
      <c r="E600" s="33" t="s">
        <v>58</v>
      </c>
      <c r="F600" s="33" t="s">
        <v>29</v>
      </c>
      <c r="G600" t="s">
        <v>11</v>
      </c>
      <c r="H600" s="33" t="s">
        <v>30</v>
      </c>
      <c r="I600" t="s">
        <v>46</v>
      </c>
      <c r="J600" s="33" t="s">
        <v>37</v>
      </c>
      <c r="K600" t="s">
        <v>41</v>
      </c>
      <c r="L600" s="33" t="s">
        <v>43</v>
      </c>
      <c r="M600">
        <v>47</v>
      </c>
      <c r="N600" s="33">
        <v>20</v>
      </c>
      <c r="O600" s="49">
        <v>0.09</v>
      </c>
      <c r="P600" s="56">
        <f t="shared" si="9"/>
        <v>84.6</v>
      </c>
      <c r="Q600">
        <v>855.4</v>
      </c>
      <c r="R600" s="58">
        <v>27</v>
      </c>
      <c r="S600" s="31">
        <v>882.4</v>
      </c>
    </row>
    <row r="601" spans="1:19" x14ac:dyDescent="0.35">
      <c r="A601" s="52">
        <v>42231</v>
      </c>
      <c r="B601" s="33" t="s">
        <v>1258</v>
      </c>
      <c r="C601" t="s">
        <v>1259</v>
      </c>
      <c r="D601" s="33" t="s">
        <v>24</v>
      </c>
      <c r="E601" s="33" t="s">
        <v>73</v>
      </c>
      <c r="F601" s="33" t="s">
        <v>29</v>
      </c>
      <c r="G601" t="s">
        <v>8</v>
      </c>
      <c r="H601" s="33" t="s">
        <v>31</v>
      </c>
      <c r="I601" t="s">
        <v>45</v>
      </c>
      <c r="J601" s="33" t="s">
        <v>35</v>
      </c>
      <c r="K601" t="s">
        <v>41</v>
      </c>
      <c r="L601" s="33" t="s">
        <v>43</v>
      </c>
      <c r="M601">
        <v>948</v>
      </c>
      <c r="N601" s="33">
        <v>10</v>
      </c>
      <c r="O601" s="49">
        <v>0.17</v>
      </c>
      <c r="P601" s="56">
        <f t="shared" si="9"/>
        <v>1611.6000000000001</v>
      </c>
      <c r="Q601">
        <v>7868.3999999999987</v>
      </c>
      <c r="R601" s="58">
        <v>50</v>
      </c>
      <c r="S601" s="31">
        <v>7918.3999999999987</v>
      </c>
    </row>
    <row r="602" spans="1:19" x14ac:dyDescent="0.35">
      <c r="A602" s="52">
        <v>43003</v>
      </c>
      <c r="B602" s="33" t="s">
        <v>1260</v>
      </c>
      <c r="C602" t="s">
        <v>1261</v>
      </c>
      <c r="D602" s="33" t="s">
        <v>26</v>
      </c>
      <c r="E602" s="33" t="s">
        <v>85</v>
      </c>
      <c r="F602" s="33" t="s">
        <v>28</v>
      </c>
      <c r="G602" t="s">
        <v>13</v>
      </c>
      <c r="H602" s="33" t="s">
        <v>33</v>
      </c>
      <c r="I602" t="s">
        <v>44</v>
      </c>
      <c r="J602" s="33" t="s">
        <v>38</v>
      </c>
      <c r="K602" t="s">
        <v>40</v>
      </c>
      <c r="L602" s="33" t="s">
        <v>45</v>
      </c>
      <c r="M602">
        <v>16</v>
      </c>
      <c r="N602" s="33">
        <v>16</v>
      </c>
      <c r="O602" s="49">
        <v>0.12</v>
      </c>
      <c r="P602" s="56">
        <f t="shared" si="9"/>
        <v>30.72</v>
      </c>
      <c r="Q602">
        <v>225.28</v>
      </c>
      <c r="R602" s="58">
        <v>20</v>
      </c>
      <c r="S602" s="31">
        <v>245.28</v>
      </c>
    </row>
    <row r="603" spans="1:19" x14ac:dyDescent="0.35">
      <c r="A603" s="52">
        <v>44182</v>
      </c>
      <c r="B603" s="33" t="s">
        <v>1262</v>
      </c>
      <c r="C603" t="s">
        <v>1263</v>
      </c>
      <c r="D603" s="33" t="s">
        <v>26</v>
      </c>
      <c r="E603" s="33" t="s">
        <v>115</v>
      </c>
      <c r="F603" s="33" t="s">
        <v>29</v>
      </c>
      <c r="G603" t="s">
        <v>6</v>
      </c>
      <c r="H603" s="33" t="s">
        <v>33</v>
      </c>
      <c r="I603" t="s">
        <v>48</v>
      </c>
      <c r="J603" s="33" t="s">
        <v>35</v>
      </c>
      <c r="K603" t="s">
        <v>39</v>
      </c>
      <c r="L603" s="33" t="s">
        <v>44</v>
      </c>
      <c r="M603">
        <v>879</v>
      </c>
      <c r="N603" s="33">
        <v>6</v>
      </c>
      <c r="O603" s="49">
        <v>0.2</v>
      </c>
      <c r="P603" s="56">
        <f t="shared" si="9"/>
        <v>1054.8000000000002</v>
      </c>
      <c r="Q603">
        <v>4219.2000000000007</v>
      </c>
      <c r="R603" s="58">
        <v>30</v>
      </c>
      <c r="S603" s="31">
        <v>4249.2000000000007</v>
      </c>
    </row>
    <row r="604" spans="1:19" x14ac:dyDescent="0.35">
      <c r="A604" s="52">
        <v>43250</v>
      </c>
      <c r="B604" s="33" t="s">
        <v>1264</v>
      </c>
      <c r="C604" t="s">
        <v>1265</v>
      </c>
      <c r="D604" s="33" t="s">
        <v>26</v>
      </c>
      <c r="E604" s="33" t="s">
        <v>115</v>
      </c>
      <c r="F604" s="33" t="s">
        <v>27</v>
      </c>
      <c r="G604" t="s">
        <v>8</v>
      </c>
      <c r="H604" s="33" t="s">
        <v>30</v>
      </c>
      <c r="I604" t="s">
        <v>44</v>
      </c>
      <c r="J604" s="33" t="s">
        <v>34</v>
      </c>
      <c r="K604" t="s">
        <v>41</v>
      </c>
      <c r="L604" s="33" t="s">
        <v>44</v>
      </c>
      <c r="M604">
        <v>220</v>
      </c>
      <c r="N604" s="33">
        <v>6</v>
      </c>
      <c r="O604" s="49">
        <v>0.12</v>
      </c>
      <c r="P604" s="56">
        <f t="shared" si="9"/>
        <v>158.4</v>
      </c>
      <c r="Q604">
        <v>1161.6000000000001</v>
      </c>
      <c r="R604" s="58">
        <v>28</v>
      </c>
      <c r="S604" s="31">
        <v>1189.6000000000001</v>
      </c>
    </row>
    <row r="605" spans="1:19" x14ac:dyDescent="0.35">
      <c r="A605" s="52">
        <v>44113</v>
      </c>
      <c r="B605" s="33" t="s">
        <v>1266</v>
      </c>
      <c r="C605" t="s">
        <v>1267</v>
      </c>
      <c r="D605" s="33" t="s">
        <v>24</v>
      </c>
      <c r="E605" s="33" t="s">
        <v>106</v>
      </c>
      <c r="F605" s="33" t="s">
        <v>28</v>
      </c>
      <c r="G605" t="s">
        <v>7</v>
      </c>
      <c r="H605" s="33" t="s">
        <v>30</v>
      </c>
      <c r="I605" t="s">
        <v>46</v>
      </c>
      <c r="J605" s="33" t="s">
        <v>35</v>
      </c>
      <c r="K605" t="s">
        <v>39</v>
      </c>
      <c r="L605" s="33" t="s">
        <v>43</v>
      </c>
      <c r="M605">
        <v>1126</v>
      </c>
      <c r="N605" s="33">
        <v>8</v>
      </c>
      <c r="O605" s="49">
        <v>0.17</v>
      </c>
      <c r="P605" s="56">
        <f t="shared" si="9"/>
        <v>1531.3600000000001</v>
      </c>
      <c r="Q605">
        <v>7476.6399999999994</v>
      </c>
      <c r="R605" s="58">
        <v>48</v>
      </c>
      <c r="S605" s="31">
        <v>7524.6399999999994</v>
      </c>
    </row>
    <row r="606" spans="1:19" x14ac:dyDescent="0.35">
      <c r="A606" s="52">
        <v>42232</v>
      </c>
      <c r="B606" s="33" t="s">
        <v>1268</v>
      </c>
      <c r="C606" t="s">
        <v>1269</v>
      </c>
      <c r="D606" s="33" t="s">
        <v>24</v>
      </c>
      <c r="E606" s="33" t="s">
        <v>78</v>
      </c>
      <c r="F606" s="33" t="s">
        <v>28</v>
      </c>
      <c r="G606" t="s">
        <v>10</v>
      </c>
      <c r="H606" s="33" t="s">
        <v>33</v>
      </c>
      <c r="I606" t="s">
        <v>45</v>
      </c>
      <c r="J606" s="33" t="s">
        <v>38</v>
      </c>
      <c r="K606" t="s">
        <v>42</v>
      </c>
      <c r="L606" s="33" t="s">
        <v>46</v>
      </c>
      <c r="M606">
        <v>16</v>
      </c>
      <c r="N606" s="33">
        <v>32</v>
      </c>
      <c r="O606" s="49">
        <v>0.18</v>
      </c>
      <c r="P606" s="56">
        <f t="shared" si="9"/>
        <v>92.16</v>
      </c>
      <c r="Q606">
        <v>419.84000000000003</v>
      </c>
      <c r="R606" s="58">
        <v>20</v>
      </c>
      <c r="S606" s="31">
        <v>439.84000000000003</v>
      </c>
    </row>
    <row r="607" spans="1:19" x14ac:dyDescent="0.35">
      <c r="A607" s="52">
        <v>42523</v>
      </c>
      <c r="B607" s="33" t="s">
        <v>1270</v>
      </c>
      <c r="C607" t="s">
        <v>1271</v>
      </c>
      <c r="D607" s="33" t="s">
        <v>25</v>
      </c>
      <c r="E607" s="33" t="s">
        <v>63</v>
      </c>
      <c r="F607" s="33" t="s">
        <v>27</v>
      </c>
      <c r="G607" t="s">
        <v>7</v>
      </c>
      <c r="H607" s="33" t="s">
        <v>33</v>
      </c>
      <c r="I607" t="s">
        <v>43</v>
      </c>
      <c r="J607" s="33" t="s">
        <v>34</v>
      </c>
      <c r="K607" t="s">
        <v>41</v>
      </c>
      <c r="L607" s="33" t="s">
        <v>46</v>
      </c>
      <c r="M607">
        <v>258</v>
      </c>
      <c r="N607" s="33">
        <v>10</v>
      </c>
      <c r="O607" s="49">
        <v>0.2</v>
      </c>
      <c r="P607" s="56">
        <f t="shared" si="9"/>
        <v>516</v>
      </c>
      <c r="Q607">
        <v>2064</v>
      </c>
      <c r="R607" s="58">
        <v>32</v>
      </c>
      <c r="S607" s="31">
        <v>2096</v>
      </c>
    </row>
    <row r="608" spans="1:19" x14ac:dyDescent="0.35">
      <c r="A608" s="52">
        <v>42898</v>
      </c>
      <c r="B608" s="33" t="s">
        <v>1272</v>
      </c>
      <c r="C608" t="s">
        <v>1273</v>
      </c>
      <c r="D608" s="33" t="s">
        <v>24</v>
      </c>
      <c r="E608" s="33" t="s">
        <v>63</v>
      </c>
      <c r="F608" s="33" t="s">
        <v>28</v>
      </c>
      <c r="G608" t="s">
        <v>8</v>
      </c>
      <c r="H608" s="33" t="s">
        <v>32</v>
      </c>
      <c r="I608" t="s">
        <v>44</v>
      </c>
      <c r="J608" s="33" t="s">
        <v>38</v>
      </c>
      <c r="K608" t="s">
        <v>39</v>
      </c>
      <c r="L608" s="33" t="s">
        <v>46</v>
      </c>
      <c r="M608">
        <v>16</v>
      </c>
      <c r="N608" s="33">
        <v>24</v>
      </c>
      <c r="O608" s="49">
        <v>0.08</v>
      </c>
      <c r="P608" s="56">
        <f t="shared" si="9"/>
        <v>30.72</v>
      </c>
      <c r="Q608">
        <v>353.28000000000003</v>
      </c>
      <c r="R608" s="58">
        <v>47</v>
      </c>
      <c r="S608" s="31">
        <v>400.28000000000003</v>
      </c>
    </row>
    <row r="609" spans="1:19" x14ac:dyDescent="0.35">
      <c r="A609" s="52">
        <v>42844</v>
      </c>
      <c r="B609" s="33" t="s">
        <v>1274</v>
      </c>
      <c r="C609" t="s">
        <v>1275</v>
      </c>
      <c r="D609" s="33" t="s">
        <v>25</v>
      </c>
      <c r="E609" s="33" t="s">
        <v>55</v>
      </c>
      <c r="F609" s="33" t="s">
        <v>28</v>
      </c>
      <c r="G609" t="s">
        <v>6</v>
      </c>
      <c r="H609" s="33" t="s">
        <v>32</v>
      </c>
      <c r="I609" t="s">
        <v>45</v>
      </c>
      <c r="J609" s="33" t="s">
        <v>35</v>
      </c>
      <c r="K609" t="s">
        <v>39</v>
      </c>
      <c r="L609" s="33" t="s">
        <v>43</v>
      </c>
      <c r="M609">
        <v>844</v>
      </c>
      <c r="N609" s="33">
        <v>4</v>
      </c>
      <c r="O609" s="49">
        <v>0.15</v>
      </c>
      <c r="P609" s="56">
        <f t="shared" si="9"/>
        <v>506.4</v>
      </c>
      <c r="Q609">
        <v>2869.6</v>
      </c>
      <c r="R609" s="58">
        <v>26</v>
      </c>
      <c r="S609" s="31">
        <v>2895.6</v>
      </c>
    </row>
    <row r="610" spans="1:19" x14ac:dyDescent="0.35">
      <c r="A610" s="52">
        <v>44023</v>
      </c>
      <c r="B610" s="33" t="s">
        <v>1276</v>
      </c>
      <c r="C610" t="s">
        <v>1277</v>
      </c>
      <c r="D610" s="33" t="s">
        <v>26</v>
      </c>
      <c r="E610" s="33" t="s">
        <v>115</v>
      </c>
      <c r="F610" s="33" t="s">
        <v>29</v>
      </c>
      <c r="G610" t="s">
        <v>7</v>
      </c>
      <c r="H610" s="33" t="s">
        <v>33</v>
      </c>
      <c r="I610" t="s">
        <v>47</v>
      </c>
      <c r="J610" s="33" t="s">
        <v>35</v>
      </c>
      <c r="K610" t="s">
        <v>39</v>
      </c>
      <c r="L610" s="33" t="s">
        <v>46</v>
      </c>
      <c r="M610">
        <v>950</v>
      </c>
      <c r="N610" s="33">
        <v>4</v>
      </c>
      <c r="O610" s="49">
        <v>0.12</v>
      </c>
      <c r="P610" s="56">
        <f t="shared" si="9"/>
        <v>456</v>
      </c>
      <c r="Q610">
        <v>3344</v>
      </c>
      <c r="R610" s="58">
        <v>27</v>
      </c>
      <c r="S610" s="31">
        <v>3371</v>
      </c>
    </row>
    <row r="611" spans="1:19" x14ac:dyDescent="0.35">
      <c r="A611" s="52">
        <v>43697</v>
      </c>
      <c r="B611" s="33" t="s">
        <v>1278</v>
      </c>
      <c r="C611" t="s">
        <v>1279</v>
      </c>
      <c r="D611" s="33" t="s">
        <v>24</v>
      </c>
      <c r="E611" s="33" t="s">
        <v>78</v>
      </c>
      <c r="F611" s="33" t="s">
        <v>27</v>
      </c>
      <c r="G611" t="s">
        <v>13</v>
      </c>
      <c r="H611" s="33" t="s">
        <v>33</v>
      </c>
      <c r="I611" t="s">
        <v>43</v>
      </c>
      <c r="J611" s="33" t="s">
        <v>37</v>
      </c>
      <c r="K611" t="s">
        <v>40</v>
      </c>
      <c r="L611" s="33" t="s">
        <v>45</v>
      </c>
      <c r="M611">
        <v>48</v>
      </c>
      <c r="N611" s="33">
        <v>25</v>
      </c>
      <c r="O611" s="49">
        <v>0.1</v>
      </c>
      <c r="P611" s="56">
        <f t="shared" si="9"/>
        <v>120</v>
      </c>
      <c r="Q611">
        <v>1080</v>
      </c>
      <c r="R611" s="58">
        <v>29</v>
      </c>
      <c r="S611" s="31">
        <v>1109</v>
      </c>
    </row>
    <row r="612" spans="1:19" x14ac:dyDescent="0.35">
      <c r="A612" s="52">
        <v>42920</v>
      </c>
      <c r="B612" s="33" t="s">
        <v>1280</v>
      </c>
      <c r="C612" t="s">
        <v>1281</v>
      </c>
      <c r="D612" s="33" t="s">
        <v>24</v>
      </c>
      <c r="E612" s="33" t="s">
        <v>63</v>
      </c>
      <c r="F612" s="33" t="s">
        <v>28</v>
      </c>
      <c r="G612" t="s">
        <v>9</v>
      </c>
      <c r="H612" s="33" t="s">
        <v>33</v>
      </c>
      <c r="I612" t="s">
        <v>45</v>
      </c>
      <c r="J612" s="33" t="s">
        <v>35</v>
      </c>
      <c r="K612" t="s">
        <v>42</v>
      </c>
      <c r="L612" s="33" t="s">
        <v>45</v>
      </c>
      <c r="M612">
        <v>995</v>
      </c>
      <c r="N612" s="33">
        <v>4</v>
      </c>
      <c r="O612" s="49">
        <v>0.15</v>
      </c>
      <c r="P612" s="56">
        <f t="shared" si="9"/>
        <v>597</v>
      </c>
      <c r="Q612">
        <v>3383</v>
      </c>
      <c r="R612" s="58">
        <v>33</v>
      </c>
      <c r="S612" s="31">
        <v>3416</v>
      </c>
    </row>
    <row r="613" spans="1:19" x14ac:dyDescent="0.35">
      <c r="A613" s="52">
        <v>43312</v>
      </c>
      <c r="B613" s="33" t="s">
        <v>1282</v>
      </c>
      <c r="C613" t="s">
        <v>1283</v>
      </c>
      <c r="D613" s="33" t="s">
        <v>24</v>
      </c>
      <c r="E613" s="33" t="s">
        <v>52</v>
      </c>
      <c r="F613" s="33" t="s">
        <v>29</v>
      </c>
      <c r="G613" t="s">
        <v>8</v>
      </c>
      <c r="H613" s="33" t="s">
        <v>33</v>
      </c>
      <c r="I613" t="s">
        <v>46</v>
      </c>
      <c r="J613" s="33" t="s">
        <v>35</v>
      </c>
      <c r="K613" t="s">
        <v>39</v>
      </c>
      <c r="L613" s="33" t="s">
        <v>45</v>
      </c>
      <c r="M613">
        <v>969</v>
      </c>
      <c r="N613" s="33">
        <v>6</v>
      </c>
      <c r="O613" s="49">
        <v>0.13</v>
      </c>
      <c r="P613" s="56">
        <f t="shared" si="9"/>
        <v>755.82</v>
      </c>
      <c r="Q613">
        <v>5058.1799999999994</v>
      </c>
      <c r="R613" s="58">
        <v>39</v>
      </c>
      <c r="S613" s="31">
        <v>5097.1799999999994</v>
      </c>
    </row>
    <row r="614" spans="1:19" x14ac:dyDescent="0.35">
      <c r="A614" s="52">
        <v>43752</v>
      </c>
      <c r="B614" s="33" t="s">
        <v>1284</v>
      </c>
      <c r="C614" t="s">
        <v>1285</v>
      </c>
      <c r="D614" s="33" t="s">
        <v>24</v>
      </c>
      <c r="E614" s="33" t="s">
        <v>63</v>
      </c>
      <c r="F614" s="33" t="s">
        <v>28</v>
      </c>
      <c r="G614" t="s">
        <v>13</v>
      </c>
      <c r="H614" s="33" t="s">
        <v>33</v>
      </c>
      <c r="I614" t="s">
        <v>48</v>
      </c>
      <c r="J614" s="33" t="s">
        <v>36</v>
      </c>
      <c r="K614" t="s">
        <v>39</v>
      </c>
      <c r="L614" s="33" t="s">
        <v>44</v>
      </c>
      <c r="M614">
        <v>498</v>
      </c>
      <c r="N614" s="33">
        <v>15</v>
      </c>
      <c r="O614" s="49">
        <v>0.2</v>
      </c>
      <c r="P614" s="56">
        <f t="shared" si="9"/>
        <v>1494</v>
      </c>
      <c r="Q614">
        <v>5976</v>
      </c>
      <c r="R614" s="58">
        <v>35</v>
      </c>
      <c r="S614" s="31">
        <v>6011</v>
      </c>
    </row>
    <row r="615" spans="1:19" x14ac:dyDescent="0.35">
      <c r="A615" s="52">
        <v>42671</v>
      </c>
      <c r="B615" s="33" t="s">
        <v>1286</v>
      </c>
      <c r="C615" t="s">
        <v>1287</v>
      </c>
      <c r="D615" s="33" t="s">
        <v>26</v>
      </c>
      <c r="E615" s="33" t="s">
        <v>58</v>
      </c>
      <c r="F615" s="33" t="s">
        <v>27</v>
      </c>
      <c r="G615" t="s">
        <v>7</v>
      </c>
      <c r="H615" s="33" t="s">
        <v>32</v>
      </c>
      <c r="I615" t="s">
        <v>43</v>
      </c>
      <c r="J615" s="33" t="s">
        <v>38</v>
      </c>
      <c r="K615" t="s">
        <v>40</v>
      </c>
      <c r="L615" s="33" t="s">
        <v>43</v>
      </c>
      <c r="M615">
        <v>19</v>
      </c>
      <c r="N615" s="33">
        <v>16</v>
      </c>
      <c r="O615" s="49">
        <v>0.17</v>
      </c>
      <c r="P615" s="56">
        <f t="shared" si="9"/>
        <v>51.680000000000007</v>
      </c>
      <c r="Q615">
        <v>252.32</v>
      </c>
      <c r="R615" s="58">
        <v>50</v>
      </c>
      <c r="S615" s="31">
        <v>302.32</v>
      </c>
    </row>
    <row r="616" spans="1:19" x14ac:dyDescent="0.35">
      <c r="A616" s="52">
        <v>44472</v>
      </c>
      <c r="B616" s="33" t="s">
        <v>1288</v>
      </c>
      <c r="C616" t="s">
        <v>1289</v>
      </c>
      <c r="D616" s="33" t="s">
        <v>26</v>
      </c>
      <c r="E616" s="33" t="s">
        <v>78</v>
      </c>
      <c r="F616" s="33" t="s">
        <v>27</v>
      </c>
      <c r="G616" t="s">
        <v>10</v>
      </c>
      <c r="H616" s="33" t="s">
        <v>33</v>
      </c>
      <c r="I616" t="s">
        <v>43</v>
      </c>
      <c r="J616" s="33" t="s">
        <v>37</v>
      </c>
      <c r="K616" t="s">
        <v>42</v>
      </c>
      <c r="L616" s="33" t="s">
        <v>44</v>
      </c>
      <c r="M616">
        <v>77</v>
      </c>
      <c r="N616" s="33">
        <v>20</v>
      </c>
      <c r="O616" s="49">
        <v>0.16</v>
      </c>
      <c r="P616" s="56">
        <f t="shared" si="9"/>
        <v>246.4</v>
      </c>
      <c r="Q616">
        <v>1293.6000000000001</v>
      </c>
      <c r="R616" s="58">
        <v>22</v>
      </c>
      <c r="S616" s="31">
        <v>1315.6000000000001</v>
      </c>
    </row>
    <row r="617" spans="1:19" x14ac:dyDescent="0.35">
      <c r="A617" s="52">
        <v>42716</v>
      </c>
      <c r="B617" s="33" t="s">
        <v>1290</v>
      </c>
      <c r="C617" t="s">
        <v>1291</v>
      </c>
      <c r="D617" s="33" t="s">
        <v>24</v>
      </c>
      <c r="E617" s="33" t="s">
        <v>85</v>
      </c>
      <c r="F617" s="33" t="s">
        <v>29</v>
      </c>
      <c r="G617" t="s">
        <v>11</v>
      </c>
      <c r="H617" s="33" t="s">
        <v>33</v>
      </c>
      <c r="I617" t="s">
        <v>43</v>
      </c>
      <c r="J617" s="33" t="s">
        <v>36</v>
      </c>
      <c r="K617" t="s">
        <v>42</v>
      </c>
      <c r="L617" s="33" t="s">
        <v>43</v>
      </c>
      <c r="M617">
        <v>247</v>
      </c>
      <c r="N617" s="33">
        <v>12</v>
      </c>
      <c r="O617" s="49">
        <v>0.08</v>
      </c>
      <c r="P617" s="56">
        <f t="shared" si="9"/>
        <v>237.12</v>
      </c>
      <c r="Q617">
        <v>2726.88</v>
      </c>
      <c r="R617" s="58">
        <v>47</v>
      </c>
      <c r="S617" s="31">
        <v>2773.88</v>
      </c>
    </row>
    <row r="618" spans="1:19" x14ac:dyDescent="0.35">
      <c r="A618" s="52">
        <v>42163</v>
      </c>
      <c r="B618" s="33" t="s">
        <v>1292</v>
      </c>
      <c r="C618" t="s">
        <v>1293</v>
      </c>
      <c r="D618" s="33" t="s">
        <v>24</v>
      </c>
      <c r="E618" s="33" t="s">
        <v>63</v>
      </c>
      <c r="F618" s="33" t="s">
        <v>27</v>
      </c>
      <c r="G618" t="s">
        <v>6</v>
      </c>
      <c r="H618" s="33" t="s">
        <v>31</v>
      </c>
      <c r="I618" t="s">
        <v>43</v>
      </c>
      <c r="J618" s="33" t="s">
        <v>38</v>
      </c>
      <c r="K618" t="s">
        <v>40</v>
      </c>
      <c r="L618" s="33" t="s">
        <v>46</v>
      </c>
      <c r="M618">
        <v>10</v>
      </c>
      <c r="N618" s="33">
        <v>32</v>
      </c>
      <c r="O618" s="49">
        <v>0.15</v>
      </c>
      <c r="P618" s="56">
        <f t="shared" si="9"/>
        <v>48</v>
      </c>
      <c r="Q618">
        <v>272</v>
      </c>
      <c r="R618" s="58">
        <v>24</v>
      </c>
      <c r="S618" s="31">
        <v>296</v>
      </c>
    </row>
    <row r="619" spans="1:19" x14ac:dyDescent="0.35">
      <c r="A619" s="52">
        <v>44011</v>
      </c>
      <c r="B619" s="33" t="s">
        <v>1294</v>
      </c>
      <c r="C619" t="s">
        <v>1295</v>
      </c>
      <c r="D619" s="33" t="s">
        <v>26</v>
      </c>
      <c r="E619" s="33" t="s">
        <v>73</v>
      </c>
      <c r="F619" s="33" t="s">
        <v>29</v>
      </c>
      <c r="G619" t="s">
        <v>11</v>
      </c>
      <c r="H619" s="33" t="s">
        <v>31</v>
      </c>
      <c r="I619" t="s">
        <v>45</v>
      </c>
      <c r="J619" s="33" t="s">
        <v>38</v>
      </c>
      <c r="K619" t="s">
        <v>39</v>
      </c>
      <c r="L619" s="33" t="s">
        <v>43</v>
      </c>
      <c r="M619">
        <v>10</v>
      </c>
      <c r="N619" s="33">
        <v>32</v>
      </c>
      <c r="O619" s="49">
        <v>0.11</v>
      </c>
      <c r="P619" s="56">
        <f t="shared" si="9"/>
        <v>35.200000000000003</v>
      </c>
      <c r="Q619">
        <v>284.8</v>
      </c>
      <c r="R619" s="58">
        <v>48</v>
      </c>
      <c r="S619" s="31">
        <v>332.8</v>
      </c>
    </row>
    <row r="620" spans="1:19" x14ac:dyDescent="0.35">
      <c r="A620" s="52">
        <v>42176</v>
      </c>
      <c r="B620" s="33" t="s">
        <v>1296</v>
      </c>
      <c r="C620" t="s">
        <v>1297</v>
      </c>
      <c r="D620" s="33" t="s">
        <v>26</v>
      </c>
      <c r="E620" s="33" t="s">
        <v>58</v>
      </c>
      <c r="F620" s="33" t="s">
        <v>28</v>
      </c>
      <c r="G620" t="s">
        <v>7</v>
      </c>
      <c r="H620" s="33" t="s">
        <v>31</v>
      </c>
      <c r="I620" t="s">
        <v>43</v>
      </c>
      <c r="J620" s="33" t="s">
        <v>35</v>
      </c>
      <c r="K620" t="s">
        <v>41</v>
      </c>
      <c r="L620" s="33" t="s">
        <v>44</v>
      </c>
      <c r="M620">
        <v>855</v>
      </c>
      <c r="N620" s="33">
        <v>10</v>
      </c>
      <c r="O620" s="49">
        <v>0.12</v>
      </c>
      <c r="P620" s="56">
        <f t="shared" si="9"/>
        <v>1026</v>
      </c>
      <c r="Q620">
        <v>7524.0000000000009</v>
      </c>
      <c r="R620" s="58">
        <v>36</v>
      </c>
      <c r="S620" s="31">
        <v>7560.0000000000009</v>
      </c>
    </row>
    <row r="621" spans="1:19" x14ac:dyDescent="0.35">
      <c r="A621" s="52">
        <v>44521</v>
      </c>
      <c r="B621" s="33" t="s">
        <v>1298</v>
      </c>
      <c r="C621" t="s">
        <v>1299</v>
      </c>
      <c r="D621" s="33" t="s">
        <v>25</v>
      </c>
      <c r="E621" s="33" t="s">
        <v>55</v>
      </c>
      <c r="F621" s="33" t="s">
        <v>27</v>
      </c>
      <c r="G621" t="s">
        <v>7</v>
      </c>
      <c r="H621" s="33" t="s">
        <v>30</v>
      </c>
      <c r="I621" t="s">
        <v>47</v>
      </c>
      <c r="J621" s="33" t="s">
        <v>36</v>
      </c>
      <c r="K621" t="s">
        <v>41</v>
      </c>
      <c r="L621" s="33" t="s">
        <v>44</v>
      </c>
      <c r="M621">
        <v>273</v>
      </c>
      <c r="N621" s="33">
        <v>12</v>
      </c>
      <c r="O621" s="49">
        <v>0.11</v>
      </c>
      <c r="P621" s="56">
        <f t="shared" si="9"/>
        <v>360.36</v>
      </c>
      <c r="Q621">
        <v>2915.64</v>
      </c>
      <c r="R621" s="58">
        <v>21</v>
      </c>
      <c r="S621" s="31">
        <v>2936.64</v>
      </c>
    </row>
    <row r="622" spans="1:19" x14ac:dyDescent="0.35">
      <c r="A622" s="52">
        <v>42542</v>
      </c>
      <c r="B622" s="33" t="s">
        <v>1300</v>
      </c>
      <c r="C622" t="s">
        <v>1301</v>
      </c>
      <c r="D622" s="33" t="s">
        <v>25</v>
      </c>
      <c r="E622" s="33" t="s">
        <v>55</v>
      </c>
      <c r="F622" s="33" t="s">
        <v>29</v>
      </c>
      <c r="G622" t="s">
        <v>13</v>
      </c>
      <c r="H622" s="33" t="s">
        <v>32</v>
      </c>
      <c r="I622" t="s">
        <v>48</v>
      </c>
      <c r="J622" s="33" t="s">
        <v>38</v>
      </c>
      <c r="K622" t="s">
        <v>39</v>
      </c>
      <c r="L622" s="33" t="s">
        <v>43</v>
      </c>
      <c r="M622">
        <v>16</v>
      </c>
      <c r="N622" s="33">
        <v>16</v>
      </c>
      <c r="O622" s="49">
        <v>0.11</v>
      </c>
      <c r="P622" s="56">
        <f t="shared" si="9"/>
        <v>28.16</v>
      </c>
      <c r="Q622">
        <v>227.84</v>
      </c>
      <c r="R622" s="58">
        <v>38</v>
      </c>
      <c r="S622" s="31">
        <v>265.84000000000003</v>
      </c>
    </row>
    <row r="623" spans="1:19" x14ac:dyDescent="0.35">
      <c r="A623" s="52">
        <v>44129</v>
      </c>
      <c r="B623" s="33" t="s">
        <v>1302</v>
      </c>
      <c r="C623" t="s">
        <v>1303</v>
      </c>
      <c r="D623" s="33" t="s">
        <v>26</v>
      </c>
      <c r="E623" s="33" t="s">
        <v>78</v>
      </c>
      <c r="F623" s="33" t="s">
        <v>29</v>
      </c>
      <c r="G623" t="s">
        <v>6</v>
      </c>
      <c r="H623" s="33" t="s">
        <v>30</v>
      </c>
      <c r="I623" t="s">
        <v>44</v>
      </c>
      <c r="J623" s="33" t="s">
        <v>37</v>
      </c>
      <c r="K623" t="s">
        <v>41</v>
      </c>
      <c r="L623" s="33" t="s">
        <v>45</v>
      </c>
      <c r="M623">
        <v>52</v>
      </c>
      <c r="N623" s="33">
        <v>25</v>
      </c>
      <c r="O623" s="49">
        <v>0.13</v>
      </c>
      <c r="P623" s="56">
        <f t="shared" si="9"/>
        <v>169</v>
      </c>
      <c r="Q623">
        <v>1131</v>
      </c>
      <c r="R623" s="58">
        <v>48</v>
      </c>
      <c r="S623" s="31">
        <v>1179</v>
      </c>
    </row>
    <row r="624" spans="1:19" x14ac:dyDescent="0.35">
      <c r="A624" s="52">
        <v>42483</v>
      </c>
      <c r="B624" s="33" t="s">
        <v>1304</v>
      </c>
      <c r="C624" t="s">
        <v>1305</v>
      </c>
      <c r="D624" s="33" t="s">
        <v>24</v>
      </c>
      <c r="E624" s="33" t="s">
        <v>73</v>
      </c>
      <c r="F624" s="33" t="s">
        <v>28</v>
      </c>
      <c r="G624" t="s">
        <v>11</v>
      </c>
      <c r="H624" s="33" t="s">
        <v>30</v>
      </c>
      <c r="I624" t="s">
        <v>48</v>
      </c>
      <c r="J624" s="33" t="s">
        <v>35</v>
      </c>
      <c r="K624" t="s">
        <v>42</v>
      </c>
      <c r="L624" s="33" t="s">
        <v>44</v>
      </c>
      <c r="M624">
        <v>864</v>
      </c>
      <c r="N624" s="33">
        <v>8</v>
      </c>
      <c r="O624" s="49">
        <v>0.1</v>
      </c>
      <c r="P624" s="56">
        <f t="shared" si="9"/>
        <v>691.2</v>
      </c>
      <c r="Q624">
        <v>6220.8</v>
      </c>
      <c r="R624" s="58">
        <v>50</v>
      </c>
      <c r="S624" s="31">
        <v>6270.8</v>
      </c>
    </row>
    <row r="625" spans="1:19" x14ac:dyDescent="0.35">
      <c r="A625" s="52">
        <v>43142</v>
      </c>
      <c r="B625" s="33" t="s">
        <v>1306</v>
      </c>
      <c r="C625" t="s">
        <v>1307</v>
      </c>
      <c r="D625" s="33" t="s">
        <v>26</v>
      </c>
      <c r="E625" s="33" t="s">
        <v>73</v>
      </c>
      <c r="F625" s="33" t="s">
        <v>29</v>
      </c>
      <c r="G625" t="s">
        <v>6</v>
      </c>
      <c r="H625" s="33" t="s">
        <v>32</v>
      </c>
      <c r="I625" t="s">
        <v>47</v>
      </c>
      <c r="J625" s="33" t="s">
        <v>36</v>
      </c>
      <c r="K625" t="s">
        <v>41</v>
      </c>
      <c r="L625" s="33" t="s">
        <v>44</v>
      </c>
      <c r="M625">
        <v>285</v>
      </c>
      <c r="N625" s="33">
        <v>9</v>
      </c>
      <c r="O625" s="49">
        <v>0.12</v>
      </c>
      <c r="P625" s="56">
        <f t="shared" si="9"/>
        <v>307.8</v>
      </c>
      <c r="Q625">
        <v>2257.1999999999998</v>
      </c>
      <c r="R625" s="58">
        <v>27</v>
      </c>
      <c r="S625" s="31">
        <v>2284.1999999999998</v>
      </c>
    </row>
    <row r="626" spans="1:19" x14ac:dyDescent="0.35">
      <c r="A626" s="52">
        <v>42307</v>
      </c>
      <c r="B626" s="33" t="s">
        <v>1308</v>
      </c>
      <c r="C626" t="s">
        <v>1309</v>
      </c>
      <c r="D626" s="33" t="s">
        <v>25</v>
      </c>
      <c r="E626" s="33" t="s">
        <v>68</v>
      </c>
      <c r="F626" s="33" t="s">
        <v>28</v>
      </c>
      <c r="G626" t="s">
        <v>8</v>
      </c>
      <c r="H626" s="33" t="s">
        <v>31</v>
      </c>
      <c r="I626" t="s">
        <v>43</v>
      </c>
      <c r="J626" s="33" t="s">
        <v>38</v>
      </c>
      <c r="K626" t="s">
        <v>42</v>
      </c>
      <c r="L626" s="33" t="s">
        <v>46</v>
      </c>
      <c r="M626">
        <v>12</v>
      </c>
      <c r="N626" s="33">
        <v>24</v>
      </c>
      <c r="O626" s="49">
        <v>0.08</v>
      </c>
      <c r="P626" s="56">
        <f t="shared" si="9"/>
        <v>23.04</v>
      </c>
      <c r="Q626">
        <v>264.96000000000004</v>
      </c>
      <c r="R626" s="58">
        <v>50</v>
      </c>
      <c r="S626" s="31">
        <v>314.96000000000004</v>
      </c>
    </row>
    <row r="627" spans="1:19" x14ac:dyDescent="0.35">
      <c r="A627" s="52">
        <v>43741</v>
      </c>
      <c r="B627" s="33" t="s">
        <v>1310</v>
      </c>
      <c r="C627" t="s">
        <v>1311</v>
      </c>
      <c r="D627" s="33" t="s">
        <v>26</v>
      </c>
      <c r="E627" s="33" t="s">
        <v>78</v>
      </c>
      <c r="F627" s="33" t="s">
        <v>29</v>
      </c>
      <c r="G627" t="s">
        <v>11</v>
      </c>
      <c r="H627" s="33" t="s">
        <v>32</v>
      </c>
      <c r="I627" t="s">
        <v>43</v>
      </c>
      <c r="J627" s="33" t="s">
        <v>35</v>
      </c>
      <c r="K627" t="s">
        <v>42</v>
      </c>
      <c r="L627" s="33" t="s">
        <v>43</v>
      </c>
      <c r="M627">
        <v>1021</v>
      </c>
      <c r="N627" s="33">
        <v>10</v>
      </c>
      <c r="O627" s="49">
        <v>0.13</v>
      </c>
      <c r="P627" s="56">
        <f t="shared" si="9"/>
        <v>1327.3</v>
      </c>
      <c r="Q627">
        <v>8882.6999999999989</v>
      </c>
      <c r="R627" s="58">
        <v>29</v>
      </c>
      <c r="S627" s="31">
        <v>8911.6999999999989</v>
      </c>
    </row>
    <row r="628" spans="1:19" x14ac:dyDescent="0.35">
      <c r="A628" s="52">
        <v>43512</v>
      </c>
      <c r="B628" s="33" t="s">
        <v>1312</v>
      </c>
      <c r="C628" t="s">
        <v>1313</v>
      </c>
      <c r="D628" s="33" t="s">
        <v>24</v>
      </c>
      <c r="E628" s="33" t="s">
        <v>63</v>
      </c>
      <c r="F628" s="33" t="s">
        <v>29</v>
      </c>
      <c r="G628" t="s">
        <v>11</v>
      </c>
      <c r="H628" s="33" t="s">
        <v>33</v>
      </c>
      <c r="I628" t="s">
        <v>46</v>
      </c>
      <c r="J628" s="33" t="s">
        <v>34</v>
      </c>
      <c r="K628" t="s">
        <v>42</v>
      </c>
      <c r="L628" s="33" t="s">
        <v>44</v>
      </c>
      <c r="M628">
        <v>251</v>
      </c>
      <c r="N628" s="33">
        <v>6</v>
      </c>
      <c r="O628" s="49">
        <v>0.16</v>
      </c>
      <c r="P628" s="56">
        <f t="shared" si="9"/>
        <v>240.95999999999998</v>
      </c>
      <c r="Q628">
        <v>1265.04</v>
      </c>
      <c r="R628" s="58">
        <v>49</v>
      </c>
      <c r="S628" s="31">
        <v>1314.04</v>
      </c>
    </row>
    <row r="629" spans="1:19" x14ac:dyDescent="0.35">
      <c r="A629" s="52">
        <v>42617</v>
      </c>
      <c r="B629" s="33" t="s">
        <v>1314</v>
      </c>
      <c r="C629" t="s">
        <v>1315</v>
      </c>
      <c r="D629" s="33" t="s">
        <v>26</v>
      </c>
      <c r="E629" s="33" t="s">
        <v>73</v>
      </c>
      <c r="F629" s="33" t="s">
        <v>27</v>
      </c>
      <c r="G629" t="s">
        <v>9</v>
      </c>
      <c r="H629" s="33" t="s">
        <v>30</v>
      </c>
      <c r="I629" t="s">
        <v>45</v>
      </c>
      <c r="J629" s="33" t="s">
        <v>36</v>
      </c>
      <c r="K629" t="s">
        <v>39</v>
      </c>
      <c r="L629" s="33" t="s">
        <v>45</v>
      </c>
      <c r="M629">
        <v>292</v>
      </c>
      <c r="N629" s="33">
        <v>15</v>
      </c>
      <c r="O629" s="49">
        <v>0.11</v>
      </c>
      <c r="P629" s="56">
        <f t="shared" si="9"/>
        <v>481.79999999999995</v>
      </c>
      <c r="Q629">
        <v>3898.2</v>
      </c>
      <c r="R629" s="58">
        <v>42</v>
      </c>
      <c r="S629" s="31">
        <v>3940.2</v>
      </c>
    </row>
    <row r="630" spans="1:19" x14ac:dyDescent="0.35">
      <c r="A630" s="52">
        <v>44482</v>
      </c>
      <c r="B630" s="33" t="s">
        <v>1316</v>
      </c>
      <c r="C630" t="s">
        <v>1317</v>
      </c>
      <c r="D630" s="33" t="s">
        <v>25</v>
      </c>
      <c r="E630" s="33" t="s">
        <v>85</v>
      </c>
      <c r="F630" s="33" t="s">
        <v>27</v>
      </c>
      <c r="G630" t="s">
        <v>13</v>
      </c>
      <c r="H630" s="33" t="s">
        <v>31</v>
      </c>
      <c r="I630" t="s">
        <v>45</v>
      </c>
      <c r="J630" s="33" t="s">
        <v>38</v>
      </c>
      <c r="K630" t="s">
        <v>42</v>
      </c>
      <c r="L630" s="33" t="s">
        <v>44</v>
      </c>
      <c r="M630">
        <v>12</v>
      </c>
      <c r="N630" s="33">
        <v>16</v>
      </c>
      <c r="O630" s="49">
        <v>0.18</v>
      </c>
      <c r="P630" s="56">
        <f t="shared" si="9"/>
        <v>34.56</v>
      </c>
      <c r="Q630">
        <v>157.44</v>
      </c>
      <c r="R630" s="58">
        <v>31</v>
      </c>
      <c r="S630" s="31">
        <v>188.44</v>
      </c>
    </row>
    <row r="631" spans="1:19" x14ac:dyDescent="0.35">
      <c r="A631" s="52">
        <v>43167</v>
      </c>
      <c r="B631" s="33" t="s">
        <v>1318</v>
      </c>
      <c r="C631" t="s">
        <v>1319</v>
      </c>
      <c r="D631" s="33" t="s">
        <v>26</v>
      </c>
      <c r="E631" s="33" t="s">
        <v>52</v>
      </c>
      <c r="F631" s="33" t="s">
        <v>28</v>
      </c>
      <c r="G631" t="s">
        <v>9</v>
      </c>
      <c r="H631" s="33" t="s">
        <v>33</v>
      </c>
      <c r="I631" t="s">
        <v>43</v>
      </c>
      <c r="J631" s="33" t="s">
        <v>38</v>
      </c>
      <c r="K631" t="s">
        <v>42</v>
      </c>
      <c r="L631" s="33" t="s">
        <v>46</v>
      </c>
      <c r="M631">
        <v>10</v>
      </c>
      <c r="N631" s="33">
        <v>40</v>
      </c>
      <c r="O631" s="49">
        <v>0.08</v>
      </c>
      <c r="P631" s="56">
        <f t="shared" si="9"/>
        <v>32</v>
      </c>
      <c r="Q631">
        <v>368.00000000000006</v>
      </c>
      <c r="R631" s="58">
        <v>41</v>
      </c>
      <c r="S631" s="31">
        <v>409.00000000000006</v>
      </c>
    </row>
    <row r="632" spans="1:19" x14ac:dyDescent="0.35">
      <c r="A632" s="52">
        <v>44160</v>
      </c>
      <c r="B632" s="33" t="s">
        <v>1320</v>
      </c>
      <c r="C632" t="s">
        <v>1321</v>
      </c>
      <c r="D632" s="33" t="s">
        <v>26</v>
      </c>
      <c r="E632" s="33" t="s">
        <v>85</v>
      </c>
      <c r="F632" s="33" t="s">
        <v>28</v>
      </c>
      <c r="G632" t="s">
        <v>9</v>
      </c>
      <c r="H632" s="33" t="s">
        <v>31</v>
      </c>
      <c r="I632" t="s">
        <v>46</v>
      </c>
      <c r="J632" s="33" t="s">
        <v>34</v>
      </c>
      <c r="K632" t="s">
        <v>40</v>
      </c>
      <c r="L632" s="33" t="s">
        <v>43</v>
      </c>
      <c r="M632">
        <v>268</v>
      </c>
      <c r="N632" s="33">
        <v>4</v>
      </c>
      <c r="O632" s="49">
        <v>0.2</v>
      </c>
      <c r="P632" s="56">
        <f t="shared" si="9"/>
        <v>214.4</v>
      </c>
      <c r="Q632">
        <v>857.6</v>
      </c>
      <c r="R632" s="58">
        <v>32</v>
      </c>
      <c r="S632" s="31">
        <v>889.6</v>
      </c>
    </row>
    <row r="633" spans="1:19" x14ac:dyDescent="0.35">
      <c r="A633" s="52">
        <v>43950</v>
      </c>
      <c r="B633" s="33" t="s">
        <v>1322</v>
      </c>
      <c r="C633" t="s">
        <v>1323</v>
      </c>
      <c r="D633" s="33" t="s">
        <v>26</v>
      </c>
      <c r="E633" s="33" t="s">
        <v>63</v>
      </c>
      <c r="F633" s="33" t="s">
        <v>28</v>
      </c>
      <c r="G633" t="s">
        <v>7</v>
      </c>
      <c r="H633" s="33" t="s">
        <v>32</v>
      </c>
      <c r="I633" t="s">
        <v>45</v>
      </c>
      <c r="J633" s="33" t="s">
        <v>36</v>
      </c>
      <c r="K633" t="s">
        <v>39</v>
      </c>
      <c r="L633" s="33" t="s">
        <v>44</v>
      </c>
      <c r="M633">
        <v>495</v>
      </c>
      <c r="N633" s="33">
        <v>6</v>
      </c>
      <c r="O633" s="49">
        <v>0.11</v>
      </c>
      <c r="P633" s="56">
        <f t="shared" si="9"/>
        <v>326.7</v>
      </c>
      <c r="Q633">
        <v>2643.2999999999997</v>
      </c>
      <c r="R633" s="58">
        <v>40</v>
      </c>
      <c r="S633" s="31">
        <v>2683.2999999999997</v>
      </c>
    </row>
    <row r="634" spans="1:19" x14ac:dyDescent="0.35">
      <c r="A634" s="52">
        <v>42115</v>
      </c>
      <c r="B634" s="33" t="s">
        <v>1324</v>
      </c>
      <c r="C634" t="s">
        <v>1325</v>
      </c>
      <c r="D634" s="33" t="s">
        <v>26</v>
      </c>
      <c r="E634" s="33" t="s">
        <v>106</v>
      </c>
      <c r="F634" s="33" t="s">
        <v>28</v>
      </c>
      <c r="G634" t="s">
        <v>13</v>
      </c>
      <c r="H634" s="33" t="s">
        <v>33</v>
      </c>
      <c r="I634" t="s">
        <v>44</v>
      </c>
      <c r="J634" s="33" t="s">
        <v>36</v>
      </c>
      <c r="K634" t="s">
        <v>40</v>
      </c>
      <c r="L634" s="33" t="s">
        <v>43</v>
      </c>
      <c r="M634">
        <v>236</v>
      </c>
      <c r="N634" s="33">
        <v>12</v>
      </c>
      <c r="O634" s="49">
        <v>0.17</v>
      </c>
      <c r="P634" s="56">
        <f t="shared" si="9"/>
        <v>481.44</v>
      </c>
      <c r="Q634">
        <v>2350.56</v>
      </c>
      <c r="R634" s="58">
        <v>37</v>
      </c>
      <c r="S634" s="31">
        <v>2387.56</v>
      </c>
    </row>
    <row r="635" spans="1:19" x14ac:dyDescent="0.35">
      <c r="A635" s="52">
        <v>43974</v>
      </c>
      <c r="B635" s="33" t="s">
        <v>1326</v>
      </c>
      <c r="C635" t="s">
        <v>1327</v>
      </c>
      <c r="D635" s="33" t="s">
        <v>24</v>
      </c>
      <c r="E635" s="33" t="s">
        <v>78</v>
      </c>
      <c r="F635" s="33" t="s">
        <v>28</v>
      </c>
      <c r="G635" t="s">
        <v>12</v>
      </c>
      <c r="H635" s="33" t="s">
        <v>32</v>
      </c>
      <c r="I635" t="s">
        <v>45</v>
      </c>
      <c r="J635" s="33" t="s">
        <v>36</v>
      </c>
      <c r="K635" t="s">
        <v>40</v>
      </c>
      <c r="L635" s="33" t="s">
        <v>43</v>
      </c>
      <c r="M635">
        <v>494</v>
      </c>
      <c r="N635" s="33">
        <v>15</v>
      </c>
      <c r="O635" s="49">
        <v>0.12</v>
      </c>
      <c r="P635" s="56">
        <f t="shared" si="9"/>
        <v>889.19999999999993</v>
      </c>
      <c r="Q635">
        <v>6520.7999999999993</v>
      </c>
      <c r="R635" s="58">
        <v>34</v>
      </c>
      <c r="S635" s="31">
        <v>6554.7999999999993</v>
      </c>
    </row>
    <row r="636" spans="1:19" x14ac:dyDescent="0.35">
      <c r="A636" s="52">
        <v>43209</v>
      </c>
      <c r="B636" s="33" t="s">
        <v>1328</v>
      </c>
      <c r="C636" t="s">
        <v>1329</v>
      </c>
      <c r="D636" s="33" t="s">
        <v>24</v>
      </c>
      <c r="E636" s="33" t="s">
        <v>58</v>
      </c>
      <c r="F636" s="33" t="s">
        <v>29</v>
      </c>
      <c r="G636" t="s">
        <v>6</v>
      </c>
      <c r="H636" s="33" t="s">
        <v>32</v>
      </c>
      <c r="I636" t="s">
        <v>47</v>
      </c>
      <c r="J636" s="33" t="s">
        <v>37</v>
      </c>
      <c r="K636" t="s">
        <v>41</v>
      </c>
      <c r="L636" s="33" t="s">
        <v>46</v>
      </c>
      <c r="M636">
        <v>70</v>
      </c>
      <c r="N636" s="33">
        <v>25</v>
      </c>
      <c r="O636" s="49">
        <v>0.12</v>
      </c>
      <c r="P636" s="56">
        <f t="shared" si="9"/>
        <v>210</v>
      </c>
      <c r="Q636">
        <v>1540</v>
      </c>
      <c r="R636" s="58">
        <v>37</v>
      </c>
      <c r="S636" s="31">
        <v>1577</v>
      </c>
    </row>
    <row r="637" spans="1:19" x14ac:dyDescent="0.35">
      <c r="A637" s="52">
        <v>42655</v>
      </c>
      <c r="B637" s="33" t="s">
        <v>1330</v>
      </c>
      <c r="C637" t="s">
        <v>1331</v>
      </c>
      <c r="D637" s="33" t="s">
        <v>24</v>
      </c>
      <c r="E637" s="33" t="s">
        <v>63</v>
      </c>
      <c r="F637" s="33" t="s">
        <v>28</v>
      </c>
      <c r="G637" t="s">
        <v>7</v>
      </c>
      <c r="H637" s="33" t="s">
        <v>31</v>
      </c>
      <c r="I637" t="s">
        <v>47</v>
      </c>
      <c r="J637" s="33" t="s">
        <v>35</v>
      </c>
      <c r="K637" t="s">
        <v>40</v>
      </c>
      <c r="L637" s="33" t="s">
        <v>45</v>
      </c>
      <c r="M637">
        <v>926</v>
      </c>
      <c r="N637" s="33">
        <v>4</v>
      </c>
      <c r="O637" s="49">
        <v>0.2</v>
      </c>
      <c r="P637" s="56">
        <f t="shared" si="9"/>
        <v>740.80000000000007</v>
      </c>
      <c r="Q637">
        <v>2963.2000000000003</v>
      </c>
      <c r="R637" s="58">
        <v>26</v>
      </c>
      <c r="S637" s="31">
        <v>2989.2000000000003</v>
      </c>
    </row>
    <row r="638" spans="1:19" x14ac:dyDescent="0.35">
      <c r="A638" s="52">
        <v>42606</v>
      </c>
      <c r="B638" s="33" t="s">
        <v>1332</v>
      </c>
      <c r="C638" t="s">
        <v>1333</v>
      </c>
      <c r="D638" s="33" t="s">
        <v>25</v>
      </c>
      <c r="E638" s="33" t="s">
        <v>55</v>
      </c>
      <c r="F638" s="33" t="s">
        <v>27</v>
      </c>
      <c r="G638" t="s">
        <v>8</v>
      </c>
      <c r="H638" s="33" t="s">
        <v>32</v>
      </c>
      <c r="I638" t="s">
        <v>43</v>
      </c>
      <c r="J638" s="33" t="s">
        <v>34</v>
      </c>
      <c r="K638" t="s">
        <v>42</v>
      </c>
      <c r="L638" s="33" t="s">
        <v>45</v>
      </c>
      <c r="M638">
        <v>282</v>
      </c>
      <c r="N638" s="33">
        <v>6</v>
      </c>
      <c r="O638" s="49">
        <v>0.1</v>
      </c>
      <c r="P638" s="56">
        <f t="shared" si="9"/>
        <v>169.20000000000002</v>
      </c>
      <c r="Q638">
        <v>1522.8000000000002</v>
      </c>
      <c r="R638" s="58">
        <v>38</v>
      </c>
      <c r="S638" s="31">
        <v>1560.8000000000002</v>
      </c>
    </row>
    <row r="639" spans="1:19" x14ac:dyDescent="0.35">
      <c r="A639" s="52">
        <v>43029</v>
      </c>
      <c r="B639" s="33" t="s">
        <v>1334</v>
      </c>
      <c r="C639" t="s">
        <v>1335</v>
      </c>
      <c r="D639" s="33" t="s">
        <v>25</v>
      </c>
      <c r="E639" s="33" t="s">
        <v>68</v>
      </c>
      <c r="F639" s="33" t="s">
        <v>28</v>
      </c>
      <c r="G639" t="s">
        <v>8</v>
      </c>
      <c r="H639" s="33" t="s">
        <v>33</v>
      </c>
      <c r="I639" t="s">
        <v>46</v>
      </c>
      <c r="J639" s="33" t="s">
        <v>38</v>
      </c>
      <c r="K639" t="s">
        <v>40</v>
      </c>
      <c r="L639" s="33" t="s">
        <v>46</v>
      </c>
      <c r="M639">
        <v>11</v>
      </c>
      <c r="N639" s="33">
        <v>32</v>
      </c>
      <c r="O639" s="49">
        <v>0.2</v>
      </c>
      <c r="P639" s="56">
        <f t="shared" si="9"/>
        <v>70.400000000000006</v>
      </c>
      <c r="Q639">
        <v>281.60000000000002</v>
      </c>
      <c r="R639" s="58">
        <v>37</v>
      </c>
      <c r="S639" s="31">
        <v>318.60000000000002</v>
      </c>
    </row>
    <row r="640" spans="1:19" x14ac:dyDescent="0.35">
      <c r="A640" s="52">
        <v>44274</v>
      </c>
      <c r="B640" s="33" t="s">
        <v>1336</v>
      </c>
      <c r="C640" t="s">
        <v>1337</v>
      </c>
      <c r="D640" s="33" t="s">
        <v>25</v>
      </c>
      <c r="E640" s="33" t="s">
        <v>63</v>
      </c>
      <c r="F640" s="33" t="s">
        <v>27</v>
      </c>
      <c r="G640" t="s">
        <v>9</v>
      </c>
      <c r="H640" s="33" t="s">
        <v>33</v>
      </c>
      <c r="I640" t="s">
        <v>48</v>
      </c>
      <c r="J640" s="33" t="s">
        <v>38</v>
      </c>
      <c r="K640" t="s">
        <v>41</v>
      </c>
      <c r="L640" s="33" t="s">
        <v>43</v>
      </c>
      <c r="M640">
        <v>12</v>
      </c>
      <c r="N640" s="33">
        <v>24</v>
      </c>
      <c r="O640" s="49">
        <v>0.19</v>
      </c>
      <c r="P640" s="56">
        <f t="shared" si="9"/>
        <v>54.720000000000006</v>
      </c>
      <c r="Q640">
        <v>233.28000000000003</v>
      </c>
      <c r="R640" s="58">
        <v>45</v>
      </c>
      <c r="S640" s="31">
        <v>278.28000000000003</v>
      </c>
    </row>
    <row r="641" spans="1:19" x14ac:dyDescent="0.35">
      <c r="A641" s="52">
        <v>42749</v>
      </c>
      <c r="B641" s="33" t="s">
        <v>1338</v>
      </c>
      <c r="C641" t="s">
        <v>1339</v>
      </c>
      <c r="D641" s="33" t="s">
        <v>24</v>
      </c>
      <c r="E641" s="33" t="s">
        <v>106</v>
      </c>
      <c r="F641" s="33" t="s">
        <v>29</v>
      </c>
      <c r="G641" t="s">
        <v>13</v>
      </c>
      <c r="H641" s="33" t="s">
        <v>33</v>
      </c>
      <c r="I641" t="s">
        <v>43</v>
      </c>
      <c r="J641" s="33" t="s">
        <v>37</v>
      </c>
      <c r="K641" t="s">
        <v>41</v>
      </c>
      <c r="L641" s="33" t="s">
        <v>45</v>
      </c>
      <c r="M641">
        <v>94</v>
      </c>
      <c r="N641" s="33">
        <v>15</v>
      </c>
      <c r="O641" s="49">
        <v>0.15</v>
      </c>
      <c r="P641" s="56">
        <f t="shared" si="9"/>
        <v>211.5</v>
      </c>
      <c r="Q641">
        <v>1198.5</v>
      </c>
      <c r="R641" s="58">
        <v>45</v>
      </c>
      <c r="S641" s="31">
        <v>1243.5</v>
      </c>
    </row>
    <row r="642" spans="1:19" x14ac:dyDescent="0.35">
      <c r="A642" s="52">
        <v>43198</v>
      </c>
      <c r="B642" s="33" t="s">
        <v>1340</v>
      </c>
      <c r="C642" t="s">
        <v>1341</v>
      </c>
      <c r="D642" s="33" t="s">
        <v>24</v>
      </c>
      <c r="E642" s="33" t="s">
        <v>68</v>
      </c>
      <c r="F642" s="33" t="s">
        <v>28</v>
      </c>
      <c r="G642" t="s">
        <v>9</v>
      </c>
      <c r="H642" s="33" t="s">
        <v>31</v>
      </c>
      <c r="I642" t="s">
        <v>46</v>
      </c>
      <c r="J642" s="33" t="s">
        <v>36</v>
      </c>
      <c r="K642" t="s">
        <v>41</v>
      </c>
      <c r="L642" s="33" t="s">
        <v>45</v>
      </c>
      <c r="M642">
        <v>464</v>
      </c>
      <c r="N642" s="33">
        <v>9</v>
      </c>
      <c r="O642" s="49">
        <v>0.18</v>
      </c>
      <c r="P642" s="56">
        <f t="shared" si="9"/>
        <v>751.68</v>
      </c>
      <c r="Q642">
        <v>3424.32</v>
      </c>
      <c r="R642" s="58">
        <v>32</v>
      </c>
      <c r="S642" s="31">
        <v>3456.32</v>
      </c>
    </row>
    <row r="643" spans="1:19" x14ac:dyDescent="0.35">
      <c r="A643" s="52">
        <v>42109</v>
      </c>
      <c r="B643" s="33" t="s">
        <v>1342</v>
      </c>
      <c r="C643" t="s">
        <v>1343</v>
      </c>
      <c r="D643" s="33" t="s">
        <v>24</v>
      </c>
      <c r="E643" s="33" t="s">
        <v>73</v>
      </c>
      <c r="F643" s="33" t="s">
        <v>27</v>
      </c>
      <c r="G643" t="s">
        <v>13</v>
      </c>
      <c r="H643" s="33" t="s">
        <v>33</v>
      </c>
      <c r="I643" t="s">
        <v>46</v>
      </c>
      <c r="J643" s="33" t="s">
        <v>36</v>
      </c>
      <c r="K643" t="s">
        <v>40</v>
      </c>
      <c r="L643" s="33" t="s">
        <v>45</v>
      </c>
      <c r="M643">
        <v>269</v>
      </c>
      <c r="N643" s="33">
        <v>9</v>
      </c>
      <c r="O643" s="49">
        <v>0.18</v>
      </c>
      <c r="P643" s="56">
        <f t="shared" ref="P643:P706" si="10">O643*N643*M643</f>
        <v>435.78</v>
      </c>
      <c r="Q643">
        <v>1985.2200000000003</v>
      </c>
      <c r="R643" s="58">
        <v>25</v>
      </c>
      <c r="S643" s="31">
        <v>2010.2200000000003</v>
      </c>
    </row>
    <row r="644" spans="1:19" x14ac:dyDescent="0.35">
      <c r="A644" s="52">
        <v>43255</v>
      </c>
      <c r="B644" s="33" t="s">
        <v>1344</v>
      </c>
      <c r="C644" t="s">
        <v>1345</v>
      </c>
      <c r="D644" s="33" t="s">
        <v>24</v>
      </c>
      <c r="E644" s="33" t="s">
        <v>68</v>
      </c>
      <c r="F644" s="33" t="s">
        <v>27</v>
      </c>
      <c r="G644" t="s">
        <v>12</v>
      </c>
      <c r="H644" s="33" t="s">
        <v>31</v>
      </c>
      <c r="I644" t="s">
        <v>48</v>
      </c>
      <c r="J644" s="33" t="s">
        <v>34</v>
      </c>
      <c r="K644" t="s">
        <v>41</v>
      </c>
      <c r="L644" s="33" t="s">
        <v>46</v>
      </c>
      <c r="M644">
        <v>243</v>
      </c>
      <c r="N644" s="33">
        <v>8</v>
      </c>
      <c r="O644" s="49">
        <v>0.19</v>
      </c>
      <c r="P644" s="56">
        <f t="shared" si="10"/>
        <v>369.36</v>
      </c>
      <c r="Q644">
        <v>1574.64</v>
      </c>
      <c r="R644" s="58">
        <v>50</v>
      </c>
      <c r="S644" s="31">
        <v>1624.64</v>
      </c>
    </row>
    <row r="645" spans="1:19" x14ac:dyDescent="0.35">
      <c r="A645" s="52">
        <v>42200</v>
      </c>
      <c r="B645" s="33" t="s">
        <v>1346</v>
      </c>
      <c r="C645" t="s">
        <v>1347</v>
      </c>
      <c r="D645" s="33" t="s">
        <v>24</v>
      </c>
      <c r="E645" s="33" t="s">
        <v>73</v>
      </c>
      <c r="F645" s="33" t="s">
        <v>28</v>
      </c>
      <c r="G645" t="s">
        <v>7</v>
      </c>
      <c r="H645" s="33" t="s">
        <v>33</v>
      </c>
      <c r="I645" t="s">
        <v>44</v>
      </c>
      <c r="J645" s="33" t="s">
        <v>34</v>
      </c>
      <c r="K645" t="s">
        <v>42</v>
      </c>
      <c r="L645" s="33" t="s">
        <v>45</v>
      </c>
      <c r="M645">
        <v>244</v>
      </c>
      <c r="N645" s="33">
        <v>6</v>
      </c>
      <c r="O645" s="49">
        <v>0.09</v>
      </c>
      <c r="P645" s="56">
        <f t="shared" si="10"/>
        <v>131.76000000000002</v>
      </c>
      <c r="Q645">
        <v>1332.24</v>
      </c>
      <c r="R645" s="58">
        <v>30</v>
      </c>
      <c r="S645" s="31">
        <v>1362.24</v>
      </c>
    </row>
    <row r="646" spans="1:19" x14ac:dyDescent="0.35">
      <c r="A646" s="52">
        <v>42224</v>
      </c>
      <c r="B646" s="33" t="s">
        <v>1348</v>
      </c>
      <c r="C646" t="s">
        <v>1349</v>
      </c>
      <c r="D646" s="33" t="s">
        <v>24</v>
      </c>
      <c r="E646" s="33" t="s">
        <v>115</v>
      </c>
      <c r="F646" s="33" t="s">
        <v>28</v>
      </c>
      <c r="G646" t="s">
        <v>13</v>
      </c>
      <c r="H646" s="33" t="s">
        <v>30</v>
      </c>
      <c r="I646" t="s">
        <v>45</v>
      </c>
      <c r="J646" s="33" t="s">
        <v>38</v>
      </c>
      <c r="K646" t="s">
        <v>39</v>
      </c>
      <c r="L646" s="33" t="s">
        <v>44</v>
      </c>
      <c r="M646">
        <v>12</v>
      </c>
      <c r="N646" s="33">
        <v>24</v>
      </c>
      <c r="O646" s="49">
        <v>0.11</v>
      </c>
      <c r="P646" s="56">
        <f t="shared" si="10"/>
        <v>31.68</v>
      </c>
      <c r="Q646">
        <v>256.32</v>
      </c>
      <c r="R646" s="58">
        <v>25</v>
      </c>
      <c r="S646" s="31">
        <v>281.32</v>
      </c>
    </row>
    <row r="647" spans="1:19" x14ac:dyDescent="0.35">
      <c r="A647" s="52">
        <v>42855</v>
      </c>
      <c r="B647" s="33" t="s">
        <v>1350</v>
      </c>
      <c r="C647" t="s">
        <v>1351</v>
      </c>
      <c r="D647" s="33" t="s">
        <v>26</v>
      </c>
      <c r="E647" s="33" t="s">
        <v>78</v>
      </c>
      <c r="F647" s="33" t="s">
        <v>29</v>
      </c>
      <c r="G647" t="s">
        <v>6</v>
      </c>
      <c r="H647" s="33" t="s">
        <v>33</v>
      </c>
      <c r="I647" t="s">
        <v>45</v>
      </c>
      <c r="J647" s="33" t="s">
        <v>38</v>
      </c>
      <c r="K647" t="s">
        <v>41</v>
      </c>
      <c r="L647" s="33" t="s">
        <v>44</v>
      </c>
      <c r="M647">
        <v>19</v>
      </c>
      <c r="N647" s="33">
        <v>40</v>
      </c>
      <c r="O647" s="49">
        <v>0.11</v>
      </c>
      <c r="P647" s="56">
        <f t="shared" si="10"/>
        <v>83.600000000000009</v>
      </c>
      <c r="Q647">
        <v>676.4</v>
      </c>
      <c r="R647" s="58">
        <v>38</v>
      </c>
      <c r="S647" s="31">
        <v>714.4</v>
      </c>
    </row>
    <row r="648" spans="1:19" x14ac:dyDescent="0.35">
      <c r="A648" s="52">
        <v>42690</v>
      </c>
      <c r="B648" s="33" t="s">
        <v>1352</v>
      </c>
      <c r="C648" t="s">
        <v>1353</v>
      </c>
      <c r="D648" s="33" t="s">
        <v>24</v>
      </c>
      <c r="E648" s="33" t="s">
        <v>68</v>
      </c>
      <c r="F648" s="33" t="s">
        <v>28</v>
      </c>
      <c r="G648" t="s">
        <v>7</v>
      </c>
      <c r="H648" s="33" t="s">
        <v>30</v>
      </c>
      <c r="I648" t="s">
        <v>43</v>
      </c>
      <c r="J648" s="33" t="s">
        <v>38</v>
      </c>
      <c r="K648" t="s">
        <v>40</v>
      </c>
      <c r="L648" s="33" t="s">
        <v>46</v>
      </c>
      <c r="M648">
        <v>12</v>
      </c>
      <c r="N648" s="33">
        <v>40</v>
      </c>
      <c r="O648" s="49">
        <v>0.12</v>
      </c>
      <c r="P648" s="56">
        <f t="shared" si="10"/>
        <v>57.599999999999994</v>
      </c>
      <c r="Q648">
        <v>422.40000000000003</v>
      </c>
      <c r="R648" s="58">
        <v>31</v>
      </c>
      <c r="S648" s="31">
        <v>453.40000000000003</v>
      </c>
    </row>
    <row r="649" spans="1:19" x14ac:dyDescent="0.35">
      <c r="A649" s="52">
        <v>43592</v>
      </c>
      <c r="B649" s="33" t="s">
        <v>1354</v>
      </c>
      <c r="C649" t="s">
        <v>1355</v>
      </c>
      <c r="D649" s="33" t="s">
        <v>24</v>
      </c>
      <c r="E649" s="33" t="s">
        <v>115</v>
      </c>
      <c r="F649" s="33" t="s">
        <v>27</v>
      </c>
      <c r="G649" t="s">
        <v>11</v>
      </c>
      <c r="H649" s="33" t="s">
        <v>31</v>
      </c>
      <c r="I649" t="s">
        <v>44</v>
      </c>
      <c r="J649" s="33" t="s">
        <v>34</v>
      </c>
      <c r="K649" t="s">
        <v>41</v>
      </c>
      <c r="L649" s="33" t="s">
        <v>46</v>
      </c>
      <c r="M649">
        <v>232</v>
      </c>
      <c r="N649" s="33">
        <v>6</v>
      </c>
      <c r="O649" s="49">
        <v>0.1</v>
      </c>
      <c r="P649" s="56">
        <f t="shared" si="10"/>
        <v>139.20000000000002</v>
      </c>
      <c r="Q649">
        <v>1252.8000000000002</v>
      </c>
      <c r="R649" s="58">
        <v>33</v>
      </c>
      <c r="S649" s="31">
        <v>1285.8000000000002</v>
      </c>
    </row>
    <row r="650" spans="1:19" x14ac:dyDescent="0.35">
      <c r="A650" s="52">
        <v>44342</v>
      </c>
      <c r="B650" s="33" t="s">
        <v>1356</v>
      </c>
      <c r="C650" t="s">
        <v>1357</v>
      </c>
      <c r="D650" s="33" t="s">
        <v>26</v>
      </c>
      <c r="E650" s="33" t="s">
        <v>58</v>
      </c>
      <c r="F650" s="33" t="s">
        <v>29</v>
      </c>
      <c r="G650" t="s">
        <v>12</v>
      </c>
      <c r="H650" s="33" t="s">
        <v>31</v>
      </c>
      <c r="I650" t="s">
        <v>47</v>
      </c>
      <c r="J650" s="33" t="s">
        <v>35</v>
      </c>
      <c r="K650" t="s">
        <v>40</v>
      </c>
      <c r="L650" s="33" t="s">
        <v>43</v>
      </c>
      <c r="M650">
        <v>938</v>
      </c>
      <c r="N650" s="33">
        <v>6</v>
      </c>
      <c r="O650" s="49">
        <v>0.13</v>
      </c>
      <c r="P650" s="56">
        <f t="shared" si="10"/>
        <v>731.64</v>
      </c>
      <c r="Q650">
        <v>4896.3599999999997</v>
      </c>
      <c r="R650" s="58">
        <v>35</v>
      </c>
      <c r="S650" s="31">
        <v>4931.3599999999997</v>
      </c>
    </row>
    <row r="651" spans="1:19" x14ac:dyDescent="0.35">
      <c r="A651" s="52">
        <v>43946</v>
      </c>
      <c r="B651" s="33" t="s">
        <v>1358</v>
      </c>
      <c r="C651" t="s">
        <v>1359</v>
      </c>
      <c r="D651" s="33" t="s">
        <v>26</v>
      </c>
      <c r="E651" s="33" t="s">
        <v>55</v>
      </c>
      <c r="F651" s="33" t="s">
        <v>29</v>
      </c>
      <c r="G651" t="s">
        <v>12</v>
      </c>
      <c r="H651" s="33" t="s">
        <v>32</v>
      </c>
      <c r="I651" t="s">
        <v>43</v>
      </c>
      <c r="J651" s="33" t="s">
        <v>34</v>
      </c>
      <c r="K651" t="s">
        <v>39</v>
      </c>
      <c r="L651" s="33" t="s">
        <v>45</v>
      </c>
      <c r="M651">
        <v>221</v>
      </c>
      <c r="N651" s="33">
        <v>10</v>
      </c>
      <c r="O651" s="49">
        <v>0.19</v>
      </c>
      <c r="P651" s="56">
        <f t="shared" si="10"/>
        <v>419.9</v>
      </c>
      <c r="Q651">
        <v>1790.1000000000004</v>
      </c>
      <c r="R651" s="58">
        <v>36</v>
      </c>
      <c r="S651" s="31">
        <v>1826.1000000000004</v>
      </c>
    </row>
    <row r="652" spans="1:19" x14ac:dyDescent="0.35">
      <c r="A652" s="52">
        <v>42853</v>
      </c>
      <c r="B652" s="33" t="s">
        <v>1360</v>
      </c>
      <c r="C652" t="s">
        <v>1361</v>
      </c>
      <c r="D652" s="33" t="s">
        <v>25</v>
      </c>
      <c r="E652" s="33" t="s">
        <v>68</v>
      </c>
      <c r="F652" s="33" t="s">
        <v>27</v>
      </c>
      <c r="G652" t="s">
        <v>11</v>
      </c>
      <c r="H652" s="33" t="s">
        <v>33</v>
      </c>
      <c r="I652" t="s">
        <v>46</v>
      </c>
      <c r="J652" s="33" t="s">
        <v>37</v>
      </c>
      <c r="K652" t="s">
        <v>42</v>
      </c>
      <c r="L652" s="33" t="s">
        <v>46</v>
      </c>
      <c r="M652">
        <v>77</v>
      </c>
      <c r="N652" s="33">
        <v>25</v>
      </c>
      <c r="O652" s="49">
        <v>0.13</v>
      </c>
      <c r="P652" s="56">
        <f t="shared" si="10"/>
        <v>250.25</v>
      </c>
      <c r="Q652">
        <v>1674.75</v>
      </c>
      <c r="R652" s="58">
        <v>20</v>
      </c>
      <c r="S652" s="31">
        <v>1694.75</v>
      </c>
    </row>
    <row r="653" spans="1:19" x14ac:dyDescent="0.35">
      <c r="A653" s="52">
        <v>43056</v>
      </c>
      <c r="B653" s="33" t="s">
        <v>1362</v>
      </c>
      <c r="C653" t="s">
        <v>1363</v>
      </c>
      <c r="D653" s="33" t="s">
        <v>24</v>
      </c>
      <c r="E653" s="33" t="s">
        <v>63</v>
      </c>
      <c r="F653" s="33" t="s">
        <v>28</v>
      </c>
      <c r="G653" t="s">
        <v>13</v>
      </c>
      <c r="H653" s="33" t="s">
        <v>30</v>
      </c>
      <c r="I653" t="s">
        <v>48</v>
      </c>
      <c r="J653" s="33" t="s">
        <v>38</v>
      </c>
      <c r="K653" t="s">
        <v>39</v>
      </c>
      <c r="L653" s="33" t="s">
        <v>43</v>
      </c>
      <c r="M653">
        <v>16</v>
      </c>
      <c r="N653" s="33">
        <v>40</v>
      </c>
      <c r="O653" s="49">
        <v>0.11</v>
      </c>
      <c r="P653" s="56">
        <f t="shared" si="10"/>
        <v>70.400000000000006</v>
      </c>
      <c r="Q653">
        <v>569.6</v>
      </c>
      <c r="R653" s="58">
        <v>43</v>
      </c>
      <c r="S653" s="31">
        <v>612.6</v>
      </c>
    </row>
    <row r="654" spans="1:19" x14ac:dyDescent="0.35">
      <c r="A654" s="52">
        <v>44597</v>
      </c>
      <c r="B654" s="33" t="s">
        <v>1364</v>
      </c>
      <c r="C654" t="s">
        <v>1365</v>
      </c>
      <c r="D654" s="33" t="s">
        <v>24</v>
      </c>
      <c r="E654" s="33" t="s">
        <v>73</v>
      </c>
      <c r="F654" s="33" t="s">
        <v>28</v>
      </c>
      <c r="G654" t="s">
        <v>6</v>
      </c>
      <c r="H654" s="33" t="s">
        <v>31</v>
      </c>
      <c r="I654" t="s">
        <v>45</v>
      </c>
      <c r="J654" s="33" t="s">
        <v>35</v>
      </c>
      <c r="K654" t="s">
        <v>40</v>
      </c>
      <c r="L654" s="33" t="s">
        <v>45</v>
      </c>
      <c r="M654">
        <v>1196</v>
      </c>
      <c r="N654" s="33">
        <v>8</v>
      </c>
      <c r="O654" s="49">
        <v>0.09</v>
      </c>
      <c r="P654" s="56">
        <f t="shared" si="10"/>
        <v>861.12</v>
      </c>
      <c r="Q654">
        <v>8706.880000000001</v>
      </c>
      <c r="R654" s="58">
        <v>45</v>
      </c>
      <c r="S654" s="31">
        <v>8751.880000000001</v>
      </c>
    </row>
    <row r="655" spans="1:19" x14ac:dyDescent="0.35">
      <c r="A655" s="52">
        <v>42863</v>
      </c>
      <c r="B655" s="33" t="s">
        <v>1366</v>
      </c>
      <c r="C655" t="s">
        <v>1367</v>
      </c>
      <c r="D655" s="33" t="s">
        <v>26</v>
      </c>
      <c r="E655" s="33" t="s">
        <v>68</v>
      </c>
      <c r="F655" s="33" t="s">
        <v>27</v>
      </c>
      <c r="G655" t="s">
        <v>10</v>
      </c>
      <c r="H655" s="33" t="s">
        <v>32</v>
      </c>
      <c r="I655" t="s">
        <v>44</v>
      </c>
      <c r="J655" s="33" t="s">
        <v>35</v>
      </c>
      <c r="K655" t="s">
        <v>42</v>
      </c>
      <c r="L655" s="33" t="s">
        <v>43</v>
      </c>
      <c r="M655">
        <v>843</v>
      </c>
      <c r="N655" s="33">
        <v>6</v>
      </c>
      <c r="O655" s="49">
        <v>0.08</v>
      </c>
      <c r="P655" s="56">
        <f t="shared" si="10"/>
        <v>404.64</v>
      </c>
      <c r="Q655">
        <v>4653.3600000000006</v>
      </c>
      <c r="R655" s="58">
        <v>27</v>
      </c>
      <c r="S655" s="31">
        <v>4680.3600000000006</v>
      </c>
    </row>
    <row r="656" spans="1:19" x14ac:dyDescent="0.35">
      <c r="A656" s="52">
        <v>42987</v>
      </c>
      <c r="B656" s="33" t="s">
        <v>1368</v>
      </c>
      <c r="C656" t="s">
        <v>1369</v>
      </c>
      <c r="D656" s="33" t="s">
        <v>24</v>
      </c>
      <c r="E656" s="33" t="s">
        <v>55</v>
      </c>
      <c r="F656" s="33" t="s">
        <v>29</v>
      </c>
      <c r="G656" t="s">
        <v>12</v>
      </c>
      <c r="H656" s="33" t="s">
        <v>30</v>
      </c>
      <c r="I656" t="s">
        <v>44</v>
      </c>
      <c r="J656" s="33" t="s">
        <v>37</v>
      </c>
      <c r="K656" t="s">
        <v>41</v>
      </c>
      <c r="L656" s="33" t="s">
        <v>44</v>
      </c>
      <c r="M656">
        <v>79</v>
      </c>
      <c r="N656" s="33">
        <v>15</v>
      </c>
      <c r="O656" s="49">
        <v>0.08</v>
      </c>
      <c r="P656" s="56">
        <f t="shared" si="10"/>
        <v>94.8</v>
      </c>
      <c r="Q656">
        <v>1090.2</v>
      </c>
      <c r="R656" s="58">
        <v>49</v>
      </c>
      <c r="S656" s="31">
        <v>1139.2</v>
      </c>
    </row>
    <row r="657" spans="1:19" x14ac:dyDescent="0.35">
      <c r="A657" s="52">
        <v>42345</v>
      </c>
      <c r="B657" s="33" t="s">
        <v>1370</v>
      </c>
      <c r="C657" t="s">
        <v>1371</v>
      </c>
      <c r="D657" s="33" t="s">
        <v>26</v>
      </c>
      <c r="E657" s="33" t="s">
        <v>115</v>
      </c>
      <c r="F657" s="33" t="s">
        <v>29</v>
      </c>
      <c r="G657" t="s">
        <v>7</v>
      </c>
      <c r="H657" s="33" t="s">
        <v>33</v>
      </c>
      <c r="I657" t="s">
        <v>44</v>
      </c>
      <c r="J657" s="33" t="s">
        <v>35</v>
      </c>
      <c r="K657" t="s">
        <v>42</v>
      </c>
      <c r="L657" s="33" t="s">
        <v>46</v>
      </c>
      <c r="M657">
        <v>824</v>
      </c>
      <c r="N657" s="33">
        <v>8</v>
      </c>
      <c r="O657" s="49">
        <v>0.2</v>
      </c>
      <c r="P657" s="56">
        <f t="shared" si="10"/>
        <v>1318.4</v>
      </c>
      <c r="Q657">
        <v>5273.6</v>
      </c>
      <c r="R657" s="58">
        <v>35</v>
      </c>
      <c r="S657" s="31">
        <v>5308.6</v>
      </c>
    </row>
    <row r="658" spans="1:19" x14ac:dyDescent="0.35">
      <c r="A658" s="52">
        <v>44292</v>
      </c>
      <c r="B658" s="33" t="s">
        <v>1372</v>
      </c>
      <c r="C658" t="s">
        <v>1373</v>
      </c>
      <c r="D658" s="33" t="s">
        <v>25</v>
      </c>
      <c r="E658" s="33" t="s">
        <v>73</v>
      </c>
      <c r="F658" s="33" t="s">
        <v>29</v>
      </c>
      <c r="G658" t="s">
        <v>12</v>
      </c>
      <c r="H658" s="33" t="s">
        <v>31</v>
      </c>
      <c r="I658" t="s">
        <v>48</v>
      </c>
      <c r="J658" s="33" t="s">
        <v>35</v>
      </c>
      <c r="K658" t="s">
        <v>40</v>
      </c>
      <c r="L658" s="33" t="s">
        <v>45</v>
      </c>
      <c r="M658">
        <v>1151</v>
      </c>
      <c r="N658" s="33">
        <v>4</v>
      </c>
      <c r="O658" s="49">
        <v>0.18</v>
      </c>
      <c r="P658" s="56">
        <f t="shared" si="10"/>
        <v>828.71999999999991</v>
      </c>
      <c r="Q658">
        <v>3775.28</v>
      </c>
      <c r="R658" s="58">
        <v>35</v>
      </c>
      <c r="S658" s="31">
        <v>3810.28</v>
      </c>
    </row>
    <row r="659" spans="1:19" x14ac:dyDescent="0.35">
      <c r="A659" s="52">
        <v>42734</v>
      </c>
      <c r="B659" s="33" t="s">
        <v>1374</v>
      </c>
      <c r="C659" t="s">
        <v>1375</v>
      </c>
      <c r="D659" s="33" t="s">
        <v>26</v>
      </c>
      <c r="E659" s="33" t="s">
        <v>78</v>
      </c>
      <c r="F659" s="33" t="s">
        <v>28</v>
      </c>
      <c r="G659" t="s">
        <v>8</v>
      </c>
      <c r="H659" s="33" t="s">
        <v>32</v>
      </c>
      <c r="I659" t="s">
        <v>46</v>
      </c>
      <c r="J659" s="33" t="s">
        <v>34</v>
      </c>
      <c r="K659" t="s">
        <v>41</v>
      </c>
      <c r="L659" s="33" t="s">
        <v>43</v>
      </c>
      <c r="M659">
        <v>288</v>
      </c>
      <c r="N659" s="33">
        <v>4</v>
      </c>
      <c r="O659" s="49">
        <v>0.17</v>
      </c>
      <c r="P659" s="56">
        <f t="shared" si="10"/>
        <v>195.84</v>
      </c>
      <c r="Q659">
        <v>956.16</v>
      </c>
      <c r="R659" s="58">
        <v>27</v>
      </c>
      <c r="S659" s="31">
        <v>983.16</v>
      </c>
    </row>
    <row r="660" spans="1:19" x14ac:dyDescent="0.35">
      <c r="A660" s="52">
        <v>43719</v>
      </c>
      <c r="B660" s="33" t="s">
        <v>1376</v>
      </c>
      <c r="C660" t="s">
        <v>1377</v>
      </c>
      <c r="D660" s="33" t="s">
        <v>26</v>
      </c>
      <c r="E660" s="33" t="s">
        <v>52</v>
      </c>
      <c r="F660" s="33" t="s">
        <v>28</v>
      </c>
      <c r="G660" t="s">
        <v>6</v>
      </c>
      <c r="H660" s="33" t="s">
        <v>33</v>
      </c>
      <c r="I660" t="s">
        <v>46</v>
      </c>
      <c r="J660" s="33" t="s">
        <v>35</v>
      </c>
      <c r="K660" t="s">
        <v>41</v>
      </c>
      <c r="L660" s="33" t="s">
        <v>46</v>
      </c>
      <c r="M660">
        <v>794</v>
      </c>
      <c r="N660" s="33">
        <v>4</v>
      </c>
      <c r="O660" s="49">
        <v>0.17</v>
      </c>
      <c r="P660" s="56">
        <f t="shared" si="10"/>
        <v>539.92000000000007</v>
      </c>
      <c r="Q660">
        <v>2636.08</v>
      </c>
      <c r="R660" s="58">
        <v>42</v>
      </c>
      <c r="S660" s="31">
        <v>2678.08</v>
      </c>
    </row>
    <row r="661" spans="1:19" x14ac:dyDescent="0.35">
      <c r="A661" s="52">
        <v>42823</v>
      </c>
      <c r="B661" s="33" t="s">
        <v>1378</v>
      </c>
      <c r="C661" t="s">
        <v>1379</v>
      </c>
      <c r="D661" s="33" t="s">
        <v>26</v>
      </c>
      <c r="E661" s="33" t="s">
        <v>68</v>
      </c>
      <c r="F661" s="33" t="s">
        <v>27</v>
      </c>
      <c r="G661" t="s">
        <v>6</v>
      </c>
      <c r="H661" s="33" t="s">
        <v>31</v>
      </c>
      <c r="I661" t="s">
        <v>45</v>
      </c>
      <c r="J661" s="33" t="s">
        <v>34</v>
      </c>
      <c r="K661" t="s">
        <v>42</v>
      </c>
      <c r="L661" s="33" t="s">
        <v>44</v>
      </c>
      <c r="M661">
        <v>270</v>
      </c>
      <c r="N661" s="33">
        <v>6</v>
      </c>
      <c r="O661" s="49">
        <v>0.2</v>
      </c>
      <c r="P661" s="56">
        <f t="shared" si="10"/>
        <v>324.00000000000006</v>
      </c>
      <c r="Q661">
        <v>1296.0000000000002</v>
      </c>
      <c r="R661" s="58">
        <v>25</v>
      </c>
      <c r="S661" s="31">
        <v>1321.0000000000002</v>
      </c>
    </row>
    <row r="662" spans="1:19" x14ac:dyDescent="0.35">
      <c r="A662" s="52">
        <v>44482</v>
      </c>
      <c r="B662" s="33" t="s">
        <v>1380</v>
      </c>
      <c r="C662" t="s">
        <v>1381</v>
      </c>
      <c r="D662" s="33" t="s">
        <v>26</v>
      </c>
      <c r="E662" s="33" t="s">
        <v>73</v>
      </c>
      <c r="F662" s="33" t="s">
        <v>29</v>
      </c>
      <c r="G662" t="s">
        <v>11</v>
      </c>
      <c r="H662" s="33" t="s">
        <v>31</v>
      </c>
      <c r="I662" t="s">
        <v>46</v>
      </c>
      <c r="J662" s="33" t="s">
        <v>38</v>
      </c>
      <c r="K662" t="s">
        <v>41</v>
      </c>
      <c r="L662" s="33" t="s">
        <v>44</v>
      </c>
      <c r="M662">
        <v>10</v>
      </c>
      <c r="N662" s="33">
        <v>32</v>
      </c>
      <c r="O662" s="49">
        <v>0.19</v>
      </c>
      <c r="P662" s="56">
        <f t="shared" si="10"/>
        <v>60.8</v>
      </c>
      <c r="Q662">
        <v>259.20000000000005</v>
      </c>
      <c r="R662" s="58">
        <v>49</v>
      </c>
      <c r="S662" s="31">
        <v>308.20000000000005</v>
      </c>
    </row>
    <row r="663" spans="1:19" x14ac:dyDescent="0.35">
      <c r="A663" s="52">
        <v>44531</v>
      </c>
      <c r="B663" s="33" t="s">
        <v>1382</v>
      </c>
      <c r="C663" t="s">
        <v>1383</v>
      </c>
      <c r="D663" s="33" t="s">
        <v>25</v>
      </c>
      <c r="E663" s="33" t="s">
        <v>106</v>
      </c>
      <c r="F663" s="33" t="s">
        <v>28</v>
      </c>
      <c r="G663" t="s">
        <v>9</v>
      </c>
      <c r="H663" s="33" t="s">
        <v>33</v>
      </c>
      <c r="I663" t="s">
        <v>43</v>
      </c>
      <c r="J663" s="33" t="s">
        <v>38</v>
      </c>
      <c r="K663" t="s">
        <v>42</v>
      </c>
      <c r="L663" s="33" t="s">
        <v>45</v>
      </c>
      <c r="M663">
        <v>10</v>
      </c>
      <c r="N663" s="33">
        <v>40</v>
      </c>
      <c r="O663" s="49">
        <v>0.15</v>
      </c>
      <c r="P663" s="56">
        <f t="shared" si="10"/>
        <v>60</v>
      </c>
      <c r="Q663">
        <v>340</v>
      </c>
      <c r="R663" s="58">
        <v>45</v>
      </c>
      <c r="S663" s="31">
        <v>385</v>
      </c>
    </row>
    <row r="664" spans="1:19" x14ac:dyDescent="0.35">
      <c r="A664" s="52">
        <v>42197</v>
      </c>
      <c r="B664" s="33" t="s">
        <v>1384</v>
      </c>
      <c r="C664" t="s">
        <v>1385</v>
      </c>
      <c r="D664" s="33" t="s">
        <v>24</v>
      </c>
      <c r="E664" s="33" t="s">
        <v>73</v>
      </c>
      <c r="F664" s="33" t="s">
        <v>29</v>
      </c>
      <c r="G664" t="s">
        <v>12</v>
      </c>
      <c r="H664" s="33" t="s">
        <v>30</v>
      </c>
      <c r="I664" t="s">
        <v>43</v>
      </c>
      <c r="J664" s="33" t="s">
        <v>34</v>
      </c>
      <c r="K664" t="s">
        <v>42</v>
      </c>
      <c r="L664" s="33" t="s">
        <v>46</v>
      </c>
      <c r="M664">
        <v>261</v>
      </c>
      <c r="N664" s="33">
        <v>10</v>
      </c>
      <c r="O664" s="49">
        <v>0.14000000000000001</v>
      </c>
      <c r="P664" s="56">
        <f t="shared" si="10"/>
        <v>365.40000000000003</v>
      </c>
      <c r="Q664">
        <v>2244.6</v>
      </c>
      <c r="R664" s="58">
        <v>24</v>
      </c>
      <c r="S664" s="31">
        <v>2268.6</v>
      </c>
    </row>
    <row r="665" spans="1:19" x14ac:dyDescent="0.35">
      <c r="A665" s="52">
        <v>44249</v>
      </c>
      <c r="B665" s="33" t="s">
        <v>1386</v>
      </c>
      <c r="C665" t="s">
        <v>1387</v>
      </c>
      <c r="D665" s="33" t="s">
        <v>24</v>
      </c>
      <c r="E665" s="33" t="s">
        <v>85</v>
      </c>
      <c r="F665" s="33" t="s">
        <v>27</v>
      </c>
      <c r="G665" t="s">
        <v>13</v>
      </c>
      <c r="H665" s="33" t="s">
        <v>32</v>
      </c>
      <c r="I665" t="s">
        <v>48</v>
      </c>
      <c r="J665" s="33" t="s">
        <v>36</v>
      </c>
      <c r="K665" t="s">
        <v>41</v>
      </c>
      <c r="L665" s="33" t="s">
        <v>46</v>
      </c>
      <c r="M665">
        <v>404</v>
      </c>
      <c r="N665" s="33">
        <v>15</v>
      </c>
      <c r="O665" s="49">
        <v>0.12</v>
      </c>
      <c r="P665" s="56">
        <f t="shared" si="10"/>
        <v>727.19999999999993</v>
      </c>
      <c r="Q665">
        <v>5332.7999999999993</v>
      </c>
      <c r="R665" s="58">
        <v>43</v>
      </c>
      <c r="S665" s="31">
        <v>5375.7999999999993</v>
      </c>
    </row>
    <row r="666" spans="1:19" x14ac:dyDescent="0.35">
      <c r="A666" s="52">
        <v>42387</v>
      </c>
      <c r="B666" s="33" t="s">
        <v>1388</v>
      </c>
      <c r="C666" t="s">
        <v>1389</v>
      </c>
      <c r="D666" s="33" t="s">
        <v>26</v>
      </c>
      <c r="E666" s="33" t="s">
        <v>115</v>
      </c>
      <c r="F666" s="33" t="s">
        <v>29</v>
      </c>
      <c r="G666" t="s">
        <v>10</v>
      </c>
      <c r="H666" s="33" t="s">
        <v>30</v>
      </c>
      <c r="I666" t="s">
        <v>48</v>
      </c>
      <c r="J666" s="33" t="s">
        <v>38</v>
      </c>
      <c r="K666" t="s">
        <v>40</v>
      </c>
      <c r="L666" s="33" t="s">
        <v>44</v>
      </c>
      <c r="M666">
        <v>11</v>
      </c>
      <c r="N666" s="33">
        <v>40</v>
      </c>
      <c r="O666" s="49">
        <v>0.16</v>
      </c>
      <c r="P666" s="56">
        <f t="shared" si="10"/>
        <v>70.400000000000006</v>
      </c>
      <c r="Q666">
        <v>369.6</v>
      </c>
      <c r="R666" s="58">
        <v>44</v>
      </c>
      <c r="S666" s="31">
        <v>413.6</v>
      </c>
    </row>
    <row r="667" spans="1:19" x14ac:dyDescent="0.35">
      <c r="A667" s="52">
        <v>43872</v>
      </c>
      <c r="B667" s="33" t="s">
        <v>1390</v>
      </c>
      <c r="C667" t="s">
        <v>1391</v>
      </c>
      <c r="D667" s="33" t="s">
        <v>26</v>
      </c>
      <c r="E667" s="33" t="s">
        <v>78</v>
      </c>
      <c r="F667" s="33" t="s">
        <v>28</v>
      </c>
      <c r="G667" t="s">
        <v>11</v>
      </c>
      <c r="H667" s="33" t="s">
        <v>30</v>
      </c>
      <c r="I667" t="s">
        <v>44</v>
      </c>
      <c r="J667" s="33" t="s">
        <v>35</v>
      </c>
      <c r="K667" t="s">
        <v>41</v>
      </c>
      <c r="L667" s="33" t="s">
        <v>44</v>
      </c>
      <c r="M667">
        <v>906</v>
      </c>
      <c r="N667" s="33">
        <v>4</v>
      </c>
      <c r="O667" s="49">
        <v>0.15</v>
      </c>
      <c r="P667" s="56">
        <f t="shared" si="10"/>
        <v>543.6</v>
      </c>
      <c r="Q667">
        <v>3080.4</v>
      </c>
      <c r="R667" s="58">
        <v>45</v>
      </c>
      <c r="S667" s="31">
        <v>3125.4</v>
      </c>
    </row>
    <row r="668" spans="1:19" x14ac:dyDescent="0.35">
      <c r="A668" s="52">
        <v>43062</v>
      </c>
      <c r="B668" s="33" t="s">
        <v>1392</v>
      </c>
      <c r="C668" t="s">
        <v>1393</v>
      </c>
      <c r="D668" s="33" t="s">
        <v>26</v>
      </c>
      <c r="E668" s="33" t="s">
        <v>63</v>
      </c>
      <c r="F668" s="33" t="s">
        <v>27</v>
      </c>
      <c r="G668" t="s">
        <v>13</v>
      </c>
      <c r="H668" s="33" t="s">
        <v>30</v>
      </c>
      <c r="I668" t="s">
        <v>47</v>
      </c>
      <c r="J668" s="33" t="s">
        <v>37</v>
      </c>
      <c r="K668" t="s">
        <v>39</v>
      </c>
      <c r="L668" s="33" t="s">
        <v>46</v>
      </c>
      <c r="M668">
        <v>74</v>
      </c>
      <c r="N668" s="33">
        <v>15</v>
      </c>
      <c r="O668" s="49">
        <v>0.19</v>
      </c>
      <c r="P668" s="56">
        <f t="shared" si="10"/>
        <v>210.9</v>
      </c>
      <c r="Q668">
        <v>899.1</v>
      </c>
      <c r="R668" s="58">
        <v>31</v>
      </c>
      <c r="S668" s="31">
        <v>930.1</v>
      </c>
    </row>
    <row r="669" spans="1:19" x14ac:dyDescent="0.35">
      <c r="A669" s="52">
        <v>43804</v>
      </c>
      <c r="B669" s="33" t="s">
        <v>1394</v>
      </c>
      <c r="C669" t="s">
        <v>1395</v>
      </c>
      <c r="D669" s="33" t="s">
        <v>24</v>
      </c>
      <c r="E669" s="33" t="s">
        <v>68</v>
      </c>
      <c r="F669" s="33" t="s">
        <v>29</v>
      </c>
      <c r="G669" t="s">
        <v>7</v>
      </c>
      <c r="H669" s="33" t="s">
        <v>30</v>
      </c>
      <c r="I669" t="s">
        <v>46</v>
      </c>
      <c r="J669" s="33" t="s">
        <v>38</v>
      </c>
      <c r="K669" t="s">
        <v>39</v>
      </c>
      <c r="L669" s="33" t="s">
        <v>46</v>
      </c>
      <c r="M669">
        <v>20</v>
      </c>
      <c r="N669" s="33">
        <v>40</v>
      </c>
      <c r="O669" s="49">
        <v>0.17</v>
      </c>
      <c r="P669" s="56">
        <f t="shared" si="10"/>
        <v>136</v>
      </c>
      <c r="Q669">
        <v>663.99999999999989</v>
      </c>
      <c r="R669" s="58">
        <v>33</v>
      </c>
      <c r="S669" s="31">
        <v>696.99999999999989</v>
      </c>
    </row>
    <row r="670" spans="1:19" x14ac:dyDescent="0.35">
      <c r="A670" s="52">
        <v>42387</v>
      </c>
      <c r="B670" s="33" t="s">
        <v>1396</v>
      </c>
      <c r="C670" t="s">
        <v>1397</v>
      </c>
      <c r="D670" s="33" t="s">
        <v>24</v>
      </c>
      <c r="E670" s="33" t="s">
        <v>63</v>
      </c>
      <c r="F670" s="33" t="s">
        <v>27</v>
      </c>
      <c r="G670" t="s">
        <v>13</v>
      </c>
      <c r="H670" s="33" t="s">
        <v>31</v>
      </c>
      <c r="I670" t="s">
        <v>44</v>
      </c>
      <c r="J670" s="33" t="s">
        <v>35</v>
      </c>
      <c r="K670" t="s">
        <v>39</v>
      </c>
      <c r="L670" s="33" t="s">
        <v>45</v>
      </c>
      <c r="M670">
        <v>848</v>
      </c>
      <c r="N670" s="33">
        <v>4</v>
      </c>
      <c r="O670" s="49">
        <v>0.19</v>
      </c>
      <c r="P670" s="56">
        <f t="shared" si="10"/>
        <v>644.48</v>
      </c>
      <c r="Q670">
        <v>2747.52</v>
      </c>
      <c r="R670" s="58">
        <v>20</v>
      </c>
      <c r="S670" s="31">
        <v>2767.52</v>
      </c>
    </row>
    <row r="671" spans="1:19" x14ac:dyDescent="0.35">
      <c r="A671" s="52">
        <v>43250</v>
      </c>
      <c r="B671" s="33" t="s">
        <v>1398</v>
      </c>
      <c r="C671" t="s">
        <v>1399</v>
      </c>
      <c r="D671" s="33" t="s">
        <v>25</v>
      </c>
      <c r="E671" s="33" t="s">
        <v>68</v>
      </c>
      <c r="F671" s="33" t="s">
        <v>27</v>
      </c>
      <c r="G671" t="s">
        <v>10</v>
      </c>
      <c r="H671" s="33" t="s">
        <v>31</v>
      </c>
      <c r="I671" t="s">
        <v>47</v>
      </c>
      <c r="J671" s="33" t="s">
        <v>36</v>
      </c>
      <c r="K671" t="s">
        <v>42</v>
      </c>
      <c r="L671" s="33" t="s">
        <v>43</v>
      </c>
      <c r="M671">
        <v>476</v>
      </c>
      <c r="N671" s="33">
        <v>12</v>
      </c>
      <c r="O671" s="49">
        <v>0.1</v>
      </c>
      <c r="P671" s="56">
        <f t="shared" si="10"/>
        <v>571.20000000000005</v>
      </c>
      <c r="Q671">
        <v>5140.8</v>
      </c>
      <c r="R671" s="58">
        <v>36</v>
      </c>
      <c r="S671" s="31">
        <v>5176.8</v>
      </c>
    </row>
    <row r="672" spans="1:19" x14ac:dyDescent="0.35">
      <c r="A672" s="52">
        <v>43432</v>
      </c>
      <c r="B672" s="33" t="s">
        <v>1400</v>
      </c>
      <c r="C672" t="s">
        <v>1401</v>
      </c>
      <c r="D672" s="33" t="s">
        <v>26</v>
      </c>
      <c r="E672" s="33" t="s">
        <v>85</v>
      </c>
      <c r="F672" s="33" t="s">
        <v>28</v>
      </c>
      <c r="G672" t="s">
        <v>9</v>
      </c>
      <c r="H672" s="33" t="s">
        <v>33</v>
      </c>
      <c r="I672" t="s">
        <v>46</v>
      </c>
      <c r="J672" s="33" t="s">
        <v>35</v>
      </c>
      <c r="K672" t="s">
        <v>42</v>
      </c>
      <c r="L672" s="33" t="s">
        <v>46</v>
      </c>
      <c r="M672">
        <v>1018</v>
      </c>
      <c r="N672" s="33">
        <v>10</v>
      </c>
      <c r="O672" s="49">
        <v>0.11</v>
      </c>
      <c r="P672" s="56">
        <f t="shared" si="10"/>
        <v>1119.8000000000002</v>
      </c>
      <c r="Q672">
        <v>9060.2000000000007</v>
      </c>
      <c r="R672" s="58">
        <v>26</v>
      </c>
      <c r="S672" s="31">
        <v>9086.2000000000007</v>
      </c>
    </row>
    <row r="673" spans="1:19" x14ac:dyDescent="0.35">
      <c r="A673" s="52">
        <v>43496</v>
      </c>
      <c r="B673" s="33" t="s">
        <v>1402</v>
      </c>
      <c r="C673" t="s">
        <v>1403</v>
      </c>
      <c r="D673" s="33" t="s">
        <v>24</v>
      </c>
      <c r="E673" s="33" t="s">
        <v>115</v>
      </c>
      <c r="F673" s="33" t="s">
        <v>29</v>
      </c>
      <c r="G673" t="s">
        <v>11</v>
      </c>
      <c r="H673" s="33" t="s">
        <v>32</v>
      </c>
      <c r="I673" t="s">
        <v>46</v>
      </c>
      <c r="J673" s="33" t="s">
        <v>36</v>
      </c>
      <c r="K673" t="s">
        <v>41</v>
      </c>
      <c r="L673" s="33" t="s">
        <v>46</v>
      </c>
      <c r="M673">
        <v>304</v>
      </c>
      <c r="N673" s="33">
        <v>12</v>
      </c>
      <c r="O673" s="49">
        <v>0.12</v>
      </c>
      <c r="P673" s="56">
        <f t="shared" si="10"/>
        <v>437.76</v>
      </c>
      <c r="Q673">
        <v>3210.2400000000002</v>
      </c>
      <c r="R673" s="58">
        <v>27</v>
      </c>
      <c r="S673" s="31">
        <v>3237.2400000000002</v>
      </c>
    </row>
    <row r="674" spans="1:19" x14ac:dyDescent="0.35">
      <c r="A674" s="52">
        <v>43788</v>
      </c>
      <c r="B674" s="33" t="s">
        <v>1404</v>
      </c>
      <c r="C674" t="s">
        <v>1405</v>
      </c>
      <c r="D674" s="33" t="s">
        <v>26</v>
      </c>
      <c r="E674" s="33" t="s">
        <v>52</v>
      </c>
      <c r="F674" s="33" t="s">
        <v>28</v>
      </c>
      <c r="G674" t="s">
        <v>10</v>
      </c>
      <c r="H674" s="33" t="s">
        <v>30</v>
      </c>
      <c r="I674" t="s">
        <v>43</v>
      </c>
      <c r="J674" s="33" t="s">
        <v>36</v>
      </c>
      <c r="K674" t="s">
        <v>40</v>
      </c>
      <c r="L674" s="33" t="s">
        <v>46</v>
      </c>
      <c r="M674">
        <v>393</v>
      </c>
      <c r="N674" s="33">
        <v>15</v>
      </c>
      <c r="O674" s="49">
        <v>0.11</v>
      </c>
      <c r="P674" s="56">
        <f t="shared" si="10"/>
        <v>648.44999999999993</v>
      </c>
      <c r="Q674">
        <v>5246.55</v>
      </c>
      <c r="R674" s="58">
        <v>33</v>
      </c>
      <c r="S674" s="31">
        <v>5279.55</v>
      </c>
    </row>
    <row r="675" spans="1:19" x14ac:dyDescent="0.35">
      <c r="A675" s="52">
        <v>42657</v>
      </c>
      <c r="B675" s="33" t="s">
        <v>1406</v>
      </c>
      <c r="C675" t="s">
        <v>1407</v>
      </c>
      <c r="D675" s="33" t="s">
        <v>26</v>
      </c>
      <c r="E675" s="33" t="s">
        <v>63</v>
      </c>
      <c r="F675" s="33" t="s">
        <v>29</v>
      </c>
      <c r="G675" t="s">
        <v>12</v>
      </c>
      <c r="H675" s="33" t="s">
        <v>33</v>
      </c>
      <c r="I675" t="s">
        <v>48</v>
      </c>
      <c r="J675" s="33" t="s">
        <v>34</v>
      </c>
      <c r="K675" t="s">
        <v>39</v>
      </c>
      <c r="L675" s="33" t="s">
        <v>43</v>
      </c>
      <c r="M675">
        <v>204</v>
      </c>
      <c r="N675" s="33">
        <v>10</v>
      </c>
      <c r="O675" s="49">
        <v>0.14000000000000001</v>
      </c>
      <c r="P675" s="56">
        <f t="shared" si="10"/>
        <v>285.60000000000002</v>
      </c>
      <c r="Q675">
        <v>1754.3999999999999</v>
      </c>
      <c r="R675" s="58">
        <v>33</v>
      </c>
      <c r="S675" s="31">
        <v>1787.3999999999999</v>
      </c>
    </row>
    <row r="676" spans="1:19" x14ac:dyDescent="0.35">
      <c r="A676" s="52">
        <v>42515</v>
      </c>
      <c r="B676" s="33" t="s">
        <v>1408</v>
      </c>
      <c r="C676" t="s">
        <v>1409</v>
      </c>
      <c r="D676" s="33" t="s">
        <v>24</v>
      </c>
      <c r="E676" s="33" t="s">
        <v>68</v>
      </c>
      <c r="F676" s="33" t="s">
        <v>28</v>
      </c>
      <c r="G676" t="s">
        <v>13</v>
      </c>
      <c r="H676" s="33" t="s">
        <v>33</v>
      </c>
      <c r="I676" t="s">
        <v>47</v>
      </c>
      <c r="J676" s="33" t="s">
        <v>34</v>
      </c>
      <c r="K676" t="s">
        <v>39</v>
      </c>
      <c r="L676" s="33" t="s">
        <v>43</v>
      </c>
      <c r="M676">
        <v>255</v>
      </c>
      <c r="N676" s="33">
        <v>10</v>
      </c>
      <c r="O676" s="49">
        <v>0.16</v>
      </c>
      <c r="P676" s="56">
        <f t="shared" si="10"/>
        <v>408</v>
      </c>
      <c r="Q676">
        <v>2142</v>
      </c>
      <c r="R676" s="58">
        <v>22</v>
      </c>
      <c r="S676" s="31">
        <v>2164</v>
      </c>
    </row>
    <row r="677" spans="1:19" x14ac:dyDescent="0.35">
      <c r="A677" s="52">
        <v>43293</v>
      </c>
      <c r="B677" s="33" t="s">
        <v>1410</v>
      </c>
      <c r="C677" t="s">
        <v>1411</v>
      </c>
      <c r="D677" s="33" t="s">
        <v>26</v>
      </c>
      <c r="E677" s="33" t="s">
        <v>52</v>
      </c>
      <c r="F677" s="33" t="s">
        <v>28</v>
      </c>
      <c r="G677" t="s">
        <v>12</v>
      </c>
      <c r="H677" s="33" t="s">
        <v>33</v>
      </c>
      <c r="I677" t="s">
        <v>43</v>
      </c>
      <c r="J677" s="33" t="s">
        <v>38</v>
      </c>
      <c r="K677" t="s">
        <v>40</v>
      </c>
      <c r="L677" s="33" t="s">
        <v>46</v>
      </c>
      <c r="M677">
        <v>17</v>
      </c>
      <c r="N677" s="33">
        <v>32</v>
      </c>
      <c r="O677" s="49">
        <v>0.18</v>
      </c>
      <c r="P677" s="56">
        <f t="shared" si="10"/>
        <v>97.92</v>
      </c>
      <c r="Q677">
        <v>446.08000000000004</v>
      </c>
      <c r="R677" s="58">
        <v>23</v>
      </c>
      <c r="S677" s="31">
        <v>469.08000000000004</v>
      </c>
    </row>
    <row r="678" spans="1:19" x14ac:dyDescent="0.35">
      <c r="A678" s="52">
        <v>43357</v>
      </c>
      <c r="B678" s="33" t="s">
        <v>1412</v>
      </c>
      <c r="C678" t="s">
        <v>1413</v>
      </c>
      <c r="D678" s="33" t="s">
        <v>24</v>
      </c>
      <c r="E678" s="33" t="s">
        <v>58</v>
      </c>
      <c r="F678" s="33" t="s">
        <v>29</v>
      </c>
      <c r="G678" t="s">
        <v>9</v>
      </c>
      <c r="H678" s="33" t="s">
        <v>31</v>
      </c>
      <c r="I678" t="s">
        <v>45</v>
      </c>
      <c r="J678" s="33" t="s">
        <v>34</v>
      </c>
      <c r="K678" t="s">
        <v>41</v>
      </c>
      <c r="L678" s="33" t="s">
        <v>45</v>
      </c>
      <c r="M678">
        <v>243</v>
      </c>
      <c r="N678" s="33">
        <v>10</v>
      </c>
      <c r="O678" s="49">
        <v>0.11</v>
      </c>
      <c r="P678" s="56">
        <f t="shared" si="10"/>
        <v>267.3</v>
      </c>
      <c r="Q678">
        <v>2162.7000000000003</v>
      </c>
      <c r="R678" s="58">
        <v>30</v>
      </c>
      <c r="S678" s="31">
        <v>2192.7000000000003</v>
      </c>
    </row>
    <row r="679" spans="1:19" x14ac:dyDescent="0.35">
      <c r="A679" s="52">
        <v>42342</v>
      </c>
      <c r="B679" s="33" t="s">
        <v>1414</v>
      </c>
      <c r="C679" t="s">
        <v>1415</v>
      </c>
      <c r="D679" s="33" t="s">
        <v>24</v>
      </c>
      <c r="E679" s="33" t="s">
        <v>55</v>
      </c>
      <c r="F679" s="33" t="s">
        <v>27</v>
      </c>
      <c r="G679" t="s">
        <v>9</v>
      </c>
      <c r="H679" s="33" t="s">
        <v>32</v>
      </c>
      <c r="I679" t="s">
        <v>46</v>
      </c>
      <c r="J679" s="33" t="s">
        <v>37</v>
      </c>
      <c r="K679" t="s">
        <v>39</v>
      </c>
      <c r="L679" s="33" t="s">
        <v>46</v>
      </c>
      <c r="M679">
        <v>70</v>
      </c>
      <c r="N679" s="33">
        <v>10</v>
      </c>
      <c r="O679" s="49">
        <v>0.16</v>
      </c>
      <c r="P679" s="56">
        <f t="shared" si="10"/>
        <v>112</v>
      </c>
      <c r="Q679">
        <v>588</v>
      </c>
      <c r="R679" s="58">
        <v>22</v>
      </c>
      <c r="S679" s="31">
        <v>610</v>
      </c>
    </row>
    <row r="680" spans="1:19" x14ac:dyDescent="0.35">
      <c r="A680" s="52">
        <v>43656</v>
      </c>
      <c r="B680" s="33" t="s">
        <v>1416</v>
      </c>
      <c r="C680" t="s">
        <v>1417</v>
      </c>
      <c r="D680" s="33" t="s">
        <v>25</v>
      </c>
      <c r="E680" s="33" t="s">
        <v>78</v>
      </c>
      <c r="F680" s="33" t="s">
        <v>27</v>
      </c>
      <c r="G680" t="s">
        <v>6</v>
      </c>
      <c r="H680" s="33" t="s">
        <v>32</v>
      </c>
      <c r="I680" t="s">
        <v>46</v>
      </c>
      <c r="J680" s="33" t="s">
        <v>36</v>
      </c>
      <c r="K680" t="s">
        <v>39</v>
      </c>
      <c r="L680" s="33" t="s">
        <v>46</v>
      </c>
      <c r="M680">
        <v>430</v>
      </c>
      <c r="N680" s="33">
        <v>12</v>
      </c>
      <c r="O680" s="49">
        <v>0.12</v>
      </c>
      <c r="P680" s="56">
        <f t="shared" si="10"/>
        <v>619.19999999999993</v>
      </c>
      <c r="Q680">
        <v>4540.8</v>
      </c>
      <c r="R680" s="58">
        <v>35</v>
      </c>
      <c r="S680" s="31">
        <v>4575.8</v>
      </c>
    </row>
    <row r="681" spans="1:19" x14ac:dyDescent="0.35">
      <c r="A681" s="52">
        <v>43819</v>
      </c>
      <c r="B681" s="33" t="s">
        <v>1418</v>
      </c>
      <c r="C681" t="s">
        <v>1419</v>
      </c>
      <c r="D681" s="33" t="s">
        <v>24</v>
      </c>
      <c r="E681" s="33" t="s">
        <v>63</v>
      </c>
      <c r="F681" s="33" t="s">
        <v>27</v>
      </c>
      <c r="G681" t="s">
        <v>8</v>
      </c>
      <c r="H681" s="33" t="s">
        <v>31</v>
      </c>
      <c r="I681" t="s">
        <v>48</v>
      </c>
      <c r="J681" s="33" t="s">
        <v>34</v>
      </c>
      <c r="K681" t="s">
        <v>41</v>
      </c>
      <c r="L681" s="33" t="s">
        <v>44</v>
      </c>
      <c r="M681">
        <v>298</v>
      </c>
      <c r="N681" s="33">
        <v>8</v>
      </c>
      <c r="O681" s="49">
        <v>0.12</v>
      </c>
      <c r="P681" s="56">
        <f t="shared" si="10"/>
        <v>286.08</v>
      </c>
      <c r="Q681">
        <v>2097.92</v>
      </c>
      <c r="R681" s="58">
        <v>36</v>
      </c>
      <c r="S681" s="31">
        <v>2133.92</v>
      </c>
    </row>
    <row r="682" spans="1:19" x14ac:dyDescent="0.35">
      <c r="A682" s="52">
        <v>44432</v>
      </c>
      <c r="B682" s="33" t="s">
        <v>1420</v>
      </c>
      <c r="C682" t="s">
        <v>1421</v>
      </c>
      <c r="D682" s="33" t="s">
        <v>24</v>
      </c>
      <c r="E682" s="33" t="s">
        <v>55</v>
      </c>
      <c r="F682" s="33" t="s">
        <v>27</v>
      </c>
      <c r="G682" t="s">
        <v>6</v>
      </c>
      <c r="H682" s="33" t="s">
        <v>31</v>
      </c>
      <c r="I682" t="s">
        <v>48</v>
      </c>
      <c r="J682" s="33" t="s">
        <v>37</v>
      </c>
      <c r="K682" t="s">
        <v>39</v>
      </c>
      <c r="L682" s="33" t="s">
        <v>43</v>
      </c>
      <c r="M682">
        <v>45</v>
      </c>
      <c r="N682" s="33">
        <v>25</v>
      </c>
      <c r="O682" s="49">
        <v>0.09</v>
      </c>
      <c r="P682" s="56">
        <f t="shared" si="10"/>
        <v>101.25</v>
      </c>
      <c r="Q682">
        <v>1023.75</v>
      </c>
      <c r="R682" s="58">
        <v>25</v>
      </c>
      <c r="S682" s="31">
        <v>1048.75</v>
      </c>
    </row>
    <row r="683" spans="1:19" x14ac:dyDescent="0.35">
      <c r="A683" s="52">
        <v>43110</v>
      </c>
      <c r="B683" s="33" t="s">
        <v>1422</v>
      </c>
      <c r="C683" t="s">
        <v>1423</v>
      </c>
      <c r="D683" s="33" t="s">
        <v>25</v>
      </c>
      <c r="E683" s="33" t="s">
        <v>115</v>
      </c>
      <c r="F683" s="33" t="s">
        <v>27</v>
      </c>
      <c r="G683" t="s">
        <v>11</v>
      </c>
      <c r="H683" s="33" t="s">
        <v>30</v>
      </c>
      <c r="I683" t="s">
        <v>44</v>
      </c>
      <c r="J683" s="33" t="s">
        <v>34</v>
      </c>
      <c r="K683" t="s">
        <v>41</v>
      </c>
      <c r="L683" s="33" t="s">
        <v>46</v>
      </c>
      <c r="M683">
        <v>232</v>
      </c>
      <c r="N683" s="33">
        <v>10</v>
      </c>
      <c r="O683" s="49">
        <v>0.14000000000000001</v>
      </c>
      <c r="P683" s="56">
        <f t="shared" si="10"/>
        <v>324.8</v>
      </c>
      <c r="Q683">
        <v>1995.1999999999998</v>
      </c>
      <c r="R683" s="58">
        <v>33</v>
      </c>
      <c r="S683" s="31">
        <v>2028.1999999999998</v>
      </c>
    </row>
    <row r="684" spans="1:19" x14ac:dyDescent="0.35">
      <c r="A684" s="52">
        <v>43429</v>
      </c>
      <c r="B684" s="33" t="s">
        <v>1424</v>
      </c>
      <c r="C684" t="s">
        <v>1425</v>
      </c>
      <c r="D684" s="33" t="s">
        <v>26</v>
      </c>
      <c r="E684" s="33" t="s">
        <v>63</v>
      </c>
      <c r="F684" s="33" t="s">
        <v>27</v>
      </c>
      <c r="G684" t="s">
        <v>12</v>
      </c>
      <c r="H684" s="33" t="s">
        <v>30</v>
      </c>
      <c r="I684" t="s">
        <v>43</v>
      </c>
      <c r="J684" s="33" t="s">
        <v>36</v>
      </c>
      <c r="K684" t="s">
        <v>41</v>
      </c>
      <c r="L684" s="33" t="s">
        <v>46</v>
      </c>
      <c r="M684">
        <v>455</v>
      </c>
      <c r="N684" s="33">
        <v>6</v>
      </c>
      <c r="O684" s="49">
        <v>0.17</v>
      </c>
      <c r="P684" s="56">
        <f t="shared" si="10"/>
        <v>464.1</v>
      </c>
      <c r="Q684">
        <v>2265.8999999999996</v>
      </c>
      <c r="R684" s="58">
        <v>30</v>
      </c>
      <c r="S684" s="31">
        <v>2295.8999999999996</v>
      </c>
    </row>
    <row r="685" spans="1:19" x14ac:dyDescent="0.35">
      <c r="A685" s="52">
        <v>43998</v>
      </c>
      <c r="B685" s="33" t="s">
        <v>1426</v>
      </c>
      <c r="C685" t="s">
        <v>1427</v>
      </c>
      <c r="D685" s="33" t="s">
        <v>24</v>
      </c>
      <c r="E685" s="33" t="s">
        <v>68</v>
      </c>
      <c r="F685" s="33" t="s">
        <v>27</v>
      </c>
      <c r="G685" t="s">
        <v>9</v>
      </c>
      <c r="H685" s="33" t="s">
        <v>33</v>
      </c>
      <c r="I685" t="s">
        <v>48</v>
      </c>
      <c r="J685" s="33" t="s">
        <v>34</v>
      </c>
      <c r="K685" t="s">
        <v>41</v>
      </c>
      <c r="L685" s="33" t="s">
        <v>44</v>
      </c>
      <c r="M685">
        <v>257</v>
      </c>
      <c r="N685" s="33">
        <v>10</v>
      </c>
      <c r="O685" s="49">
        <v>0.18</v>
      </c>
      <c r="P685" s="56">
        <f t="shared" si="10"/>
        <v>462.59999999999997</v>
      </c>
      <c r="Q685">
        <v>2107.4</v>
      </c>
      <c r="R685" s="58">
        <v>49</v>
      </c>
      <c r="S685" s="31">
        <v>2156.4</v>
      </c>
    </row>
    <row r="686" spans="1:19" x14ac:dyDescent="0.35">
      <c r="A686" s="52">
        <v>43025</v>
      </c>
      <c r="B686" s="33" t="s">
        <v>1428</v>
      </c>
      <c r="C686" t="s">
        <v>1429</v>
      </c>
      <c r="D686" s="33" t="s">
        <v>26</v>
      </c>
      <c r="E686" s="33" t="s">
        <v>78</v>
      </c>
      <c r="F686" s="33" t="s">
        <v>27</v>
      </c>
      <c r="G686" t="s">
        <v>8</v>
      </c>
      <c r="H686" s="33" t="s">
        <v>32</v>
      </c>
      <c r="I686" t="s">
        <v>45</v>
      </c>
      <c r="J686" s="33" t="s">
        <v>35</v>
      </c>
      <c r="K686" t="s">
        <v>39</v>
      </c>
      <c r="L686" s="33" t="s">
        <v>44</v>
      </c>
      <c r="M686">
        <v>721</v>
      </c>
      <c r="N686" s="33">
        <v>10</v>
      </c>
      <c r="O686" s="49">
        <v>0.08</v>
      </c>
      <c r="P686" s="56">
        <f t="shared" si="10"/>
        <v>576.80000000000007</v>
      </c>
      <c r="Q686">
        <v>6633.2000000000007</v>
      </c>
      <c r="R686" s="58">
        <v>22</v>
      </c>
      <c r="S686" s="31">
        <v>6655.2000000000007</v>
      </c>
    </row>
    <row r="687" spans="1:19" x14ac:dyDescent="0.35">
      <c r="A687" s="52">
        <v>43988</v>
      </c>
      <c r="B687" s="33" t="s">
        <v>1430</v>
      </c>
      <c r="C687" t="s">
        <v>1431</v>
      </c>
      <c r="D687" s="33" t="s">
        <v>24</v>
      </c>
      <c r="E687" s="33" t="s">
        <v>68</v>
      </c>
      <c r="F687" s="33" t="s">
        <v>28</v>
      </c>
      <c r="G687" t="s">
        <v>7</v>
      </c>
      <c r="H687" s="33" t="s">
        <v>30</v>
      </c>
      <c r="I687" t="s">
        <v>46</v>
      </c>
      <c r="J687" s="33" t="s">
        <v>37</v>
      </c>
      <c r="K687" t="s">
        <v>39</v>
      </c>
      <c r="L687" s="33" t="s">
        <v>43</v>
      </c>
      <c r="M687">
        <v>21</v>
      </c>
      <c r="N687" s="33">
        <v>25</v>
      </c>
      <c r="O687" s="49">
        <v>0.16</v>
      </c>
      <c r="P687" s="56">
        <f t="shared" si="10"/>
        <v>84</v>
      </c>
      <c r="Q687">
        <v>441</v>
      </c>
      <c r="R687" s="58">
        <v>34</v>
      </c>
      <c r="S687" s="31">
        <v>475</v>
      </c>
    </row>
    <row r="688" spans="1:19" x14ac:dyDescent="0.35">
      <c r="A688" s="52">
        <v>44420</v>
      </c>
      <c r="B688" s="33" t="s">
        <v>1432</v>
      </c>
      <c r="C688" t="s">
        <v>1433</v>
      </c>
      <c r="D688" s="33" t="s">
        <v>25</v>
      </c>
      <c r="E688" s="33" t="s">
        <v>106</v>
      </c>
      <c r="F688" s="33" t="s">
        <v>29</v>
      </c>
      <c r="G688" t="s">
        <v>9</v>
      </c>
      <c r="H688" s="33" t="s">
        <v>33</v>
      </c>
      <c r="I688" t="s">
        <v>47</v>
      </c>
      <c r="J688" s="33" t="s">
        <v>35</v>
      </c>
      <c r="K688" t="s">
        <v>41</v>
      </c>
      <c r="L688" s="33" t="s">
        <v>44</v>
      </c>
      <c r="M688">
        <v>1191</v>
      </c>
      <c r="N688" s="33">
        <v>4</v>
      </c>
      <c r="O688" s="49">
        <v>0.12</v>
      </c>
      <c r="P688" s="56">
        <f t="shared" si="10"/>
        <v>571.67999999999995</v>
      </c>
      <c r="Q688">
        <v>4192.32</v>
      </c>
      <c r="R688" s="58">
        <v>34</v>
      </c>
      <c r="S688" s="31">
        <v>4226.32</v>
      </c>
    </row>
    <row r="689" spans="1:19" x14ac:dyDescent="0.35">
      <c r="A689" s="52">
        <v>43325</v>
      </c>
      <c r="B689" s="33" t="s">
        <v>1434</v>
      </c>
      <c r="C689" t="s">
        <v>1435</v>
      </c>
      <c r="D689" s="33" t="s">
        <v>24</v>
      </c>
      <c r="E689" s="33" t="s">
        <v>68</v>
      </c>
      <c r="F689" s="33" t="s">
        <v>27</v>
      </c>
      <c r="G689" t="s">
        <v>9</v>
      </c>
      <c r="H689" s="33" t="s">
        <v>30</v>
      </c>
      <c r="I689" t="s">
        <v>47</v>
      </c>
      <c r="J689" s="33" t="s">
        <v>38</v>
      </c>
      <c r="K689" t="s">
        <v>40</v>
      </c>
      <c r="L689" s="33" t="s">
        <v>43</v>
      </c>
      <c r="M689">
        <v>19</v>
      </c>
      <c r="N689" s="33">
        <v>16</v>
      </c>
      <c r="O689" s="49">
        <v>0.13</v>
      </c>
      <c r="P689" s="56">
        <f t="shared" si="10"/>
        <v>39.520000000000003</v>
      </c>
      <c r="Q689">
        <v>264.48</v>
      </c>
      <c r="R689" s="58">
        <v>25</v>
      </c>
      <c r="S689" s="31">
        <v>289.48</v>
      </c>
    </row>
    <row r="690" spans="1:19" x14ac:dyDescent="0.35">
      <c r="A690" s="52">
        <v>44122</v>
      </c>
      <c r="B690" s="33" t="s">
        <v>1436</v>
      </c>
      <c r="C690" t="s">
        <v>1437</v>
      </c>
      <c r="D690" s="33" t="s">
        <v>24</v>
      </c>
      <c r="E690" s="33" t="s">
        <v>52</v>
      </c>
      <c r="F690" s="33" t="s">
        <v>29</v>
      </c>
      <c r="G690" t="s">
        <v>13</v>
      </c>
      <c r="H690" s="33" t="s">
        <v>30</v>
      </c>
      <c r="I690" t="s">
        <v>43</v>
      </c>
      <c r="J690" s="33" t="s">
        <v>34</v>
      </c>
      <c r="K690" t="s">
        <v>42</v>
      </c>
      <c r="L690" s="33" t="s">
        <v>44</v>
      </c>
      <c r="M690">
        <v>289</v>
      </c>
      <c r="N690" s="33">
        <v>10</v>
      </c>
      <c r="O690" s="49">
        <v>0.12</v>
      </c>
      <c r="P690" s="56">
        <f t="shared" si="10"/>
        <v>346.8</v>
      </c>
      <c r="Q690">
        <v>2543.2000000000003</v>
      </c>
      <c r="R690" s="58">
        <v>40</v>
      </c>
      <c r="S690" s="31">
        <v>2583.2000000000003</v>
      </c>
    </row>
    <row r="691" spans="1:19" x14ac:dyDescent="0.35">
      <c r="A691" s="52">
        <v>42808</v>
      </c>
      <c r="B691" s="33" t="s">
        <v>1438</v>
      </c>
      <c r="C691" t="s">
        <v>1439</v>
      </c>
      <c r="D691" s="33" t="s">
        <v>25</v>
      </c>
      <c r="E691" s="33" t="s">
        <v>68</v>
      </c>
      <c r="F691" s="33" t="s">
        <v>28</v>
      </c>
      <c r="G691" t="s">
        <v>8</v>
      </c>
      <c r="H691" s="33" t="s">
        <v>33</v>
      </c>
      <c r="I691" t="s">
        <v>47</v>
      </c>
      <c r="J691" s="33" t="s">
        <v>34</v>
      </c>
      <c r="K691" t="s">
        <v>42</v>
      </c>
      <c r="L691" s="33" t="s">
        <v>43</v>
      </c>
      <c r="M691">
        <v>232</v>
      </c>
      <c r="N691" s="33">
        <v>4</v>
      </c>
      <c r="O691" s="49">
        <v>0.12</v>
      </c>
      <c r="P691" s="56">
        <f t="shared" si="10"/>
        <v>111.36</v>
      </c>
      <c r="Q691">
        <v>816.64</v>
      </c>
      <c r="R691" s="58">
        <v>35</v>
      </c>
      <c r="S691" s="31">
        <v>851.64</v>
      </c>
    </row>
    <row r="692" spans="1:19" x14ac:dyDescent="0.35">
      <c r="A692" s="52">
        <v>44106</v>
      </c>
      <c r="B692" s="33" t="s">
        <v>1440</v>
      </c>
      <c r="C692" t="s">
        <v>1441</v>
      </c>
      <c r="D692" s="33" t="s">
        <v>26</v>
      </c>
      <c r="E692" s="33" t="s">
        <v>58</v>
      </c>
      <c r="F692" s="33" t="s">
        <v>27</v>
      </c>
      <c r="G692" t="s">
        <v>7</v>
      </c>
      <c r="H692" s="33" t="s">
        <v>30</v>
      </c>
      <c r="I692" t="s">
        <v>45</v>
      </c>
      <c r="J692" s="33" t="s">
        <v>38</v>
      </c>
      <c r="K692" t="s">
        <v>39</v>
      </c>
      <c r="L692" s="33" t="s">
        <v>46</v>
      </c>
      <c r="M692">
        <v>11</v>
      </c>
      <c r="N692" s="33">
        <v>40</v>
      </c>
      <c r="O692" s="49">
        <v>0.15</v>
      </c>
      <c r="P692" s="56">
        <f t="shared" si="10"/>
        <v>66</v>
      </c>
      <c r="Q692">
        <v>374</v>
      </c>
      <c r="R692" s="58">
        <v>24</v>
      </c>
      <c r="S692" s="31">
        <v>398</v>
      </c>
    </row>
    <row r="693" spans="1:19" x14ac:dyDescent="0.35">
      <c r="A693" s="52">
        <v>44418</v>
      </c>
      <c r="B693" s="33" t="s">
        <v>1442</v>
      </c>
      <c r="C693" t="s">
        <v>1443</v>
      </c>
      <c r="D693" s="33" t="s">
        <v>24</v>
      </c>
      <c r="E693" s="33" t="s">
        <v>85</v>
      </c>
      <c r="F693" s="33" t="s">
        <v>28</v>
      </c>
      <c r="G693" t="s">
        <v>6</v>
      </c>
      <c r="H693" s="33" t="s">
        <v>33</v>
      </c>
      <c r="I693" t="s">
        <v>44</v>
      </c>
      <c r="J693" s="33" t="s">
        <v>34</v>
      </c>
      <c r="K693" t="s">
        <v>39</v>
      </c>
      <c r="L693" s="33" t="s">
        <v>45</v>
      </c>
      <c r="M693">
        <v>255</v>
      </c>
      <c r="N693" s="33">
        <v>6</v>
      </c>
      <c r="O693" s="49">
        <v>0.11</v>
      </c>
      <c r="P693" s="56">
        <f t="shared" si="10"/>
        <v>168.3</v>
      </c>
      <c r="Q693">
        <v>1361.7</v>
      </c>
      <c r="R693" s="58">
        <v>37</v>
      </c>
      <c r="S693" s="31">
        <v>1398.7</v>
      </c>
    </row>
    <row r="694" spans="1:19" x14ac:dyDescent="0.35">
      <c r="A694" s="52">
        <v>42168</v>
      </c>
      <c r="B694" s="33" t="s">
        <v>1444</v>
      </c>
      <c r="C694" t="s">
        <v>1445</v>
      </c>
      <c r="D694" s="33" t="s">
        <v>24</v>
      </c>
      <c r="E694" s="33" t="s">
        <v>115</v>
      </c>
      <c r="F694" s="33" t="s">
        <v>28</v>
      </c>
      <c r="G694" t="s">
        <v>12</v>
      </c>
      <c r="H694" s="33" t="s">
        <v>30</v>
      </c>
      <c r="I694" t="s">
        <v>45</v>
      </c>
      <c r="J694" s="33" t="s">
        <v>36</v>
      </c>
      <c r="K694" t="s">
        <v>39</v>
      </c>
      <c r="L694" s="33" t="s">
        <v>46</v>
      </c>
      <c r="M694">
        <v>260</v>
      </c>
      <c r="N694" s="33">
        <v>12</v>
      </c>
      <c r="O694" s="49">
        <v>0.08</v>
      </c>
      <c r="P694" s="56">
        <f t="shared" si="10"/>
        <v>249.6</v>
      </c>
      <c r="Q694">
        <v>2870.4</v>
      </c>
      <c r="R694" s="58">
        <v>31</v>
      </c>
      <c r="S694" s="31">
        <v>2901.4</v>
      </c>
    </row>
    <row r="695" spans="1:19" x14ac:dyDescent="0.35">
      <c r="A695" s="52">
        <v>42465</v>
      </c>
      <c r="B695" s="33" t="s">
        <v>1446</v>
      </c>
      <c r="C695" t="s">
        <v>1447</v>
      </c>
      <c r="D695" s="33" t="s">
        <v>24</v>
      </c>
      <c r="E695" s="33" t="s">
        <v>73</v>
      </c>
      <c r="F695" s="33" t="s">
        <v>27</v>
      </c>
      <c r="G695" t="s">
        <v>8</v>
      </c>
      <c r="H695" s="33" t="s">
        <v>32</v>
      </c>
      <c r="I695" t="s">
        <v>46</v>
      </c>
      <c r="J695" s="33" t="s">
        <v>37</v>
      </c>
      <c r="K695" t="s">
        <v>41</v>
      </c>
      <c r="L695" s="33" t="s">
        <v>44</v>
      </c>
      <c r="M695">
        <v>94</v>
      </c>
      <c r="N695" s="33">
        <v>20</v>
      </c>
      <c r="O695" s="49">
        <v>0.09</v>
      </c>
      <c r="P695" s="56">
        <f t="shared" si="10"/>
        <v>169.2</v>
      </c>
      <c r="Q695">
        <v>1710.8</v>
      </c>
      <c r="R695" s="58">
        <v>31</v>
      </c>
      <c r="S695" s="31">
        <v>1741.8</v>
      </c>
    </row>
    <row r="696" spans="1:19" x14ac:dyDescent="0.35">
      <c r="A696" s="52">
        <v>43676</v>
      </c>
      <c r="B696" s="33" t="s">
        <v>1448</v>
      </c>
      <c r="C696" t="s">
        <v>1449</v>
      </c>
      <c r="D696" s="33" t="s">
        <v>24</v>
      </c>
      <c r="E696" s="33" t="s">
        <v>52</v>
      </c>
      <c r="F696" s="33" t="s">
        <v>27</v>
      </c>
      <c r="G696" t="s">
        <v>12</v>
      </c>
      <c r="H696" s="33" t="s">
        <v>32</v>
      </c>
      <c r="I696" t="s">
        <v>46</v>
      </c>
      <c r="J696" s="33" t="s">
        <v>38</v>
      </c>
      <c r="K696" t="s">
        <v>40</v>
      </c>
      <c r="L696" s="33" t="s">
        <v>45</v>
      </c>
      <c r="M696">
        <v>18</v>
      </c>
      <c r="N696" s="33">
        <v>40</v>
      </c>
      <c r="O696" s="49">
        <v>0.12</v>
      </c>
      <c r="P696" s="56">
        <f t="shared" si="10"/>
        <v>86.399999999999991</v>
      </c>
      <c r="Q696">
        <v>633.6</v>
      </c>
      <c r="R696" s="58">
        <v>25</v>
      </c>
      <c r="S696" s="31">
        <v>658.6</v>
      </c>
    </row>
    <row r="697" spans="1:19" x14ac:dyDescent="0.35">
      <c r="A697" s="52">
        <v>42525</v>
      </c>
      <c r="B697" s="33" t="s">
        <v>1450</v>
      </c>
      <c r="C697" t="s">
        <v>1451</v>
      </c>
      <c r="D697" s="33" t="s">
        <v>26</v>
      </c>
      <c r="E697" s="33" t="s">
        <v>106</v>
      </c>
      <c r="F697" s="33" t="s">
        <v>29</v>
      </c>
      <c r="G697" t="s">
        <v>8</v>
      </c>
      <c r="H697" s="33" t="s">
        <v>30</v>
      </c>
      <c r="I697" t="s">
        <v>43</v>
      </c>
      <c r="J697" s="33" t="s">
        <v>35</v>
      </c>
      <c r="K697" t="s">
        <v>40</v>
      </c>
      <c r="L697" s="33" t="s">
        <v>45</v>
      </c>
      <c r="M697">
        <v>1113</v>
      </c>
      <c r="N697" s="33">
        <v>6</v>
      </c>
      <c r="O697" s="49">
        <v>0.16</v>
      </c>
      <c r="P697" s="56">
        <f t="shared" si="10"/>
        <v>1068.48</v>
      </c>
      <c r="Q697">
        <v>5609.52</v>
      </c>
      <c r="R697" s="58">
        <v>22</v>
      </c>
      <c r="S697" s="31">
        <v>5631.52</v>
      </c>
    </row>
    <row r="698" spans="1:19" x14ac:dyDescent="0.35">
      <c r="A698" s="52">
        <v>43896</v>
      </c>
      <c r="B698" s="33" t="s">
        <v>1452</v>
      </c>
      <c r="C698" t="s">
        <v>1453</v>
      </c>
      <c r="D698" s="33" t="s">
        <v>25</v>
      </c>
      <c r="E698" s="33" t="s">
        <v>85</v>
      </c>
      <c r="F698" s="33" t="s">
        <v>29</v>
      </c>
      <c r="G698" t="s">
        <v>6</v>
      </c>
      <c r="H698" s="33" t="s">
        <v>33</v>
      </c>
      <c r="I698" t="s">
        <v>46</v>
      </c>
      <c r="J698" s="33" t="s">
        <v>34</v>
      </c>
      <c r="K698" t="s">
        <v>42</v>
      </c>
      <c r="L698" s="33" t="s">
        <v>46</v>
      </c>
      <c r="M698">
        <v>280</v>
      </c>
      <c r="N698" s="33">
        <v>4</v>
      </c>
      <c r="O698" s="49">
        <v>0.16</v>
      </c>
      <c r="P698" s="56">
        <f t="shared" si="10"/>
        <v>179.20000000000002</v>
      </c>
      <c r="Q698">
        <v>940.8</v>
      </c>
      <c r="R698" s="58">
        <v>34</v>
      </c>
      <c r="S698" s="31">
        <v>974.8</v>
      </c>
    </row>
    <row r="699" spans="1:19" x14ac:dyDescent="0.35">
      <c r="A699" s="52">
        <v>43141</v>
      </c>
      <c r="B699" s="33" t="s">
        <v>1454</v>
      </c>
      <c r="C699" t="s">
        <v>1455</v>
      </c>
      <c r="D699" s="33" t="s">
        <v>24</v>
      </c>
      <c r="E699" s="33" t="s">
        <v>85</v>
      </c>
      <c r="F699" s="33" t="s">
        <v>27</v>
      </c>
      <c r="G699" t="s">
        <v>11</v>
      </c>
      <c r="H699" s="33" t="s">
        <v>30</v>
      </c>
      <c r="I699" t="s">
        <v>47</v>
      </c>
      <c r="J699" s="33" t="s">
        <v>35</v>
      </c>
      <c r="K699" t="s">
        <v>39</v>
      </c>
      <c r="L699" s="33" t="s">
        <v>44</v>
      </c>
      <c r="M699">
        <v>1072</v>
      </c>
      <c r="N699" s="33">
        <v>10</v>
      </c>
      <c r="O699" s="49">
        <v>0.17</v>
      </c>
      <c r="P699" s="56">
        <f t="shared" si="10"/>
        <v>1822.4</v>
      </c>
      <c r="Q699">
        <v>8897.5999999999985</v>
      </c>
      <c r="R699" s="58">
        <v>22</v>
      </c>
      <c r="S699" s="31">
        <v>8919.5999999999985</v>
      </c>
    </row>
    <row r="700" spans="1:19" x14ac:dyDescent="0.35">
      <c r="A700" s="52">
        <v>42186</v>
      </c>
      <c r="B700" s="33" t="s">
        <v>1456</v>
      </c>
      <c r="C700" t="s">
        <v>1457</v>
      </c>
      <c r="D700" s="33" t="s">
        <v>24</v>
      </c>
      <c r="E700" s="33" t="s">
        <v>52</v>
      </c>
      <c r="F700" s="33" t="s">
        <v>28</v>
      </c>
      <c r="G700" t="s">
        <v>7</v>
      </c>
      <c r="H700" s="33" t="s">
        <v>33</v>
      </c>
      <c r="I700" t="s">
        <v>47</v>
      </c>
      <c r="J700" s="33" t="s">
        <v>37</v>
      </c>
      <c r="K700" t="s">
        <v>42</v>
      </c>
      <c r="L700" s="33" t="s">
        <v>46</v>
      </c>
      <c r="M700">
        <v>40</v>
      </c>
      <c r="N700" s="33">
        <v>15</v>
      </c>
      <c r="O700" s="49">
        <v>0.16</v>
      </c>
      <c r="P700" s="56">
        <f t="shared" si="10"/>
        <v>96</v>
      </c>
      <c r="Q700">
        <v>504</v>
      </c>
      <c r="R700" s="58">
        <v>48</v>
      </c>
      <c r="S700" s="31">
        <v>552</v>
      </c>
    </row>
    <row r="701" spans="1:19" x14ac:dyDescent="0.35">
      <c r="A701" s="52">
        <v>43510</v>
      </c>
      <c r="B701" s="33" t="s">
        <v>1458</v>
      </c>
      <c r="C701" t="s">
        <v>1459</v>
      </c>
      <c r="D701" s="33" t="s">
        <v>26</v>
      </c>
      <c r="E701" s="33" t="s">
        <v>106</v>
      </c>
      <c r="F701" s="33" t="s">
        <v>28</v>
      </c>
      <c r="G701" t="s">
        <v>11</v>
      </c>
      <c r="H701" s="33" t="s">
        <v>30</v>
      </c>
      <c r="I701" t="s">
        <v>47</v>
      </c>
      <c r="J701" s="33" t="s">
        <v>35</v>
      </c>
      <c r="K701" t="s">
        <v>41</v>
      </c>
      <c r="L701" s="33" t="s">
        <v>43</v>
      </c>
      <c r="M701">
        <v>1128</v>
      </c>
      <c r="N701" s="33">
        <v>6</v>
      </c>
      <c r="O701" s="49">
        <v>0.17</v>
      </c>
      <c r="P701" s="56">
        <f t="shared" si="10"/>
        <v>1150.56</v>
      </c>
      <c r="Q701">
        <v>5617.44</v>
      </c>
      <c r="R701" s="58">
        <v>49</v>
      </c>
      <c r="S701" s="31">
        <v>5666.44</v>
      </c>
    </row>
    <row r="702" spans="1:19" x14ac:dyDescent="0.35">
      <c r="A702" s="52">
        <v>43555</v>
      </c>
      <c r="B702" s="33" t="s">
        <v>1460</v>
      </c>
      <c r="C702" t="s">
        <v>1461</v>
      </c>
      <c r="D702" s="33" t="s">
        <v>24</v>
      </c>
      <c r="E702" s="33" t="s">
        <v>85</v>
      </c>
      <c r="F702" s="33" t="s">
        <v>28</v>
      </c>
      <c r="G702" t="s">
        <v>12</v>
      </c>
      <c r="H702" s="33" t="s">
        <v>32</v>
      </c>
      <c r="I702" t="s">
        <v>47</v>
      </c>
      <c r="J702" s="33" t="s">
        <v>38</v>
      </c>
      <c r="K702" t="s">
        <v>42</v>
      </c>
      <c r="L702" s="33" t="s">
        <v>45</v>
      </c>
      <c r="M702">
        <v>20</v>
      </c>
      <c r="N702" s="33">
        <v>32</v>
      </c>
      <c r="O702" s="49">
        <v>0.17</v>
      </c>
      <c r="P702" s="56">
        <f t="shared" si="10"/>
        <v>108.80000000000001</v>
      </c>
      <c r="Q702">
        <v>531.19999999999993</v>
      </c>
      <c r="R702" s="58">
        <v>50</v>
      </c>
      <c r="S702" s="31">
        <v>581.19999999999993</v>
      </c>
    </row>
    <row r="703" spans="1:19" x14ac:dyDescent="0.35">
      <c r="A703" s="52">
        <v>42586</v>
      </c>
      <c r="B703" s="33" t="s">
        <v>1462</v>
      </c>
      <c r="C703" t="s">
        <v>1463</v>
      </c>
      <c r="D703" s="33" t="s">
        <v>24</v>
      </c>
      <c r="E703" s="33" t="s">
        <v>115</v>
      </c>
      <c r="F703" s="33" t="s">
        <v>29</v>
      </c>
      <c r="G703" t="s">
        <v>7</v>
      </c>
      <c r="H703" s="33" t="s">
        <v>30</v>
      </c>
      <c r="I703" t="s">
        <v>46</v>
      </c>
      <c r="J703" s="33" t="s">
        <v>34</v>
      </c>
      <c r="K703" t="s">
        <v>39</v>
      </c>
      <c r="L703" s="33" t="s">
        <v>45</v>
      </c>
      <c r="M703">
        <v>254</v>
      </c>
      <c r="N703" s="33">
        <v>4</v>
      </c>
      <c r="O703" s="49">
        <v>0.17</v>
      </c>
      <c r="P703" s="56">
        <f t="shared" si="10"/>
        <v>172.72</v>
      </c>
      <c r="Q703">
        <v>843.28</v>
      </c>
      <c r="R703" s="58">
        <v>50</v>
      </c>
      <c r="S703" s="31">
        <v>893.28</v>
      </c>
    </row>
    <row r="704" spans="1:19" x14ac:dyDescent="0.35">
      <c r="A704" s="52">
        <v>43548</v>
      </c>
      <c r="B704" s="33" t="s">
        <v>1464</v>
      </c>
      <c r="C704" t="s">
        <v>1465</v>
      </c>
      <c r="D704" s="33" t="s">
        <v>26</v>
      </c>
      <c r="E704" s="33" t="s">
        <v>52</v>
      </c>
      <c r="F704" s="33" t="s">
        <v>27</v>
      </c>
      <c r="G704" t="s">
        <v>9</v>
      </c>
      <c r="H704" s="33" t="s">
        <v>31</v>
      </c>
      <c r="I704" t="s">
        <v>44</v>
      </c>
      <c r="J704" s="33" t="s">
        <v>34</v>
      </c>
      <c r="K704" t="s">
        <v>39</v>
      </c>
      <c r="L704" s="33" t="s">
        <v>44</v>
      </c>
      <c r="M704">
        <v>242</v>
      </c>
      <c r="N704" s="33">
        <v>6</v>
      </c>
      <c r="O704" s="49">
        <v>0.16</v>
      </c>
      <c r="P704" s="56">
        <f t="shared" si="10"/>
        <v>232.32</v>
      </c>
      <c r="Q704">
        <v>1219.68</v>
      </c>
      <c r="R704" s="58">
        <v>22</v>
      </c>
      <c r="S704" s="31">
        <v>1241.68</v>
      </c>
    </row>
    <row r="705" spans="1:19" x14ac:dyDescent="0.35">
      <c r="A705" s="52">
        <v>43161</v>
      </c>
      <c r="B705" s="33" t="s">
        <v>1466</v>
      </c>
      <c r="C705" t="s">
        <v>1467</v>
      </c>
      <c r="D705" s="33" t="s">
        <v>24</v>
      </c>
      <c r="E705" s="33" t="s">
        <v>106</v>
      </c>
      <c r="F705" s="33" t="s">
        <v>29</v>
      </c>
      <c r="G705" t="s">
        <v>11</v>
      </c>
      <c r="H705" s="33" t="s">
        <v>30</v>
      </c>
      <c r="I705" t="s">
        <v>45</v>
      </c>
      <c r="J705" s="33" t="s">
        <v>34</v>
      </c>
      <c r="K705" t="s">
        <v>39</v>
      </c>
      <c r="L705" s="33" t="s">
        <v>46</v>
      </c>
      <c r="M705">
        <v>265</v>
      </c>
      <c r="N705" s="33">
        <v>4</v>
      </c>
      <c r="O705" s="49">
        <v>0.1</v>
      </c>
      <c r="P705" s="56">
        <f t="shared" si="10"/>
        <v>106</v>
      </c>
      <c r="Q705">
        <v>954</v>
      </c>
      <c r="R705" s="58">
        <v>41</v>
      </c>
      <c r="S705" s="31">
        <v>995</v>
      </c>
    </row>
    <row r="706" spans="1:19" x14ac:dyDescent="0.35">
      <c r="A706" s="52">
        <v>42178</v>
      </c>
      <c r="B706" s="33" t="s">
        <v>1468</v>
      </c>
      <c r="C706" t="s">
        <v>1469</v>
      </c>
      <c r="D706" s="33" t="s">
        <v>26</v>
      </c>
      <c r="E706" s="33" t="s">
        <v>115</v>
      </c>
      <c r="F706" s="33" t="s">
        <v>27</v>
      </c>
      <c r="G706" t="s">
        <v>11</v>
      </c>
      <c r="H706" s="33" t="s">
        <v>31</v>
      </c>
      <c r="I706" t="s">
        <v>47</v>
      </c>
      <c r="J706" s="33" t="s">
        <v>38</v>
      </c>
      <c r="K706" t="s">
        <v>39</v>
      </c>
      <c r="L706" s="33" t="s">
        <v>45</v>
      </c>
      <c r="M706">
        <v>15</v>
      </c>
      <c r="N706" s="33">
        <v>32</v>
      </c>
      <c r="O706" s="49">
        <v>0.09</v>
      </c>
      <c r="P706" s="56">
        <f t="shared" si="10"/>
        <v>43.199999999999996</v>
      </c>
      <c r="Q706">
        <v>436.8</v>
      </c>
      <c r="R706" s="58">
        <v>20</v>
      </c>
      <c r="S706" s="31">
        <v>456.8</v>
      </c>
    </row>
    <row r="707" spans="1:19" x14ac:dyDescent="0.35">
      <c r="A707" s="52">
        <v>42653</v>
      </c>
      <c r="B707" s="33" t="s">
        <v>1470</v>
      </c>
      <c r="C707" t="s">
        <v>1471</v>
      </c>
      <c r="D707" s="33" t="s">
        <v>24</v>
      </c>
      <c r="E707" s="33" t="s">
        <v>115</v>
      </c>
      <c r="F707" s="33" t="s">
        <v>28</v>
      </c>
      <c r="G707" t="s">
        <v>10</v>
      </c>
      <c r="H707" s="33" t="s">
        <v>32</v>
      </c>
      <c r="I707" t="s">
        <v>45</v>
      </c>
      <c r="J707" s="33" t="s">
        <v>35</v>
      </c>
      <c r="K707" t="s">
        <v>39</v>
      </c>
      <c r="L707" s="33" t="s">
        <v>46</v>
      </c>
      <c r="M707">
        <v>757</v>
      </c>
      <c r="N707" s="33">
        <v>10</v>
      </c>
      <c r="O707" s="49">
        <v>0.15</v>
      </c>
      <c r="P707" s="56">
        <f t="shared" ref="P707:P770" si="11">O707*N707*M707</f>
        <v>1135.5</v>
      </c>
      <c r="Q707">
        <v>6434.5</v>
      </c>
      <c r="R707" s="58">
        <v>37</v>
      </c>
      <c r="S707" s="31">
        <v>6471.5</v>
      </c>
    </row>
    <row r="708" spans="1:19" x14ac:dyDescent="0.35">
      <c r="A708" s="52">
        <v>44187</v>
      </c>
      <c r="B708" s="33" t="s">
        <v>1472</v>
      </c>
      <c r="C708" t="s">
        <v>1473</v>
      </c>
      <c r="D708" s="33" t="s">
        <v>26</v>
      </c>
      <c r="E708" s="33" t="s">
        <v>58</v>
      </c>
      <c r="F708" s="33" t="s">
        <v>27</v>
      </c>
      <c r="G708" t="s">
        <v>6</v>
      </c>
      <c r="H708" s="33" t="s">
        <v>33</v>
      </c>
      <c r="I708" t="s">
        <v>43</v>
      </c>
      <c r="J708" s="33" t="s">
        <v>35</v>
      </c>
      <c r="K708" t="s">
        <v>42</v>
      </c>
      <c r="L708" s="33" t="s">
        <v>44</v>
      </c>
      <c r="M708">
        <v>915</v>
      </c>
      <c r="N708" s="33">
        <v>4</v>
      </c>
      <c r="O708" s="49">
        <v>0.09</v>
      </c>
      <c r="P708" s="56">
        <f t="shared" si="11"/>
        <v>329.4</v>
      </c>
      <c r="Q708">
        <v>3330.6</v>
      </c>
      <c r="R708" s="58">
        <v>30</v>
      </c>
      <c r="S708" s="31">
        <v>3360.6</v>
      </c>
    </row>
    <row r="709" spans="1:19" x14ac:dyDescent="0.35">
      <c r="A709" s="52">
        <v>43617</v>
      </c>
      <c r="B709" s="33" t="s">
        <v>1474</v>
      </c>
      <c r="C709" t="s">
        <v>1475</v>
      </c>
      <c r="D709" s="33" t="s">
        <v>25</v>
      </c>
      <c r="E709" s="33" t="s">
        <v>55</v>
      </c>
      <c r="F709" s="33" t="s">
        <v>27</v>
      </c>
      <c r="G709" t="s">
        <v>9</v>
      </c>
      <c r="H709" s="33" t="s">
        <v>32</v>
      </c>
      <c r="I709" t="s">
        <v>43</v>
      </c>
      <c r="J709" s="33" t="s">
        <v>38</v>
      </c>
      <c r="K709" t="s">
        <v>41</v>
      </c>
      <c r="L709" s="33" t="s">
        <v>45</v>
      </c>
      <c r="M709">
        <v>20</v>
      </c>
      <c r="N709" s="33">
        <v>24</v>
      </c>
      <c r="O709" s="49">
        <v>0.1</v>
      </c>
      <c r="P709" s="56">
        <f t="shared" si="11"/>
        <v>48.000000000000007</v>
      </c>
      <c r="Q709">
        <v>432</v>
      </c>
      <c r="R709" s="58">
        <v>44</v>
      </c>
      <c r="S709" s="31">
        <v>476</v>
      </c>
    </row>
    <row r="710" spans="1:19" x14ac:dyDescent="0.35">
      <c r="A710" s="52">
        <v>43902</v>
      </c>
      <c r="B710" s="33" t="s">
        <v>1476</v>
      </c>
      <c r="C710" t="s">
        <v>1477</v>
      </c>
      <c r="D710" s="33" t="s">
        <v>26</v>
      </c>
      <c r="E710" s="33" t="s">
        <v>78</v>
      </c>
      <c r="F710" s="33" t="s">
        <v>27</v>
      </c>
      <c r="G710" t="s">
        <v>9</v>
      </c>
      <c r="H710" s="33" t="s">
        <v>33</v>
      </c>
      <c r="I710" t="s">
        <v>47</v>
      </c>
      <c r="J710" s="33" t="s">
        <v>35</v>
      </c>
      <c r="K710" t="s">
        <v>41</v>
      </c>
      <c r="L710" s="33" t="s">
        <v>44</v>
      </c>
      <c r="M710">
        <v>924</v>
      </c>
      <c r="N710" s="33">
        <v>4</v>
      </c>
      <c r="O710" s="49">
        <v>0.08</v>
      </c>
      <c r="P710" s="56">
        <f t="shared" si="11"/>
        <v>295.68</v>
      </c>
      <c r="Q710">
        <v>3400.32</v>
      </c>
      <c r="R710" s="58">
        <v>35</v>
      </c>
      <c r="S710" s="31">
        <v>3435.32</v>
      </c>
    </row>
    <row r="711" spans="1:19" x14ac:dyDescent="0.35">
      <c r="A711" s="52">
        <v>44272</v>
      </c>
      <c r="B711" s="33" t="s">
        <v>1478</v>
      </c>
      <c r="C711" t="s">
        <v>1479</v>
      </c>
      <c r="D711" s="33" t="s">
        <v>24</v>
      </c>
      <c r="E711" s="33" t="s">
        <v>52</v>
      </c>
      <c r="F711" s="33" t="s">
        <v>28</v>
      </c>
      <c r="G711" t="s">
        <v>9</v>
      </c>
      <c r="H711" s="33" t="s">
        <v>32</v>
      </c>
      <c r="I711" t="s">
        <v>43</v>
      </c>
      <c r="J711" s="33" t="s">
        <v>38</v>
      </c>
      <c r="K711" t="s">
        <v>40</v>
      </c>
      <c r="L711" s="33" t="s">
        <v>46</v>
      </c>
      <c r="M711">
        <v>16</v>
      </c>
      <c r="N711" s="33">
        <v>40</v>
      </c>
      <c r="O711" s="49">
        <v>0.09</v>
      </c>
      <c r="P711" s="56">
        <f t="shared" si="11"/>
        <v>57.599999999999994</v>
      </c>
      <c r="Q711">
        <v>582.4</v>
      </c>
      <c r="R711" s="58">
        <v>23</v>
      </c>
      <c r="S711" s="31">
        <v>605.4</v>
      </c>
    </row>
    <row r="712" spans="1:19" x14ac:dyDescent="0.35">
      <c r="A712" s="52">
        <v>42790</v>
      </c>
      <c r="B712" s="33" t="s">
        <v>1480</v>
      </c>
      <c r="C712" t="s">
        <v>1481</v>
      </c>
      <c r="D712" s="33" t="s">
        <v>26</v>
      </c>
      <c r="E712" s="33" t="s">
        <v>73</v>
      </c>
      <c r="F712" s="33" t="s">
        <v>27</v>
      </c>
      <c r="G712" t="s">
        <v>9</v>
      </c>
      <c r="H712" s="33" t="s">
        <v>31</v>
      </c>
      <c r="I712" t="s">
        <v>46</v>
      </c>
      <c r="J712" s="33" t="s">
        <v>34</v>
      </c>
      <c r="K712" t="s">
        <v>40</v>
      </c>
      <c r="L712" s="33" t="s">
        <v>44</v>
      </c>
      <c r="M712">
        <v>297</v>
      </c>
      <c r="N712" s="33">
        <v>6</v>
      </c>
      <c r="O712" s="49">
        <v>0.11</v>
      </c>
      <c r="P712" s="56">
        <f t="shared" si="11"/>
        <v>196.02</v>
      </c>
      <c r="Q712">
        <v>1585.98</v>
      </c>
      <c r="R712" s="58">
        <v>27</v>
      </c>
      <c r="S712" s="31">
        <v>1612.98</v>
      </c>
    </row>
    <row r="713" spans="1:19" x14ac:dyDescent="0.35">
      <c r="A713" s="52">
        <v>43484</v>
      </c>
      <c r="B713" s="33" t="s">
        <v>1482</v>
      </c>
      <c r="C713" t="s">
        <v>1483</v>
      </c>
      <c r="D713" s="33" t="s">
        <v>25</v>
      </c>
      <c r="E713" s="33" t="s">
        <v>68</v>
      </c>
      <c r="F713" s="33" t="s">
        <v>28</v>
      </c>
      <c r="G713" t="s">
        <v>9</v>
      </c>
      <c r="H713" s="33" t="s">
        <v>33</v>
      </c>
      <c r="I713" t="s">
        <v>45</v>
      </c>
      <c r="J713" s="33" t="s">
        <v>37</v>
      </c>
      <c r="K713" t="s">
        <v>41</v>
      </c>
      <c r="L713" s="33" t="s">
        <v>45</v>
      </c>
      <c r="M713">
        <v>35</v>
      </c>
      <c r="N713" s="33">
        <v>25</v>
      </c>
      <c r="O713" s="49">
        <v>0.17</v>
      </c>
      <c r="P713" s="56">
        <f t="shared" si="11"/>
        <v>148.75</v>
      </c>
      <c r="Q713">
        <v>726.25</v>
      </c>
      <c r="R713" s="58">
        <v>41</v>
      </c>
      <c r="S713" s="31">
        <v>767.25</v>
      </c>
    </row>
    <row r="714" spans="1:19" x14ac:dyDescent="0.35">
      <c r="A714" s="52">
        <v>44568</v>
      </c>
      <c r="B714" s="33" t="s">
        <v>1484</v>
      </c>
      <c r="C714" t="s">
        <v>1485</v>
      </c>
      <c r="D714" s="33" t="s">
        <v>24</v>
      </c>
      <c r="E714" s="33" t="s">
        <v>78</v>
      </c>
      <c r="F714" s="33" t="s">
        <v>29</v>
      </c>
      <c r="G714" t="s">
        <v>13</v>
      </c>
      <c r="H714" s="33" t="s">
        <v>30</v>
      </c>
      <c r="I714" t="s">
        <v>43</v>
      </c>
      <c r="J714" s="33" t="s">
        <v>36</v>
      </c>
      <c r="K714" t="s">
        <v>40</v>
      </c>
      <c r="L714" s="33" t="s">
        <v>46</v>
      </c>
      <c r="M714">
        <v>220</v>
      </c>
      <c r="N714" s="33">
        <v>15</v>
      </c>
      <c r="O714" s="49">
        <v>0.16</v>
      </c>
      <c r="P714" s="56">
        <f t="shared" si="11"/>
        <v>528</v>
      </c>
      <c r="Q714">
        <v>2772</v>
      </c>
      <c r="R714" s="58">
        <v>22</v>
      </c>
      <c r="S714" s="31">
        <v>2794</v>
      </c>
    </row>
    <row r="715" spans="1:19" x14ac:dyDescent="0.35">
      <c r="A715" s="52">
        <v>43228</v>
      </c>
      <c r="B715" s="33" t="s">
        <v>1486</v>
      </c>
      <c r="C715" t="s">
        <v>1487</v>
      </c>
      <c r="D715" s="33" t="s">
        <v>24</v>
      </c>
      <c r="E715" s="33" t="s">
        <v>106</v>
      </c>
      <c r="F715" s="33" t="s">
        <v>28</v>
      </c>
      <c r="G715" t="s">
        <v>13</v>
      </c>
      <c r="H715" s="33" t="s">
        <v>31</v>
      </c>
      <c r="I715" t="s">
        <v>48</v>
      </c>
      <c r="J715" s="33" t="s">
        <v>36</v>
      </c>
      <c r="K715" t="s">
        <v>39</v>
      </c>
      <c r="L715" s="33" t="s">
        <v>45</v>
      </c>
      <c r="M715">
        <v>200</v>
      </c>
      <c r="N715" s="33">
        <v>12</v>
      </c>
      <c r="O715" s="49">
        <v>0.2</v>
      </c>
      <c r="P715" s="56">
        <f t="shared" si="11"/>
        <v>480.00000000000006</v>
      </c>
      <c r="Q715">
        <v>1920.0000000000002</v>
      </c>
      <c r="R715" s="58">
        <v>48</v>
      </c>
      <c r="S715" s="31">
        <v>1968.0000000000002</v>
      </c>
    </row>
    <row r="716" spans="1:19" x14ac:dyDescent="0.35">
      <c r="A716" s="52">
        <v>42919</v>
      </c>
      <c r="B716" s="33" t="s">
        <v>1488</v>
      </c>
      <c r="C716" t="s">
        <v>1489</v>
      </c>
      <c r="D716" s="33" t="s">
        <v>25</v>
      </c>
      <c r="E716" s="33" t="s">
        <v>63</v>
      </c>
      <c r="F716" s="33" t="s">
        <v>27</v>
      </c>
      <c r="G716" t="s">
        <v>6</v>
      </c>
      <c r="H716" s="33" t="s">
        <v>33</v>
      </c>
      <c r="I716" t="s">
        <v>44</v>
      </c>
      <c r="J716" s="33" t="s">
        <v>36</v>
      </c>
      <c r="K716" t="s">
        <v>41</v>
      </c>
      <c r="L716" s="33" t="s">
        <v>46</v>
      </c>
      <c r="M716">
        <v>364</v>
      </c>
      <c r="N716" s="33">
        <v>12</v>
      </c>
      <c r="O716" s="49">
        <v>0.13</v>
      </c>
      <c r="P716" s="56">
        <f t="shared" si="11"/>
        <v>567.84</v>
      </c>
      <c r="Q716">
        <v>3800.16</v>
      </c>
      <c r="R716" s="58">
        <v>41</v>
      </c>
      <c r="S716" s="31">
        <v>3841.16</v>
      </c>
    </row>
    <row r="717" spans="1:19" x14ac:dyDescent="0.35">
      <c r="A717" s="52">
        <v>42324</v>
      </c>
      <c r="B717" s="33" t="s">
        <v>1490</v>
      </c>
      <c r="C717" t="s">
        <v>1491</v>
      </c>
      <c r="D717" s="33" t="s">
        <v>26</v>
      </c>
      <c r="E717" s="33" t="s">
        <v>85</v>
      </c>
      <c r="F717" s="33" t="s">
        <v>27</v>
      </c>
      <c r="G717" t="s">
        <v>9</v>
      </c>
      <c r="H717" s="33" t="s">
        <v>33</v>
      </c>
      <c r="I717" t="s">
        <v>43</v>
      </c>
      <c r="J717" s="33" t="s">
        <v>36</v>
      </c>
      <c r="K717" t="s">
        <v>39</v>
      </c>
      <c r="L717" s="33" t="s">
        <v>45</v>
      </c>
      <c r="M717">
        <v>472</v>
      </c>
      <c r="N717" s="33">
        <v>6</v>
      </c>
      <c r="O717" s="49">
        <v>0.18</v>
      </c>
      <c r="P717" s="56">
        <f t="shared" si="11"/>
        <v>509.76000000000005</v>
      </c>
      <c r="Q717">
        <v>2322.2399999999998</v>
      </c>
      <c r="R717" s="58">
        <v>30</v>
      </c>
      <c r="S717" s="31">
        <v>2352.2399999999998</v>
      </c>
    </row>
    <row r="718" spans="1:19" x14ac:dyDescent="0.35">
      <c r="A718" s="52">
        <v>42790</v>
      </c>
      <c r="B718" s="33" t="s">
        <v>1492</v>
      </c>
      <c r="C718" t="s">
        <v>1493</v>
      </c>
      <c r="D718" s="33" t="s">
        <v>24</v>
      </c>
      <c r="E718" s="33" t="s">
        <v>55</v>
      </c>
      <c r="F718" s="33" t="s">
        <v>28</v>
      </c>
      <c r="G718" t="s">
        <v>10</v>
      </c>
      <c r="H718" s="33" t="s">
        <v>31</v>
      </c>
      <c r="I718" t="s">
        <v>44</v>
      </c>
      <c r="J718" s="33" t="s">
        <v>37</v>
      </c>
      <c r="K718" t="s">
        <v>42</v>
      </c>
      <c r="L718" s="33" t="s">
        <v>44</v>
      </c>
      <c r="M718">
        <v>37</v>
      </c>
      <c r="N718" s="33">
        <v>25</v>
      </c>
      <c r="O718" s="49">
        <v>0.15</v>
      </c>
      <c r="P718" s="56">
        <f t="shared" si="11"/>
        <v>138.75</v>
      </c>
      <c r="Q718">
        <v>786.25</v>
      </c>
      <c r="R718" s="58">
        <v>37</v>
      </c>
      <c r="S718" s="31">
        <v>823.25</v>
      </c>
    </row>
    <row r="719" spans="1:19" x14ac:dyDescent="0.35">
      <c r="A719" s="52">
        <v>43131</v>
      </c>
      <c r="B719" s="33" t="s">
        <v>1494</v>
      </c>
      <c r="C719" t="s">
        <v>1495</v>
      </c>
      <c r="D719" s="33" t="s">
        <v>26</v>
      </c>
      <c r="E719" s="33" t="s">
        <v>73</v>
      </c>
      <c r="F719" s="33" t="s">
        <v>29</v>
      </c>
      <c r="G719" t="s">
        <v>13</v>
      </c>
      <c r="H719" s="33" t="s">
        <v>31</v>
      </c>
      <c r="I719" t="s">
        <v>48</v>
      </c>
      <c r="J719" s="33" t="s">
        <v>36</v>
      </c>
      <c r="K719" t="s">
        <v>41</v>
      </c>
      <c r="L719" s="33" t="s">
        <v>44</v>
      </c>
      <c r="M719">
        <v>250</v>
      </c>
      <c r="N719" s="33">
        <v>15</v>
      </c>
      <c r="O719" s="49">
        <v>0.14000000000000001</v>
      </c>
      <c r="P719" s="56">
        <f t="shared" si="11"/>
        <v>525</v>
      </c>
      <c r="Q719">
        <v>3225</v>
      </c>
      <c r="R719" s="58">
        <v>50</v>
      </c>
      <c r="S719" s="31">
        <v>3275</v>
      </c>
    </row>
    <row r="720" spans="1:19" x14ac:dyDescent="0.35">
      <c r="A720" s="52">
        <v>42214</v>
      </c>
      <c r="B720" s="33" t="s">
        <v>1496</v>
      </c>
      <c r="C720" t="s">
        <v>1497</v>
      </c>
      <c r="D720" s="33" t="s">
        <v>26</v>
      </c>
      <c r="E720" s="33" t="s">
        <v>106</v>
      </c>
      <c r="F720" s="33" t="s">
        <v>27</v>
      </c>
      <c r="G720" t="s">
        <v>7</v>
      </c>
      <c r="H720" s="33" t="s">
        <v>31</v>
      </c>
      <c r="I720" t="s">
        <v>48</v>
      </c>
      <c r="J720" s="33" t="s">
        <v>36</v>
      </c>
      <c r="K720" t="s">
        <v>41</v>
      </c>
      <c r="L720" s="33" t="s">
        <v>45</v>
      </c>
      <c r="M720">
        <v>486</v>
      </c>
      <c r="N720" s="33">
        <v>12</v>
      </c>
      <c r="O720" s="49">
        <v>0.15</v>
      </c>
      <c r="P720" s="56">
        <f t="shared" si="11"/>
        <v>874.8</v>
      </c>
      <c r="Q720">
        <v>4957.2</v>
      </c>
      <c r="R720" s="58">
        <v>32</v>
      </c>
      <c r="S720" s="31">
        <v>4989.2</v>
      </c>
    </row>
    <row r="721" spans="1:19" x14ac:dyDescent="0.35">
      <c r="A721" s="52">
        <v>42845</v>
      </c>
      <c r="B721" s="33" t="s">
        <v>1498</v>
      </c>
      <c r="C721" t="s">
        <v>1499</v>
      </c>
      <c r="D721" s="33" t="s">
        <v>26</v>
      </c>
      <c r="E721" s="33" t="s">
        <v>52</v>
      </c>
      <c r="F721" s="33" t="s">
        <v>28</v>
      </c>
      <c r="G721" t="s">
        <v>10</v>
      </c>
      <c r="H721" s="33" t="s">
        <v>31</v>
      </c>
      <c r="I721" t="s">
        <v>46</v>
      </c>
      <c r="J721" s="33" t="s">
        <v>34</v>
      </c>
      <c r="K721" t="s">
        <v>42</v>
      </c>
      <c r="L721" s="33" t="s">
        <v>44</v>
      </c>
      <c r="M721">
        <v>272</v>
      </c>
      <c r="N721" s="33">
        <v>10</v>
      </c>
      <c r="O721" s="49">
        <v>0.15</v>
      </c>
      <c r="P721" s="56">
        <f t="shared" si="11"/>
        <v>408</v>
      </c>
      <c r="Q721">
        <v>2312</v>
      </c>
      <c r="R721" s="58">
        <v>22</v>
      </c>
      <c r="S721" s="31">
        <v>2334</v>
      </c>
    </row>
    <row r="722" spans="1:19" x14ac:dyDescent="0.35">
      <c r="A722" s="52">
        <v>42603</v>
      </c>
      <c r="B722" s="33" t="s">
        <v>1500</v>
      </c>
      <c r="C722" t="s">
        <v>1501</v>
      </c>
      <c r="D722" s="33" t="s">
        <v>26</v>
      </c>
      <c r="E722" s="33" t="s">
        <v>78</v>
      </c>
      <c r="F722" s="33" t="s">
        <v>29</v>
      </c>
      <c r="G722" t="s">
        <v>13</v>
      </c>
      <c r="H722" s="33" t="s">
        <v>33</v>
      </c>
      <c r="I722" t="s">
        <v>46</v>
      </c>
      <c r="J722" s="33" t="s">
        <v>34</v>
      </c>
      <c r="K722" t="s">
        <v>40</v>
      </c>
      <c r="L722" s="33" t="s">
        <v>45</v>
      </c>
      <c r="M722">
        <v>233</v>
      </c>
      <c r="N722" s="33">
        <v>8</v>
      </c>
      <c r="O722" s="49">
        <v>0.11</v>
      </c>
      <c r="P722" s="56">
        <f t="shared" si="11"/>
        <v>205.04</v>
      </c>
      <c r="Q722">
        <v>1658.96</v>
      </c>
      <c r="R722" s="58">
        <v>45</v>
      </c>
      <c r="S722" s="31">
        <v>1703.96</v>
      </c>
    </row>
    <row r="723" spans="1:19" x14ac:dyDescent="0.35">
      <c r="A723" s="52">
        <v>43117</v>
      </c>
      <c r="B723" s="33" t="s">
        <v>1502</v>
      </c>
      <c r="C723" t="s">
        <v>1503</v>
      </c>
      <c r="D723" s="33" t="s">
        <v>26</v>
      </c>
      <c r="E723" s="33" t="s">
        <v>55</v>
      </c>
      <c r="F723" s="33" t="s">
        <v>29</v>
      </c>
      <c r="G723" t="s">
        <v>10</v>
      </c>
      <c r="H723" s="33" t="s">
        <v>32</v>
      </c>
      <c r="I723" t="s">
        <v>47</v>
      </c>
      <c r="J723" s="33" t="s">
        <v>34</v>
      </c>
      <c r="K723" t="s">
        <v>41</v>
      </c>
      <c r="L723" s="33" t="s">
        <v>44</v>
      </c>
      <c r="M723">
        <v>289</v>
      </c>
      <c r="N723" s="33">
        <v>8</v>
      </c>
      <c r="O723" s="49">
        <v>0.17</v>
      </c>
      <c r="P723" s="56">
        <f t="shared" si="11"/>
        <v>393.04</v>
      </c>
      <c r="Q723">
        <v>1918.9599999999998</v>
      </c>
      <c r="R723" s="58">
        <v>49</v>
      </c>
      <c r="S723" s="31">
        <v>1967.9599999999998</v>
      </c>
    </row>
    <row r="724" spans="1:19" x14ac:dyDescent="0.35">
      <c r="A724" s="52">
        <v>42157</v>
      </c>
      <c r="B724" s="33" t="s">
        <v>1504</v>
      </c>
      <c r="C724" t="s">
        <v>1505</v>
      </c>
      <c r="D724" s="33" t="s">
        <v>24</v>
      </c>
      <c r="E724" s="33" t="s">
        <v>63</v>
      </c>
      <c r="F724" s="33" t="s">
        <v>27</v>
      </c>
      <c r="G724" t="s">
        <v>12</v>
      </c>
      <c r="H724" s="33" t="s">
        <v>31</v>
      </c>
      <c r="I724" t="s">
        <v>46</v>
      </c>
      <c r="J724" s="33" t="s">
        <v>36</v>
      </c>
      <c r="K724" t="s">
        <v>41</v>
      </c>
      <c r="L724" s="33" t="s">
        <v>46</v>
      </c>
      <c r="M724">
        <v>468</v>
      </c>
      <c r="N724" s="33">
        <v>12</v>
      </c>
      <c r="O724" s="49">
        <v>0.16</v>
      </c>
      <c r="P724" s="56">
        <f t="shared" si="11"/>
        <v>898.56</v>
      </c>
      <c r="Q724">
        <v>4717.4399999999996</v>
      </c>
      <c r="R724" s="58">
        <v>39</v>
      </c>
      <c r="S724" s="31">
        <v>4756.4399999999996</v>
      </c>
    </row>
    <row r="725" spans="1:19" x14ac:dyDescent="0.35">
      <c r="A725" s="52">
        <v>42179</v>
      </c>
      <c r="B725" s="33" t="s">
        <v>1506</v>
      </c>
      <c r="C725" t="s">
        <v>1507</v>
      </c>
      <c r="D725" s="33" t="s">
        <v>24</v>
      </c>
      <c r="E725" s="33" t="s">
        <v>52</v>
      </c>
      <c r="F725" s="33" t="s">
        <v>29</v>
      </c>
      <c r="G725" t="s">
        <v>6</v>
      </c>
      <c r="H725" s="33" t="s">
        <v>30</v>
      </c>
      <c r="I725" t="s">
        <v>45</v>
      </c>
      <c r="J725" s="33" t="s">
        <v>38</v>
      </c>
      <c r="K725" t="s">
        <v>40</v>
      </c>
      <c r="L725" s="33" t="s">
        <v>43</v>
      </c>
      <c r="M725">
        <v>15</v>
      </c>
      <c r="N725" s="33">
        <v>32</v>
      </c>
      <c r="O725" s="49">
        <v>0.13</v>
      </c>
      <c r="P725" s="56">
        <f t="shared" si="11"/>
        <v>62.400000000000006</v>
      </c>
      <c r="Q725">
        <v>417.6</v>
      </c>
      <c r="R725" s="58">
        <v>32</v>
      </c>
      <c r="S725" s="31">
        <v>449.6</v>
      </c>
    </row>
    <row r="726" spans="1:19" x14ac:dyDescent="0.35">
      <c r="A726" s="52">
        <v>43457</v>
      </c>
      <c r="B726" s="33" t="s">
        <v>1508</v>
      </c>
      <c r="C726" t="s">
        <v>1509</v>
      </c>
      <c r="D726" s="33" t="s">
        <v>24</v>
      </c>
      <c r="E726" s="33" t="s">
        <v>115</v>
      </c>
      <c r="F726" s="33" t="s">
        <v>28</v>
      </c>
      <c r="G726" t="s">
        <v>13</v>
      </c>
      <c r="H726" s="33" t="s">
        <v>30</v>
      </c>
      <c r="I726" t="s">
        <v>46</v>
      </c>
      <c r="J726" s="33" t="s">
        <v>35</v>
      </c>
      <c r="K726" t="s">
        <v>42</v>
      </c>
      <c r="L726" s="33" t="s">
        <v>44</v>
      </c>
      <c r="M726">
        <v>997</v>
      </c>
      <c r="N726" s="33">
        <v>10</v>
      </c>
      <c r="O726" s="49">
        <v>0.14000000000000001</v>
      </c>
      <c r="P726" s="56">
        <f t="shared" si="11"/>
        <v>1395.8000000000002</v>
      </c>
      <c r="Q726">
        <v>8574.1999999999989</v>
      </c>
      <c r="R726" s="58">
        <v>34</v>
      </c>
      <c r="S726" s="31">
        <v>8608.1999999999989</v>
      </c>
    </row>
    <row r="727" spans="1:19" x14ac:dyDescent="0.35">
      <c r="A727" s="52">
        <v>44208</v>
      </c>
      <c r="B727" s="33" t="s">
        <v>1510</v>
      </c>
      <c r="C727" t="s">
        <v>1511</v>
      </c>
      <c r="D727" s="33" t="s">
        <v>24</v>
      </c>
      <c r="E727" s="33" t="s">
        <v>68</v>
      </c>
      <c r="F727" s="33" t="s">
        <v>29</v>
      </c>
      <c r="G727" t="s">
        <v>6</v>
      </c>
      <c r="H727" s="33" t="s">
        <v>33</v>
      </c>
      <c r="I727" t="s">
        <v>47</v>
      </c>
      <c r="J727" s="33" t="s">
        <v>38</v>
      </c>
      <c r="K727" t="s">
        <v>39</v>
      </c>
      <c r="L727" s="33" t="s">
        <v>46</v>
      </c>
      <c r="M727">
        <v>16</v>
      </c>
      <c r="N727" s="33">
        <v>24</v>
      </c>
      <c r="O727" s="49">
        <v>0.2</v>
      </c>
      <c r="P727" s="56">
        <f t="shared" si="11"/>
        <v>76.800000000000011</v>
      </c>
      <c r="Q727">
        <v>307.20000000000005</v>
      </c>
      <c r="R727" s="58">
        <v>38</v>
      </c>
      <c r="S727" s="31">
        <v>345.20000000000005</v>
      </c>
    </row>
    <row r="728" spans="1:19" x14ac:dyDescent="0.35">
      <c r="A728" s="52">
        <v>44337</v>
      </c>
      <c r="B728" s="33" t="s">
        <v>1512</v>
      </c>
      <c r="C728" t="s">
        <v>1513</v>
      </c>
      <c r="D728" s="33" t="s">
        <v>24</v>
      </c>
      <c r="E728" s="33" t="s">
        <v>78</v>
      </c>
      <c r="F728" s="33" t="s">
        <v>27</v>
      </c>
      <c r="G728" t="s">
        <v>11</v>
      </c>
      <c r="H728" s="33" t="s">
        <v>31</v>
      </c>
      <c r="I728" t="s">
        <v>48</v>
      </c>
      <c r="J728" s="33" t="s">
        <v>35</v>
      </c>
      <c r="K728" t="s">
        <v>41</v>
      </c>
      <c r="L728" s="33" t="s">
        <v>46</v>
      </c>
      <c r="M728">
        <v>994</v>
      </c>
      <c r="N728" s="33">
        <v>6</v>
      </c>
      <c r="O728" s="49">
        <v>0.08</v>
      </c>
      <c r="P728" s="56">
        <f t="shared" si="11"/>
        <v>477.12</v>
      </c>
      <c r="Q728">
        <v>5486.88</v>
      </c>
      <c r="R728" s="58">
        <v>49</v>
      </c>
      <c r="S728" s="31">
        <v>5535.88</v>
      </c>
    </row>
    <row r="729" spans="1:19" x14ac:dyDescent="0.35">
      <c r="A729" s="52">
        <v>43948</v>
      </c>
      <c r="B729" s="33" t="s">
        <v>1514</v>
      </c>
      <c r="C729" t="s">
        <v>1515</v>
      </c>
      <c r="D729" s="33" t="s">
        <v>26</v>
      </c>
      <c r="E729" s="33" t="s">
        <v>115</v>
      </c>
      <c r="F729" s="33" t="s">
        <v>27</v>
      </c>
      <c r="G729" t="s">
        <v>13</v>
      </c>
      <c r="H729" s="33" t="s">
        <v>32</v>
      </c>
      <c r="I729" t="s">
        <v>47</v>
      </c>
      <c r="J729" s="33" t="s">
        <v>35</v>
      </c>
      <c r="K729" t="s">
        <v>42</v>
      </c>
      <c r="L729" s="33" t="s">
        <v>43</v>
      </c>
      <c r="M729">
        <v>1198</v>
      </c>
      <c r="N729" s="33">
        <v>4</v>
      </c>
      <c r="O729" s="49">
        <v>0.12</v>
      </c>
      <c r="P729" s="56">
        <f t="shared" si="11"/>
        <v>575.04</v>
      </c>
      <c r="Q729">
        <v>4216.96</v>
      </c>
      <c r="R729" s="58">
        <v>46</v>
      </c>
      <c r="S729" s="31">
        <v>4262.96</v>
      </c>
    </row>
    <row r="730" spans="1:19" x14ac:dyDescent="0.35">
      <c r="A730" s="52">
        <v>42755</v>
      </c>
      <c r="B730" s="33" t="s">
        <v>1516</v>
      </c>
      <c r="C730" t="s">
        <v>1517</v>
      </c>
      <c r="D730" s="33" t="s">
        <v>26</v>
      </c>
      <c r="E730" s="33" t="s">
        <v>85</v>
      </c>
      <c r="F730" s="33" t="s">
        <v>27</v>
      </c>
      <c r="G730" t="s">
        <v>12</v>
      </c>
      <c r="H730" s="33" t="s">
        <v>33</v>
      </c>
      <c r="I730" t="s">
        <v>48</v>
      </c>
      <c r="J730" s="33" t="s">
        <v>37</v>
      </c>
      <c r="K730" t="s">
        <v>41</v>
      </c>
      <c r="L730" s="33" t="s">
        <v>43</v>
      </c>
      <c r="M730">
        <v>90</v>
      </c>
      <c r="N730" s="33">
        <v>10</v>
      </c>
      <c r="O730" s="49">
        <v>0.14000000000000001</v>
      </c>
      <c r="P730" s="56">
        <f t="shared" si="11"/>
        <v>126.00000000000001</v>
      </c>
      <c r="Q730">
        <v>774</v>
      </c>
      <c r="R730" s="58">
        <v>37</v>
      </c>
      <c r="S730" s="31">
        <v>811</v>
      </c>
    </row>
    <row r="731" spans="1:19" x14ac:dyDescent="0.35">
      <c r="A731" s="52">
        <v>44595</v>
      </c>
      <c r="B731" s="33" t="s">
        <v>1518</v>
      </c>
      <c r="C731" t="s">
        <v>1519</v>
      </c>
      <c r="D731" s="33" t="s">
        <v>26</v>
      </c>
      <c r="E731" s="33" t="s">
        <v>52</v>
      </c>
      <c r="F731" s="33" t="s">
        <v>27</v>
      </c>
      <c r="G731" t="s">
        <v>6</v>
      </c>
      <c r="H731" s="33" t="s">
        <v>33</v>
      </c>
      <c r="I731" t="s">
        <v>44</v>
      </c>
      <c r="J731" s="33" t="s">
        <v>38</v>
      </c>
      <c r="K731" t="s">
        <v>41</v>
      </c>
      <c r="L731" s="33" t="s">
        <v>43</v>
      </c>
      <c r="M731">
        <v>12</v>
      </c>
      <c r="N731" s="33">
        <v>32</v>
      </c>
      <c r="O731" s="49">
        <v>0.16</v>
      </c>
      <c r="P731" s="56">
        <f t="shared" si="11"/>
        <v>61.44</v>
      </c>
      <c r="Q731">
        <v>322.56</v>
      </c>
      <c r="R731" s="58">
        <v>38</v>
      </c>
      <c r="S731" s="31">
        <v>360.56</v>
      </c>
    </row>
    <row r="732" spans="1:19" x14ac:dyDescent="0.35">
      <c r="A732" s="52">
        <v>44250</v>
      </c>
      <c r="B732" s="33" t="s">
        <v>1520</v>
      </c>
      <c r="C732" t="s">
        <v>1521</v>
      </c>
      <c r="D732" s="33" t="s">
        <v>26</v>
      </c>
      <c r="E732" s="33" t="s">
        <v>52</v>
      </c>
      <c r="F732" s="33" t="s">
        <v>27</v>
      </c>
      <c r="G732" t="s">
        <v>11</v>
      </c>
      <c r="H732" s="33" t="s">
        <v>31</v>
      </c>
      <c r="I732" t="s">
        <v>44</v>
      </c>
      <c r="J732" s="33" t="s">
        <v>35</v>
      </c>
      <c r="K732" t="s">
        <v>42</v>
      </c>
      <c r="L732" s="33" t="s">
        <v>46</v>
      </c>
      <c r="M732">
        <v>750</v>
      </c>
      <c r="N732" s="33">
        <v>4</v>
      </c>
      <c r="O732" s="49">
        <v>0.13</v>
      </c>
      <c r="P732" s="56">
        <f t="shared" si="11"/>
        <v>390</v>
      </c>
      <c r="Q732">
        <v>2610</v>
      </c>
      <c r="R732" s="58">
        <v>34</v>
      </c>
      <c r="S732" s="31">
        <v>2644</v>
      </c>
    </row>
    <row r="733" spans="1:19" x14ac:dyDescent="0.35">
      <c r="A733" s="52">
        <v>43714</v>
      </c>
      <c r="B733" s="33" t="s">
        <v>1522</v>
      </c>
      <c r="C733" t="s">
        <v>1523</v>
      </c>
      <c r="D733" s="33" t="s">
        <v>25</v>
      </c>
      <c r="E733" s="33" t="s">
        <v>85</v>
      </c>
      <c r="F733" s="33" t="s">
        <v>27</v>
      </c>
      <c r="G733" t="s">
        <v>9</v>
      </c>
      <c r="H733" s="33" t="s">
        <v>32</v>
      </c>
      <c r="I733" t="s">
        <v>48</v>
      </c>
      <c r="J733" s="33" t="s">
        <v>37</v>
      </c>
      <c r="K733" t="s">
        <v>42</v>
      </c>
      <c r="L733" s="33" t="s">
        <v>43</v>
      </c>
      <c r="M733">
        <v>71</v>
      </c>
      <c r="N733" s="33">
        <v>10</v>
      </c>
      <c r="O733" s="49">
        <v>0.12</v>
      </c>
      <c r="P733" s="56">
        <f t="shared" si="11"/>
        <v>85.2</v>
      </c>
      <c r="Q733">
        <v>624.80000000000007</v>
      </c>
      <c r="R733" s="58">
        <v>33</v>
      </c>
      <c r="S733" s="31">
        <v>657.80000000000007</v>
      </c>
    </row>
    <row r="734" spans="1:19" x14ac:dyDescent="0.35">
      <c r="A734" s="52">
        <v>43488</v>
      </c>
      <c r="B734" s="33" t="s">
        <v>1524</v>
      </c>
      <c r="C734" t="s">
        <v>1525</v>
      </c>
      <c r="D734" s="33" t="s">
        <v>26</v>
      </c>
      <c r="E734" s="33" t="s">
        <v>78</v>
      </c>
      <c r="F734" s="33" t="s">
        <v>27</v>
      </c>
      <c r="G734" t="s">
        <v>6</v>
      </c>
      <c r="H734" s="33" t="s">
        <v>33</v>
      </c>
      <c r="I734" t="s">
        <v>48</v>
      </c>
      <c r="J734" s="33" t="s">
        <v>38</v>
      </c>
      <c r="K734" t="s">
        <v>41</v>
      </c>
      <c r="L734" s="33" t="s">
        <v>46</v>
      </c>
      <c r="M734">
        <v>16</v>
      </c>
      <c r="N734" s="33">
        <v>32</v>
      </c>
      <c r="O734" s="49">
        <v>0.08</v>
      </c>
      <c r="P734" s="56">
        <f t="shared" si="11"/>
        <v>40.96</v>
      </c>
      <c r="Q734">
        <v>471.04</v>
      </c>
      <c r="R734" s="58">
        <v>33</v>
      </c>
      <c r="S734" s="31">
        <v>504.04</v>
      </c>
    </row>
    <row r="735" spans="1:19" x14ac:dyDescent="0.35">
      <c r="A735" s="52">
        <v>42510</v>
      </c>
      <c r="B735" s="33" t="s">
        <v>1526</v>
      </c>
      <c r="C735" t="s">
        <v>1527</v>
      </c>
      <c r="D735" s="33" t="s">
        <v>26</v>
      </c>
      <c r="E735" s="33" t="s">
        <v>58</v>
      </c>
      <c r="F735" s="33" t="s">
        <v>27</v>
      </c>
      <c r="G735" t="s">
        <v>10</v>
      </c>
      <c r="H735" s="33" t="s">
        <v>32</v>
      </c>
      <c r="I735" t="s">
        <v>44</v>
      </c>
      <c r="J735" s="33" t="s">
        <v>35</v>
      </c>
      <c r="K735" t="s">
        <v>39</v>
      </c>
      <c r="L735" s="33" t="s">
        <v>45</v>
      </c>
      <c r="M735">
        <v>1162</v>
      </c>
      <c r="N735" s="33">
        <v>8</v>
      </c>
      <c r="O735" s="49">
        <v>0.15</v>
      </c>
      <c r="P735" s="56">
        <f t="shared" si="11"/>
        <v>1394.3999999999999</v>
      </c>
      <c r="Q735">
        <v>7901.5999999999995</v>
      </c>
      <c r="R735" s="58">
        <v>29</v>
      </c>
      <c r="S735" s="31">
        <v>7930.5999999999995</v>
      </c>
    </row>
    <row r="736" spans="1:19" x14ac:dyDescent="0.35">
      <c r="A736" s="52">
        <v>43376</v>
      </c>
      <c r="B736" s="33" t="s">
        <v>1528</v>
      </c>
      <c r="C736" t="s">
        <v>1529</v>
      </c>
      <c r="D736" s="33" t="s">
        <v>24</v>
      </c>
      <c r="E736" s="33" t="s">
        <v>85</v>
      </c>
      <c r="F736" s="33" t="s">
        <v>27</v>
      </c>
      <c r="G736" t="s">
        <v>13</v>
      </c>
      <c r="H736" s="33" t="s">
        <v>30</v>
      </c>
      <c r="I736" t="s">
        <v>46</v>
      </c>
      <c r="J736" s="33" t="s">
        <v>37</v>
      </c>
      <c r="K736" t="s">
        <v>41</v>
      </c>
      <c r="L736" s="33" t="s">
        <v>46</v>
      </c>
      <c r="M736">
        <v>31</v>
      </c>
      <c r="N736" s="33">
        <v>20</v>
      </c>
      <c r="O736" s="49">
        <v>0.09</v>
      </c>
      <c r="P736" s="56">
        <f t="shared" si="11"/>
        <v>55.8</v>
      </c>
      <c r="Q736">
        <v>564.19999999999993</v>
      </c>
      <c r="R736" s="58">
        <v>26</v>
      </c>
      <c r="S736" s="31">
        <v>590.19999999999993</v>
      </c>
    </row>
    <row r="737" spans="1:19" x14ac:dyDescent="0.35">
      <c r="A737" s="52">
        <v>43064</v>
      </c>
      <c r="B737" s="33" t="s">
        <v>1530</v>
      </c>
      <c r="C737" t="s">
        <v>1531</v>
      </c>
      <c r="D737" s="33" t="s">
        <v>24</v>
      </c>
      <c r="E737" s="33" t="s">
        <v>85</v>
      </c>
      <c r="F737" s="33" t="s">
        <v>28</v>
      </c>
      <c r="G737" t="s">
        <v>8</v>
      </c>
      <c r="H737" s="33" t="s">
        <v>33</v>
      </c>
      <c r="I737" t="s">
        <v>46</v>
      </c>
      <c r="J737" s="33" t="s">
        <v>38</v>
      </c>
      <c r="K737" t="s">
        <v>40</v>
      </c>
      <c r="L737" s="33" t="s">
        <v>46</v>
      </c>
      <c r="M737">
        <v>12</v>
      </c>
      <c r="N737" s="33">
        <v>40</v>
      </c>
      <c r="O737" s="49">
        <v>0.11</v>
      </c>
      <c r="P737" s="56">
        <f t="shared" si="11"/>
        <v>52.800000000000004</v>
      </c>
      <c r="Q737">
        <v>427.20000000000005</v>
      </c>
      <c r="R737" s="58">
        <v>35</v>
      </c>
      <c r="S737" s="31">
        <v>462.20000000000005</v>
      </c>
    </row>
    <row r="738" spans="1:19" x14ac:dyDescent="0.35">
      <c r="A738" s="52">
        <v>43607</v>
      </c>
      <c r="B738" s="33" t="s">
        <v>1532</v>
      </c>
      <c r="C738" t="s">
        <v>1533</v>
      </c>
      <c r="D738" s="33" t="s">
        <v>24</v>
      </c>
      <c r="E738" s="33" t="s">
        <v>63</v>
      </c>
      <c r="F738" s="33" t="s">
        <v>28</v>
      </c>
      <c r="G738" t="s">
        <v>12</v>
      </c>
      <c r="H738" s="33" t="s">
        <v>33</v>
      </c>
      <c r="I738" t="s">
        <v>43</v>
      </c>
      <c r="J738" s="33" t="s">
        <v>37</v>
      </c>
      <c r="K738" t="s">
        <v>39</v>
      </c>
      <c r="L738" s="33" t="s">
        <v>45</v>
      </c>
      <c r="M738">
        <v>71</v>
      </c>
      <c r="N738" s="33">
        <v>15</v>
      </c>
      <c r="O738" s="49">
        <v>0.1</v>
      </c>
      <c r="P738" s="56">
        <f t="shared" si="11"/>
        <v>106.5</v>
      </c>
      <c r="Q738">
        <v>958.5</v>
      </c>
      <c r="R738" s="58">
        <v>28</v>
      </c>
      <c r="S738" s="31">
        <v>986.5</v>
      </c>
    </row>
    <row r="739" spans="1:19" x14ac:dyDescent="0.35">
      <c r="A739" s="52">
        <v>43748</v>
      </c>
      <c r="B739" s="33" t="s">
        <v>1534</v>
      </c>
      <c r="C739" t="s">
        <v>1535</v>
      </c>
      <c r="D739" s="33" t="s">
        <v>24</v>
      </c>
      <c r="E739" s="33" t="s">
        <v>106</v>
      </c>
      <c r="F739" s="33" t="s">
        <v>27</v>
      </c>
      <c r="G739" t="s">
        <v>13</v>
      </c>
      <c r="H739" s="33" t="s">
        <v>30</v>
      </c>
      <c r="I739" t="s">
        <v>43</v>
      </c>
      <c r="J739" s="33" t="s">
        <v>34</v>
      </c>
      <c r="K739" t="s">
        <v>40</v>
      </c>
      <c r="L739" s="33" t="s">
        <v>45</v>
      </c>
      <c r="M739">
        <v>284</v>
      </c>
      <c r="N739" s="33">
        <v>4</v>
      </c>
      <c r="O739" s="49">
        <v>0.08</v>
      </c>
      <c r="P739" s="56">
        <f t="shared" si="11"/>
        <v>90.88</v>
      </c>
      <c r="Q739">
        <v>1045.1200000000001</v>
      </c>
      <c r="R739" s="58">
        <v>44</v>
      </c>
      <c r="S739" s="31">
        <v>1089.1200000000001</v>
      </c>
    </row>
    <row r="740" spans="1:19" x14ac:dyDescent="0.35">
      <c r="A740" s="52">
        <v>44090</v>
      </c>
      <c r="B740" s="33" t="s">
        <v>1536</v>
      </c>
      <c r="C740" t="s">
        <v>1537</v>
      </c>
      <c r="D740" s="33" t="s">
        <v>26</v>
      </c>
      <c r="E740" s="33" t="s">
        <v>58</v>
      </c>
      <c r="F740" s="33" t="s">
        <v>27</v>
      </c>
      <c r="G740" t="s">
        <v>10</v>
      </c>
      <c r="H740" s="33" t="s">
        <v>33</v>
      </c>
      <c r="I740" t="s">
        <v>47</v>
      </c>
      <c r="J740" s="33" t="s">
        <v>34</v>
      </c>
      <c r="K740" t="s">
        <v>41</v>
      </c>
      <c r="L740" s="33" t="s">
        <v>44</v>
      </c>
      <c r="M740">
        <v>213</v>
      </c>
      <c r="N740" s="33">
        <v>10</v>
      </c>
      <c r="O740" s="49">
        <v>0.18</v>
      </c>
      <c r="P740" s="56">
        <f t="shared" si="11"/>
        <v>383.4</v>
      </c>
      <c r="Q740">
        <v>1746.6000000000001</v>
      </c>
      <c r="R740" s="58">
        <v>21</v>
      </c>
      <c r="S740" s="31">
        <v>1767.6000000000001</v>
      </c>
    </row>
    <row r="741" spans="1:19" x14ac:dyDescent="0.35">
      <c r="A741" s="52">
        <v>43682</v>
      </c>
      <c r="B741" s="33" t="s">
        <v>1538</v>
      </c>
      <c r="C741" t="s">
        <v>1539</v>
      </c>
      <c r="D741" s="33" t="s">
        <v>25</v>
      </c>
      <c r="E741" s="33" t="s">
        <v>58</v>
      </c>
      <c r="F741" s="33" t="s">
        <v>29</v>
      </c>
      <c r="G741" t="s">
        <v>6</v>
      </c>
      <c r="H741" s="33" t="s">
        <v>30</v>
      </c>
      <c r="I741" t="s">
        <v>46</v>
      </c>
      <c r="J741" s="33" t="s">
        <v>34</v>
      </c>
      <c r="K741" t="s">
        <v>41</v>
      </c>
      <c r="L741" s="33" t="s">
        <v>45</v>
      </c>
      <c r="M741">
        <v>269</v>
      </c>
      <c r="N741" s="33">
        <v>4</v>
      </c>
      <c r="O741" s="49">
        <v>0.17</v>
      </c>
      <c r="P741" s="56">
        <f t="shared" si="11"/>
        <v>182.92000000000002</v>
      </c>
      <c r="Q741">
        <v>893.07999999999993</v>
      </c>
      <c r="R741" s="58">
        <v>33</v>
      </c>
      <c r="S741" s="31">
        <v>926.07999999999993</v>
      </c>
    </row>
    <row r="742" spans="1:19" x14ac:dyDescent="0.35">
      <c r="A742" s="52">
        <v>42386</v>
      </c>
      <c r="B742" s="33" t="s">
        <v>1540</v>
      </c>
      <c r="C742" t="s">
        <v>1541</v>
      </c>
      <c r="D742" s="33" t="s">
        <v>25</v>
      </c>
      <c r="E742" s="33" t="s">
        <v>55</v>
      </c>
      <c r="F742" s="33" t="s">
        <v>29</v>
      </c>
      <c r="G742" t="s">
        <v>11</v>
      </c>
      <c r="H742" s="33" t="s">
        <v>31</v>
      </c>
      <c r="I742" t="s">
        <v>44</v>
      </c>
      <c r="J742" s="33" t="s">
        <v>36</v>
      </c>
      <c r="K742" t="s">
        <v>42</v>
      </c>
      <c r="L742" s="33" t="s">
        <v>43</v>
      </c>
      <c r="M742">
        <v>463</v>
      </c>
      <c r="N742" s="33">
        <v>9</v>
      </c>
      <c r="O742" s="49">
        <v>0.13</v>
      </c>
      <c r="P742" s="56">
        <f t="shared" si="11"/>
        <v>541.70999999999992</v>
      </c>
      <c r="Q742">
        <v>3625.29</v>
      </c>
      <c r="R742" s="58">
        <v>31</v>
      </c>
      <c r="S742" s="31">
        <v>3656.29</v>
      </c>
    </row>
    <row r="743" spans="1:19" x14ac:dyDescent="0.35">
      <c r="A743" s="52">
        <v>42292</v>
      </c>
      <c r="B743" s="33" t="s">
        <v>1542</v>
      </c>
      <c r="C743" t="s">
        <v>1543</v>
      </c>
      <c r="D743" s="33" t="s">
        <v>24</v>
      </c>
      <c r="E743" s="33" t="s">
        <v>73</v>
      </c>
      <c r="F743" s="33" t="s">
        <v>27</v>
      </c>
      <c r="G743" t="s">
        <v>6</v>
      </c>
      <c r="H743" s="33" t="s">
        <v>30</v>
      </c>
      <c r="I743" t="s">
        <v>46</v>
      </c>
      <c r="J743" s="33" t="s">
        <v>34</v>
      </c>
      <c r="K743" t="s">
        <v>41</v>
      </c>
      <c r="L743" s="33" t="s">
        <v>44</v>
      </c>
      <c r="M743">
        <v>205</v>
      </c>
      <c r="N743" s="33">
        <v>8</v>
      </c>
      <c r="O743" s="49">
        <v>0.19</v>
      </c>
      <c r="P743" s="56">
        <f t="shared" si="11"/>
        <v>311.60000000000002</v>
      </c>
      <c r="Q743">
        <v>1328.4</v>
      </c>
      <c r="R743" s="58">
        <v>23</v>
      </c>
      <c r="S743" s="31">
        <v>1351.4</v>
      </c>
    </row>
    <row r="744" spans="1:19" x14ac:dyDescent="0.35">
      <c r="A744" s="52">
        <v>42669</v>
      </c>
      <c r="B744" s="33" t="s">
        <v>1544</v>
      </c>
      <c r="C744" t="s">
        <v>1545</v>
      </c>
      <c r="D744" s="33" t="s">
        <v>26</v>
      </c>
      <c r="E744" s="33" t="s">
        <v>115</v>
      </c>
      <c r="F744" s="33" t="s">
        <v>29</v>
      </c>
      <c r="G744" t="s">
        <v>11</v>
      </c>
      <c r="H744" s="33" t="s">
        <v>33</v>
      </c>
      <c r="I744" t="s">
        <v>47</v>
      </c>
      <c r="J744" s="33" t="s">
        <v>34</v>
      </c>
      <c r="K744" t="s">
        <v>42</v>
      </c>
      <c r="L744" s="33" t="s">
        <v>44</v>
      </c>
      <c r="M744">
        <v>255</v>
      </c>
      <c r="N744" s="33">
        <v>10</v>
      </c>
      <c r="O744" s="49">
        <v>0.19</v>
      </c>
      <c r="P744" s="56">
        <f t="shared" si="11"/>
        <v>484.5</v>
      </c>
      <c r="Q744">
        <v>2065.5000000000005</v>
      </c>
      <c r="R744" s="58">
        <v>30</v>
      </c>
      <c r="S744" s="31">
        <v>2095.5000000000005</v>
      </c>
    </row>
    <row r="745" spans="1:19" x14ac:dyDescent="0.35">
      <c r="A745" s="52">
        <v>43357</v>
      </c>
      <c r="B745" s="33" t="s">
        <v>1546</v>
      </c>
      <c r="C745" t="s">
        <v>1547</v>
      </c>
      <c r="D745" s="33" t="s">
        <v>24</v>
      </c>
      <c r="E745" s="33" t="s">
        <v>106</v>
      </c>
      <c r="F745" s="33" t="s">
        <v>28</v>
      </c>
      <c r="G745" t="s">
        <v>8</v>
      </c>
      <c r="H745" s="33" t="s">
        <v>31</v>
      </c>
      <c r="I745" t="s">
        <v>47</v>
      </c>
      <c r="J745" s="33" t="s">
        <v>35</v>
      </c>
      <c r="K745" t="s">
        <v>41</v>
      </c>
      <c r="L745" s="33" t="s">
        <v>44</v>
      </c>
      <c r="M745">
        <v>1078</v>
      </c>
      <c r="N745" s="33">
        <v>4</v>
      </c>
      <c r="O745" s="49">
        <v>0.08</v>
      </c>
      <c r="P745" s="56">
        <f t="shared" si="11"/>
        <v>344.96</v>
      </c>
      <c r="Q745">
        <v>3967.04</v>
      </c>
      <c r="R745" s="58">
        <v>45</v>
      </c>
      <c r="S745" s="31">
        <v>4012.04</v>
      </c>
    </row>
    <row r="746" spans="1:19" x14ac:dyDescent="0.35">
      <c r="A746" s="52">
        <v>43508</v>
      </c>
      <c r="B746" s="33" t="s">
        <v>1548</v>
      </c>
      <c r="C746" t="s">
        <v>1549</v>
      </c>
      <c r="D746" s="33" t="s">
        <v>24</v>
      </c>
      <c r="E746" s="33" t="s">
        <v>78</v>
      </c>
      <c r="F746" s="33" t="s">
        <v>28</v>
      </c>
      <c r="G746" t="s">
        <v>10</v>
      </c>
      <c r="H746" s="33" t="s">
        <v>31</v>
      </c>
      <c r="I746" t="s">
        <v>44</v>
      </c>
      <c r="J746" s="33" t="s">
        <v>34</v>
      </c>
      <c r="K746" t="s">
        <v>39</v>
      </c>
      <c r="L746" s="33" t="s">
        <v>45</v>
      </c>
      <c r="M746">
        <v>220</v>
      </c>
      <c r="N746" s="33">
        <v>4</v>
      </c>
      <c r="O746" s="49">
        <v>0.19</v>
      </c>
      <c r="P746" s="56">
        <f t="shared" si="11"/>
        <v>167.2</v>
      </c>
      <c r="Q746">
        <v>712.80000000000007</v>
      </c>
      <c r="R746" s="58">
        <v>31</v>
      </c>
      <c r="S746" s="31">
        <v>743.80000000000007</v>
      </c>
    </row>
    <row r="747" spans="1:19" x14ac:dyDescent="0.35">
      <c r="A747" s="52">
        <v>43574</v>
      </c>
      <c r="B747" s="33" t="s">
        <v>1550</v>
      </c>
      <c r="C747" t="s">
        <v>1551</v>
      </c>
      <c r="D747" s="33" t="s">
        <v>24</v>
      </c>
      <c r="E747" s="33" t="s">
        <v>63</v>
      </c>
      <c r="F747" s="33" t="s">
        <v>29</v>
      </c>
      <c r="G747" t="s">
        <v>9</v>
      </c>
      <c r="H747" s="33" t="s">
        <v>31</v>
      </c>
      <c r="I747" t="s">
        <v>47</v>
      </c>
      <c r="J747" s="33" t="s">
        <v>37</v>
      </c>
      <c r="K747" t="s">
        <v>42</v>
      </c>
      <c r="L747" s="33" t="s">
        <v>43</v>
      </c>
      <c r="M747">
        <v>87</v>
      </c>
      <c r="N747" s="33">
        <v>20</v>
      </c>
      <c r="O747" s="49">
        <v>0.18</v>
      </c>
      <c r="P747" s="56">
        <f t="shared" si="11"/>
        <v>313.2</v>
      </c>
      <c r="Q747">
        <v>1426.8000000000002</v>
      </c>
      <c r="R747" s="58">
        <v>48</v>
      </c>
      <c r="S747" s="31">
        <v>1474.8000000000002</v>
      </c>
    </row>
    <row r="748" spans="1:19" x14ac:dyDescent="0.35">
      <c r="A748" s="52">
        <v>43656</v>
      </c>
      <c r="B748" s="33" t="s">
        <v>1552</v>
      </c>
      <c r="C748" t="s">
        <v>1553</v>
      </c>
      <c r="D748" s="33" t="s">
        <v>25</v>
      </c>
      <c r="E748" s="33" t="s">
        <v>78</v>
      </c>
      <c r="F748" s="33" t="s">
        <v>27</v>
      </c>
      <c r="G748" t="s">
        <v>7</v>
      </c>
      <c r="H748" s="33" t="s">
        <v>33</v>
      </c>
      <c r="I748" t="s">
        <v>48</v>
      </c>
      <c r="J748" s="33" t="s">
        <v>35</v>
      </c>
      <c r="K748" t="s">
        <v>41</v>
      </c>
      <c r="L748" s="33" t="s">
        <v>43</v>
      </c>
      <c r="M748">
        <v>712</v>
      </c>
      <c r="N748" s="33">
        <v>6</v>
      </c>
      <c r="O748" s="49">
        <v>0.17</v>
      </c>
      <c r="P748" s="56">
        <f t="shared" si="11"/>
        <v>726.24</v>
      </c>
      <c r="Q748">
        <v>3545.7599999999998</v>
      </c>
      <c r="R748" s="58">
        <v>35</v>
      </c>
      <c r="S748" s="31">
        <v>3580.7599999999998</v>
      </c>
    </row>
    <row r="749" spans="1:19" x14ac:dyDescent="0.35">
      <c r="A749" s="52">
        <v>43817</v>
      </c>
      <c r="B749" s="33" t="s">
        <v>1554</v>
      </c>
      <c r="C749" t="s">
        <v>1555</v>
      </c>
      <c r="D749" s="33" t="s">
        <v>24</v>
      </c>
      <c r="E749" s="33" t="s">
        <v>55</v>
      </c>
      <c r="F749" s="33" t="s">
        <v>27</v>
      </c>
      <c r="G749" t="s">
        <v>8</v>
      </c>
      <c r="H749" s="33" t="s">
        <v>30</v>
      </c>
      <c r="I749" t="s">
        <v>43</v>
      </c>
      <c r="J749" s="33" t="s">
        <v>36</v>
      </c>
      <c r="K749" t="s">
        <v>41</v>
      </c>
      <c r="L749" s="33" t="s">
        <v>43</v>
      </c>
      <c r="M749">
        <v>333</v>
      </c>
      <c r="N749" s="33">
        <v>6</v>
      </c>
      <c r="O749" s="49">
        <v>0.08</v>
      </c>
      <c r="P749" s="56">
        <f t="shared" si="11"/>
        <v>159.84</v>
      </c>
      <c r="Q749">
        <v>1838.16</v>
      </c>
      <c r="R749" s="58">
        <v>46</v>
      </c>
      <c r="S749" s="31">
        <v>1884.16</v>
      </c>
    </row>
    <row r="750" spans="1:19" x14ac:dyDescent="0.35">
      <c r="A750" s="52">
        <v>43333</v>
      </c>
      <c r="B750" s="33" t="s">
        <v>1556</v>
      </c>
      <c r="C750" t="s">
        <v>1557</v>
      </c>
      <c r="D750" s="33" t="s">
        <v>24</v>
      </c>
      <c r="E750" s="33" t="s">
        <v>106</v>
      </c>
      <c r="F750" s="33" t="s">
        <v>29</v>
      </c>
      <c r="G750" t="s">
        <v>6</v>
      </c>
      <c r="H750" s="33" t="s">
        <v>30</v>
      </c>
      <c r="I750" t="s">
        <v>47</v>
      </c>
      <c r="J750" s="33" t="s">
        <v>35</v>
      </c>
      <c r="K750" t="s">
        <v>41</v>
      </c>
      <c r="L750" s="33" t="s">
        <v>45</v>
      </c>
      <c r="M750">
        <v>930</v>
      </c>
      <c r="N750" s="33">
        <v>10</v>
      </c>
      <c r="O750" s="49">
        <v>0.12</v>
      </c>
      <c r="P750" s="56">
        <f t="shared" si="11"/>
        <v>1116</v>
      </c>
      <c r="Q750">
        <v>8184.0000000000009</v>
      </c>
      <c r="R750" s="58">
        <v>28</v>
      </c>
      <c r="S750" s="31">
        <v>8212</v>
      </c>
    </row>
    <row r="751" spans="1:19" x14ac:dyDescent="0.35">
      <c r="A751" s="52">
        <v>42761</v>
      </c>
      <c r="B751" s="33" t="s">
        <v>1558</v>
      </c>
      <c r="C751" t="s">
        <v>1559</v>
      </c>
      <c r="D751" s="33" t="s">
        <v>24</v>
      </c>
      <c r="E751" s="33" t="s">
        <v>115</v>
      </c>
      <c r="F751" s="33" t="s">
        <v>29</v>
      </c>
      <c r="G751" t="s">
        <v>9</v>
      </c>
      <c r="H751" s="33" t="s">
        <v>32</v>
      </c>
      <c r="I751" t="s">
        <v>44</v>
      </c>
      <c r="J751" s="33" t="s">
        <v>34</v>
      </c>
      <c r="K751" t="s">
        <v>41</v>
      </c>
      <c r="L751" s="33" t="s">
        <v>46</v>
      </c>
      <c r="M751">
        <v>256</v>
      </c>
      <c r="N751" s="33">
        <v>6</v>
      </c>
      <c r="O751" s="49">
        <v>0.09</v>
      </c>
      <c r="P751" s="56">
        <f t="shared" si="11"/>
        <v>138.24</v>
      </c>
      <c r="Q751">
        <v>1397.76</v>
      </c>
      <c r="R751" s="58">
        <v>50</v>
      </c>
      <c r="S751" s="31">
        <v>1447.76</v>
      </c>
    </row>
    <row r="752" spans="1:19" x14ac:dyDescent="0.35">
      <c r="A752" s="52">
        <v>42688</v>
      </c>
      <c r="B752" s="33" t="s">
        <v>1560</v>
      </c>
      <c r="C752" t="s">
        <v>1561</v>
      </c>
      <c r="D752" s="33" t="s">
        <v>24</v>
      </c>
      <c r="E752" s="33" t="s">
        <v>73</v>
      </c>
      <c r="F752" s="33" t="s">
        <v>27</v>
      </c>
      <c r="G752" t="s">
        <v>8</v>
      </c>
      <c r="H752" s="33" t="s">
        <v>31</v>
      </c>
      <c r="I752" t="s">
        <v>48</v>
      </c>
      <c r="J752" s="33" t="s">
        <v>35</v>
      </c>
      <c r="K752" t="s">
        <v>39</v>
      </c>
      <c r="L752" s="33" t="s">
        <v>45</v>
      </c>
      <c r="M752">
        <v>1064</v>
      </c>
      <c r="N752" s="33">
        <v>10</v>
      </c>
      <c r="O752" s="49">
        <v>0.08</v>
      </c>
      <c r="P752" s="56">
        <f t="shared" si="11"/>
        <v>851.2</v>
      </c>
      <c r="Q752">
        <v>9788.8000000000011</v>
      </c>
      <c r="R752" s="58">
        <v>31</v>
      </c>
      <c r="S752" s="31">
        <v>9819.8000000000011</v>
      </c>
    </row>
    <row r="753" spans="1:19" x14ac:dyDescent="0.35">
      <c r="A753" s="52">
        <v>44244</v>
      </c>
      <c r="B753" s="33" t="s">
        <v>1562</v>
      </c>
      <c r="C753" t="s">
        <v>1563</v>
      </c>
      <c r="D753" s="33" t="s">
        <v>26</v>
      </c>
      <c r="E753" s="33" t="s">
        <v>85</v>
      </c>
      <c r="F753" s="33" t="s">
        <v>27</v>
      </c>
      <c r="G753" t="s">
        <v>10</v>
      </c>
      <c r="H753" s="33" t="s">
        <v>31</v>
      </c>
      <c r="I753" t="s">
        <v>47</v>
      </c>
      <c r="J753" s="33" t="s">
        <v>37</v>
      </c>
      <c r="K753" t="s">
        <v>39</v>
      </c>
      <c r="L753" s="33" t="s">
        <v>43</v>
      </c>
      <c r="M753">
        <v>52</v>
      </c>
      <c r="N753" s="33">
        <v>25</v>
      </c>
      <c r="O753" s="49">
        <v>0.13</v>
      </c>
      <c r="P753" s="56">
        <f t="shared" si="11"/>
        <v>169</v>
      </c>
      <c r="Q753">
        <v>1131</v>
      </c>
      <c r="R753" s="58">
        <v>35</v>
      </c>
      <c r="S753" s="31">
        <v>1166</v>
      </c>
    </row>
    <row r="754" spans="1:19" x14ac:dyDescent="0.35">
      <c r="A754" s="52">
        <v>43510</v>
      </c>
      <c r="B754" s="33" t="s">
        <v>1564</v>
      </c>
      <c r="C754" t="s">
        <v>1565</v>
      </c>
      <c r="D754" s="33" t="s">
        <v>24</v>
      </c>
      <c r="E754" s="33" t="s">
        <v>85</v>
      </c>
      <c r="F754" s="33" t="s">
        <v>27</v>
      </c>
      <c r="G754" t="s">
        <v>11</v>
      </c>
      <c r="H754" s="33" t="s">
        <v>33</v>
      </c>
      <c r="I754" t="s">
        <v>46</v>
      </c>
      <c r="J754" s="33" t="s">
        <v>34</v>
      </c>
      <c r="K754" t="s">
        <v>39</v>
      </c>
      <c r="L754" s="33" t="s">
        <v>43</v>
      </c>
      <c r="M754">
        <v>241</v>
      </c>
      <c r="N754" s="33">
        <v>6</v>
      </c>
      <c r="O754" s="49">
        <v>0.15</v>
      </c>
      <c r="P754" s="56">
        <f t="shared" si="11"/>
        <v>216.89999999999998</v>
      </c>
      <c r="Q754">
        <v>1229.0999999999999</v>
      </c>
      <c r="R754" s="58">
        <v>24</v>
      </c>
      <c r="S754" s="31">
        <v>1253.0999999999999</v>
      </c>
    </row>
    <row r="755" spans="1:19" x14ac:dyDescent="0.35">
      <c r="A755" s="52">
        <v>42647</v>
      </c>
      <c r="B755" s="33" t="s">
        <v>1566</v>
      </c>
      <c r="C755" t="s">
        <v>1567</v>
      </c>
      <c r="D755" s="33" t="s">
        <v>26</v>
      </c>
      <c r="E755" s="33" t="s">
        <v>85</v>
      </c>
      <c r="F755" s="33" t="s">
        <v>28</v>
      </c>
      <c r="G755" t="s">
        <v>11</v>
      </c>
      <c r="H755" s="33" t="s">
        <v>32</v>
      </c>
      <c r="I755" t="s">
        <v>45</v>
      </c>
      <c r="J755" s="33" t="s">
        <v>36</v>
      </c>
      <c r="K755" t="s">
        <v>42</v>
      </c>
      <c r="L755" s="33" t="s">
        <v>45</v>
      </c>
      <c r="M755">
        <v>255</v>
      </c>
      <c r="N755" s="33">
        <v>9</v>
      </c>
      <c r="O755" s="49">
        <v>0.14000000000000001</v>
      </c>
      <c r="P755" s="56">
        <f t="shared" si="11"/>
        <v>321.30000000000007</v>
      </c>
      <c r="Q755">
        <v>1973.7</v>
      </c>
      <c r="R755" s="58">
        <v>21</v>
      </c>
      <c r="S755" s="31">
        <v>1994.7</v>
      </c>
    </row>
    <row r="756" spans="1:19" x14ac:dyDescent="0.35">
      <c r="A756" s="52">
        <v>44385</v>
      </c>
      <c r="B756" s="33" t="s">
        <v>1568</v>
      </c>
      <c r="C756" t="s">
        <v>1569</v>
      </c>
      <c r="D756" s="33" t="s">
        <v>24</v>
      </c>
      <c r="E756" s="33" t="s">
        <v>58</v>
      </c>
      <c r="F756" s="33" t="s">
        <v>29</v>
      </c>
      <c r="G756" t="s">
        <v>7</v>
      </c>
      <c r="H756" s="33" t="s">
        <v>32</v>
      </c>
      <c r="I756" t="s">
        <v>46</v>
      </c>
      <c r="J756" s="33" t="s">
        <v>36</v>
      </c>
      <c r="K756" t="s">
        <v>42</v>
      </c>
      <c r="L756" s="33" t="s">
        <v>43</v>
      </c>
      <c r="M756">
        <v>388</v>
      </c>
      <c r="N756" s="33">
        <v>12</v>
      </c>
      <c r="O756" s="49">
        <v>0.19</v>
      </c>
      <c r="P756" s="56">
        <f t="shared" si="11"/>
        <v>884.6400000000001</v>
      </c>
      <c r="Q756">
        <v>3771.36</v>
      </c>
      <c r="R756" s="58">
        <v>39</v>
      </c>
      <c r="S756" s="31">
        <v>3810.36</v>
      </c>
    </row>
    <row r="757" spans="1:19" x14ac:dyDescent="0.35">
      <c r="A757" s="52">
        <v>44493</v>
      </c>
      <c r="B757" s="33" t="s">
        <v>1570</v>
      </c>
      <c r="C757" t="s">
        <v>1571</v>
      </c>
      <c r="D757" s="33" t="s">
        <v>24</v>
      </c>
      <c r="E757" s="33" t="s">
        <v>115</v>
      </c>
      <c r="F757" s="33" t="s">
        <v>27</v>
      </c>
      <c r="G757" t="s">
        <v>12</v>
      </c>
      <c r="H757" s="33" t="s">
        <v>32</v>
      </c>
      <c r="I757" t="s">
        <v>48</v>
      </c>
      <c r="J757" s="33" t="s">
        <v>38</v>
      </c>
      <c r="K757" t="s">
        <v>40</v>
      </c>
      <c r="L757" s="33" t="s">
        <v>45</v>
      </c>
      <c r="M757">
        <v>11</v>
      </c>
      <c r="N757" s="33">
        <v>32</v>
      </c>
      <c r="O757" s="49">
        <v>0.11</v>
      </c>
      <c r="P757" s="56">
        <f t="shared" si="11"/>
        <v>38.72</v>
      </c>
      <c r="Q757">
        <v>313.28000000000003</v>
      </c>
      <c r="R757" s="58">
        <v>32</v>
      </c>
      <c r="S757" s="31">
        <v>345.28000000000003</v>
      </c>
    </row>
    <row r="758" spans="1:19" x14ac:dyDescent="0.35">
      <c r="A758" s="52">
        <v>43389</v>
      </c>
      <c r="B758" s="33" t="s">
        <v>1572</v>
      </c>
      <c r="C758" t="s">
        <v>1573</v>
      </c>
      <c r="D758" s="33" t="s">
        <v>26</v>
      </c>
      <c r="E758" s="33" t="s">
        <v>106</v>
      </c>
      <c r="F758" s="33" t="s">
        <v>27</v>
      </c>
      <c r="G758" t="s">
        <v>6</v>
      </c>
      <c r="H758" s="33" t="s">
        <v>33</v>
      </c>
      <c r="I758" t="s">
        <v>43</v>
      </c>
      <c r="J758" s="33" t="s">
        <v>38</v>
      </c>
      <c r="K758" t="s">
        <v>40</v>
      </c>
      <c r="L758" s="33" t="s">
        <v>46</v>
      </c>
      <c r="M758">
        <v>14</v>
      </c>
      <c r="N758" s="33">
        <v>32</v>
      </c>
      <c r="O758" s="49">
        <v>0.08</v>
      </c>
      <c r="P758" s="56">
        <f t="shared" si="11"/>
        <v>35.840000000000003</v>
      </c>
      <c r="Q758">
        <v>412.16</v>
      </c>
      <c r="R758" s="58">
        <v>50</v>
      </c>
      <c r="S758" s="31">
        <v>462.16</v>
      </c>
    </row>
    <row r="759" spans="1:19" x14ac:dyDescent="0.35">
      <c r="A759" s="52">
        <v>42192</v>
      </c>
      <c r="B759" s="33" t="s">
        <v>1574</v>
      </c>
      <c r="C759" t="s">
        <v>1575</v>
      </c>
      <c r="D759" s="33" t="s">
        <v>25</v>
      </c>
      <c r="E759" s="33" t="s">
        <v>115</v>
      </c>
      <c r="F759" s="33" t="s">
        <v>29</v>
      </c>
      <c r="G759" t="s">
        <v>8</v>
      </c>
      <c r="H759" s="33" t="s">
        <v>32</v>
      </c>
      <c r="I759" t="s">
        <v>44</v>
      </c>
      <c r="J759" s="33" t="s">
        <v>35</v>
      </c>
      <c r="K759" t="s">
        <v>42</v>
      </c>
      <c r="L759" s="33" t="s">
        <v>46</v>
      </c>
      <c r="M759">
        <v>772</v>
      </c>
      <c r="N759" s="33">
        <v>6</v>
      </c>
      <c r="O759" s="49">
        <v>0.16</v>
      </c>
      <c r="P759" s="56">
        <f t="shared" si="11"/>
        <v>741.12</v>
      </c>
      <c r="Q759">
        <v>3890.88</v>
      </c>
      <c r="R759" s="58">
        <v>20</v>
      </c>
      <c r="S759" s="31">
        <v>3910.88</v>
      </c>
    </row>
    <row r="760" spans="1:19" x14ac:dyDescent="0.35">
      <c r="A760" s="52">
        <v>42732</v>
      </c>
      <c r="B760" s="33" t="s">
        <v>1576</v>
      </c>
      <c r="C760" t="s">
        <v>1577</v>
      </c>
      <c r="D760" s="33" t="s">
        <v>24</v>
      </c>
      <c r="E760" s="33" t="s">
        <v>55</v>
      </c>
      <c r="F760" s="33" t="s">
        <v>28</v>
      </c>
      <c r="G760" t="s">
        <v>12</v>
      </c>
      <c r="H760" s="33" t="s">
        <v>30</v>
      </c>
      <c r="I760" t="s">
        <v>43</v>
      </c>
      <c r="J760" s="33" t="s">
        <v>38</v>
      </c>
      <c r="K760" t="s">
        <v>41</v>
      </c>
      <c r="L760" s="33" t="s">
        <v>46</v>
      </c>
      <c r="M760">
        <v>19</v>
      </c>
      <c r="N760" s="33">
        <v>24</v>
      </c>
      <c r="O760" s="49">
        <v>0.18</v>
      </c>
      <c r="P760" s="56">
        <f t="shared" si="11"/>
        <v>82.080000000000013</v>
      </c>
      <c r="Q760">
        <v>373.92</v>
      </c>
      <c r="R760" s="58">
        <v>20</v>
      </c>
      <c r="S760" s="31">
        <v>393.92</v>
      </c>
    </row>
    <row r="761" spans="1:19" x14ac:dyDescent="0.35">
      <c r="A761" s="52">
        <v>42439</v>
      </c>
      <c r="B761" s="33" t="s">
        <v>1578</v>
      </c>
      <c r="C761" t="s">
        <v>1579</v>
      </c>
      <c r="D761" s="33" t="s">
        <v>26</v>
      </c>
      <c r="E761" s="33" t="s">
        <v>78</v>
      </c>
      <c r="F761" s="33" t="s">
        <v>28</v>
      </c>
      <c r="G761" t="s">
        <v>9</v>
      </c>
      <c r="H761" s="33" t="s">
        <v>32</v>
      </c>
      <c r="I761" t="s">
        <v>43</v>
      </c>
      <c r="J761" s="33" t="s">
        <v>35</v>
      </c>
      <c r="K761" t="s">
        <v>42</v>
      </c>
      <c r="L761" s="33" t="s">
        <v>46</v>
      </c>
      <c r="M761">
        <v>1033</v>
      </c>
      <c r="N761" s="33">
        <v>6</v>
      </c>
      <c r="O761" s="49">
        <v>0.17</v>
      </c>
      <c r="P761" s="56">
        <f t="shared" si="11"/>
        <v>1053.6600000000001</v>
      </c>
      <c r="Q761">
        <v>5144.3399999999992</v>
      </c>
      <c r="R761" s="58">
        <v>31</v>
      </c>
      <c r="S761" s="31">
        <v>5175.3399999999992</v>
      </c>
    </row>
    <row r="762" spans="1:19" x14ac:dyDescent="0.35">
      <c r="A762" s="52">
        <v>44487</v>
      </c>
      <c r="B762" s="33" t="s">
        <v>1580</v>
      </c>
      <c r="C762" t="s">
        <v>1581</v>
      </c>
      <c r="D762" s="33" t="s">
        <v>25</v>
      </c>
      <c r="E762" s="33" t="s">
        <v>73</v>
      </c>
      <c r="F762" s="33" t="s">
        <v>27</v>
      </c>
      <c r="G762" t="s">
        <v>8</v>
      </c>
      <c r="H762" s="33" t="s">
        <v>32</v>
      </c>
      <c r="I762" t="s">
        <v>46</v>
      </c>
      <c r="J762" s="33" t="s">
        <v>38</v>
      </c>
      <c r="K762" t="s">
        <v>39</v>
      </c>
      <c r="L762" s="33" t="s">
        <v>44</v>
      </c>
      <c r="M762">
        <v>16</v>
      </c>
      <c r="N762" s="33">
        <v>24</v>
      </c>
      <c r="O762" s="49">
        <v>0.12</v>
      </c>
      <c r="P762" s="56">
        <f t="shared" si="11"/>
        <v>46.08</v>
      </c>
      <c r="Q762">
        <v>337.92</v>
      </c>
      <c r="R762" s="58">
        <v>41</v>
      </c>
      <c r="S762" s="31">
        <v>378.92</v>
      </c>
    </row>
    <row r="763" spans="1:19" x14ac:dyDescent="0.35">
      <c r="A763" s="52">
        <v>43413</v>
      </c>
      <c r="B763" s="33" t="s">
        <v>1582</v>
      </c>
      <c r="C763" t="s">
        <v>1583</v>
      </c>
      <c r="D763" s="33" t="s">
        <v>25</v>
      </c>
      <c r="E763" s="33" t="s">
        <v>73</v>
      </c>
      <c r="F763" s="33" t="s">
        <v>29</v>
      </c>
      <c r="G763" t="s">
        <v>7</v>
      </c>
      <c r="H763" s="33" t="s">
        <v>33</v>
      </c>
      <c r="I763" t="s">
        <v>43</v>
      </c>
      <c r="J763" s="33" t="s">
        <v>37</v>
      </c>
      <c r="K763" t="s">
        <v>42</v>
      </c>
      <c r="L763" s="33" t="s">
        <v>43</v>
      </c>
      <c r="M763">
        <v>44</v>
      </c>
      <c r="N763" s="33">
        <v>20</v>
      </c>
      <c r="O763" s="49">
        <v>0.15</v>
      </c>
      <c r="P763" s="56">
        <f t="shared" si="11"/>
        <v>132</v>
      </c>
      <c r="Q763">
        <v>748</v>
      </c>
      <c r="R763" s="58">
        <v>46</v>
      </c>
      <c r="S763" s="31">
        <v>794</v>
      </c>
    </row>
    <row r="764" spans="1:19" x14ac:dyDescent="0.35">
      <c r="A764" s="52">
        <v>42543</v>
      </c>
      <c r="B764" s="33" t="s">
        <v>1584</v>
      </c>
      <c r="C764" t="s">
        <v>1585</v>
      </c>
      <c r="D764" s="33" t="s">
        <v>25</v>
      </c>
      <c r="E764" s="33" t="s">
        <v>115</v>
      </c>
      <c r="F764" s="33" t="s">
        <v>29</v>
      </c>
      <c r="G764" t="s">
        <v>13</v>
      </c>
      <c r="H764" s="33" t="s">
        <v>30</v>
      </c>
      <c r="I764" t="s">
        <v>46</v>
      </c>
      <c r="J764" s="33" t="s">
        <v>34</v>
      </c>
      <c r="K764" t="s">
        <v>40</v>
      </c>
      <c r="L764" s="33" t="s">
        <v>45</v>
      </c>
      <c r="M764">
        <v>221</v>
      </c>
      <c r="N764" s="33">
        <v>4</v>
      </c>
      <c r="O764" s="49">
        <v>0.08</v>
      </c>
      <c r="P764" s="56">
        <f t="shared" si="11"/>
        <v>70.72</v>
      </c>
      <c r="Q764">
        <v>813.28000000000009</v>
      </c>
      <c r="R764" s="58">
        <v>22</v>
      </c>
      <c r="S764" s="31">
        <v>835.28000000000009</v>
      </c>
    </row>
    <row r="765" spans="1:19" x14ac:dyDescent="0.35">
      <c r="A765" s="52">
        <v>43407</v>
      </c>
      <c r="B765" s="33" t="s">
        <v>1586</v>
      </c>
      <c r="C765" t="s">
        <v>1587</v>
      </c>
      <c r="D765" s="33" t="s">
        <v>26</v>
      </c>
      <c r="E765" s="33" t="s">
        <v>63</v>
      </c>
      <c r="F765" s="33" t="s">
        <v>28</v>
      </c>
      <c r="G765" t="s">
        <v>7</v>
      </c>
      <c r="H765" s="33" t="s">
        <v>30</v>
      </c>
      <c r="I765" t="s">
        <v>43</v>
      </c>
      <c r="J765" s="33" t="s">
        <v>36</v>
      </c>
      <c r="K765" t="s">
        <v>42</v>
      </c>
      <c r="L765" s="33" t="s">
        <v>44</v>
      </c>
      <c r="M765">
        <v>326</v>
      </c>
      <c r="N765" s="33">
        <v>6</v>
      </c>
      <c r="O765" s="49">
        <v>0.13</v>
      </c>
      <c r="P765" s="56">
        <f t="shared" si="11"/>
        <v>254.28</v>
      </c>
      <c r="Q765">
        <v>1701.72</v>
      </c>
      <c r="R765" s="58">
        <v>24</v>
      </c>
      <c r="S765" s="31">
        <v>1725.72</v>
      </c>
    </row>
    <row r="766" spans="1:19" x14ac:dyDescent="0.35">
      <c r="A766" s="52">
        <v>44411</v>
      </c>
      <c r="B766" s="33" t="s">
        <v>1588</v>
      </c>
      <c r="C766" t="s">
        <v>1589</v>
      </c>
      <c r="D766" s="33" t="s">
        <v>26</v>
      </c>
      <c r="E766" s="33" t="s">
        <v>106</v>
      </c>
      <c r="F766" s="33" t="s">
        <v>27</v>
      </c>
      <c r="G766" t="s">
        <v>12</v>
      </c>
      <c r="H766" s="33" t="s">
        <v>33</v>
      </c>
      <c r="I766" t="s">
        <v>48</v>
      </c>
      <c r="J766" s="33" t="s">
        <v>36</v>
      </c>
      <c r="K766" t="s">
        <v>41</v>
      </c>
      <c r="L766" s="33" t="s">
        <v>45</v>
      </c>
      <c r="M766">
        <v>455</v>
      </c>
      <c r="N766" s="33">
        <v>12</v>
      </c>
      <c r="O766" s="49">
        <v>0.09</v>
      </c>
      <c r="P766" s="56">
        <f t="shared" si="11"/>
        <v>491.40000000000003</v>
      </c>
      <c r="Q766">
        <v>4968.6000000000004</v>
      </c>
      <c r="R766" s="58">
        <v>20</v>
      </c>
      <c r="S766" s="31">
        <v>4988.6000000000004</v>
      </c>
    </row>
    <row r="767" spans="1:19" x14ac:dyDescent="0.35">
      <c r="A767" s="52">
        <v>44604</v>
      </c>
      <c r="B767" s="33" t="s">
        <v>1590</v>
      </c>
      <c r="C767" t="s">
        <v>1591</v>
      </c>
      <c r="D767" s="33" t="s">
        <v>24</v>
      </c>
      <c r="E767" s="33" t="s">
        <v>115</v>
      </c>
      <c r="F767" s="33" t="s">
        <v>27</v>
      </c>
      <c r="G767" t="s">
        <v>9</v>
      </c>
      <c r="H767" s="33" t="s">
        <v>31</v>
      </c>
      <c r="I767" t="s">
        <v>46</v>
      </c>
      <c r="J767" s="33" t="s">
        <v>34</v>
      </c>
      <c r="K767" t="s">
        <v>41</v>
      </c>
      <c r="L767" s="33" t="s">
        <v>45</v>
      </c>
      <c r="M767">
        <v>252</v>
      </c>
      <c r="N767" s="33">
        <v>10</v>
      </c>
      <c r="O767" s="49">
        <v>0.15</v>
      </c>
      <c r="P767" s="56">
        <f t="shared" si="11"/>
        <v>378</v>
      </c>
      <c r="Q767">
        <v>2142</v>
      </c>
      <c r="R767" s="58">
        <v>43</v>
      </c>
      <c r="S767" s="31">
        <v>2185</v>
      </c>
    </row>
    <row r="768" spans="1:19" x14ac:dyDescent="0.35">
      <c r="A768" s="52">
        <v>44479</v>
      </c>
      <c r="B768" s="33" t="s">
        <v>1592</v>
      </c>
      <c r="C768" t="s">
        <v>1593</v>
      </c>
      <c r="D768" s="33" t="s">
        <v>26</v>
      </c>
      <c r="E768" s="33" t="s">
        <v>106</v>
      </c>
      <c r="F768" s="33" t="s">
        <v>29</v>
      </c>
      <c r="G768" t="s">
        <v>6</v>
      </c>
      <c r="H768" s="33" t="s">
        <v>32</v>
      </c>
      <c r="I768" t="s">
        <v>48</v>
      </c>
      <c r="J768" s="33" t="s">
        <v>36</v>
      </c>
      <c r="K768" t="s">
        <v>40</v>
      </c>
      <c r="L768" s="33" t="s">
        <v>45</v>
      </c>
      <c r="M768">
        <v>485</v>
      </c>
      <c r="N768" s="33">
        <v>6</v>
      </c>
      <c r="O768" s="49">
        <v>0.17</v>
      </c>
      <c r="P768" s="56">
        <f t="shared" si="11"/>
        <v>494.7</v>
      </c>
      <c r="Q768">
        <v>2415.2999999999997</v>
      </c>
      <c r="R768" s="58">
        <v>42</v>
      </c>
      <c r="S768" s="31">
        <v>2457.2999999999997</v>
      </c>
    </row>
    <row r="769" spans="1:19" x14ac:dyDescent="0.35">
      <c r="A769" s="52">
        <v>42114</v>
      </c>
      <c r="B769" s="33" t="s">
        <v>1594</v>
      </c>
      <c r="C769" t="s">
        <v>1595</v>
      </c>
      <c r="D769" s="33" t="s">
        <v>24</v>
      </c>
      <c r="E769" s="33" t="s">
        <v>106</v>
      </c>
      <c r="F769" s="33" t="s">
        <v>28</v>
      </c>
      <c r="G769" t="s">
        <v>10</v>
      </c>
      <c r="H769" s="33" t="s">
        <v>33</v>
      </c>
      <c r="I769" t="s">
        <v>45</v>
      </c>
      <c r="J769" s="33" t="s">
        <v>37</v>
      </c>
      <c r="K769" t="s">
        <v>41</v>
      </c>
      <c r="L769" s="33" t="s">
        <v>43</v>
      </c>
      <c r="M769">
        <v>34</v>
      </c>
      <c r="N769" s="33">
        <v>15</v>
      </c>
      <c r="O769" s="49">
        <v>0.11</v>
      </c>
      <c r="P769" s="56">
        <f t="shared" si="11"/>
        <v>56.099999999999994</v>
      </c>
      <c r="Q769">
        <v>453.9</v>
      </c>
      <c r="R769" s="58">
        <v>27</v>
      </c>
      <c r="S769" s="31">
        <v>480.9</v>
      </c>
    </row>
    <row r="770" spans="1:19" x14ac:dyDescent="0.35">
      <c r="A770" s="52">
        <v>44176</v>
      </c>
      <c r="B770" s="33" t="s">
        <v>1596</v>
      </c>
      <c r="C770" t="s">
        <v>1597</v>
      </c>
      <c r="D770" s="33" t="s">
        <v>24</v>
      </c>
      <c r="E770" s="33" t="s">
        <v>68</v>
      </c>
      <c r="F770" s="33" t="s">
        <v>27</v>
      </c>
      <c r="G770" t="s">
        <v>7</v>
      </c>
      <c r="H770" s="33" t="s">
        <v>32</v>
      </c>
      <c r="I770" t="s">
        <v>48</v>
      </c>
      <c r="J770" s="33" t="s">
        <v>38</v>
      </c>
      <c r="K770" t="s">
        <v>39</v>
      </c>
      <c r="L770" s="33" t="s">
        <v>44</v>
      </c>
      <c r="M770">
        <v>17</v>
      </c>
      <c r="N770" s="33">
        <v>40</v>
      </c>
      <c r="O770" s="49">
        <v>0.15</v>
      </c>
      <c r="P770" s="56">
        <f t="shared" si="11"/>
        <v>102</v>
      </c>
      <c r="Q770">
        <v>578</v>
      </c>
      <c r="R770" s="58">
        <v>23</v>
      </c>
      <c r="S770" s="31">
        <v>601</v>
      </c>
    </row>
    <row r="771" spans="1:19" x14ac:dyDescent="0.35">
      <c r="A771" s="52">
        <v>43723</v>
      </c>
      <c r="B771" s="33" t="s">
        <v>1598</v>
      </c>
      <c r="C771" t="s">
        <v>1599</v>
      </c>
      <c r="D771" s="33" t="s">
        <v>25</v>
      </c>
      <c r="E771" s="33" t="s">
        <v>78</v>
      </c>
      <c r="F771" s="33" t="s">
        <v>28</v>
      </c>
      <c r="G771" t="s">
        <v>7</v>
      </c>
      <c r="H771" s="33" t="s">
        <v>31</v>
      </c>
      <c r="I771" t="s">
        <v>48</v>
      </c>
      <c r="J771" s="33" t="s">
        <v>37</v>
      </c>
      <c r="K771" t="s">
        <v>39</v>
      </c>
      <c r="L771" s="33" t="s">
        <v>45</v>
      </c>
      <c r="M771">
        <v>48</v>
      </c>
      <c r="N771" s="33">
        <v>25</v>
      </c>
      <c r="O771" s="49">
        <v>0.09</v>
      </c>
      <c r="P771" s="56">
        <f t="shared" ref="P771:P834" si="12">O771*N771*M771</f>
        <v>108</v>
      </c>
      <c r="Q771">
        <v>1092</v>
      </c>
      <c r="R771" s="58">
        <v>50</v>
      </c>
      <c r="S771" s="31">
        <v>1142</v>
      </c>
    </row>
    <row r="772" spans="1:19" x14ac:dyDescent="0.35">
      <c r="A772" s="52">
        <v>42877</v>
      </c>
      <c r="B772" s="33" t="s">
        <v>1600</v>
      </c>
      <c r="C772" t="s">
        <v>1601</v>
      </c>
      <c r="D772" s="33" t="s">
        <v>26</v>
      </c>
      <c r="E772" s="33" t="s">
        <v>55</v>
      </c>
      <c r="F772" s="33" t="s">
        <v>29</v>
      </c>
      <c r="G772" t="s">
        <v>7</v>
      </c>
      <c r="H772" s="33" t="s">
        <v>32</v>
      </c>
      <c r="I772" t="s">
        <v>46</v>
      </c>
      <c r="J772" s="33" t="s">
        <v>35</v>
      </c>
      <c r="K772" t="s">
        <v>42</v>
      </c>
      <c r="L772" s="33" t="s">
        <v>45</v>
      </c>
      <c r="M772">
        <v>871</v>
      </c>
      <c r="N772" s="33">
        <v>6</v>
      </c>
      <c r="O772" s="49">
        <v>0.12</v>
      </c>
      <c r="P772" s="56">
        <f t="shared" si="12"/>
        <v>627.12</v>
      </c>
      <c r="Q772">
        <v>4598.88</v>
      </c>
      <c r="R772" s="58">
        <v>42</v>
      </c>
      <c r="S772" s="31">
        <v>4640.88</v>
      </c>
    </row>
    <row r="773" spans="1:19" x14ac:dyDescent="0.35">
      <c r="A773" s="52">
        <v>44073</v>
      </c>
      <c r="B773" s="33" t="s">
        <v>1602</v>
      </c>
      <c r="C773" t="s">
        <v>1603</v>
      </c>
      <c r="D773" s="33" t="s">
        <v>24</v>
      </c>
      <c r="E773" s="33" t="s">
        <v>55</v>
      </c>
      <c r="F773" s="33" t="s">
        <v>29</v>
      </c>
      <c r="G773" t="s">
        <v>8</v>
      </c>
      <c r="H773" s="33" t="s">
        <v>32</v>
      </c>
      <c r="I773" t="s">
        <v>45</v>
      </c>
      <c r="J773" s="33" t="s">
        <v>36</v>
      </c>
      <c r="K773" t="s">
        <v>40</v>
      </c>
      <c r="L773" s="33" t="s">
        <v>45</v>
      </c>
      <c r="M773">
        <v>326</v>
      </c>
      <c r="N773" s="33">
        <v>6</v>
      </c>
      <c r="O773" s="49">
        <v>0.13</v>
      </c>
      <c r="P773" s="56">
        <f t="shared" si="12"/>
        <v>254.28</v>
      </c>
      <c r="Q773">
        <v>1701.72</v>
      </c>
      <c r="R773" s="58">
        <v>46</v>
      </c>
      <c r="S773" s="31">
        <v>1747.72</v>
      </c>
    </row>
    <row r="774" spans="1:19" x14ac:dyDescent="0.35">
      <c r="A774" s="52">
        <v>42439</v>
      </c>
      <c r="B774" s="33" t="s">
        <v>1604</v>
      </c>
      <c r="C774" t="s">
        <v>1605</v>
      </c>
      <c r="D774" s="33" t="s">
        <v>26</v>
      </c>
      <c r="E774" s="33" t="s">
        <v>115</v>
      </c>
      <c r="F774" s="33" t="s">
        <v>28</v>
      </c>
      <c r="G774" t="s">
        <v>11</v>
      </c>
      <c r="H774" s="33" t="s">
        <v>30</v>
      </c>
      <c r="I774" t="s">
        <v>47</v>
      </c>
      <c r="J774" s="33" t="s">
        <v>36</v>
      </c>
      <c r="K774" t="s">
        <v>42</v>
      </c>
      <c r="L774" s="33" t="s">
        <v>44</v>
      </c>
      <c r="M774">
        <v>308</v>
      </c>
      <c r="N774" s="33">
        <v>12</v>
      </c>
      <c r="O774" s="49">
        <v>0.09</v>
      </c>
      <c r="P774" s="56">
        <f t="shared" si="12"/>
        <v>332.64000000000004</v>
      </c>
      <c r="Q774">
        <v>3363.36</v>
      </c>
      <c r="R774" s="58">
        <v>50</v>
      </c>
      <c r="S774" s="31">
        <v>3413.36</v>
      </c>
    </row>
    <row r="775" spans="1:19" x14ac:dyDescent="0.35">
      <c r="A775" s="52">
        <v>44172</v>
      </c>
      <c r="B775" s="33" t="s">
        <v>1606</v>
      </c>
      <c r="C775" t="s">
        <v>1607</v>
      </c>
      <c r="D775" s="33" t="s">
        <v>24</v>
      </c>
      <c r="E775" s="33" t="s">
        <v>52</v>
      </c>
      <c r="F775" s="33" t="s">
        <v>28</v>
      </c>
      <c r="G775" t="s">
        <v>12</v>
      </c>
      <c r="H775" s="33" t="s">
        <v>33</v>
      </c>
      <c r="I775" t="s">
        <v>45</v>
      </c>
      <c r="J775" s="33" t="s">
        <v>38</v>
      </c>
      <c r="K775" t="s">
        <v>40</v>
      </c>
      <c r="L775" s="33" t="s">
        <v>44</v>
      </c>
      <c r="M775">
        <v>18</v>
      </c>
      <c r="N775" s="33">
        <v>40</v>
      </c>
      <c r="O775" s="49">
        <v>0.2</v>
      </c>
      <c r="P775" s="56">
        <f t="shared" si="12"/>
        <v>144</v>
      </c>
      <c r="Q775">
        <v>576</v>
      </c>
      <c r="R775" s="58">
        <v>23</v>
      </c>
      <c r="S775" s="31">
        <v>599</v>
      </c>
    </row>
    <row r="776" spans="1:19" x14ac:dyDescent="0.35">
      <c r="A776" s="52">
        <v>44047</v>
      </c>
      <c r="B776" s="33" t="s">
        <v>1608</v>
      </c>
      <c r="C776" t="s">
        <v>1609</v>
      </c>
      <c r="D776" s="33" t="s">
        <v>24</v>
      </c>
      <c r="E776" s="33" t="s">
        <v>78</v>
      </c>
      <c r="F776" s="33" t="s">
        <v>29</v>
      </c>
      <c r="G776" t="s">
        <v>7</v>
      </c>
      <c r="H776" s="33" t="s">
        <v>31</v>
      </c>
      <c r="I776" t="s">
        <v>46</v>
      </c>
      <c r="J776" s="33" t="s">
        <v>38</v>
      </c>
      <c r="K776" t="s">
        <v>42</v>
      </c>
      <c r="L776" s="33" t="s">
        <v>43</v>
      </c>
      <c r="M776">
        <v>15</v>
      </c>
      <c r="N776" s="33">
        <v>32</v>
      </c>
      <c r="O776" s="49">
        <v>0.16</v>
      </c>
      <c r="P776" s="56">
        <f t="shared" si="12"/>
        <v>76.8</v>
      </c>
      <c r="Q776">
        <v>403.2</v>
      </c>
      <c r="R776" s="58">
        <v>27</v>
      </c>
      <c r="S776" s="31">
        <v>430.2</v>
      </c>
    </row>
    <row r="777" spans="1:19" x14ac:dyDescent="0.35">
      <c r="A777" s="52">
        <v>42117</v>
      </c>
      <c r="B777" s="33" t="s">
        <v>1610</v>
      </c>
      <c r="C777" t="s">
        <v>1611</v>
      </c>
      <c r="D777" s="33" t="s">
        <v>24</v>
      </c>
      <c r="E777" s="33" t="s">
        <v>52</v>
      </c>
      <c r="F777" s="33" t="s">
        <v>28</v>
      </c>
      <c r="G777" t="s">
        <v>9</v>
      </c>
      <c r="H777" s="33" t="s">
        <v>33</v>
      </c>
      <c r="I777" t="s">
        <v>47</v>
      </c>
      <c r="J777" s="33" t="s">
        <v>34</v>
      </c>
      <c r="K777" t="s">
        <v>40</v>
      </c>
      <c r="L777" s="33" t="s">
        <v>46</v>
      </c>
      <c r="M777">
        <v>274</v>
      </c>
      <c r="N777" s="33">
        <v>10</v>
      </c>
      <c r="O777" s="49">
        <v>0.09</v>
      </c>
      <c r="P777" s="56">
        <f t="shared" si="12"/>
        <v>246.59999999999997</v>
      </c>
      <c r="Q777">
        <v>2493.4</v>
      </c>
      <c r="R777" s="58">
        <v>34</v>
      </c>
      <c r="S777" s="31">
        <v>2527.4</v>
      </c>
    </row>
    <row r="778" spans="1:19" x14ac:dyDescent="0.35">
      <c r="A778" s="52">
        <v>43460</v>
      </c>
      <c r="B778" s="33" t="s">
        <v>1612</v>
      </c>
      <c r="C778" t="s">
        <v>1613</v>
      </c>
      <c r="D778" s="33" t="s">
        <v>25</v>
      </c>
      <c r="E778" s="33" t="s">
        <v>52</v>
      </c>
      <c r="F778" s="33" t="s">
        <v>27</v>
      </c>
      <c r="G778" t="s">
        <v>11</v>
      </c>
      <c r="H778" s="33" t="s">
        <v>33</v>
      </c>
      <c r="I778" t="s">
        <v>45</v>
      </c>
      <c r="J778" s="33" t="s">
        <v>38</v>
      </c>
      <c r="K778" t="s">
        <v>40</v>
      </c>
      <c r="L778" s="33" t="s">
        <v>45</v>
      </c>
      <c r="M778">
        <v>20</v>
      </c>
      <c r="N778" s="33">
        <v>16</v>
      </c>
      <c r="O778" s="49">
        <v>0.15</v>
      </c>
      <c r="P778" s="56">
        <f t="shared" si="12"/>
        <v>48</v>
      </c>
      <c r="Q778">
        <v>272</v>
      </c>
      <c r="R778" s="58">
        <v>37</v>
      </c>
      <c r="S778" s="31">
        <v>309</v>
      </c>
    </row>
    <row r="779" spans="1:19" x14ac:dyDescent="0.35">
      <c r="A779" s="52">
        <v>43980</v>
      </c>
      <c r="B779" s="33" t="s">
        <v>1614</v>
      </c>
      <c r="C779" t="s">
        <v>1615</v>
      </c>
      <c r="D779" s="33" t="s">
        <v>26</v>
      </c>
      <c r="E779" s="33" t="s">
        <v>73</v>
      </c>
      <c r="F779" s="33" t="s">
        <v>27</v>
      </c>
      <c r="G779" t="s">
        <v>6</v>
      </c>
      <c r="H779" s="33" t="s">
        <v>33</v>
      </c>
      <c r="I779" t="s">
        <v>46</v>
      </c>
      <c r="J779" s="33" t="s">
        <v>38</v>
      </c>
      <c r="K779" t="s">
        <v>39</v>
      </c>
      <c r="L779" s="33" t="s">
        <v>44</v>
      </c>
      <c r="M779">
        <v>11</v>
      </c>
      <c r="N779" s="33">
        <v>24</v>
      </c>
      <c r="O779" s="49">
        <v>0.18</v>
      </c>
      <c r="P779" s="56">
        <f t="shared" si="12"/>
        <v>47.52</v>
      </c>
      <c r="Q779">
        <v>216.48</v>
      </c>
      <c r="R779" s="58">
        <v>40</v>
      </c>
      <c r="S779" s="31">
        <v>256.48</v>
      </c>
    </row>
    <row r="780" spans="1:19" x14ac:dyDescent="0.35">
      <c r="A780" s="52">
        <v>43230</v>
      </c>
      <c r="B780" s="33" t="s">
        <v>1616</v>
      </c>
      <c r="C780" t="s">
        <v>1617</v>
      </c>
      <c r="D780" s="33" t="s">
        <v>26</v>
      </c>
      <c r="E780" s="33" t="s">
        <v>68</v>
      </c>
      <c r="F780" s="33" t="s">
        <v>29</v>
      </c>
      <c r="G780" t="s">
        <v>13</v>
      </c>
      <c r="H780" s="33" t="s">
        <v>31</v>
      </c>
      <c r="I780" t="s">
        <v>45</v>
      </c>
      <c r="J780" s="33" t="s">
        <v>35</v>
      </c>
      <c r="K780" t="s">
        <v>42</v>
      </c>
      <c r="L780" s="33" t="s">
        <v>44</v>
      </c>
      <c r="M780">
        <v>1142</v>
      </c>
      <c r="N780" s="33">
        <v>4</v>
      </c>
      <c r="O780" s="49">
        <v>0.19</v>
      </c>
      <c r="P780" s="56">
        <f t="shared" si="12"/>
        <v>867.92</v>
      </c>
      <c r="Q780">
        <v>3700.0800000000004</v>
      </c>
      <c r="R780" s="58">
        <v>44</v>
      </c>
      <c r="S780" s="31">
        <v>3744.0800000000004</v>
      </c>
    </row>
    <row r="781" spans="1:19" x14ac:dyDescent="0.35">
      <c r="A781" s="52">
        <v>43335</v>
      </c>
      <c r="B781" s="33" t="s">
        <v>1618</v>
      </c>
      <c r="C781" t="s">
        <v>1619</v>
      </c>
      <c r="D781" s="33" t="s">
        <v>24</v>
      </c>
      <c r="E781" s="33" t="s">
        <v>73</v>
      </c>
      <c r="F781" s="33" t="s">
        <v>29</v>
      </c>
      <c r="G781" t="s">
        <v>6</v>
      </c>
      <c r="H781" s="33" t="s">
        <v>32</v>
      </c>
      <c r="I781" t="s">
        <v>45</v>
      </c>
      <c r="J781" s="33" t="s">
        <v>37</v>
      </c>
      <c r="K781" t="s">
        <v>39</v>
      </c>
      <c r="L781" s="33" t="s">
        <v>46</v>
      </c>
      <c r="M781">
        <v>67</v>
      </c>
      <c r="N781" s="33">
        <v>25</v>
      </c>
      <c r="O781" s="49">
        <v>0.11</v>
      </c>
      <c r="P781" s="56">
        <f t="shared" si="12"/>
        <v>184.25</v>
      </c>
      <c r="Q781">
        <v>1490.75</v>
      </c>
      <c r="R781" s="58">
        <v>33</v>
      </c>
      <c r="S781" s="31">
        <v>1523.75</v>
      </c>
    </row>
    <row r="782" spans="1:19" x14ac:dyDescent="0.35">
      <c r="A782" s="52">
        <v>43836</v>
      </c>
      <c r="B782" s="33" t="s">
        <v>1620</v>
      </c>
      <c r="C782" t="s">
        <v>1621</v>
      </c>
      <c r="D782" s="33" t="s">
        <v>24</v>
      </c>
      <c r="E782" s="33" t="s">
        <v>85</v>
      </c>
      <c r="F782" s="33" t="s">
        <v>27</v>
      </c>
      <c r="G782" t="s">
        <v>12</v>
      </c>
      <c r="H782" s="33" t="s">
        <v>31</v>
      </c>
      <c r="I782" t="s">
        <v>47</v>
      </c>
      <c r="J782" s="33" t="s">
        <v>36</v>
      </c>
      <c r="K782" t="s">
        <v>40</v>
      </c>
      <c r="L782" s="33" t="s">
        <v>43</v>
      </c>
      <c r="M782">
        <v>301</v>
      </c>
      <c r="N782" s="33">
        <v>15</v>
      </c>
      <c r="O782" s="49">
        <v>0.18</v>
      </c>
      <c r="P782" s="56">
        <f t="shared" si="12"/>
        <v>812.69999999999993</v>
      </c>
      <c r="Q782">
        <v>3702.3</v>
      </c>
      <c r="R782" s="58">
        <v>47</v>
      </c>
      <c r="S782" s="31">
        <v>3749.3</v>
      </c>
    </row>
    <row r="783" spans="1:19" x14ac:dyDescent="0.35">
      <c r="A783" s="52">
        <v>42206</v>
      </c>
      <c r="B783" s="33" t="s">
        <v>1622</v>
      </c>
      <c r="C783" t="s">
        <v>1623</v>
      </c>
      <c r="D783" s="33" t="s">
        <v>26</v>
      </c>
      <c r="E783" s="33" t="s">
        <v>63</v>
      </c>
      <c r="F783" s="33" t="s">
        <v>28</v>
      </c>
      <c r="G783" t="s">
        <v>13</v>
      </c>
      <c r="H783" s="33" t="s">
        <v>33</v>
      </c>
      <c r="I783" t="s">
        <v>43</v>
      </c>
      <c r="J783" s="33" t="s">
        <v>37</v>
      </c>
      <c r="K783" t="s">
        <v>40</v>
      </c>
      <c r="L783" s="33" t="s">
        <v>46</v>
      </c>
      <c r="M783">
        <v>78</v>
      </c>
      <c r="N783" s="33">
        <v>15</v>
      </c>
      <c r="O783" s="49">
        <v>0.12</v>
      </c>
      <c r="P783" s="56">
        <f t="shared" si="12"/>
        <v>140.39999999999998</v>
      </c>
      <c r="Q783">
        <v>1029.5999999999999</v>
      </c>
      <c r="R783" s="58">
        <v>20</v>
      </c>
      <c r="S783" s="31">
        <v>1049.5999999999999</v>
      </c>
    </row>
    <row r="784" spans="1:19" x14ac:dyDescent="0.35">
      <c r="A784" s="52">
        <v>43007</v>
      </c>
      <c r="B784" s="33" t="s">
        <v>1624</v>
      </c>
      <c r="C784" t="s">
        <v>1625</v>
      </c>
      <c r="D784" s="33" t="s">
        <v>24</v>
      </c>
      <c r="E784" s="33" t="s">
        <v>55</v>
      </c>
      <c r="F784" s="33" t="s">
        <v>29</v>
      </c>
      <c r="G784" t="s">
        <v>8</v>
      </c>
      <c r="H784" s="33" t="s">
        <v>31</v>
      </c>
      <c r="I784" t="s">
        <v>47</v>
      </c>
      <c r="J784" s="33" t="s">
        <v>35</v>
      </c>
      <c r="K784" t="s">
        <v>39</v>
      </c>
      <c r="L784" s="33" t="s">
        <v>43</v>
      </c>
      <c r="M784">
        <v>700</v>
      </c>
      <c r="N784" s="33">
        <v>10</v>
      </c>
      <c r="O784" s="49">
        <v>0.08</v>
      </c>
      <c r="P784" s="56">
        <f t="shared" si="12"/>
        <v>560</v>
      </c>
      <c r="Q784">
        <v>6440.0000000000009</v>
      </c>
      <c r="R784" s="58">
        <v>40</v>
      </c>
      <c r="S784" s="31">
        <v>6480.0000000000009</v>
      </c>
    </row>
    <row r="785" spans="1:19" x14ac:dyDescent="0.35">
      <c r="A785" s="52">
        <v>42741</v>
      </c>
      <c r="B785" s="33" t="s">
        <v>1626</v>
      </c>
      <c r="C785" t="s">
        <v>1627</v>
      </c>
      <c r="D785" s="33" t="s">
        <v>25</v>
      </c>
      <c r="E785" s="33" t="s">
        <v>52</v>
      </c>
      <c r="F785" s="33" t="s">
        <v>27</v>
      </c>
      <c r="G785" t="s">
        <v>13</v>
      </c>
      <c r="H785" s="33" t="s">
        <v>30</v>
      </c>
      <c r="I785" t="s">
        <v>45</v>
      </c>
      <c r="J785" s="33" t="s">
        <v>35</v>
      </c>
      <c r="K785" t="s">
        <v>40</v>
      </c>
      <c r="L785" s="33" t="s">
        <v>45</v>
      </c>
      <c r="M785">
        <v>1187</v>
      </c>
      <c r="N785" s="33">
        <v>8</v>
      </c>
      <c r="O785" s="49">
        <v>0.09</v>
      </c>
      <c r="P785" s="56">
        <f t="shared" si="12"/>
        <v>854.64</v>
      </c>
      <c r="Q785">
        <v>8641.36</v>
      </c>
      <c r="R785" s="58">
        <v>40</v>
      </c>
      <c r="S785" s="31">
        <v>8681.36</v>
      </c>
    </row>
    <row r="786" spans="1:19" x14ac:dyDescent="0.35">
      <c r="A786" s="52">
        <v>43323</v>
      </c>
      <c r="B786" s="33" t="s">
        <v>1628</v>
      </c>
      <c r="C786" t="s">
        <v>1629</v>
      </c>
      <c r="D786" s="33" t="s">
        <v>24</v>
      </c>
      <c r="E786" s="33" t="s">
        <v>58</v>
      </c>
      <c r="F786" s="33" t="s">
        <v>28</v>
      </c>
      <c r="G786" t="s">
        <v>10</v>
      </c>
      <c r="H786" s="33" t="s">
        <v>30</v>
      </c>
      <c r="I786" t="s">
        <v>47</v>
      </c>
      <c r="J786" s="33" t="s">
        <v>34</v>
      </c>
      <c r="K786" t="s">
        <v>41</v>
      </c>
      <c r="L786" s="33" t="s">
        <v>46</v>
      </c>
      <c r="M786">
        <v>299</v>
      </c>
      <c r="N786" s="33">
        <v>4</v>
      </c>
      <c r="O786" s="49">
        <v>0.14000000000000001</v>
      </c>
      <c r="P786" s="56">
        <f t="shared" si="12"/>
        <v>167.44000000000003</v>
      </c>
      <c r="Q786">
        <v>1028.56</v>
      </c>
      <c r="R786" s="58">
        <v>50</v>
      </c>
      <c r="S786" s="31">
        <v>1078.56</v>
      </c>
    </row>
    <row r="787" spans="1:19" x14ac:dyDescent="0.35">
      <c r="A787" s="52">
        <v>42912</v>
      </c>
      <c r="B787" s="33" t="s">
        <v>1630</v>
      </c>
      <c r="C787" t="s">
        <v>1631</v>
      </c>
      <c r="D787" s="33" t="s">
        <v>24</v>
      </c>
      <c r="E787" s="33" t="s">
        <v>55</v>
      </c>
      <c r="F787" s="33" t="s">
        <v>29</v>
      </c>
      <c r="G787" t="s">
        <v>6</v>
      </c>
      <c r="H787" s="33" t="s">
        <v>32</v>
      </c>
      <c r="I787" t="s">
        <v>45</v>
      </c>
      <c r="J787" s="33" t="s">
        <v>36</v>
      </c>
      <c r="K787" t="s">
        <v>40</v>
      </c>
      <c r="L787" s="33" t="s">
        <v>46</v>
      </c>
      <c r="M787">
        <v>477</v>
      </c>
      <c r="N787" s="33">
        <v>15</v>
      </c>
      <c r="O787" s="49">
        <v>0.15</v>
      </c>
      <c r="P787" s="56">
        <f t="shared" si="12"/>
        <v>1073.25</v>
      </c>
      <c r="Q787">
        <v>6081.75</v>
      </c>
      <c r="R787" s="58">
        <v>50</v>
      </c>
      <c r="S787" s="31">
        <v>6131.75</v>
      </c>
    </row>
    <row r="788" spans="1:19" x14ac:dyDescent="0.35">
      <c r="A788" s="52">
        <v>43293</v>
      </c>
      <c r="B788" s="33" t="s">
        <v>1632</v>
      </c>
      <c r="C788" t="s">
        <v>1633</v>
      </c>
      <c r="D788" s="33" t="s">
        <v>26</v>
      </c>
      <c r="E788" s="33" t="s">
        <v>106</v>
      </c>
      <c r="F788" s="33" t="s">
        <v>28</v>
      </c>
      <c r="G788" t="s">
        <v>8</v>
      </c>
      <c r="H788" s="33" t="s">
        <v>31</v>
      </c>
      <c r="I788" t="s">
        <v>43</v>
      </c>
      <c r="J788" s="33" t="s">
        <v>34</v>
      </c>
      <c r="K788" t="s">
        <v>39</v>
      </c>
      <c r="L788" s="33" t="s">
        <v>45</v>
      </c>
      <c r="M788">
        <v>251</v>
      </c>
      <c r="N788" s="33">
        <v>10</v>
      </c>
      <c r="O788" s="49">
        <v>0.17</v>
      </c>
      <c r="P788" s="56">
        <f t="shared" si="12"/>
        <v>426.70000000000005</v>
      </c>
      <c r="Q788">
        <v>2083.2999999999997</v>
      </c>
      <c r="R788" s="58">
        <v>39</v>
      </c>
      <c r="S788" s="31">
        <v>2122.2999999999997</v>
      </c>
    </row>
    <row r="789" spans="1:19" x14ac:dyDescent="0.35">
      <c r="A789" s="52">
        <v>43994</v>
      </c>
      <c r="B789" s="33" t="s">
        <v>1634</v>
      </c>
      <c r="C789" t="s">
        <v>1635</v>
      </c>
      <c r="D789" s="33" t="s">
        <v>24</v>
      </c>
      <c r="E789" s="33" t="s">
        <v>52</v>
      </c>
      <c r="F789" s="33" t="s">
        <v>28</v>
      </c>
      <c r="G789" t="s">
        <v>13</v>
      </c>
      <c r="H789" s="33" t="s">
        <v>31</v>
      </c>
      <c r="I789" t="s">
        <v>44</v>
      </c>
      <c r="J789" s="33" t="s">
        <v>37</v>
      </c>
      <c r="K789" t="s">
        <v>39</v>
      </c>
      <c r="L789" s="33" t="s">
        <v>43</v>
      </c>
      <c r="M789">
        <v>66</v>
      </c>
      <c r="N789" s="33">
        <v>25</v>
      </c>
      <c r="O789" s="49">
        <v>0.1</v>
      </c>
      <c r="P789" s="56">
        <f t="shared" si="12"/>
        <v>165</v>
      </c>
      <c r="Q789">
        <v>1485</v>
      </c>
      <c r="R789" s="58">
        <v>23</v>
      </c>
      <c r="S789" s="31">
        <v>1508</v>
      </c>
    </row>
    <row r="790" spans="1:19" x14ac:dyDescent="0.35">
      <c r="A790" s="52">
        <v>43283</v>
      </c>
      <c r="B790" s="33" t="s">
        <v>1636</v>
      </c>
      <c r="C790" t="s">
        <v>1637</v>
      </c>
      <c r="D790" s="33" t="s">
        <v>26</v>
      </c>
      <c r="E790" s="33" t="s">
        <v>115</v>
      </c>
      <c r="F790" s="33" t="s">
        <v>27</v>
      </c>
      <c r="G790" t="s">
        <v>8</v>
      </c>
      <c r="H790" s="33" t="s">
        <v>33</v>
      </c>
      <c r="I790" t="s">
        <v>43</v>
      </c>
      <c r="J790" s="33" t="s">
        <v>38</v>
      </c>
      <c r="K790" t="s">
        <v>42</v>
      </c>
      <c r="L790" s="33" t="s">
        <v>43</v>
      </c>
      <c r="M790">
        <v>17</v>
      </c>
      <c r="N790" s="33">
        <v>32</v>
      </c>
      <c r="O790" s="49">
        <v>0.18</v>
      </c>
      <c r="P790" s="56">
        <f t="shared" si="12"/>
        <v>97.92</v>
      </c>
      <c r="Q790">
        <v>446.08000000000004</v>
      </c>
      <c r="R790" s="58">
        <v>24</v>
      </c>
      <c r="S790" s="31">
        <v>470.08000000000004</v>
      </c>
    </row>
    <row r="791" spans="1:19" x14ac:dyDescent="0.35">
      <c r="A791" s="52">
        <v>44592</v>
      </c>
      <c r="B791" s="33" t="s">
        <v>1638</v>
      </c>
      <c r="C791" t="s">
        <v>1639</v>
      </c>
      <c r="D791" s="33" t="s">
        <v>26</v>
      </c>
      <c r="E791" s="33" t="s">
        <v>52</v>
      </c>
      <c r="F791" s="33" t="s">
        <v>27</v>
      </c>
      <c r="G791" t="s">
        <v>12</v>
      </c>
      <c r="H791" s="33" t="s">
        <v>31</v>
      </c>
      <c r="I791" t="s">
        <v>45</v>
      </c>
      <c r="J791" s="33" t="s">
        <v>38</v>
      </c>
      <c r="K791" t="s">
        <v>39</v>
      </c>
      <c r="L791" s="33" t="s">
        <v>43</v>
      </c>
      <c r="M791">
        <v>14</v>
      </c>
      <c r="N791" s="33">
        <v>32</v>
      </c>
      <c r="O791" s="49">
        <v>0.08</v>
      </c>
      <c r="P791" s="56">
        <f t="shared" si="12"/>
        <v>35.840000000000003</v>
      </c>
      <c r="Q791">
        <v>412.16</v>
      </c>
      <c r="R791" s="58">
        <v>42</v>
      </c>
      <c r="S791" s="31">
        <v>454.16</v>
      </c>
    </row>
    <row r="792" spans="1:19" x14ac:dyDescent="0.35">
      <c r="A792" s="52">
        <v>43285</v>
      </c>
      <c r="B792" s="33" t="s">
        <v>1640</v>
      </c>
      <c r="C792" t="s">
        <v>1641</v>
      </c>
      <c r="D792" s="33" t="s">
        <v>26</v>
      </c>
      <c r="E792" s="33" t="s">
        <v>73</v>
      </c>
      <c r="F792" s="33" t="s">
        <v>28</v>
      </c>
      <c r="G792" t="s">
        <v>10</v>
      </c>
      <c r="H792" s="33" t="s">
        <v>30</v>
      </c>
      <c r="I792" t="s">
        <v>45</v>
      </c>
      <c r="J792" s="33" t="s">
        <v>34</v>
      </c>
      <c r="K792" t="s">
        <v>41</v>
      </c>
      <c r="L792" s="33" t="s">
        <v>46</v>
      </c>
      <c r="M792">
        <v>289</v>
      </c>
      <c r="N792" s="33">
        <v>4</v>
      </c>
      <c r="O792" s="49">
        <v>0.19</v>
      </c>
      <c r="P792" s="56">
        <f t="shared" si="12"/>
        <v>219.64000000000001</v>
      </c>
      <c r="Q792">
        <v>936.36</v>
      </c>
      <c r="R792" s="58">
        <v>22</v>
      </c>
      <c r="S792" s="31">
        <v>958.36</v>
      </c>
    </row>
    <row r="793" spans="1:19" x14ac:dyDescent="0.35">
      <c r="A793" s="52">
        <v>42912</v>
      </c>
      <c r="B793" s="33" t="s">
        <v>1642</v>
      </c>
      <c r="C793" t="s">
        <v>1643</v>
      </c>
      <c r="D793" s="33" t="s">
        <v>26</v>
      </c>
      <c r="E793" s="33" t="s">
        <v>73</v>
      </c>
      <c r="F793" s="33" t="s">
        <v>27</v>
      </c>
      <c r="G793" t="s">
        <v>10</v>
      </c>
      <c r="H793" s="33" t="s">
        <v>30</v>
      </c>
      <c r="I793" t="s">
        <v>48</v>
      </c>
      <c r="J793" s="33" t="s">
        <v>35</v>
      </c>
      <c r="K793" t="s">
        <v>39</v>
      </c>
      <c r="L793" s="33" t="s">
        <v>44</v>
      </c>
      <c r="M793">
        <v>807</v>
      </c>
      <c r="N793" s="33">
        <v>6</v>
      </c>
      <c r="O793" s="49">
        <v>0.18</v>
      </c>
      <c r="P793" s="56">
        <f t="shared" si="12"/>
        <v>871.56000000000006</v>
      </c>
      <c r="Q793">
        <v>3970.44</v>
      </c>
      <c r="R793" s="58">
        <v>50</v>
      </c>
      <c r="S793" s="31">
        <v>4020.44</v>
      </c>
    </row>
    <row r="794" spans="1:19" x14ac:dyDescent="0.35">
      <c r="A794" s="52">
        <v>43702</v>
      </c>
      <c r="B794" s="33" t="s">
        <v>1644</v>
      </c>
      <c r="C794" t="s">
        <v>1645</v>
      </c>
      <c r="D794" s="33" t="s">
        <v>24</v>
      </c>
      <c r="E794" s="33" t="s">
        <v>68</v>
      </c>
      <c r="F794" s="33" t="s">
        <v>27</v>
      </c>
      <c r="G794" t="s">
        <v>13</v>
      </c>
      <c r="H794" s="33" t="s">
        <v>33</v>
      </c>
      <c r="I794" t="s">
        <v>47</v>
      </c>
      <c r="J794" s="33" t="s">
        <v>34</v>
      </c>
      <c r="K794" t="s">
        <v>41</v>
      </c>
      <c r="L794" s="33" t="s">
        <v>45</v>
      </c>
      <c r="M794">
        <v>286</v>
      </c>
      <c r="N794" s="33">
        <v>10</v>
      </c>
      <c r="O794" s="49">
        <v>0.2</v>
      </c>
      <c r="P794" s="56">
        <f t="shared" si="12"/>
        <v>572</v>
      </c>
      <c r="Q794">
        <v>2288</v>
      </c>
      <c r="R794" s="58">
        <v>40</v>
      </c>
      <c r="S794" s="31">
        <v>2328</v>
      </c>
    </row>
    <row r="795" spans="1:19" x14ac:dyDescent="0.35">
      <c r="A795" s="52">
        <v>43934</v>
      </c>
      <c r="B795" s="33" t="s">
        <v>1646</v>
      </c>
      <c r="C795" t="s">
        <v>1647</v>
      </c>
      <c r="D795" s="33" t="s">
        <v>26</v>
      </c>
      <c r="E795" s="33" t="s">
        <v>68</v>
      </c>
      <c r="F795" s="33" t="s">
        <v>27</v>
      </c>
      <c r="G795" t="s">
        <v>13</v>
      </c>
      <c r="H795" s="33" t="s">
        <v>32</v>
      </c>
      <c r="I795" t="s">
        <v>46</v>
      </c>
      <c r="J795" s="33" t="s">
        <v>37</v>
      </c>
      <c r="K795" t="s">
        <v>39</v>
      </c>
      <c r="L795" s="33" t="s">
        <v>44</v>
      </c>
      <c r="M795">
        <v>96</v>
      </c>
      <c r="N795" s="33">
        <v>25</v>
      </c>
      <c r="O795" s="49">
        <v>0.08</v>
      </c>
      <c r="P795" s="56">
        <f t="shared" si="12"/>
        <v>192</v>
      </c>
      <c r="Q795">
        <v>2208</v>
      </c>
      <c r="R795" s="58">
        <v>35</v>
      </c>
      <c r="S795" s="31">
        <v>2243</v>
      </c>
    </row>
    <row r="796" spans="1:19" x14ac:dyDescent="0.35">
      <c r="A796" s="52">
        <v>42701</v>
      </c>
      <c r="B796" s="33" t="s">
        <v>1648</v>
      </c>
      <c r="C796" t="s">
        <v>1649</v>
      </c>
      <c r="D796" s="33" t="s">
        <v>26</v>
      </c>
      <c r="E796" s="33" t="s">
        <v>106</v>
      </c>
      <c r="F796" s="33" t="s">
        <v>29</v>
      </c>
      <c r="G796" t="s">
        <v>10</v>
      </c>
      <c r="H796" s="33" t="s">
        <v>33</v>
      </c>
      <c r="I796" t="s">
        <v>45</v>
      </c>
      <c r="J796" s="33" t="s">
        <v>34</v>
      </c>
      <c r="K796" t="s">
        <v>39</v>
      </c>
      <c r="L796" s="33" t="s">
        <v>44</v>
      </c>
      <c r="M796">
        <v>258</v>
      </c>
      <c r="N796" s="33">
        <v>4</v>
      </c>
      <c r="O796" s="49">
        <v>0.09</v>
      </c>
      <c r="P796" s="56">
        <f t="shared" si="12"/>
        <v>92.88</v>
      </c>
      <c r="Q796">
        <v>939.12</v>
      </c>
      <c r="R796" s="58">
        <v>24</v>
      </c>
      <c r="S796" s="31">
        <v>963.12</v>
      </c>
    </row>
    <row r="797" spans="1:19" x14ac:dyDescent="0.35">
      <c r="A797" s="52">
        <v>43800</v>
      </c>
      <c r="B797" s="33" t="s">
        <v>1650</v>
      </c>
      <c r="C797" t="s">
        <v>1651</v>
      </c>
      <c r="D797" s="33" t="s">
        <v>26</v>
      </c>
      <c r="E797" s="33" t="s">
        <v>68</v>
      </c>
      <c r="F797" s="33" t="s">
        <v>27</v>
      </c>
      <c r="G797" t="s">
        <v>7</v>
      </c>
      <c r="H797" s="33" t="s">
        <v>32</v>
      </c>
      <c r="I797" t="s">
        <v>48</v>
      </c>
      <c r="J797" s="33" t="s">
        <v>35</v>
      </c>
      <c r="K797" t="s">
        <v>40</v>
      </c>
      <c r="L797" s="33" t="s">
        <v>45</v>
      </c>
      <c r="M797">
        <v>1080</v>
      </c>
      <c r="N797" s="33">
        <v>8</v>
      </c>
      <c r="O797" s="49">
        <v>0.2</v>
      </c>
      <c r="P797" s="56">
        <f t="shared" si="12"/>
        <v>1728</v>
      </c>
      <c r="Q797">
        <v>6912</v>
      </c>
      <c r="R797" s="58">
        <v>35</v>
      </c>
      <c r="S797" s="31">
        <v>6947</v>
      </c>
    </row>
    <row r="798" spans="1:19" x14ac:dyDescent="0.35">
      <c r="A798" s="52">
        <v>42953</v>
      </c>
      <c r="B798" s="33" t="s">
        <v>1652</v>
      </c>
      <c r="C798" t="s">
        <v>1653</v>
      </c>
      <c r="D798" s="33" t="s">
        <v>25</v>
      </c>
      <c r="E798" s="33" t="s">
        <v>115</v>
      </c>
      <c r="F798" s="33" t="s">
        <v>29</v>
      </c>
      <c r="G798" t="s">
        <v>7</v>
      </c>
      <c r="H798" s="33" t="s">
        <v>31</v>
      </c>
      <c r="I798" t="s">
        <v>43</v>
      </c>
      <c r="J798" s="33" t="s">
        <v>37</v>
      </c>
      <c r="K798" t="s">
        <v>39</v>
      </c>
      <c r="L798" s="33" t="s">
        <v>46</v>
      </c>
      <c r="M798">
        <v>66</v>
      </c>
      <c r="N798" s="33">
        <v>15</v>
      </c>
      <c r="O798" s="49">
        <v>0.13</v>
      </c>
      <c r="P798" s="56">
        <f t="shared" si="12"/>
        <v>128.70000000000002</v>
      </c>
      <c r="Q798">
        <v>861.30000000000007</v>
      </c>
      <c r="R798" s="58">
        <v>30</v>
      </c>
      <c r="S798" s="31">
        <v>891.30000000000007</v>
      </c>
    </row>
    <row r="799" spans="1:19" x14ac:dyDescent="0.35">
      <c r="A799" s="52">
        <v>44139</v>
      </c>
      <c r="B799" s="33" t="s">
        <v>1654</v>
      </c>
      <c r="C799" t="s">
        <v>1655</v>
      </c>
      <c r="D799" s="33" t="s">
        <v>25</v>
      </c>
      <c r="E799" s="33" t="s">
        <v>58</v>
      </c>
      <c r="F799" s="33" t="s">
        <v>28</v>
      </c>
      <c r="G799" t="s">
        <v>10</v>
      </c>
      <c r="H799" s="33" t="s">
        <v>32</v>
      </c>
      <c r="I799" t="s">
        <v>45</v>
      </c>
      <c r="J799" s="33" t="s">
        <v>37</v>
      </c>
      <c r="K799" t="s">
        <v>39</v>
      </c>
      <c r="L799" s="33" t="s">
        <v>46</v>
      </c>
      <c r="M799">
        <v>95</v>
      </c>
      <c r="N799" s="33">
        <v>25</v>
      </c>
      <c r="O799" s="49">
        <v>0.11</v>
      </c>
      <c r="P799" s="56">
        <f t="shared" si="12"/>
        <v>261.25</v>
      </c>
      <c r="Q799">
        <v>2113.75</v>
      </c>
      <c r="R799" s="58">
        <v>44</v>
      </c>
      <c r="S799" s="31">
        <v>2157.75</v>
      </c>
    </row>
    <row r="800" spans="1:19" x14ac:dyDescent="0.35">
      <c r="A800" s="52">
        <v>43834</v>
      </c>
      <c r="B800" s="33" t="s">
        <v>1656</v>
      </c>
      <c r="C800" t="s">
        <v>1657</v>
      </c>
      <c r="D800" s="33" t="s">
        <v>24</v>
      </c>
      <c r="E800" s="33" t="s">
        <v>73</v>
      </c>
      <c r="F800" s="33" t="s">
        <v>27</v>
      </c>
      <c r="G800" t="s">
        <v>11</v>
      </c>
      <c r="H800" s="33" t="s">
        <v>31</v>
      </c>
      <c r="I800" t="s">
        <v>45</v>
      </c>
      <c r="J800" s="33" t="s">
        <v>36</v>
      </c>
      <c r="K800" t="s">
        <v>39</v>
      </c>
      <c r="L800" s="33" t="s">
        <v>45</v>
      </c>
      <c r="M800">
        <v>244</v>
      </c>
      <c r="N800" s="33">
        <v>15</v>
      </c>
      <c r="O800" s="49">
        <v>0.14000000000000001</v>
      </c>
      <c r="P800" s="56">
        <f t="shared" si="12"/>
        <v>512.4</v>
      </c>
      <c r="Q800">
        <v>3147.6</v>
      </c>
      <c r="R800" s="58">
        <v>30</v>
      </c>
      <c r="S800" s="31">
        <v>3177.6</v>
      </c>
    </row>
    <row r="801" spans="1:19" x14ac:dyDescent="0.35">
      <c r="A801" s="52">
        <v>43638</v>
      </c>
      <c r="B801" s="33" t="s">
        <v>1658</v>
      </c>
      <c r="C801" t="s">
        <v>1659</v>
      </c>
      <c r="D801" s="33" t="s">
        <v>24</v>
      </c>
      <c r="E801" s="33" t="s">
        <v>73</v>
      </c>
      <c r="F801" s="33" t="s">
        <v>27</v>
      </c>
      <c r="G801" t="s">
        <v>11</v>
      </c>
      <c r="H801" s="33" t="s">
        <v>31</v>
      </c>
      <c r="I801" t="s">
        <v>48</v>
      </c>
      <c r="J801" s="33" t="s">
        <v>37</v>
      </c>
      <c r="K801" t="s">
        <v>41</v>
      </c>
      <c r="L801" s="33" t="s">
        <v>44</v>
      </c>
      <c r="M801">
        <v>50</v>
      </c>
      <c r="N801" s="33">
        <v>10</v>
      </c>
      <c r="O801" s="49">
        <v>0.2</v>
      </c>
      <c r="P801" s="56">
        <f t="shared" si="12"/>
        <v>100</v>
      </c>
      <c r="Q801">
        <v>400</v>
      </c>
      <c r="R801" s="58">
        <v>48</v>
      </c>
      <c r="S801" s="31">
        <v>448</v>
      </c>
    </row>
    <row r="802" spans="1:19" x14ac:dyDescent="0.35">
      <c r="A802" s="52">
        <v>44255</v>
      </c>
      <c r="B802" s="33" t="s">
        <v>1660</v>
      </c>
      <c r="C802" t="s">
        <v>1661</v>
      </c>
      <c r="D802" s="33" t="s">
        <v>24</v>
      </c>
      <c r="E802" s="33" t="s">
        <v>106</v>
      </c>
      <c r="F802" s="33" t="s">
        <v>29</v>
      </c>
      <c r="G802" t="s">
        <v>10</v>
      </c>
      <c r="H802" s="33" t="s">
        <v>32</v>
      </c>
      <c r="I802" t="s">
        <v>47</v>
      </c>
      <c r="J802" s="33" t="s">
        <v>37</v>
      </c>
      <c r="K802" t="s">
        <v>39</v>
      </c>
      <c r="L802" s="33" t="s">
        <v>46</v>
      </c>
      <c r="M802">
        <v>37</v>
      </c>
      <c r="N802" s="33">
        <v>20</v>
      </c>
      <c r="O802" s="49">
        <v>0.15</v>
      </c>
      <c r="P802" s="56">
        <f t="shared" si="12"/>
        <v>111</v>
      </c>
      <c r="Q802">
        <v>629</v>
      </c>
      <c r="R802" s="58">
        <v>43</v>
      </c>
      <c r="S802" s="31">
        <v>672</v>
      </c>
    </row>
    <row r="803" spans="1:19" x14ac:dyDescent="0.35">
      <c r="A803" s="52">
        <v>43171</v>
      </c>
      <c r="B803" s="33" t="s">
        <v>1662</v>
      </c>
      <c r="C803" t="s">
        <v>1663</v>
      </c>
      <c r="D803" s="33" t="s">
        <v>24</v>
      </c>
      <c r="E803" s="33" t="s">
        <v>58</v>
      </c>
      <c r="F803" s="33" t="s">
        <v>27</v>
      </c>
      <c r="G803" t="s">
        <v>11</v>
      </c>
      <c r="H803" s="33" t="s">
        <v>30</v>
      </c>
      <c r="I803" t="s">
        <v>44</v>
      </c>
      <c r="J803" s="33" t="s">
        <v>37</v>
      </c>
      <c r="K803" t="s">
        <v>41</v>
      </c>
      <c r="L803" s="33" t="s">
        <v>45</v>
      </c>
      <c r="M803">
        <v>35</v>
      </c>
      <c r="N803" s="33">
        <v>10</v>
      </c>
      <c r="O803" s="49">
        <v>0.13</v>
      </c>
      <c r="P803" s="56">
        <f t="shared" si="12"/>
        <v>45.5</v>
      </c>
      <c r="Q803">
        <v>304.5</v>
      </c>
      <c r="R803" s="58">
        <v>39</v>
      </c>
      <c r="S803" s="31">
        <v>343.5</v>
      </c>
    </row>
    <row r="804" spans="1:19" x14ac:dyDescent="0.35">
      <c r="A804" s="52">
        <v>42921</v>
      </c>
      <c r="B804" s="33" t="s">
        <v>1664</v>
      </c>
      <c r="C804" t="s">
        <v>1665</v>
      </c>
      <c r="D804" s="33" t="s">
        <v>25</v>
      </c>
      <c r="E804" s="33" t="s">
        <v>63</v>
      </c>
      <c r="F804" s="33" t="s">
        <v>29</v>
      </c>
      <c r="G804" t="s">
        <v>8</v>
      </c>
      <c r="H804" s="33" t="s">
        <v>31</v>
      </c>
      <c r="I804" t="s">
        <v>44</v>
      </c>
      <c r="J804" s="33" t="s">
        <v>37</v>
      </c>
      <c r="K804" t="s">
        <v>41</v>
      </c>
      <c r="L804" s="33" t="s">
        <v>43</v>
      </c>
      <c r="M804">
        <v>37</v>
      </c>
      <c r="N804" s="33">
        <v>15</v>
      </c>
      <c r="O804" s="49">
        <v>0.09</v>
      </c>
      <c r="P804" s="56">
        <f t="shared" si="12"/>
        <v>49.949999999999996</v>
      </c>
      <c r="Q804">
        <v>505.05</v>
      </c>
      <c r="R804" s="58">
        <v>40</v>
      </c>
      <c r="S804" s="31">
        <v>545.04999999999995</v>
      </c>
    </row>
    <row r="805" spans="1:19" x14ac:dyDescent="0.35">
      <c r="A805" s="52">
        <v>44575</v>
      </c>
      <c r="B805" s="33" t="s">
        <v>1666</v>
      </c>
      <c r="C805" t="s">
        <v>1667</v>
      </c>
      <c r="D805" s="33" t="s">
        <v>24</v>
      </c>
      <c r="E805" s="33" t="s">
        <v>106</v>
      </c>
      <c r="F805" s="33" t="s">
        <v>28</v>
      </c>
      <c r="G805" t="s">
        <v>11</v>
      </c>
      <c r="H805" s="33" t="s">
        <v>31</v>
      </c>
      <c r="I805" t="s">
        <v>46</v>
      </c>
      <c r="J805" s="33" t="s">
        <v>35</v>
      </c>
      <c r="K805" t="s">
        <v>39</v>
      </c>
      <c r="L805" s="33" t="s">
        <v>43</v>
      </c>
      <c r="M805">
        <v>1029</v>
      </c>
      <c r="N805" s="33">
        <v>10</v>
      </c>
      <c r="O805" s="49">
        <v>0.18</v>
      </c>
      <c r="P805" s="56">
        <f t="shared" si="12"/>
        <v>1852.1999999999998</v>
      </c>
      <c r="Q805">
        <v>8437.8000000000011</v>
      </c>
      <c r="R805" s="58">
        <v>49</v>
      </c>
      <c r="S805" s="31">
        <v>8486.8000000000011</v>
      </c>
    </row>
    <row r="806" spans="1:19" x14ac:dyDescent="0.35">
      <c r="A806" s="52">
        <v>44031</v>
      </c>
      <c r="B806" s="33" t="s">
        <v>1668</v>
      </c>
      <c r="C806" t="s">
        <v>1669</v>
      </c>
      <c r="D806" s="33" t="s">
        <v>26</v>
      </c>
      <c r="E806" s="33" t="s">
        <v>78</v>
      </c>
      <c r="F806" s="33" t="s">
        <v>28</v>
      </c>
      <c r="G806" t="s">
        <v>7</v>
      </c>
      <c r="H806" s="33" t="s">
        <v>33</v>
      </c>
      <c r="I806" t="s">
        <v>45</v>
      </c>
      <c r="J806" s="33" t="s">
        <v>35</v>
      </c>
      <c r="K806" t="s">
        <v>41</v>
      </c>
      <c r="L806" s="33" t="s">
        <v>43</v>
      </c>
      <c r="M806">
        <v>866</v>
      </c>
      <c r="N806" s="33">
        <v>8</v>
      </c>
      <c r="O806" s="49">
        <v>0.11</v>
      </c>
      <c r="P806" s="56">
        <f t="shared" si="12"/>
        <v>762.08</v>
      </c>
      <c r="Q806">
        <v>6165.92</v>
      </c>
      <c r="R806" s="58">
        <v>31</v>
      </c>
      <c r="S806" s="31">
        <v>6196.92</v>
      </c>
    </row>
    <row r="807" spans="1:19" x14ac:dyDescent="0.35">
      <c r="A807" s="52">
        <v>43065</v>
      </c>
      <c r="B807" s="33" t="s">
        <v>1670</v>
      </c>
      <c r="C807" t="s">
        <v>1671</v>
      </c>
      <c r="D807" s="33" t="s">
        <v>24</v>
      </c>
      <c r="E807" s="33" t="s">
        <v>52</v>
      </c>
      <c r="F807" s="33" t="s">
        <v>28</v>
      </c>
      <c r="G807" t="s">
        <v>10</v>
      </c>
      <c r="H807" s="33" t="s">
        <v>33</v>
      </c>
      <c r="I807" t="s">
        <v>43</v>
      </c>
      <c r="J807" s="33" t="s">
        <v>38</v>
      </c>
      <c r="K807" t="s">
        <v>40</v>
      </c>
      <c r="L807" s="33" t="s">
        <v>43</v>
      </c>
      <c r="M807">
        <v>14</v>
      </c>
      <c r="N807" s="33">
        <v>40</v>
      </c>
      <c r="O807" s="49">
        <v>0.13</v>
      </c>
      <c r="P807" s="56">
        <f t="shared" si="12"/>
        <v>72.8</v>
      </c>
      <c r="Q807">
        <v>487.19999999999993</v>
      </c>
      <c r="R807" s="58">
        <v>21</v>
      </c>
      <c r="S807" s="31">
        <v>508.19999999999993</v>
      </c>
    </row>
    <row r="808" spans="1:19" x14ac:dyDescent="0.35">
      <c r="A808" s="52">
        <v>43353</v>
      </c>
      <c r="B808" s="33" t="s">
        <v>1672</v>
      </c>
      <c r="C808" t="s">
        <v>1673</v>
      </c>
      <c r="D808" s="33" t="s">
        <v>24</v>
      </c>
      <c r="E808" s="33" t="s">
        <v>58</v>
      </c>
      <c r="F808" s="33" t="s">
        <v>28</v>
      </c>
      <c r="G808" t="s">
        <v>7</v>
      </c>
      <c r="H808" s="33" t="s">
        <v>30</v>
      </c>
      <c r="I808" t="s">
        <v>47</v>
      </c>
      <c r="J808" s="33" t="s">
        <v>34</v>
      </c>
      <c r="K808" t="s">
        <v>41</v>
      </c>
      <c r="L808" s="33" t="s">
        <v>45</v>
      </c>
      <c r="M808">
        <v>238</v>
      </c>
      <c r="N808" s="33">
        <v>6</v>
      </c>
      <c r="O808" s="49">
        <v>0.08</v>
      </c>
      <c r="P808" s="56">
        <f t="shared" si="12"/>
        <v>114.24</v>
      </c>
      <c r="Q808">
        <v>1313.7600000000002</v>
      </c>
      <c r="R808" s="58">
        <v>23</v>
      </c>
      <c r="S808" s="31">
        <v>1336.7600000000002</v>
      </c>
    </row>
    <row r="809" spans="1:19" x14ac:dyDescent="0.35">
      <c r="A809" s="52">
        <v>42464</v>
      </c>
      <c r="B809" s="33" t="s">
        <v>1674</v>
      </c>
      <c r="C809" t="s">
        <v>1675</v>
      </c>
      <c r="D809" s="33" t="s">
        <v>26</v>
      </c>
      <c r="E809" s="33" t="s">
        <v>68</v>
      </c>
      <c r="F809" s="33" t="s">
        <v>29</v>
      </c>
      <c r="G809" t="s">
        <v>8</v>
      </c>
      <c r="H809" s="33" t="s">
        <v>30</v>
      </c>
      <c r="I809" t="s">
        <v>47</v>
      </c>
      <c r="J809" s="33" t="s">
        <v>34</v>
      </c>
      <c r="K809" t="s">
        <v>39</v>
      </c>
      <c r="L809" s="33" t="s">
        <v>45</v>
      </c>
      <c r="M809">
        <v>218</v>
      </c>
      <c r="N809" s="33">
        <v>4</v>
      </c>
      <c r="O809" s="49">
        <v>0.11</v>
      </c>
      <c r="P809" s="56">
        <f t="shared" si="12"/>
        <v>95.92</v>
      </c>
      <c r="Q809">
        <v>776.08</v>
      </c>
      <c r="R809" s="58">
        <v>35</v>
      </c>
      <c r="S809" s="31">
        <v>811.08</v>
      </c>
    </row>
    <row r="810" spans="1:19" x14ac:dyDescent="0.35">
      <c r="A810" s="52">
        <v>43265</v>
      </c>
      <c r="B810" s="33" t="s">
        <v>1676</v>
      </c>
      <c r="C810" t="s">
        <v>1677</v>
      </c>
      <c r="D810" s="33" t="s">
        <v>24</v>
      </c>
      <c r="E810" s="33" t="s">
        <v>106</v>
      </c>
      <c r="F810" s="33" t="s">
        <v>27</v>
      </c>
      <c r="G810" t="s">
        <v>12</v>
      </c>
      <c r="H810" s="33" t="s">
        <v>33</v>
      </c>
      <c r="I810" t="s">
        <v>47</v>
      </c>
      <c r="J810" s="33" t="s">
        <v>35</v>
      </c>
      <c r="K810" t="s">
        <v>40</v>
      </c>
      <c r="L810" s="33" t="s">
        <v>43</v>
      </c>
      <c r="M810">
        <v>736</v>
      </c>
      <c r="N810" s="33">
        <v>6</v>
      </c>
      <c r="O810" s="49">
        <v>0.18</v>
      </c>
      <c r="P810" s="56">
        <f t="shared" si="12"/>
        <v>794.88000000000011</v>
      </c>
      <c r="Q810">
        <v>3621.12</v>
      </c>
      <c r="R810" s="58">
        <v>26</v>
      </c>
      <c r="S810" s="31">
        <v>3647.12</v>
      </c>
    </row>
    <row r="811" spans="1:19" x14ac:dyDescent="0.35">
      <c r="A811" s="52">
        <v>43334</v>
      </c>
      <c r="B811" s="33" t="s">
        <v>1678</v>
      </c>
      <c r="C811" t="s">
        <v>1679</v>
      </c>
      <c r="D811" s="33" t="s">
        <v>24</v>
      </c>
      <c r="E811" s="33" t="s">
        <v>55</v>
      </c>
      <c r="F811" s="33" t="s">
        <v>28</v>
      </c>
      <c r="G811" t="s">
        <v>12</v>
      </c>
      <c r="H811" s="33" t="s">
        <v>32</v>
      </c>
      <c r="I811" t="s">
        <v>43</v>
      </c>
      <c r="J811" s="33" t="s">
        <v>36</v>
      </c>
      <c r="K811" t="s">
        <v>41</v>
      </c>
      <c r="L811" s="33" t="s">
        <v>43</v>
      </c>
      <c r="M811">
        <v>227</v>
      </c>
      <c r="N811" s="33">
        <v>12</v>
      </c>
      <c r="O811" s="49">
        <v>0.2</v>
      </c>
      <c r="P811" s="56">
        <f t="shared" si="12"/>
        <v>544.80000000000007</v>
      </c>
      <c r="Q811">
        <v>2179.2000000000003</v>
      </c>
      <c r="R811" s="58">
        <v>39</v>
      </c>
      <c r="S811" s="31">
        <v>2218.2000000000003</v>
      </c>
    </row>
    <row r="812" spans="1:19" x14ac:dyDescent="0.35">
      <c r="A812" s="52">
        <v>43275</v>
      </c>
      <c r="B812" s="33" t="s">
        <v>1680</v>
      </c>
      <c r="C812" t="s">
        <v>1681</v>
      </c>
      <c r="D812" s="33" t="s">
        <v>24</v>
      </c>
      <c r="E812" s="33" t="s">
        <v>78</v>
      </c>
      <c r="F812" s="33" t="s">
        <v>29</v>
      </c>
      <c r="G812" t="s">
        <v>8</v>
      </c>
      <c r="H812" s="33" t="s">
        <v>31</v>
      </c>
      <c r="I812" t="s">
        <v>44</v>
      </c>
      <c r="J812" s="33" t="s">
        <v>36</v>
      </c>
      <c r="K812" t="s">
        <v>40</v>
      </c>
      <c r="L812" s="33" t="s">
        <v>44</v>
      </c>
      <c r="M812">
        <v>279</v>
      </c>
      <c r="N812" s="33">
        <v>15</v>
      </c>
      <c r="O812" s="49">
        <v>0.08</v>
      </c>
      <c r="P812" s="56">
        <f t="shared" si="12"/>
        <v>334.8</v>
      </c>
      <c r="Q812">
        <v>3850.2000000000003</v>
      </c>
      <c r="R812" s="58">
        <v>49</v>
      </c>
      <c r="S812" s="31">
        <v>3899.2000000000003</v>
      </c>
    </row>
    <row r="813" spans="1:19" x14ac:dyDescent="0.35">
      <c r="A813" s="52">
        <v>42144</v>
      </c>
      <c r="B813" s="33" t="s">
        <v>1682</v>
      </c>
      <c r="C813" t="s">
        <v>1683</v>
      </c>
      <c r="D813" s="33" t="s">
        <v>24</v>
      </c>
      <c r="E813" s="33" t="s">
        <v>58</v>
      </c>
      <c r="F813" s="33" t="s">
        <v>28</v>
      </c>
      <c r="G813" t="s">
        <v>12</v>
      </c>
      <c r="H813" s="33" t="s">
        <v>33</v>
      </c>
      <c r="I813" t="s">
        <v>45</v>
      </c>
      <c r="J813" s="33" t="s">
        <v>36</v>
      </c>
      <c r="K813" t="s">
        <v>41</v>
      </c>
      <c r="L813" s="33" t="s">
        <v>45</v>
      </c>
      <c r="M813">
        <v>387</v>
      </c>
      <c r="N813" s="33">
        <v>9</v>
      </c>
      <c r="O813" s="49">
        <v>0.09</v>
      </c>
      <c r="P813" s="56">
        <f t="shared" si="12"/>
        <v>313.46999999999997</v>
      </c>
      <c r="Q813">
        <v>3169.5299999999997</v>
      </c>
      <c r="R813" s="58">
        <v>25</v>
      </c>
      <c r="S813" s="31">
        <v>3194.5299999999997</v>
      </c>
    </row>
    <row r="814" spans="1:19" x14ac:dyDescent="0.35">
      <c r="A814" s="52">
        <v>43532</v>
      </c>
      <c r="B814" s="33" t="s">
        <v>1684</v>
      </c>
      <c r="C814" t="s">
        <v>1685</v>
      </c>
      <c r="D814" s="33" t="s">
        <v>26</v>
      </c>
      <c r="E814" s="33" t="s">
        <v>85</v>
      </c>
      <c r="F814" s="33" t="s">
        <v>29</v>
      </c>
      <c r="G814" t="s">
        <v>8</v>
      </c>
      <c r="H814" s="33" t="s">
        <v>33</v>
      </c>
      <c r="I814" t="s">
        <v>47</v>
      </c>
      <c r="J814" s="33" t="s">
        <v>35</v>
      </c>
      <c r="K814" t="s">
        <v>42</v>
      </c>
      <c r="L814" s="33" t="s">
        <v>43</v>
      </c>
      <c r="M814">
        <v>849</v>
      </c>
      <c r="N814" s="33">
        <v>8</v>
      </c>
      <c r="O814" s="49">
        <v>0.08</v>
      </c>
      <c r="P814" s="56">
        <f t="shared" si="12"/>
        <v>543.36</v>
      </c>
      <c r="Q814">
        <v>6248.64</v>
      </c>
      <c r="R814" s="58">
        <v>37</v>
      </c>
      <c r="S814" s="31">
        <v>6285.64</v>
      </c>
    </row>
    <row r="815" spans="1:19" x14ac:dyDescent="0.35">
      <c r="A815" s="52">
        <v>43308</v>
      </c>
      <c r="B815" s="33" t="s">
        <v>1686</v>
      </c>
      <c r="C815" t="s">
        <v>1687</v>
      </c>
      <c r="D815" s="33" t="s">
        <v>26</v>
      </c>
      <c r="E815" s="33" t="s">
        <v>55</v>
      </c>
      <c r="F815" s="33" t="s">
        <v>29</v>
      </c>
      <c r="G815" t="s">
        <v>13</v>
      </c>
      <c r="H815" s="33" t="s">
        <v>33</v>
      </c>
      <c r="I815" t="s">
        <v>43</v>
      </c>
      <c r="J815" s="33" t="s">
        <v>36</v>
      </c>
      <c r="K815" t="s">
        <v>40</v>
      </c>
      <c r="L815" s="33" t="s">
        <v>43</v>
      </c>
      <c r="M815">
        <v>202</v>
      </c>
      <c r="N815" s="33">
        <v>12</v>
      </c>
      <c r="O815" s="49">
        <v>0.16</v>
      </c>
      <c r="P815" s="56">
        <f t="shared" si="12"/>
        <v>387.84</v>
      </c>
      <c r="Q815">
        <v>2036.16</v>
      </c>
      <c r="R815" s="58">
        <v>39</v>
      </c>
      <c r="S815" s="31">
        <v>2075.16</v>
      </c>
    </row>
    <row r="816" spans="1:19" x14ac:dyDescent="0.35">
      <c r="A816" s="52">
        <v>43011</v>
      </c>
      <c r="B816" s="33" t="s">
        <v>1688</v>
      </c>
      <c r="C816" t="s">
        <v>1689</v>
      </c>
      <c r="D816" s="33" t="s">
        <v>26</v>
      </c>
      <c r="E816" s="33" t="s">
        <v>55</v>
      </c>
      <c r="F816" s="33" t="s">
        <v>27</v>
      </c>
      <c r="G816" t="s">
        <v>11</v>
      </c>
      <c r="H816" s="33" t="s">
        <v>31</v>
      </c>
      <c r="I816" t="s">
        <v>46</v>
      </c>
      <c r="J816" s="33" t="s">
        <v>36</v>
      </c>
      <c r="K816" t="s">
        <v>42</v>
      </c>
      <c r="L816" s="33" t="s">
        <v>45</v>
      </c>
      <c r="M816">
        <v>385</v>
      </c>
      <c r="N816" s="33">
        <v>15</v>
      </c>
      <c r="O816" s="49">
        <v>0.17</v>
      </c>
      <c r="P816" s="56">
        <f t="shared" si="12"/>
        <v>981.75000000000011</v>
      </c>
      <c r="Q816">
        <v>4793.25</v>
      </c>
      <c r="R816" s="58">
        <v>37</v>
      </c>
      <c r="S816" s="31">
        <v>4830.25</v>
      </c>
    </row>
    <row r="817" spans="1:19" x14ac:dyDescent="0.35">
      <c r="A817" s="52">
        <v>42359</v>
      </c>
      <c r="B817" s="33" t="s">
        <v>1690</v>
      </c>
      <c r="C817" t="s">
        <v>1691</v>
      </c>
      <c r="D817" s="33" t="s">
        <v>26</v>
      </c>
      <c r="E817" s="33" t="s">
        <v>63</v>
      </c>
      <c r="F817" s="33" t="s">
        <v>27</v>
      </c>
      <c r="G817" t="s">
        <v>9</v>
      </c>
      <c r="H817" s="33" t="s">
        <v>32</v>
      </c>
      <c r="I817" t="s">
        <v>47</v>
      </c>
      <c r="J817" s="33" t="s">
        <v>35</v>
      </c>
      <c r="K817" t="s">
        <v>40</v>
      </c>
      <c r="L817" s="33" t="s">
        <v>45</v>
      </c>
      <c r="M817">
        <v>968</v>
      </c>
      <c r="N817" s="33">
        <v>4</v>
      </c>
      <c r="O817" s="49">
        <v>0.08</v>
      </c>
      <c r="P817" s="56">
        <f t="shared" si="12"/>
        <v>309.76</v>
      </c>
      <c r="Q817">
        <v>3562.2400000000002</v>
      </c>
      <c r="R817" s="58">
        <v>22</v>
      </c>
      <c r="S817" s="31">
        <v>3584.2400000000002</v>
      </c>
    </row>
    <row r="818" spans="1:19" x14ac:dyDescent="0.35">
      <c r="A818" s="52">
        <v>44200</v>
      </c>
      <c r="B818" s="33" t="s">
        <v>1692</v>
      </c>
      <c r="C818" t="s">
        <v>1693</v>
      </c>
      <c r="D818" s="33" t="s">
        <v>25</v>
      </c>
      <c r="E818" s="33" t="s">
        <v>52</v>
      </c>
      <c r="F818" s="33" t="s">
        <v>28</v>
      </c>
      <c r="G818" t="s">
        <v>8</v>
      </c>
      <c r="H818" s="33" t="s">
        <v>32</v>
      </c>
      <c r="I818" t="s">
        <v>46</v>
      </c>
      <c r="J818" s="33" t="s">
        <v>38</v>
      </c>
      <c r="K818" t="s">
        <v>41</v>
      </c>
      <c r="L818" s="33" t="s">
        <v>46</v>
      </c>
      <c r="M818">
        <v>15</v>
      </c>
      <c r="N818" s="33">
        <v>24</v>
      </c>
      <c r="O818" s="49">
        <v>0.09</v>
      </c>
      <c r="P818" s="56">
        <f t="shared" si="12"/>
        <v>32.400000000000006</v>
      </c>
      <c r="Q818">
        <v>327.60000000000002</v>
      </c>
      <c r="R818" s="58">
        <v>27</v>
      </c>
      <c r="S818" s="31">
        <v>354.6</v>
      </c>
    </row>
    <row r="819" spans="1:19" x14ac:dyDescent="0.35">
      <c r="A819" s="52">
        <v>42762</v>
      </c>
      <c r="B819" s="33" t="s">
        <v>1694</v>
      </c>
      <c r="C819" t="s">
        <v>1695</v>
      </c>
      <c r="D819" s="33" t="s">
        <v>26</v>
      </c>
      <c r="E819" s="33" t="s">
        <v>106</v>
      </c>
      <c r="F819" s="33" t="s">
        <v>28</v>
      </c>
      <c r="G819" t="s">
        <v>13</v>
      </c>
      <c r="H819" s="33" t="s">
        <v>31</v>
      </c>
      <c r="I819" t="s">
        <v>43</v>
      </c>
      <c r="J819" s="33" t="s">
        <v>36</v>
      </c>
      <c r="K819" t="s">
        <v>42</v>
      </c>
      <c r="L819" s="33" t="s">
        <v>45</v>
      </c>
      <c r="M819">
        <v>283</v>
      </c>
      <c r="N819" s="33">
        <v>9</v>
      </c>
      <c r="O819" s="49">
        <v>0.16</v>
      </c>
      <c r="P819" s="56">
        <f t="shared" si="12"/>
        <v>407.52</v>
      </c>
      <c r="Q819">
        <v>2139.48</v>
      </c>
      <c r="R819" s="58">
        <v>30</v>
      </c>
      <c r="S819" s="31">
        <v>2169.48</v>
      </c>
    </row>
    <row r="820" spans="1:19" x14ac:dyDescent="0.35">
      <c r="A820" s="52">
        <v>42193</v>
      </c>
      <c r="B820" s="33" t="s">
        <v>1696</v>
      </c>
      <c r="C820" t="s">
        <v>1697</v>
      </c>
      <c r="D820" s="33" t="s">
        <v>26</v>
      </c>
      <c r="E820" s="33" t="s">
        <v>68</v>
      </c>
      <c r="F820" s="33" t="s">
        <v>29</v>
      </c>
      <c r="G820" t="s">
        <v>13</v>
      </c>
      <c r="H820" s="33" t="s">
        <v>30</v>
      </c>
      <c r="I820" t="s">
        <v>46</v>
      </c>
      <c r="J820" s="33" t="s">
        <v>34</v>
      </c>
      <c r="K820" t="s">
        <v>41</v>
      </c>
      <c r="L820" s="33" t="s">
        <v>43</v>
      </c>
      <c r="M820">
        <v>217</v>
      </c>
      <c r="N820" s="33">
        <v>6</v>
      </c>
      <c r="O820" s="49">
        <v>0.2</v>
      </c>
      <c r="P820" s="56">
        <f t="shared" si="12"/>
        <v>260.40000000000003</v>
      </c>
      <c r="Q820">
        <v>1041.6000000000001</v>
      </c>
      <c r="R820" s="58">
        <v>35</v>
      </c>
      <c r="S820" s="31">
        <v>1076.6000000000001</v>
      </c>
    </row>
    <row r="821" spans="1:19" x14ac:dyDescent="0.35">
      <c r="A821" s="52">
        <v>42681</v>
      </c>
      <c r="B821" s="33" t="s">
        <v>1698</v>
      </c>
      <c r="C821" t="s">
        <v>1699</v>
      </c>
      <c r="D821" s="33" t="s">
        <v>26</v>
      </c>
      <c r="E821" s="33" t="s">
        <v>63</v>
      </c>
      <c r="F821" s="33" t="s">
        <v>29</v>
      </c>
      <c r="G821" t="s">
        <v>9</v>
      </c>
      <c r="H821" s="33" t="s">
        <v>32</v>
      </c>
      <c r="I821" t="s">
        <v>48</v>
      </c>
      <c r="J821" s="33" t="s">
        <v>34</v>
      </c>
      <c r="K821" t="s">
        <v>39</v>
      </c>
      <c r="L821" s="33" t="s">
        <v>45</v>
      </c>
      <c r="M821">
        <v>245</v>
      </c>
      <c r="N821" s="33">
        <v>4</v>
      </c>
      <c r="O821" s="49">
        <v>0.1</v>
      </c>
      <c r="P821" s="56">
        <f t="shared" si="12"/>
        <v>98</v>
      </c>
      <c r="Q821">
        <v>882</v>
      </c>
      <c r="R821" s="58">
        <v>33</v>
      </c>
      <c r="S821" s="31">
        <v>915</v>
      </c>
    </row>
    <row r="822" spans="1:19" x14ac:dyDescent="0.35">
      <c r="A822" s="52">
        <v>42212</v>
      </c>
      <c r="B822" s="33" t="s">
        <v>1700</v>
      </c>
      <c r="C822" t="s">
        <v>1701</v>
      </c>
      <c r="D822" s="33" t="s">
        <v>26</v>
      </c>
      <c r="E822" s="33" t="s">
        <v>58</v>
      </c>
      <c r="F822" s="33" t="s">
        <v>27</v>
      </c>
      <c r="G822" t="s">
        <v>8</v>
      </c>
      <c r="H822" s="33" t="s">
        <v>33</v>
      </c>
      <c r="I822" t="s">
        <v>46</v>
      </c>
      <c r="J822" s="33" t="s">
        <v>38</v>
      </c>
      <c r="K822" t="s">
        <v>41</v>
      </c>
      <c r="L822" s="33" t="s">
        <v>44</v>
      </c>
      <c r="M822">
        <v>15</v>
      </c>
      <c r="N822" s="33">
        <v>16</v>
      </c>
      <c r="O822" s="49">
        <v>0.11</v>
      </c>
      <c r="P822" s="56">
        <f t="shared" si="12"/>
        <v>26.4</v>
      </c>
      <c r="Q822">
        <v>213.6</v>
      </c>
      <c r="R822" s="58">
        <v>21</v>
      </c>
      <c r="S822" s="31">
        <v>234.6</v>
      </c>
    </row>
    <row r="823" spans="1:19" x14ac:dyDescent="0.35">
      <c r="A823" s="52">
        <v>43811</v>
      </c>
      <c r="B823" s="33" t="s">
        <v>1702</v>
      </c>
      <c r="C823" t="s">
        <v>1703</v>
      </c>
      <c r="D823" s="33" t="s">
        <v>24</v>
      </c>
      <c r="E823" s="33" t="s">
        <v>68</v>
      </c>
      <c r="F823" s="33" t="s">
        <v>29</v>
      </c>
      <c r="G823" t="s">
        <v>12</v>
      </c>
      <c r="H823" s="33" t="s">
        <v>32</v>
      </c>
      <c r="I823" t="s">
        <v>45</v>
      </c>
      <c r="J823" s="33" t="s">
        <v>35</v>
      </c>
      <c r="K823" t="s">
        <v>41</v>
      </c>
      <c r="L823" s="33" t="s">
        <v>44</v>
      </c>
      <c r="M823">
        <v>972</v>
      </c>
      <c r="N823" s="33">
        <v>4</v>
      </c>
      <c r="O823" s="49">
        <v>0.15</v>
      </c>
      <c r="P823" s="56">
        <f t="shared" si="12"/>
        <v>583.19999999999993</v>
      </c>
      <c r="Q823">
        <v>3304.7999999999997</v>
      </c>
      <c r="R823" s="58">
        <v>43</v>
      </c>
      <c r="S823" s="31">
        <v>3347.7999999999997</v>
      </c>
    </row>
    <row r="824" spans="1:19" x14ac:dyDescent="0.35">
      <c r="A824" s="52">
        <v>43853</v>
      </c>
      <c r="B824" s="33" t="s">
        <v>1704</v>
      </c>
      <c r="C824" t="s">
        <v>1705</v>
      </c>
      <c r="D824" s="33" t="s">
        <v>24</v>
      </c>
      <c r="E824" s="33" t="s">
        <v>63</v>
      </c>
      <c r="F824" s="33" t="s">
        <v>28</v>
      </c>
      <c r="G824" t="s">
        <v>7</v>
      </c>
      <c r="H824" s="33" t="s">
        <v>33</v>
      </c>
      <c r="I824" t="s">
        <v>45</v>
      </c>
      <c r="J824" s="33" t="s">
        <v>34</v>
      </c>
      <c r="K824" t="s">
        <v>39</v>
      </c>
      <c r="L824" s="33" t="s">
        <v>45</v>
      </c>
      <c r="M824">
        <v>206</v>
      </c>
      <c r="N824" s="33">
        <v>10</v>
      </c>
      <c r="O824" s="49">
        <v>0.09</v>
      </c>
      <c r="P824" s="56">
        <f t="shared" si="12"/>
        <v>185.39999999999998</v>
      </c>
      <c r="Q824">
        <v>1874.6</v>
      </c>
      <c r="R824" s="58">
        <v>38</v>
      </c>
      <c r="S824" s="31">
        <v>1912.6</v>
      </c>
    </row>
    <row r="825" spans="1:19" x14ac:dyDescent="0.35">
      <c r="A825" s="52">
        <v>43449</v>
      </c>
      <c r="B825" s="33" t="s">
        <v>1706</v>
      </c>
      <c r="C825" t="s">
        <v>1707</v>
      </c>
      <c r="D825" s="33" t="s">
        <v>25</v>
      </c>
      <c r="E825" s="33" t="s">
        <v>55</v>
      </c>
      <c r="F825" s="33" t="s">
        <v>27</v>
      </c>
      <c r="G825" t="s">
        <v>11</v>
      </c>
      <c r="H825" s="33" t="s">
        <v>30</v>
      </c>
      <c r="I825" t="s">
        <v>48</v>
      </c>
      <c r="J825" s="33" t="s">
        <v>34</v>
      </c>
      <c r="K825" t="s">
        <v>40</v>
      </c>
      <c r="L825" s="33" t="s">
        <v>45</v>
      </c>
      <c r="M825">
        <v>251</v>
      </c>
      <c r="N825" s="33">
        <v>4</v>
      </c>
      <c r="O825" s="49">
        <v>0.2</v>
      </c>
      <c r="P825" s="56">
        <f t="shared" si="12"/>
        <v>200.8</v>
      </c>
      <c r="Q825">
        <v>803.2</v>
      </c>
      <c r="R825" s="58">
        <v>23</v>
      </c>
      <c r="S825" s="31">
        <v>826.2</v>
      </c>
    </row>
    <row r="826" spans="1:19" x14ac:dyDescent="0.35">
      <c r="A826" s="52">
        <v>42630</v>
      </c>
      <c r="B826" s="33" t="s">
        <v>1708</v>
      </c>
      <c r="C826" t="s">
        <v>1709</v>
      </c>
      <c r="D826" s="33" t="s">
        <v>25</v>
      </c>
      <c r="E826" s="33" t="s">
        <v>73</v>
      </c>
      <c r="F826" s="33" t="s">
        <v>29</v>
      </c>
      <c r="G826" t="s">
        <v>6</v>
      </c>
      <c r="H826" s="33" t="s">
        <v>32</v>
      </c>
      <c r="I826" t="s">
        <v>43</v>
      </c>
      <c r="J826" s="33" t="s">
        <v>36</v>
      </c>
      <c r="K826" t="s">
        <v>41</v>
      </c>
      <c r="L826" s="33" t="s">
        <v>46</v>
      </c>
      <c r="M826">
        <v>206</v>
      </c>
      <c r="N826" s="33">
        <v>6</v>
      </c>
      <c r="O826" s="49">
        <v>0.19</v>
      </c>
      <c r="P826" s="56">
        <f t="shared" si="12"/>
        <v>234.84000000000003</v>
      </c>
      <c r="Q826">
        <v>1001.1600000000001</v>
      </c>
      <c r="R826" s="58">
        <v>29</v>
      </c>
      <c r="S826" s="31">
        <v>1030.1600000000001</v>
      </c>
    </row>
    <row r="827" spans="1:19" x14ac:dyDescent="0.35">
      <c r="A827" s="52">
        <v>42994</v>
      </c>
      <c r="B827" s="33" t="s">
        <v>1710</v>
      </c>
      <c r="C827" t="s">
        <v>1711</v>
      </c>
      <c r="D827" s="33" t="s">
        <v>26</v>
      </c>
      <c r="E827" s="33" t="s">
        <v>106</v>
      </c>
      <c r="F827" s="33" t="s">
        <v>27</v>
      </c>
      <c r="G827" t="s">
        <v>11</v>
      </c>
      <c r="H827" s="33" t="s">
        <v>31</v>
      </c>
      <c r="I827" t="s">
        <v>47</v>
      </c>
      <c r="J827" s="33" t="s">
        <v>37</v>
      </c>
      <c r="K827" t="s">
        <v>42</v>
      </c>
      <c r="L827" s="33" t="s">
        <v>44</v>
      </c>
      <c r="M827">
        <v>72</v>
      </c>
      <c r="N827" s="33">
        <v>10</v>
      </c>
      <c r="O827" s="49">
        <v>0.13</v>
      </c>
      <c r="P827" s="56">
        <f t="shared" si="12"/>
        <v>93.600000000000009</v>
      </c>
      <c r="Q827">
        <v>626.4</v>
      </c>
      <c r="R827" s="58">
        <v>30</v>
      </c>
      <c r="S827" s="31">
        <v>656.4</v>
      </c>
    </row>
    <row r="828" spans="1:19" x14ac:dyDescent="0.35">
      <c r="A828" s="52">
        <v>42848</v>
      </c>
      <c r="B828" s="33" t="s">
        <v>1712</v>
      </c>
      <c r="C828" t="s">
        <v>1713</v>
      </c>
      <c r="D828" s="33" t="s">
        <v>26</v>
      </c>
      <c r="E828" s="33" t="s">
        <v>63</v>
      </c>
      <c r="F828" s="33" t="s">
        <v>27</v>
      </c>
      <c r="G828" t="s">
        <v>10</v>
      </c>
      <c r="H828" s="33" t="s">
        <v>33</v>
      </c>
      <c r="I828" t="s">
        <v>48</v>
      </c>
      <c r="J828" s="33" t="s">
        <v>35</v>
      </c>
      <c r="K828" t="s">
        <v>39</v>
      </c>
      <c r="L828" s="33" t="s">
        <v>45</v>
      </c>
      <c r="M828">
        <v>915</v>
      </c>
      <c r="N828" s="33">
        <v>4</v>
      </c>
      <c r="O828" s="49">
        <v>0.16</v>
      </c>
      <c r="P828" s="56">
        <f t="shared" si="12"/>
        <v>585.6</v>
      </c>
      <c r="Q828">
        <v>3074.4</v>
      </c>
      <c r="R828" s="58">
        <v>25</v>
      </c>
      <c r="S828" s="31">
        <v>3099.4</v>
      </c>
    </row>
    <row r="829" spans="1:19" x14ac:dyDescent="0.35">
      <c r="A829" s="52">
        <v>42552</v>
      </c>
      <c r="B829" s="33" t="s">
        <v>1714</v>
      </c>
      <c r="C829" t="s">
        <v>1715</v>
      </c>
      <c r="D829" s="33" t="s">
        <v>24</v>
      </c>
      <c r="E829" s="33" t="s">
        <v>58</v>
      </c>
      <c r="F829" s="33" t="s">
        <v>29</v>
      </c>
      <c r="G829" t="s">
        <v>12</v>
      </c>
      <c r="H829" s="33" t="s">
        <v>32</v>
      </c>
      <c r="I829" t="s">
        <v>47</v>
      </c>
      <c r="J829" s="33" t="s">
        <v>34</v>
      </c>
      <c r="K829" t="s">
        <v>41</v>
      </c>
      <c r="L829" s="33" t="s">
        <v>45</v>
      </c>
      <c r="M829">
        <v>203</v>
      </c>
      <c r="N829" s="33">
        <v>6</v>
      </c>
      <c r="O829" s="49">
        <v>0.18</v>
      </c>
      <c r="P829" s="56">
        <f t="shared" si="12"/>
        <v>219.24</v>
      </c>
      <c r="Q829">
        <v>998.76</v>
      </c>
      <c r="R829" s="58">
        <v>21</v>
      </c>
      <c r="S829" s="31">
        <v>1019.76</v>
      </c>
    </row>
    <row r="830" spans="1:19" x14ac:dyDescent="0.35">
      <c r="A830" s="52">
        <v>44309</v>
      </c>
      <c r="B830" s="33" t="s">
        <v>1716</v>
      </c>
      <c r="C830" t="s">
        <v>1717</v>
      </c>
      <c r="D830" s="33" t="s">
        <v>26</v>
      </c>
      <c r="E830" s="33" t="s">
        <v>52</v>
      </c>
      <c r="F830" s="33" t="s">
        <v>28</v>
      </c>
      <c r="G830" t="s">
        <v>11</v>
      </c>
      <c r="H830" s="33" t="s">
        <v>30</v>
      </c>
      <c r="I830" t="s">
        <v>47</v>
      </c>
      <c r="J830" s="33" t="s">
        <v>37</v>
      </c>
      <c r="K830" t="s">
        <v>41</v>
      </c>
      <c r="L830" s="33" t="s">
        <v>46</v>
      </c>
      <c r="M830">
        <v>46</v>
      </c>
      <c r="N830" s="33">
        <v>10</v>
      </c>
      <c r="O830" s="49">
        <v>0.2</v>
      </c>
      <c r="P830" s="56">
        <f t="shared" si="12"/>
        <v>92</v>
      </c>
      <c r="Q830">
        <v>368</v>
      </c>
      <c r="R830" s="58">
        <v>31</v>
      </c>
      <c r="S830" s="31">
        <v>399</v>
      </c>
    </row>
    <row r="831" spans="1:19" x14ac:dyDescent="0.35">
      <c r="A831" s="52">
        <v>42652</v>
      </c>
      <c r="B831" s="33" t="s">
        <v>1718</v>
      </c>
      <c r="C831" t="s">
        <v>1719</v>
      </c>
      <c r="D831" s="33" t="s">
        <v>25</v>
      </c>
      <c r="E831" s="33" t="s">
        <v>55</v>
      </c>
      <c r="F831" s="33" t="s">
        <v>27</v>
      </c>
      <c r="G831" t="s">
        <v>13</v>
      </c>
      <c r="H831" s="33" t="s">
        <v>32</v>
      </c>
      <c r="I831" t="s">
        <v>44</v>
      </c>
      <c r="J831" s="33" t="s">
        <v>38</v>
      </c>
      <c r="K831" t="s">
        <v>40</v>
      </c>
      <c r="L831" s="33" t="s">
        <v>46</v>
      </c>
      <c r="M831">
        <v>14</v>
      </c>
      <c r="N831" s="33">
        <v>32</v>
      </c>
      <c r="O831" s="49">
        <v>0.1</v>
      </c>
      <c r="P831" s="56">
        <f t="shared" si="12"/>
        <v>44.800000000000004</v>
      </c>
      <c r="Q831">
        <v>403.2</v>
      </c>
      <c r="R831" s="58">
        <v>50</v>
      </c>
      <c r="S831" s="31">
        <v>453.2</v>
      </c>
    </row>
    <row r="832" spans="1:19" x14ac:dyDescent="0.35">
      <c r="A832" s="52">
        <v>42681</v>
      </c>
      <c r="B832" s="33" t="s">
        <v>1720</v>
      </c>
      <c r="C832" t="s">
        <v>1721</v>
      </c>
      <c r="D832" s="33" t="s">
        <v>24</v>
      </c>
      <c r="E832" s="33" t="s">
        <v>106</v>
      </c>
      <c r="F832" s="33" t="s">
        <v>28</v>
      </c>
      <c r="G832" t="s">
        <v>13</v>
      </c>
      <c r="H832" s="33" t="s">
        <v>31</v>
      </c>
      <c r="I832" t="s">
        <v>44</v>
      </c>
      <c r="J832" s="33" t="s">
        <v>34</v>
      </c>
      <c r="K832" t="s">
        <v>42</v>
      </c>
      <c r="L832" s="33" t="s">
        <v>43</v>
      </c>
      <c r="M832">
        <v>232</v>
      </c>
      <c r="N832" s="33">
        <v>4</v>
      </c>
      <c r="O832" s="49">
        <v>0.17</v>
      </c>
      <c r="P832" s="56">
        <f t="shared" si="12"/>
        <v>157.76000000000002</v>
      </c>
      <c r="Q832">
        <v>770.24</v>
      </c>
      <c r="R832" s="58">
        <v>37</v>
      </c>
      <c r="S832" s="31">
        <v>807.24</v>
      </c>
    </row>
    <row r="833" spans="1:19" x14ac:dyDescent="0.35">
      <c r="A833" s="52">
        <v>42478</v>
      </c>
      <c r="B833" s="33" t="s">
        <v>1722</v>
      </c>
      <c r="C833" t="s">
        <v>1723</v>
      </c>
      <c r="D833" s="33" t="s">
        <v>26</v>
      </c>
      <c r="E833" s="33" t="s">
        <v>63</v>
      </c>
      <c r="F833" s="33" t="s">
        <v>27</v>
      </c>
      <c r="G833" t="s">
        <v>9</v>
      </c>
      <c r="H833" s="33" t="s">
        <v>32</v>
      </c>
      <c r="I833" t="s">
        <v>46</v>
      </c>
      <c r="J833" s="33" t="s">
        <v>36</v>
      </c>
      <c r="K833" t="s">
        <v>41</v>
      </c>
      <c r="L833" s="33" t="s">
        <v>46</v>
      </c>
      <c r="M833">
        <v>308</v>
      </c>
      <c r="N833" s="33">
        <v>9</v>
      </c>
      <c r="O833" s="49">
        <v>0.19</v>
      </c>
      <c r="P833" s="56">
        <f t="shared" si="12"/>
        <v>526.67999999999995</v>
      </c>
      <c r="Q833">
        <v>2245.3200000000002</v>
      </c>
      <c r="R833" s="58">
        <v>43</v>
      </c>
      <c r="S833" s="31">
        <v>2288.3200000000002</v>
      </c>
    </row>
    <row r="834" spans="1:19" x14ac:dyDescent="0.35">
      <c r="A834" s="52">
        <v>43779</v>
      </c>
      <c r="B834" s="33" t="s">
        <v>1724</v>
      </c>
      <c r="C834" t="s">
        <v>1725</v>
      </c>
      <c r="D834" s="33" t="s">
        <v>24</v>
      </c>
      <c r="E834" s="33" t="s">
        <v>78</v>
      </c>
      <c r="F834" s="33" t="s">
        <v>28</v>
      </c>
      <c r="G834" t="s">
        <v>7</v>
      </c>
      <c r="H834" s="33" t="s">
        <v>30</v>
      </c>
      <c r="I834" t="s">
        <v>48</v>
      </c>
      <c r="J834" s="33" t="s">
        <v>37</v>
      </c>
      <c r="K834" t="s">
        <v>40</v>
      </c>
      <c r="L834" s="33" t="s">
        <v>43</v>
      </c>
      <c r="M834">
        <v>67</v>
      </c>
      <c r="N834" s="33">
        <v>15</v>
      </c>
      <c r="O834" s="49">
        <v>0.1</v>
      </c>
      <c r="P834" s="56">
        <f t="shared" si="12"/>
        <v>100.5</v>
      </c>
      <c r="Q834">
        <v>904.5</v>
      </c>
      <c r="R834" s="58">
        <v>29</v>
      </c>
      <c r="S834" s="31">
        <v>933.5</v>
      </c>
    </row>
    <row r="835" spans="1:19" x14ac:dyDescent="0.35">
      <c r="A835" s="52">
        <v>42621</v>
      </c>
      <c r="B835" s="33" t="s">
        <v>1726</v>
      </c>
      <c r="C835" t="s">
        <v>1727</v>
      </c>
      <c r="D835" s="33" t="s">
        <v>26</v>
      </c>
      <c r="E835" s="33" t="s">
        <v>63</v>
      </c>
      <c r="F835" s="33" t="s">
        <v>27</v>
      </c>
      <c r="G835" t="s">
        <v>7</v>
      </c>
      <c r="H835" s="33" t="s">
        <v>31</v>
      </c>
      <c r="I835" t="s">
        <v>44</v>
      </c>
      <c r="J835" s="33" t="s">
        <v>34</v>
      </c>
      <c r="K835" t="s">
        <v>42</v>
      </c>
      <c r="L835" s="33" t="s">
        <v>46</v>
      </c>
      <c r="M835">
        <v>235</v>
      </c>
      <c r="N835" s="33">
        <v>6</v>
      </c>
      <c r="O835" s="49">
        <v>0.14000000000000001</v>
      </c>
      <c r="P835" s="56">
        <f t="shared" ref="P835:P898" si="13">O835*N835*M835</f>
        <v>197.4</v>
      </c>
      <c r="Q835">
        <v>1212.6000000000001</v>
      </c>
      <c r="R835" s="58">
        <v>49</v>
      </c>
      <c r="S835" s="31">
        <v>1261.6000000000001</v>
      </c>
    </row>
    <row r="836" spans="1:19" x14ac:dyDescent="0.35">
      <c r="A836" s="52">
        <v>42953</v>
      </c>
      <c r="B836" s="33" t="s">
        <v>1728</v>
      </c>
      <c r="C836" t="s">
        <v>1729</v>
      </c>
      <c r="D836" s="33" t="s">
        <v>26</v>
      </c>
      <c r="E836" s="33" t="s">
        <v>115</v>
      </c>
      <c r="F836" s="33" t="s">
        <v>27</v>
      </c>
      <c r="G836" t="s">
        <v>7</v>
      </c>
      <c r="H836" s="33" t="s">
        <v>31</v>
      </c>
      <c r="I836" t="s">
        <v>43</v>
      </c>
      <c r="J836" s="33" t="s">
        <v>37</v>
      </c>
      <c r="K836" t="s">
        <v>40</v>
      </c>
      <c r="L836" s="33" t="s">
        <v>46</v>
      </c>
      <c r="M836">
        <v>29</v>
      </c>
      <c r="N836" s="33">
        <v>20</v>
      </c>
      <c r="O836" s="49">
        <v>0.11</v>
      </c>
      <c r="P836" s="56">
        <f t="shared" si="13"/>
        <v>63.800000000000004</v>
      </c>
      <c r="Q836">
        <v>516.20000000000005</v>
      </c>
      <c r="R836" s="58">
        <v>47</v>
      </c>
      <c r="S836" s="31">
        <v>563.20000000000005</v>
      </c>
    </row>
    <row r="837" spans="1:19" x14ac:dyDescent="0.35">
      <c r="A837" s="52">
        <v>43483</v>
      </c>
      <c r="B837" s="33" t="s">
        <v>1730</v>
      </c>
      <c r="C837" t="s">
        <v>1731</v>
      </c>
      <c r="D837" s="33" t="s">
        <v>24</v>
      </c>
      <c r="E837" s="33" t="s">
        <v>55</v>
      </c>
      <c r="F837" s="33" t="s">
        <v>27</v>
      </c>
      <c r="G837" t="s">
        <v>12</v>
      </c>
      <c r="H837" s="33" t="s">
        <v>32</v>
      </c>
      <c r="I837" t="s">
        <v>46</v>
      </c>
      <c r="J837" s="33" t="s">
        <v>37</v>
      </c>
      <c r="K837" t="s">
        <v>40</v>
      </c>
      <c r="L837" s="33" t="s">
        <v>46</v>
      </c>
      <c r="M837">
        <v>69</v>
      </c>
      <c r="N837" s="33">
        <v>15</v>
      </c>
      <c r="O837" s="49">
        <v>0.12</v>
      </c>
      <c r="P837" s="56">
        <f t="shared" si="13"/>
        <v>124.19999999999999</v>
      </c>
      <c r="Q837">
        <v>910.8</v>
      </c>
      <c r="R837" s="58">
        <v>34</v>
      </c>
      <c r="S837" s="31">
        <v>944.8</v>
      </c>
    </row>
    <row r="838" spans="1:19" x14ac:dyDescent="0.35">
      <c r="A838" s="52">
        <v>43944</v>
      </c>
      <c r="B838" s="33" t="s">
        <v>1732</v>
      </c>
      <c r="C838" t="s">
        <v>1733</v>
      </c>
      <c r="D838" s="33" t="s">
        <v>24</v>
      </c>
      <c r="E838" s="33" t="s">
        <v>68</v>
      </c>
      <c r="F838" s="33" t="s">
        <v>27</v>
      </c>
      <c r="G838" t="s">
        <v>7</v>
      </c>
      <c r="H838" s="33" t="s">
        <v>33</v>
      </c>
      <c r="I838" t="s">
        <v>44</v>
      </c>
      <c r="J838" s="33" t="s">
        <v>37</v>
      </c>
      <c r="K838" t="s">
        <v>40</v>
      </c>
      <c r="L838" s="33" t="s">
        <v>43</v>
      </c>
      <c r="M838">
        <v>39</v>
      </c>
      <c r="N838" s="33">
        <v>15</v>
      </c>
      <c r="O838" s="49">
        <v>0.17</v>
      </c>
      <c r="P838" s="56">
        <f t="shared" si="13"/>
        <v>99.450000000000017</v>
      </c>
      <c r="Q838">
        <v>485.54999999999995</v>
      </c>
      <c r="R838" s="58">
        <v>21</v>
      </c>
      <c r="S838" s="31">
        <v>506.54999999999995</v>
      </c>
    </row>
    <row r="839" spans="1:19" x14ac:dyDescent="0.35">
      <c r="A839" s="52">
        <v>42616</v>
      </c>
      <c r="B839" s="33" t="s">
        <v>1734</v>
      </c>
      <c r="C839" t="s">
        <v>1735</v>
      </c>
      <c r="D839" s="33" t="s">
        <v>26</v>
      </c>
      <c r="E839" s="33" t="s">
        <v>68</v>
      </c>
      <c r="F839" s="33" t="s">
        <v>27</v>
      </c>
      <c r="G839" t="s">
        <v>11</v>
      </c>
      <c r="H839" s="33" t="s">
        <v>32</v>
      </c>
      <c r="I839" t="s">
        <v>47</v>
      </c>
      <c r="J839" s="33" t="s">
        <v>38</v>
      </c>
      <c r="K839" t="s">
        <v>40</v>
      </c>
      <c r="L839" s="33" t="s">
        <v>44</v>
      </c>
      <c r="M839">
        <v>10</v>
      </c>
      <c r="N839" s="33">
        <v>40</v>
      </c>
      <c r="O839" s="49">
        <v>0.15</v>
      </c>
      <c r="P839" s="56">
        <f t="shared" si="13"/>
        <v>60</v>
      </c>
      <c r="Q839">
        <v>340</v>
      </c>
      <c r="R839" s="58">
        <v>41</v>
      </c>
      <c r="S839" s="31">
        <v>381</v>
      </c>
    </row>
    <row r="840" spans="1:19" x14ac:dyDescent="0.35">
      <c r="A840" s="52">
        <v>43014</v>
      </c>
      <c r="B840" s="33" t="s">
        <v>1736</v>
      </c>
      <c r="C840" t="s">
        <v>1737</v>
      </c>
      <c r="D840" s="33" t="s">
        <v>25</v>
      </c>
      <c r="E840" s="33" t="s">
        <v>85</v>
      </c>
      <c r="F840" s="33" t="s">
        <v>29</v>
      </c>
      <c r="G840" t="s">
        <v>6</v>
      </c>
      <c r="H840" s="33" t="s">
        <v>30</v>
      </c>
      <c r="I840" t="s">
        <v>43</v>
      </c>
      <c r="J840" s="33" t="s">
        <v>36</v>
      </c>
      <c r="K840" t="s">
        <v>41</v>
      </c>
      <c r="L840" s="33" t="s">
        <v>46</v>
      </c>
      <c r="M840">
        <v>383</v>
      </c>
      <c r="N840" s="33">
        <v>12</v>
      </c>
      <c r="O840" s="49">
        <v>0.09</v>
      </c>
      <c r="P840" s="56">
        <f t="shared" si="13"/>
        <v>413.64000000000004</v>
      </c>
      <c r="Q840">
        <v>4182.3599999999997</v>
      </c>
      <c r="R840" s="58">
        <v>41</v>
      </c>
      <c r="S840" s="31">
        <v>4223.3599999999997</v>
      </c>
    </row>
    <row r="841" spans="1:19" x14ac:dyDescent="0.35">
      <c r="A841" s="52">
        <v>43960</v>
      </c>
      <c r="B841" s="33" t="s">
        <v>1738</v>
      </c>
      <c r="C841" t="s">
        <v>1739</v>
      </c>
      <c r="D841" s="33" t="s">
        <v>24</v>
      </c>
      <c r="E841" s="33" t="s">
        <v>85</v>
      </c>
      <c r="F841" s="33" t="s">
        <v>29</v>
      </c>
      <c r="G841" t="s">
        <v>8</v>
      </c>
      <c r="H841" s="33" t="s">
        <v>30</v>
      </c>
      <c r="I841" t="s">
        <v>46</v>
      </c>
      <c r="J841" s="33" t="s">
        <v>35</v>
      </c>
      <c r="K841" t="s">
        <v>41</v>
      </c>
      <c r="L841" s="33" t="s">
        <v>45</v>
      </c>
      <c r="M841">
        <v>1178</v>
      </c>
      <c r="N841" s="33">
        <v>6</v>
      </c>
      <c r="O841" s="49">
        <v>0.16</v>
      </c>
      <c r="P841" s="56">
        <f t="shared" si="13"/>
        <v>1130.8799999999999</v>
      </c>
      <c r="Q841">
        <v>5937.12</v>
      </c>
      <c r="R841" s="58">
        <v>36</v>
      </c>
      <c r="S841" s="31">
        <v>5973.12</v>
      </c>
    </row>
    <row r="842" spans="1:19" x14ac:dyDescent="0.35">
      <c r="A842" s="52">
        <v>42798</v>
      </c>
      <c r="B842" s="33" t="s">
        <v>1740</v>
      </c>
      <c r="C842" t="s">
        <v>1741</v>
      </c>
      <c r="D842" s="33" t="s">
        <v>25</v>
      </c>
      <c r="E842" s="33" t="s">
        <v>52</v>
      </c>
      <c r="F842" s="33" t="s">
        <v>27</v>
      </c>
      <c r="G842" t="s">
        <v>11</v>
      </c>
      <c r="H842" s="33" t="s">
        <v>30</v>
      </c>
      <c r="I842" t="s">
        <v>48</v>
      </c>
      <c r="J842" s="33" t="s">
        <v>36</v>
      </c>
      <c r="K842" t="s">
        <v>41</v>
      </c>
      <c r="L842" s="33" t="s">
        <v>43</v>
      </c>
      <c r="M842">
        <v>376</v>
      </c>
      <c r="N842" s="33">
        <v>9</v>
      </c>
      <c r="O842" s="49">
        <v>0.16</v>
      </c>
      <c r="P842" s="56">
        <f t="shared" si="13"/>
        <v>541.43999999999994</v>
      </c>
      <c r="Q842">
        <v>2842.56</v>
      </c>
      <c r="R842" s="58">
        <v>28</v>
      </c>
      <c r="S842" s="31">
        <v>2870.56</v>
      </c>
    </row>
    <row r="843" spans="1:19" x14ac:dyDescent="0.35">
      <c r="A843" s="52">
        <v>43017</v>
      </c>
      <c r="B843" s="33" t="s">
        <v>1742</v>
      </c>
      <c r="C843" t="s">
        <v>1743</v>
      </c>
      <c r="D843" s="33" t="s">
        <v>24</v>
      </c>
      <c r="E843" s="33" t="s">
        <v>58</v>
      </c>
      <c r="F843" s="33" t="s">
        <v>29</v>
      </c>
      <c r="G843" t="s">
        <v>8</v>
      </c>
      <c r="H843" s="33" t="s">
        <v>33</v>
      </c>
      <c r="I843" t="s">
        <v>43</v>
      </c>
      <c r="J843" s="33" t="s">
        <v>37</v>
      </c>
      <c r="K843" t="s">
        <v>42</v>
      </c>
      <c r="L843" s="33" t="s">
        <v>46</v>
      </c>
      <c r="M843">
        <v>76</v>
      </c>
      <c r="N843" s="33">
        <v>25</v>
      </c>
      <c r="O843" s="49">
        <v>0.18</v>
      </c>
      <c r="P843" s="56">
        <f t="shared" si="13"/>
        <v>342</v>
      </c>
      <c r="Q843">
        <v>1558</v>
      </c>
      <c r="R843" s="58">
        <v>25</v>
      </c>
      <c r="S843" s="31">
        <v>1583</v>
      </c>
    </row>
    <row r="844" spans="1:19" x14ac:dyDescent="0.35">
      <c r="A844" s="52">
        <v>42234</v>
      </c>
      <c r="B844" s="33" t="s">
        <v>1744</v>
      </c>
      <c r="C844" t="s">
        <v>1745</v>
      </c>
      <c r="D844" s="33" t="s">
        <v>24</v>
      </c>
      <c r="E844" s="33" t="s">
        <v>106</v>
      </c>
      <c r="F844" s="33" t="s">
        <v>29</v>
      </c>
      <c r="G844" t="s">
        <v>6</v>
      </c>
      <c r="H844" s="33" t="s">
        <v>31</v>
      </c>
      <c r="I844" t="s">
        <v>47</v>
      </c>
      <c r="J844" s="33" t="s">
        <v>38</v>
      </c>
      <c r="K844" t="s">
        <v>42</v>
      </c>
      <c r="L844" s="33" t="s">
        <v>44</v>
      </c>
      <c r="M844">
        <v>16</v>
      </c>
      <c r="N844" s="33">
        <v>32</v>
      </c>
      <c r="O844" s="49">
        <v>0.11</v>
      </c>
      <c r="P844" s="56">
        <f t="shared" si="13"/>
        <v>56.32</v>
      </c>
      <c r="Q844">
        <v>455.68</v>
      </c>
      <c r="R844" s="58">
        <v>37</v>
      </c>
      <c r="S844" s="31">
        <v>492.68</v>
      </c>
    </row>
    <row r="845" spans="1:19" x14ac:dyDescent="0.35">
      <c r="A845" s="52">
        <v>43024</v>
      </c>
      <c r="B845" s="33" t="s">
        <v>1746</v>
      </c>
      <c r="C845" t="s">
        <v>1747</v>
      </c>
      <c r="D845" s="33" t="s">
        <v>26</v>
      </c>
      <c r="E845" s="33" t="s">
        <v>68</v>
      </c>
      <c r="F845" s="33" t="s">
        <v>29</v>
      </c>
      <c r="G845" t="s">
        <v>7</v>
      </c>
      <c r="H845" s="33" t="s">
        <v>33</v>
      </c>
      <c r="I845" t="s">
        <v>46</v>
      </c>
      <c r="J845" s="33" t="s">
        <v>35</v>
      </c>
      <c r="K845" t="s">
        <v>40</v>
      </c>
      <c r="L845" s="33" t="s">
        <v>45</v>
      </c>
      <c r="M845">
        <v>723</v>
      </c>
      <c r="N845" s="33">
        <v>8</v>
      </c>
      <c r="O845" s="49">
        <v>0.09</v>
      </c>
      <c r="P845" s="56">
        <f t="shared" si="13"/>
        <v>520.55999999999995</v>
      </c>
      <c r="Q845">
        <v>5263.4400000000005</v>
      </c>
      <c r="R845" s="58">
        <v>23</v>
      </c>
      <c r="S845" s="31">
        <v>5286.4400000000005</v>
      </c>
    </row>
    <row r="846" spans="1:19" x14ac:dyDescent="0.35">
      <c r="A846" s="52">
        <v>43820</v>
      </c>
      <c r="B846" s="33" t="s">
        <v>1748</v>
      </c>
      <c r="C846" t="s">
        <v>1749</v>
      </c>
      <c r="D846" s="33" t="s">
        <v>24</v>
      </c>
      <c r="E846" s="33" t="s">
        <v>63</v>
      </c>
      <c r="F846" s="33" t="s">
        <v>29</v>
      </c>
      <c r="G846" t="s">
        <v>12</v>
      </c>
      <c r="H846" s="33" t="s">
        <v>30</v>
      </c>
      <c r="I846" t="s">
        <v>44</v>
      </c>
      <c r="J846" s="33" t="s">
        <v>34</v>
      </c>
      <c r="K846" t="s">
        <v>39</v>
      </c>
      <c r="L846" s="33" t="s">
        <v>45</v>
      </c>
      <c r="M846">
        <v>236</v>
      </c>
      <c r="N846" s="33">
        <v>8</v>
      </c>
      <c r="O846" s="49">
        <v>0.14000000000000001</v>
      </c>
      <c r="P846" s="56">
        <f t="shared" si="13"/>
        <v>264.32000000000005</v>
      </c>
      <c r="Q846">
        <v>1623.68</v>
      </c>
      <c r="R846" s="58">
        <v>33</v>
      </c>
      <c r="S846" s="31">
        <v>1656.68</v>
      </c>
    </row>
    <row r="847" spans="1:19" x14ac:dyDescent="0.35">
      <c r="A847" s="52">
        <v>44294</v>
      </c>
      <c r="B847" s="33" t="s">
        <v>1750</v>
      </c>
      <c r="C847" t="s">
        <v>1751</v>
      </c>
      <c r="D847" s="33" t="s">
        <v>24</v>
      </c>
      <c r="E847" s="33" t="s">
        <v>73</v>
      </c>
      <c r="F847" s="33" t="s">
        <v>29</v>
      </c>
      <c r="G847" t="s">
        <v>9</v>
      </c>
      <c r="H847" s="33" t="s">
        <v>30</v>
      </c>
      <c r="I847" t="s">
        <v>48</v>
      </c>
      <c r="J847" s="33" t="s">
        <v>37</v>
      </c>
      <c r="K847" t="s">
        <v>40</v>
      </c>
      <c r="L847" s="33" t="s">
        <v>45</v>
      </c>
      <c r="M847">
        <v>58</v>
      </c>
      <c r="N847" s="33">
        <v>10</v>
      </c>
      <c r="O847" s="49">
        <v>0.2</v>
      </c>
      <c r="P847" s="56">
        <f t="shared" si="13"/>
        <v>116</v>
      </c>
      <c r="Q847">
        <v>464</v>
      </c>
      <c r="R847" s="58">
        <v>20</v>
      </c>
      <c r="S847" s="31">
        <v>484</v>
      </c>
    </row>
    <row r="848" spans="1:19" x14ac:dyDescent="0.35">
      <c r="A848" s="52">
        <v>43545</v>
      </c>
      <c r="B848" s="33" t="s">
        <v>1752</v>
      </c>
      <c r="C848" t="s">
        <v>1753</v>
      </c>
      <c r="D848" s="33" t="s">
        <v>26</v>
      </c>
      <c r="E848" s="33" t="s">
        <v>78</v>
      </c>
      <c r="F848" s="33" t="s">
        <v>28</v>
      </c>
      <c r="G848" t="s">
        <v>8</v>
      </c>
      <c r="H848" s="33" t="s">
        <v>32</v>
      </c>
      <c r="I848" t="s">
        <v>47</v>
      </c>
      <c r="J848" s="33" t="s">
        <v>37</v>
      </c>
      <c r="K848" t="s">
        <v>42</v>
      </c>
      <c r="L848" s="33" t="s">
        <v>46</v>
      </c>
      <c r="M848">
        <v>79</v>
      </c>
      <c r="N848" s="33">
        <v>15</v>
      </c>
      <c r="O848" s="49">
        <v>0.19</v>
      </c>
      <c r="P848" s="56">
        <f t="shared" si="13"/>
        <v>225.15</v>
      </c>
      <c r="Q848">
        <v>959.85</v>
      </c>
      <c r="R848" s="58">
        <v>49</v>
      </c>
      <c r="S848" s="31">
        <v>1008.85</v>
      </c>
    </row>
    <row r="849" spans="1:19" x14ac:dyDescent="0.35">
      <c r="A849" s="52">
        <v>44421</v>
      </c>
      <c r="B849" s="33" t="s">
        <v>1754</v>
      </c>
      <c r="C849" t="s">
        <v>1755</v>
      </c>
      <c r="D849" s="33" t="s">
        <v>26</v>
      </c>
      <c r="E849" s="33" t="s">
        <v>78</v>
      </c>
      <c r="F849" s="33" t="s">
        <v>28</v>
      </c>
      <c r="G849" t="s">
        <v>8</v>
      </c>
      <c r="H849" s="33" t="s">
        <v>33</v>
      </c>
      <c r="I849" t="s">
        <v>45</v>
      </c>
      <c r="J849" s="33" t="s">
        <v>34</v>
      </c>
      <c r="K849" t="s">
        <v>39</v>
      </c>
      <c r="L849" s="33" t="s">
        <v>45</v>
      </c>
      <c r="M849">
        <v>233</v>
      </c>
      <c r="N849" s="33">
        <v>6</v>
      </c>
      <c r="O849" s="49">
        <v>0.14000000000000001</v>
      </c>
      <c r="P849" s="56">
        <f t="shared" si="13"/>
        <v>195.72000000000003</v>
      </c>
      <c r="Q849">
        <v>1202.28</v>
      </c>
      <c r="R849" s="58">
        <v>36</v>
      </c>
      <c r="S849" s="31">
        <v>1238.28</v>
      </c>
    </row>
    <row r="850" spans="1:19" x14ac:dyDescent="0.35">
      <c r="A850" s="52">
        <v>44263</v>
      </c>
      <c r="B850" s="33" t="s">
        <v>1756</v>
      </c>
      <c r="C850" t="s">
        <v>1757</v>
      </c>
      <c r="D850" s="33" t="s">
        <v>26</v>
      </c>
      <c r="E850" s="33" t="s">
        <v>106</v>
      </c>
      <c r="F850" s="33" t="s">
        <v>28</v>
      </c>
      <c r="G850" t="s">
        <v>9</v>
      </c>
      <c r="H850" s="33" t="s">
        <v>32</v>
      </c>
      <c r="I850" t="s">
        <v>45</v>
      </c>
      <c r="J850" s="33" t="s">
        <v>36</v>
      </c>
      <c r="K850" t="s">
        <v>41</v>
      </c>
      <c r="L850" s="33" t="s">
        <v>43</v>
      </c>
      <c r="M850">
        <v>381</v>
      </c>
      <c r="N850" s="33">
        <v>6</v>
      </c>
      <c r="O850" s="49">
        <v>0.18</v>
      </c>
      <c r="P850" s="56">
        <f t="shared" si="13"/>
        <v>411.48</v>
      </c>
      <c r="Q850">
        <v>1874.52</v>
      </c>
      <c r="R850" s="58">
        <v>37</v>
      </c>
      <c r="S850" s="31">
        <v>1911.52</v>
      </c>
    </row>
    <row r="851" spans="1:19" x14ac:dyDescent="0.35">
      <c r="A851" s="52">
        <v>42934</v>
      </c>
      <c r="B851" s="33" t="s">
        <v>1758</v>
      </c>
      <c r="C851" t="s">
        <v>1759</v>
      </c>
      <c r="D851" s="33" t="s">
        <v>26</v>
      </c>
      <c r="E851" s="33" t="s">
        <v>63</v>
      </c>
      <c r="F851" s="33" t="s">
        <v>28</v>
      </c>
      <c r="G851" t="s">
        <v>8</v>
      </c>
      <c r="H851" s="33" t="s">
        <v>30</v>
      </c>
      <c r="I851" t="s">
        <v>46</v>
      </c>
      <c r="J851" s="33" t="s">
        <v>37</v>
      </c>
      <c r="K851" t="s">
        <v>41</v>
      </c>
      <c r="L851" s="33" t="s">
        <v>46</v>
      </c>
      <c r="M851">
        <v>49</v>
      </c>
      <c r="N851" s="33">
        <v>25</v>
      </c>
      <c r="O851" s="49">
        <v>0.08</v>
      </c>
      <c r="P851" s="56">
        <f t="shared" si="13"/>
        <v>98</v>
      </c>
      <c r="Q851">
        <v>1127</v>
      </c>
      <c r="R851" s="58">
        <v>35</v>
      </c>
      <c r="S851" s="31">
        <v>1162</v>
      </c>
    </row>
    <row r="852" spans="1:19" x14ac:dyDescent="0.35">
      <c r="A852" s="52">
        <v>42630</v>
      </c>
      <c r="B852" s="33" t="s">
        <v>1760</v>
      </c>
      <c r="C852" t="s">
        <v>1761</v>
      </c>
      <c r="D852" s="33" t="s">
        <v>24</v>
      </c>
      <c r="E852" s="33" t="s">
        <v>73</v>
      </c>
      <c r="F852" s="33" t="s">
        <v>28</v>
      </c>
      <c r="G852" t="s">
        <v>8</v>
      </c>
      <c r="H852" s="33" t="s">
        <v>30</v>
      </c>
      <c r="I852" t="s">
        <v>48</v>
      </c>
      <c r="J852" s="33" t="s">
        <v>36</v>
      </c>
      <c r="K852" t="s">
        <v>39</v>
      </c>
      <c r="L852" s="33" t="s">
        <v>45</v>
      </c>
      <c r="M852">
        <v>224</v>
      </c>
      <c r="N852" s="33">
        <v>9</v>
      </c>
      <c r="O852" s="49">
        <v>0.17</v>
      </c>
      <c r="P852" s="56">
        <f t="shared" si="13"/>
        <v>342.72</v>
      </c>
      <c r="Q852">
        <v>1673.28</v>
      </c>
      <c r="R852" s="58">
        <v>27</v>
      </c>
      <c r="S852" s="31">
        <v>1700.28</v>
      </c>
    </row>
    <row r="853" spans="1:19" x14ac:dyDescent="0.35">
      <c r="A853" s="52">
        <v>42233</v>
      </c>
      <c r="B853" s="33" t="s">
        <v>1762</v>
      </c>
      <c r="C853" t="s">
        <v>1763</v>
      </c>
      <c r="D853" s="33" t="s">
        <v>26</v>
      </c>
      <c r="E853" s="33" t="s">
        <v>58</v>
      </c>
      <c r="F853" s="33" t="s">
        <v>28</v>
      </c>
      <c r="G853" t="s">
        <v>6</v>
      </c>
      <c r="H853" s="33" t="s">
        <v>33</v>
      </c>
      <c r="I853" t="s">
        <v>44</v>
      </c>
      <c r="J853" s="33" t="s">
        <v>35</v>
      </c>
      <c r="K853" t="s">
        <v>40</v>
      </c>
      <c r="L853" s="33" t="s">
        <v>43</v>
      </c>
      <c r="M853">
        <v>728</v>
      </c>
      <c r="N853" s="33">
        <v>8</v>
      </c>
      <c r="O853" s="49">
        <v>0.2</v>
      </c>
      <c r="P853" s="56">
        <f t="shared" si="13"/>
        <v>1164.8</v>
      </c>
      <c r="Q853">
        <v>4659.2</v>
      </c>
      <c r="R853" s="58">
        <v>36</v>
      </c>
      <c r="S853" s="31">
        <v>4695.2</v>
      </c>
    </row>
    <row r="854" spans="1:19" x14ac:dyDescent="0.35">
      <c r="A854" s="52">
        <v>42730</v>
      </c>
      <c r="B854" s="33" t="s">
        <v>1764</v>
      </c>
      <c r="C854" t="s">
        <v>1765</v>
      </c>
      <c r="D854" s="33" t="s">
        <v>26</v>
      </c>
      <c r="E854" s="33" t="s">
        <v>85</v>
      </c>
      <c r="F854" s="33" t="s">
        <v>27</v>
      </c>
      <c r="G854" t="s">
        <v>7</v>
      </c>
      <c r="H854" s="33" t="s">
        <v>30</v>
      </c>
      <c r="I854" t="s">
        <v>48</v>
      </c>
      <c r="J854" s="33" t="s">
        <v>34</v>
      </c>
      <c r="K854" t="s">
        <v>42</v>
      </c>
      <c r="L854" s="33" t="s">
        <v>43</v>
      </c>
      <c r="M854">
        <v>275</v>
      </c>
      <c r="N854" s="33">
        <v>10</v>
      </c>
      <c r="O854" s="49">
        <v>0.17</v>
      </c>
      <c r="P854" s="56">
        <f t="shared" si="13"/>
        <v>467.50000000000006</v>
      </c>
      <c r="Q854">
        <v>2282.4999999999995</v>
      </c>
      <c r="R854" s="58">
        <v>22</v>
      </c>
      <c r="S854" s="31">
        <v>2304.4999999999995</v>
      </c>
    </row>
    <row r="855" spans="1:19" x14ac:dyDescent="0.35">
      <c r="A855" s="52">
        <v>43707</v>
      </c>
      <c r="B855" s="33" t="s">
        <v>1766</v>
      </c>
      <c r="C855" t="s">
        <v>1767</v>
      </c>
      <c r="D855" s="33" t="s">
        <v>24</v>
      </c>
      <c r="E855" s="33" t="s">
        <v>63</v>
      </c>
      <c r="F855" s="33" t="s">
        <v>28</v>
      </c>
      <c r="G855" t="s">
        <v>13</v>
      </c>
      <c r="H855" s="33" t="s">
        <v>32</v>
      </c>
      <c r="I855" t="s">
        <v>45</v>
      </c>
      <c r="J855" s="33" t="s">
        <v>37</v>
      </c>
      <c r="K855" t="s">
        <v>39</v>
      </c>
      <c r="L855" s="33" t="s">
        <v>45</v>
      </c>
      <c r="M855">
        <v>79</v>
      </c>
      <c r="N855" s="33">
        <v>20</v>
      </c>
      <c r="O855" s="49">
        <v>0.18</v>
      </c>
      <c r="P855" s="56">
        <f t="shared" si="13"/>
        <v>284.39999999999998</v>
      </c>
      <c r="Q855">
        <v>1295.6000000000001</v>
      </c>
      <c r="R855" s="58">
        <v>35</v>
      </c>
      <c r="S855" s="31">
        <v>1330.6000000000001</v>
      </c>
    </row>
    <row r="856" spans="1:19" x14ac:dyDescent="0.35">
      <c r="A856" s="52">
        <v>42806</v>
      </c>
      <c r="B856" s="33" t="s">
        <v>1768</v>
      </c>
      <c r="C856" t="s">
        <v>1769</v>
      </c>
      <c r="D856" s="33" t="s">
        <v>24</v>
      </c>
      <c r="E856" s="33" t="s">
        <v>55</v>
      </c>
      <c r="F856" s="33" t="s">
        <v>27</v>
      </c>
      <c r="G856" t="s">
        <v>8</v>
      </c>
      <c r="H856" s="33" t="s">
        <v>31</v>
      </c>
      <c r="I856" t="s">
        <v>48</v>
      </c>
      <c r="J856" s="33" t="s">
        <v>37</v>
      </c>
      <c r="K856" t="s">
        <v>42</v>
      </c>
      <c r="L856" s="33" t="s">
        <v>45</v>
      </c>
      <c r="M856">
        <v>74</v>
      </c>
      <c r="N856" s="33">
        <v>20</v>
      </c>
      <c r="O856" s="49">
        <v>0.1</v>
      </c>
      <c r="P856" s="56">
        <f t="shared" si="13"/>
        <v>148</v>
      </c>
      <c r="Q856">
        <v>1332</v>
      </c>
      <c r="R856" s="58">
        <v>44</v>
      </c>
      <c r="S856" s="31">
        <v>1376</v>
      </c>
    </row>
    <row r="857" spans="1:19" x14ac:dyDescent="0.35">
      <c r="A857" s="52">
        <v>42897</v>
      </c>
      <c r="B857" s="33" t="s">
        <v>1770</v>
      </c>
      <c r="C857" t="s">
        <v>1771</v>
      </c>
      <c r="D857" s="33" t="s">
        <v>25</v>
      </c>
      <c r="E857" s="33" t="s">
        <v>78</v>
      </c>
      <c r="F857" s="33" t="s">
        <v>29</v>
      </c>
      <c r="G857" t="s">
        <v>11</v>
      </c>
      <c r="H857" s="33" t="s">
        <v>30</v>
      </c>
      <c r="I857" t="s">
        <v>47</v>
      </c>
      <c r="J857" s="33" t="s">
        <v>38</v>
      </c>
      <c r="K857" t="s">
        <v>40</v>
      </c>
      <c r="L857" s="33" t="s">
        <v>45</v>
      </c>
      <c r="M857">
        <v>11</v>
      </c>
      <c r="N857" s="33">
        <v>40</v>
      </c>
      <c r="O857" s="49">
        <v>0.2</v>
      </c>
      <c r="P857" s="56">
        <f t="shared" si="13"/>
        <v>88</v>
      </c>
      <c r="Q857">
        <v>352</v>
      </c>
      <c r="R857" s="58">
        <v>39</v>
      </c>
      <c r="S857" s="31">
        <v>391</v>
      </c>
    </row>
    <row r="858" spans="1:19" x14ac:dyDescent="0.35">
      <c r="A858" s="52">
        <v>44446</v>
      </c>
      <c r="B858" s="33" t="s">
        <v>1772</v>
      </c>
      <c r="C858" t="s">
        <v>1773</v>
      </c>
      <c r="D858" s="33" t="s">
        <v>24</v>
      </c>
      <c r="E858" s="33" t="s">
        <v>52</v>
      </c>
      <c r="F858" s="33" t="s">
        <v>29</v>
      </c>
      <c r="G858" t="s">
        <v>8</v>
      </c>
      <c r="H858" s="33" t="s">
        <v>33</v>
      </c>
      <c r="I858" t="s">
        <v>43</v>
      </c>
      <c r="J858" s="33" t="s">
        <v>36</v>
      </c>
      <c r="K858" t="s">
        <v>40</v>
      </c>
      <c r="L858" s="33" t="s">
        <v>43</v>
      </c>
      <c r="M858">
        <v>391</v>
      </c>
      <c r="N858" s="33">
        <v>6</v>
      </c>
      <c r="O858" s="49">
        <v>0.11</v>
      </c>
      <c r="P858" s="56">
        <f t="shared" si="13"/>
        <v>258.06</v>
      </c>
      <c r="Q858">
        <v>2087.94</v>
      </c>
      <c r="R858" s="58">
        <v>32</v>
      </c>
      <c r="S858" s="31">
        <v>2119.94</v>
      </c>
    </row>
    <row r="859" spans="1:19" x14ac:dyDescent="0.35">
      <c r="A859" s="52">
        <v>43062</v>
      </c>
      <c r="B859" s="33" t="s">
        <v>1774</v>
      </c>
      <c r="C859" t="s">
        <v>1775</v>
      </c>
      <c r="D859" s="33" t="s">
        <v>25</v>
      </c>
      <c r="E859" s="33" t="s">
        <v>85</v>
      </c>
      <c r="F859" s="33" t="s">
        <v>27</v>
      </c>
      <c r="G859" t="s">
        <v>8</v>
      </c>
      <c r="H859" s="33" t="s">
        <v>32</v>
      </c>
      <c r="I859" t="s">
        <v>46</v>
      </c>
      <c r="J859" s="33" t="s">
        <v>35</v>
      </c>
      <c r="K859" t="s">
        <v>41</v>
      </c>
      <c r="L859" s="33" t="s">
        <v>45</v>
      </c>
      <c r="M859">
        <v>992</v>
      </c>
      <c r="N859" s="33">
        <v>8</v>
      </c>
      <c r="O859" s="49">
        <v>0.11</v>
      </c>
      <c r="P859" s="56">
        <f t="shared" si="13"/>
        <v>872.96</v>
      </c>
      <c r="Q859">
        <v>7063.04</v>
      </c>
      <c r="R859" s="58">
        <v>49</v>
      </c>
      <c r="S859" s="31">
        <v>7112.04</v>
      </c>
    </row>
    <row r="860" spans="1:19" x14ac:dyDescent="0.35">
      <c r="A860" s="52">
        <v>43804</v>
      </c>
      <c r="B860" s="33" t="s">
        <v>1776</v>
      </c>
      <c r="C860" t="s">
        <v>1777</v>
      </c>
      <c r="D860" s="33" t="s">
        <v>24</v>
      </c>
      <c r="E860" s="33" t="s">
        <v>115</v>
      </c>
      <c r="F860" s="33" t="s">
        <v>29</v>
      </c>
      <c r="G860" t="s">
        <v>8</v>
      </c>
      <c r="H860" s="33" t="s">
        <v>33</v>
      </c>
      <c r="I860" t="s">
        <v>46</v>
      </c>
      <c r="J860" s="33" t="s">
        <v>35</v>
      </c>
      <c r="K860" t="s">
        <v>39</v>
      </c>
      <c r="L860" s="33" t="s">
        <v>46</v>
      </c>
      <c r="M860">
        <v>997</v>
      </c>
      <c r="N860" s="33">
        <v>6</v>
      </c>
      <c r="O860" s="49">
        <v>0.16</v>
      </c>
      <c r="P860" s="56">
        <f t="shared" si="13"/>
        <v>957.12</v>
      </c>
      <c r="Q860">
        <v>5024.88</v>
      </c>
      <c r="R860" s="58">
        <v>38</v>
      </c>
      <c r="S860" s="31">
        <v>5062.88</v>
      </c>
    </row>
    <row r="861" spans="1:19" x14ac:dyDescent="0.35">
      <c r="A861" s="52">
        <v>43777</v>
      </c>
      <c r="B861" s="33" t="s">
        <v>1778</v>
      </c>
      <c r="C861" t="s">
        <v>1779</v>
      </c>
      <c r="D861" s="33" t="s">
        <v>24</v>
      </c>
      <c r="E861" s="33" t="s">
        <v>63</v>
      </c>
      <c r="F861" s="33" t="s">
        <v>28</v>
      </c>
      <c r="G861" t="s">
        <v>7</v>
      </c>
      <c r="H861" s="33" t="s">
        <v>33</v>
      </c>
      <c r="I861" t="s">
        <v>45</v>
      </c>
      <c r="J861" s="33" t="s">
        <v>35</v>
      </c>
      <c r="K861" t="s">
        <v>42</v>
      </c>
      <c r="L861" s="33" t="s">
        <v>43</v>
      </c>
      <c r="M861">
        <v>1183</v>
      </c>
      <c r="N861" s="33">
        <v>4</v>
      </c>
      <c r="O861" s="49">
        <v>0.19</v>
      </c>
      <c r="P861" s="56">
        <f t="shared" si="13"/>
        <v>899.08</v>
      </c>
      <c r="Q861">
        <v>3832.92</v>
      </c>
      <c r="R861" s="58">
        <v>41</v>
      </c>
      <c r="S861" s="31">
        <v>3873.92</v>
      </c>
    </row>
    <row r="862" spans="1:19" x14ac:dyDescent="0.35">
      <c r="A862" s="52">
        <v>42311</v>
      </c>
      <c r="B862" s="33" t="s">
        <v>1780</v>
      </c>
      <c r="C862" t="s">
        <v>1781</v>
      </c>
      <c r="D862" s="33" t="s">
        <v>24</v>
      </c>
      <c r="E862" s="33" t="s">
        <v>63</v>
      </c>
      <c r="F862" s="33" t="s">
        <v>27</v>
      </c>
      <c r="G862" t="s">
        <v>7</v>
      </c>
      <c r="H862" s="33" t="s">
        <v>31</v>
      </c>
      <c r="I862" t="s">
        <v>43</v>
      </c>
      <c r="J862" s="33" t="s">
        <v>37</v>
      </c>
      <c r="K862" t="s">
        <v>42</v>
      </c>
      <c r="L862" s="33" t="s">
        <v>43</v>
      </c>
      <c r="M862">
        <v>87</v>
      </c>
      <c r="N862" s="33">
        <v>20</v>
      </c>
      <c r="O862" s="49">
        <v>0.08</v>
      </c>
      <c r="P862" s="56">
        <f t="shared" si="13"/>
        <v>139.20000000000002</v>
      </c>
      <c r="Q862">
        <v>1600.8000000000002</v>
      </c>
      <c r="R862" s="58">
        <v>34</v>
      </c>
      <c r="S862" s="31">
        <v>1634.8000000000002</v>
      </c>
    </row>
    <row r="863" spans="1:19" x14ac:dyDescent="0.35">
      <c r="A863" s="52">
        <v>44232</v>
      </c>
      <c r="B863" s="33" t="s">
        <v>1782</v>
      </c>
      <c r="C863" t="s">
        <v>1783</v>
      </c>
      <c r="D863" s="33" t="s">
        <v>26</v>
      </c>
      <c r="E863" s="33" t="s">
        <v>52</v>
      </c>
      <c r="F863" s="33" t="s">
        <v>27</v>
      </c>
      <c r="G863" t="s">
        <v>11</v>
      </c>
      <c r="H863" s="33" t="s">
        <v>33</v>
      </c>
      <c r="I863" t="s">
        <v>48</v>
      </c>
      <c r="J863" s="33" t="s">
        <v>36</v>
      </c>
      <c r="K863" t="s">
        <v>39</v>
      </c>
      <c r="L863" s="33" t="s">
        <v>44</v>
      </c>
      <c r="M863">
        <v>289</v>
      </c>
      <c r="N863" s="33">
        <v>9</v>
      </c>
      <c r="O863" s="49">
        <v>0.09</v>
      </c>
      <c r="P863" s="56">
        <f t="shared" si="13"/>
        <v>234.08999999999997</v>
      </c>
      <c r="Q863">
        <v>2366.91</v>
      </c>
      <c r="R863" s="58">
        <v>39</v>
      </c>
      <c r="S863" s="31">
        <v>2405.91</v>
      </c>
    </row>
    <row r="864" spans="1:19" x14ac:dyDescent="0.35">
      <c r="A864" s="52">
        <v>43237</v>
      </c>
      <c r="B864" s="33" t="s">
        <v>1784</v>
      </c>
      <c r="C864" t="s">
        <v>1785</v>
      </c>
      <c r="D864" s="33" t="s">
        <v>25</v>
      </c>
      <c r="E864" s="33" t="s">
        <v>58</v>
      </c>
      <c r="F864" s="33" t="s">
        <v>29</v>
      </c>
      <c r="G864" t="s">
        <v>7</v>
      </c>
      <c r="H864" s="33" t="s">
        <v>33</v>
      </c>
      <c r="I864" t="s">
        <v>43</v>
      </c>
      <c r="J864" s="33" t="s">
        <v>34</v>
      </c>
      <c r="K864" t="s">
        <v>39</v>
      </c>
      <c r="L864" s="33" t="s">
        <v>44</v>
      </c>
      <c r="M864">
        <v>256</v>
      </c>
      <c r="N864" s="33">
        <v>8</v>
      </c>
      <c r="O864" s="49">
        <v>0.12</v>
      </c>
      <c r="P864" s="56">
        <f t="shared" si="13"/>
        <v>245.76</v>
      </c>
      <c r="Q864">
        <v>1802.24</v>
      </c>
      <c r="R864" s="58">
        <v>42</v>
      </c>
      <c r="S864" s="31">
        <v>1844.24</v>
      </c>
    </row>
    <row r="865" spans="1:19" x14ac:dyDescent="0.35">
      <c r="A865" s="52">
        <v>42637</v>
      </c>
      <c r="B865" s="33" t="s">
        <v>1786</v>
      </c>
      <c r="C865" t="s">
        <v>1787</v>
      </c>
      <c r="D865" s="33" t="s">
        <v>26</v>
      </c>
      <c r="E865" s="33" t="s">
        <v>52</v>
      </c>
      <c r="F865" s="33" t="s">
        <v>27</v>
      </c>
      <c r="G865" t="s">
        <v>9</v>
      </c>
      <c r="H865" s="33" t="s">
        <v>32</v>
      </c>
      <c r="I865" t="s">
        <v>48</v>
      </c>
      <c r="J865" s="33" t="s">
        <v>37</v>
      </c>
      <c r="K865" t="s">
        <v>40</v>
      </c>
      <c r="L865" s="33" t="s">
        <v>44</v>
      </c>
      <c r="M865">
        <v>52</v>
      </c>
      <c r="N865" s="33">
        <v>20</v>
      </c>
      <c r="O865" s="49">
        <v>0.13</v>
      </c>
      <c r="P865" s="56">
        <f t="shared" si="13"/>
        <v>135.20000000000002</v>
      </c>
      <c r="Q865">
        <v>904.8</v>
      </c>
      <c r="R865" s="58">
        <v>26</v>
      </c>
      <c r="S865" s="31">
        <v>930.8</v>
      </c>
    </row>
    <row r="866" spans="1:19" x14ac:dyDescent="0.35">
      <c r="A866" s="52">
        <v>44477</v>
      </c>
      <c r="B866" s="33" t="s">
        <v>1788</v>
      </c>
      <c r="C866" t="s">
        <v>1789</v>
      </c>
      <c r="D866" s="33" t="s">
        <v>24</v>
      </c>
      <c r="E866" s="33" t="s">
        <v>85</v>
      </c>
      <c r="F866" s="33" t="s">
        <v>29</v>
      </c>
      <c r="G866" t="s">
        <v>8</v>
      </c>
      <c r="H866" s="33" t="s">
        <v>32</v>
      </c>
      <c r="I866" t="s">
        <v>46</v>
      </c>
      <c r="J866" s="33" t="s">
        <v>35</v>
      </c>
      <c r="K866" t="s">
        <v>40</v>
      </c>
      <c r="L866" s="33" t="s">
        <v>44</v>
      </c>
      <c r="M866">
        <v>1060</v>
      </c>
      <c r="N866" s="33">
        <v>8</v>
      </c>
      <c r="O866" s="49">
        <v>0.1</v>
      </c>
      <c r="P866" s="56">
        <f t="shared" si="13"/>
        <v>848</v>
      </c>
      <c r="Q866">
        <v>7632</v>
      </c>
      <c r="R866" s="58">
        <v>37</v>
      </c>
      <c r="S866" s="31">
        <v>7669</v>
      </c>
    </row>
    <row r="867" spans="1:19" x14ac:dyDescent="0.35">
      <c r="A867" s="52">
        <v>42207</v>
      </c>
      <c r="B867" s="33" t="s">
        <v>1790</v>
      </c>
      <c r="C867" t="s">
        <v>1791</v>
      </c>
      <c r="D867" s="33" t="s">
        <v>24</v>
      </c>
      <c r="E867" s="33" t="s">
        <v>85</v>
      </c>
      <c r="F867" s="33" t="s">
        <v>29</v>
      </c>
      <c r="G867" t="s">
        <v>8</v>
      </c>
      <c r="H867" s="33" t="s">
        <v>33</v>
      </c>
      <c r="I867" t="s">
        <v>47</v>
      </c>
      <c r="J867" s="33" t="s">
        <v>36</v>
      </c>
      <c r="K867" t="s">
        <v>41</v>
      </c>
      <c r="L867" s="33" t="s">
        <v>46</v>
      </c>
      <c r="M867">
        <v>370</v>
      </c>
      <c r="N867" s="33">
        <v>12</v>
      </c>
      <c r="O867" s="49">
        <v>0.17</v>
      </c>
      <c r="P867" s="56">
        <f t="shared" si="13"/>
        <v>754.80000000000007</v>
      </c>
      <c r="Q867">
        <v>3685.2</v>
      </c>
      <c r="R867" s="58">
        <v>22</v>
      </c>
      <c r="S867" s="31">
        <v>3707.2</v>
      </c>
    </row>
    <row r="868" spans="1:19" x14ac:dyDescent="0.35">
      <c r="A868" s="52">
        <v>43817</v>
      </c>
      <c r="B868" s="33" t="s">
        <v>1792</v>
      </c>
      <c r="C868" t="s">
        <v>1793</v>
      </c>
      <c r="D868" s="33" t="s">
        <v>24</v>
      </c>
      <c r="E868" s="33" t="s">
        <v>52</v>
      </c>
      <c r="F868" s="33" t="s">
        <v>27</v>
      </c>
      <c r="G868" t="s">
        <v>10</v>
      </c>
      <c r="H868" s="33" t="s">
        <v>31</v>
      </c>
      <c r="I868" t="s">
        <v>44</v>
      </c>
      <c r="J868" s="33" t="s">
        <v>37</v>
      </c>
      <c r="K868" t="s">
        <v>39</v>
      </c>
      <c r="L868" s="33" t="s">
        <v>44</v>
      </c>
      <c r="M868">
        <v>92</v>
      </c>
      <c r="N868" s="33">
        <v>15</v>
      </c>
      <c r="O868" s="49">
        <v>0.17</v>
      </c>
      <c r="P868" s="56">
        <f t="shared" si="13"/>
        <v>234.60000000000002</v>
      </c>
      <c r="Q868">
        <v>1145.3999999999999</v>
      </c>
      <c r="R868" s="58">
        <v>26</v>
      </c>
      <c r="S868" s="31">
        <v>1171.3999999999999</v>
      </c>
    </row>
    <row r="869" spans="1:19" x14ac:dyDescent="0.35">
      <c r="A869" s="52">
        <v>44321</v>
      </c>
      <c r="B869" s="33" t="s">
        <v>1794</v>
      </c>
      <c r="C869" t="s">
        <v>1795</v>
      </c>
      <c r="D869" s="33" t="s">
        <v>24</v>
      </c>
      <c r="E869" s="33" t="s">
        <v>58</v>
      </c>
      <c r="F869" s="33" t="s">
        <v>29</v>
      </c>
      <c r="G869" t="s">
        <v>7</v>
      </c>
      <c r="H869" s="33" t="s">
        <v>31</v>
      </c>
      <c r="I869" t="s">
        <v>48</v>
      </c>
      <c r="J869" s="33" t="s">
        <v>38</v>
      </c>
      <c r="K869" t="s">
        <v>41</v>
      </c>
      <c r="L869" s="33" t="s">
        <v>44</v>
      </c>
      <c r="M869">
        <v>20</v>
      </c>
      <c r="N869" s="33">
        <v>24</v>
      </c>
      <c r="O869" s="49">
        <v>0.12</v>
      </c>
      <c r="P869" s="56">
        <f t="shared" si="13"/>
        <v>57.599999999999994</v>
      </c>
      <c r="Q869">
        <v>422.40000000000003</v>
      </c>
      <c r="R869" s="58">
        <v>23</v>
      </c>
      <c r="S869" s="31">
        <v>445.40000000000003</v>
      </c>
    </row>
    <row r="870" spans="1:19" x14ac:dyDescent="0.35">
      <c r="A870" s="52">
        <v>42948</v>
      </c>
      <c r="B870" s="33" t="s">
        <v>1796</v>
      </c>
      <c r="C870" t="s">
        <v>1797</v>
      </c>
      <c r="D870" s="33" t="s">
        <v>24</v>
      </c>
      <c r="E870" s="33" t="s">
        <v>85</v>
      </c>
      <c r="F870" s="33" t="s">
        <v>28</v>
      </c>
      <c r="G870" t="s">
        <v>12</v>
      </c>
      <c r="H870" s="33" t="s">
        <v>32</v>
      </c>
      <c r="I870" t="s">
        <v>44</v>
      </c>
      <c r="J870" s="33" t="s">
        <v>34</v>
      </c>
      <c r="K870" t="s">
        <v>39</v>
      </c>
      <c r="L870" s="33" t="s">
        <v>43</v>
      </c>
      <c r="M870">
        <v>264</v>
      </c>
      <c r="N870" s="33">
        <v>4</v>
      </c>
      <c r="O870" s="49">
        <v>0.1</v>
      </c>
      <c r="P870" s="56">
        <f t="shared" si="13"/>
        <v>105.60000000000001</v>
      </c>
      <c r="Q870">
        <v>950.4</v>
      </c>
      <c r="R870" s="58">
        <v>24</v>
      </c>
      <c r="S870" s="31">
        <v>974.4</v>
      </c>
    </row>
    <row r="871" spans="1:19" x14ac:dyDescent="0.35">
      <c r="A871" s="52">
        <v>43954</v>
      </c>
      <c r="B871" s="33" t="s">
        <v>1798</v>
      </c>
      <c r="C871" t="s">
        <v>1799</v>
      </c>
      <c r="D871" s="33" t="s">
        <v>24</v>
      </c>
      <c r="E871" s="33" t="s">
        <v>55</v>
      </c>
      <c r="F871" s="33" t="s">
        <v>29</v>
      </c>
      <c r="G871" t="s">
        <v>8</v>
      </c>
      <c r="H871" s="33" t="s">
        <v>31</v>
      </c>
      <c r="I871" t="s">
        <v>48</v>
      </c>
      <c r="J871" s="33" t="s">
        <v>38</v>
      </c>
      <c r="K871" t="s">
        <v>39</v>
      </c>
      <c r="L871" s="33" t="s">
        <v>44</v>
      </c>
      <c r="M871">
        <v>16</v>
      </c>
      <c r="N871" s="33">
        <v>24</v>
      </c>
      <c r="O871" s="49">
        <v>0.19</v>
      </c>
      <c r="P871" s="56">
        <f t="shared" si="13"/>
        <v>72.960000000000008</v>
      </c>
      <c r="Q871">
        <v>311.04000000000002</v>
      </c>
      <c r="R871" s="58">
        <v>27</v>
      </c>
      <c r="S871" s="31">
        <v>338.04</v>
      </c>
    </row>
    <row r="872" spans="1:19" x14ac:dyDescent="0.35">
      <c r="A872" s="52">
        <v>43050</v>
      </c>
      <c r="B872" s="33" t="s">
        <v>1800</v>
      </c>
      <c r="C872" t="s">
        <v>1801</v>
      </c>
      <c r="D872" s="33" t="s">
        <v>25</v>
      </c>
      <c r="E872" s="33" t="s">
        <v>58</v>
      </c>
      <c r="F872" s="33" t="s">
        <v>27</v>
      </c>
      <c r="G872" t="s">
        <v>6</v>
      </c>
      <c r="H872" s="33" t="s">
        <v>30</v>
      </c>
      <c r="I872" t="s">
        <v>48</v>
      </c>
      <c r="J872" s="33" t="s">
        <v>37</v>
      </c>
      <c r="K872" t="s">
        <v>41</v>
      </c>
      <c r="L872" s="33" t="s">
        <v>45</v>
      </c>
      <c r="M872">
        <v>53</v>
      </c>
      <c r="N872" s="33">
        <v>25</v>
      </c>
      <c r="O872" s="49">
        <v>0.18</v>
      </c>
      <c r="P872" s="56">
        <f t="shared" si="13"/>
        <v>238.5</v>
      </c>
      <c r="Q872">
        <v>1086.5</v>
      </c>
      <c r="R872" s="58">
        <v>47</v>
      </c>
      <c r="S872" s="31">
        <v>1133.5</v>
      </c>
    </row>
    <row r="873" spans="1:19" x14ac:dyDescent="0.35">
      <c r="A873" s="52">
        <v>42564</v>
      </c>
      <c r="B873" s="33" t="s">
        <v>1802</v>
      </c>
      <c r="C873" t="s">
        <v>1803</v>
      </c>
      <c r="D873" s="33" t="s">
        <v>24</v>
      </c>
      <c r="E873" s="33" t="s">
        <v>55</v>
      </c>
      <c r="F873" s="33" t="s">
        <v>28</v>
      </c>
      <c r="G873" t="s">
        <v>6</v>
      </c>
      <c r="H873" s="33" t="s">
        <v>30</v>
      </c>
      <c r="I873" t="s">
        <v>45</v>
      </c>
      <c r="J873" s="33" t="s">
        <v>37</v>
      </c>
      <c r="K873" t="s">
        <v>40</v>
      </c>
      <c r="L873" s="33" t="s">
        <v>44</v>
      </c>
      <c r="M873">
        <v>95</v>
      </c>
      <c r="N873" s="33">
        <v>25</v>
      </c>
      <c r="O873" s="49">
        <v>0.08</v>
      </c>
      <c r="P873" s="56">
        <f t="shared" si="13"/>
        <v>190</v>
      </c>
      <c r="Q873">
        <v>2185</v>
      </c>
      <c r="R873" s="58">
        <v>33</v>
      </c>
      <c r="S873" s="31">
        <v>2218</v>
      </c>
    </row>
    <row r="874" spans="1:19" x14ac:dyDescent="0.35">
      <c r="A874" s="52">
        <v>44449</v>
      </c>
      <c r="B874" s="33" t="s">
        <v>1804</v>
      </c>
      <c r="C874" t="s">
        <v>1805</v>
      </c>
      <c r="D874" s="33" t="s">
        <v>26</v>
      </c>
      <c r="E874" s="33" t="s">
        <v>68</v>
      </c>
      <c r="F874" s="33" t="s">
        <v>29</v>
      </c>
      <c r="G874" t="s">
        <v>9</v>
      </c>
      <c r="H874" s="33" t="s">
        <v>30</v>
      </c>
      <c r="I874" t="s">
        <v>46</v>
      </c>
      <c r="J874" s="33" t="s">
        <v>36</v>
      </c>
      <c r="K874" t="s">
        <v>41</v>
      </c>
      <c r="L874" s="33" t="s">
        <v>44</v>
      </c>
      <c r="M874">
        <v>264</v>
      </c>
      <c r="N874" s="33">
        <v>9</v>
      </c>
      <c r="O874" s="49">
        <v>0.2</v>
      </c>
      <c r="P874" s="56">
        <f t="shared" si="13"/>
        <v>475.2</v>
      </c>
      <c r="Q874">
        <v>1900.8</v>
      </c>
      <c r="R874" s="58">
        <v>40</v>
      </c>
      <c r="S874" s="31">
        <v>1940.8</v>
      </c>
    </row>
    <row r="875" spans="1:19" x14ac:dyDescent="0.35">
      <c r="A875" s="52">
        <v>43441</v>
      </c>
      <c r="B875" s="33" t="s">
        <v>1806</v>
      </c>
      <c r="C875" t="s">
        <v>1807</v>
      </c>
      <c r="D875" s="33" t="s">
        <v>24</v>
      </c>
      <c r="E875" s="33" t="s">
        <v>63</v>
      </c>
      <c r="F875" s="33" t="s">
        <v>28</v>
      </c>
      <c r="G875" t="s">
        <v>12</v>
      </c>
      <c r="H875" s="33" t="s">
        <v>32</v>
      </c>
      <c r="I875" t="s">
        <v>45</v>
      </c>
      <c r="J875" s="33" t="s">
        <v>38</v>
      </c>
      <c r="K875" t="s">
        <v>42</v>
      </c>
      <c r="L875" s="33" t="s">
        <v>45</v>
      </c>
      <c r="M875">
        <v>16</v>
      </c>
      <c r="N875" s="33">
        <v>32</v>
      </c>
      <c r="O875" s="49">
        <v>0.15</v>
      </c>
      <c r="P875" s="56">
        <f t="shared" si="13"/>
        <v>76.8</v>
      </c>
      <c r="Q875">
        <v>435.2</v>
      </c>
      <c r="R875" s="58">
        <v>43</v>
      </c>
      <c r="S875" s="31">
        <v>478.2</v>
      </c>
    </row>
    <row r="876" spans="1:19" x14ac:dyDescent="0.35">
      <c r="A876" s="52">
        <v>43048</v>
      </c>
      <c r="B876" s="33" t="s">
        <v>1808</v>
      </c>
      <c r="C876" t="s">
        <v>1809</v>
      </c>
      <c r="D876" s="33" t="s">
        <v>25</v>
      </c>
      <c r="E876" s="33" t="s">
        <v>85</v>
      </c>
      <c r="F876" s="33" t="s">
        <v>27</v>
      </c>
      <c r="G876" t="s">
        <v>9</v>
      </c>
      <c r="H876" s="33" t="s">
        <v>30</v>
      </c>
      <c r="I876" t="s">
        <v>43</v>
      </c>
      <c r="J876" s="33" t="s">
        <v>36</v>
      </c>
      <c r="K876" t="s">
        <v>40</v>
      </c>
      <c r="L876" s="33" t="s">
        <v>44</v>
      </c>
      <c r="M876">
        <v>267</v>
      </c>
      <c r="N876" s="33">
        <v>6</v>
      </c>
      <c r="O876" s="49">
        <v>0.19</v>
      </c>
      <c r="P876" s="56">
        <f t="shared" si="13"/>
        <v>304.38000000000005</v>
      </c>
      <c r="Q876">
        <v>1297.6200000000001</v>
      </c>
      <c r="R876" s="58">
        <v>41</v>
      </c>
      <c r="S876" s="31">
        <v>1338.6200000000001</v>
      </c>
    </row>
    <row r="877" spans="1:19" x14ac:dyDescent="0.35">
      <c r="A877" s="52">
        <v>42306</v>
      </c>
      <c r="B877" s="33" t="s">
        <v>1810</v>
      </c>
      <c r="C877" t="s">
        <v>1811</v>
      </c>
      <c r="D877" s="33" t="s">
        <v>26</v>
      </c>
      <c r="E877" s="33" t="s">
        <v>63</v>
      </c>
      <c r="F877" s="33" t="s">
        <v>27</v>
      </c>
      <c r="G877" t="s">
        <v>7</v>
      </c>
      <c r="H877" s="33" t="s">
        <v>33</v>
      </c>
      <c r="I877" t="s">
        <v>46</v>
      </c>
      <c r="J877" s="33" t="s">
        <v>37</v>
      </c>
      <c r="K877" t="s">
        <v>39</v>
      </c>
      <c r="L877" s="33" t="s">
        <v>46</v>
      </c>
      <c r="M877">
        <v>76</v>
      </c>
      <c r="N877" s="33">
        <v>25</v>
      </c>
      <c r="O877" s="49">
        <v>0.17</v>
      </c>
      <c r="P877" s="56">
        <f t="shared" si="13"/>
        <v>323</v>
      </c>
      <c r="Q877">
        <v>1577</v>
      </c>
      <c r="R877" s="58">
        <v>33</v>
      </c>
      <c r="S877" s="31">
        <v>1610</v>
      </c>
    </row>
    <row r="878" spans="1:19" x14ac:dyDescent="0.35">
      <c r="A878" s="52">
        <v>43417</v>
      </c>
      <c r="B878" s="33" t="s">
        <v>1812</v>
      </c>
      <c r="C878" t="s">
        <v>1813</v>
      </c>
      <c r="D878" s="33" t="s">
        <v>24</v>
      </c>
      <c r="E878" s="33" t="s">
        <v>78</v>
      </c>
      <c r="F878" s="33" t="s">
        <v>28</v>
      </c>
      <c r="G878" t="s">
        <v>10</v>
      </c>
      <c r="H878" s="33" t="s">
        <v>31</v>
      </c>
      <c r="I878" t="s">
        <v>46</v>
      </c>
      <c r="J878" s="33" t="s">
        <v>37</v>
      </c>
      <c r="K878" t="s">
        <v>42</v>
      </c>
      <c r="L878" s="33" t="s">
        <v>43</v>
      </c>
      <c r="M878">
        <v>72</v>
      </c>
      <c r="N878" s="33">
        <v>10</v>
      </c>
      <c r="O878" s="49">
        <v>0.2</v>
      </c>
      <c r="P878" s="56">
        <f t="shared" si="13"/>
        <v>144</v>
      </c>
      <c r="Q878">
        <v>576</v>
      </c>
      <c r="R878" s="58">
        <v>22</v>
      </c>
      <c r="S878" s="31">
        <v>598</v>
      </c>
    </row>
    <row r="879" spans="1:19" x14ac:dyDescent="0.35">
      <c r="A879" s="52">
        <v>44347</v>
      </c>
      <c r="B879" s="33" t="s">
        <v>1814</v>
      </c>
      <c r="C879" t="s">
        <v>1815</v>
      </c>
      <c r="D879" s="33" t="s">
        <v>26</v>
      </c>
      <c r="E879" s="33" t="s">
        <v>55</v>
      </c>
      <c r="F879" s="33" t="s">
        <v>28</v>
      </c>
      <c r="G879" t="s">
        <v>10</v>
      </c>
      <c r="H879" s="33" t="s">
        <v>33</v>
      </c>
      <c r="I879" t="s">
        <v>43</v>
      </c>
      <c r="J879" s="33" t="s">
        <v>37</v>
      </c>
      <c r="K879" t="s">
        <v>39</v>
      </c>
      <c r="L879" s="33" t="s">
        <v>44</v>
      </c>
      <c r="M879">
        <v>37</v>
      </c>
      <c r="N879" s="33">
        <v>20</v>
      </c>
      <c r="O879" s="49">
        <v>0.16</v>
      </c>
      <c r="P879" s="56">
        <f t="shared" si="13"/>
        <v>118.4</v>
      </c>
      <c r="Q879">
        <v>621.6</v>
      </c>
      <c r="R879" s="58">
        <v>47</v>
      </c>
      <c r="S879" s="31">
        <v>668.6</v>
      </c>
    </row>
    <row r="880" spans="1:19" x14ac:dyDescent="0.35">
      <c r="A880" s="52">
        <v>44532</v>
      </c>
      <c r="B880" s="33" t="s">
        <v>1816</v>
      </c>
      <c r="C880" t="s">
        <v>1817</v>
      </c>
      <c r="D880" s="33" t="s">
        <v>25</v>
      </c>
      <c r="E880" s="33" t="s">
        <v>78</v>
      </c>
      <c r="F880" s="33" t="s">
        <v>27</v>
      </c>
      <c r="G880" t="s">
        <v>12</v>
      </c>
      <c r="H880" s="33" t="s">
        <v>33</v>
      </c>
      <c r="I880" t="s">
        <v>43</v>
      </c>
      <c r="J880" s="33" t="s">
        <v>38</v>
      </c>
      <c r="K880" t="s">
        <v>42</v>
      </c>
      <c r="L880" s="33" t="s">
        <v>44</v>
      </c>
      <c r="M880">
        <v>16</v>
      </c>
      <c r="N880" s="33">
        <v>32</v>
      </c>
      <c r="O880" s="49">
        <v>0.19</v>
      </c>
      <c r="P880" s="56">
        <f t="shared" si="13"/>
        <v>97.28</v>
      </c>
      <c r="Q880">
        <v>414.72</v>
      </c>
      <c r="R880" s="58">
        <v>37</v>
      </c>
      <c r="S880" s="31">
        <v>451.72</v>
      </c>
    </row>
    <row r="881" spans="1:19" x14ac:dyDescent="0.35">
      <c r="A881" s="52">
        <v>43261</v>
      </c>
      <c r="B881" s="33" t="s">
        <v>1818</v>
      </c>
      <c r="C881" t="s">
        <v>1819</v>
      </c>
      <c r="D881" s="33" t="s">
        <v>25</v>
      </c>
      <c r="E881" s="33" t="s">
        <v>85</v>
      </c>
      <c r="F881" s="33" t="s">
        <v>28</v>
      </c>
      <c r="G881" t="s">
        <v>8</v>
      </c>
      <c r="H881" s="33" t="s">
        <v>32</v>
      </c>
      <c r="I881" t="s">
        <v>46</v>
      </c>
      <c r="J881" s="33" t="s">
        <v>35</v>
      </c>
      <c r="K881" t="s">
        <v>40</v>
      </c>
      <c r="L881" s="33" t="s">
        <v>43</v>
      </c>
      <c r="M881">
        <v>995</v>
      </c>
      <c r="N881" s="33">
        <v>4</v>
      </c>
      <c r="O881" s="49">
        <v>0.11</v>
      </c>
      <c r="P881" s="56">
        <f t="shared" si="13"/>
        <v>437.8</v>
      </c>
      <c r="Q881">
        <v>3542.2000000000003</v>
      </c>
      <c r="R881" s="58">
        <v>50</v>
      </c>
      <c r="S881" s="31">
        <v>3592.2000000000003</v>
      </c>
    </row>
    <row r="882" spans="1:19" x14ac:dyDescent="0.35">
      <c r="A882" s="52">
        <v>42299</v>
      </c>
      <c r="B882" s="33" t="s">
        <v>1820</v>
      </c>
      <c r="C882" t="s">
        <v>1821</v>
      </c>
      <c r="D882" s="33" t="s">
        <v>26</v>
      </c>
      <c r="E882" s="33" t="s">
        <v>85</v>
      </c>
      <c r="F882" s="33" t="s">
        <v>28</v>
      </c>
      <c r="G882" t="s">
        <v>10</v>
      </c>
      <c r="H882" s="33" t="s">
        <v>33</v>
      </c>
      <c r="I882" t="s">
        <v>46</v>
      </c>
      <c r="J882" s="33" t="s">
        <v>35</v>
      </c>
      <c r="K882" t="s">
        <v>40</v>
      </c>
      <c r="L882" s="33" t="s">
        <v>44</v>
      </c>
      <c r="M882">
        <v>732</v>
      </c>
      <c r="N882" s="33">
        <v>4</v>
      </c>
      <c r="O882" s="49">
        <v>0.09</v>
      </c>
      <c r="P882" s="56">
        <f t="shared" si="13"/>
        <v>263.52</v>
      </c>
      <c r="Q882">
        <v>2664.48</v>
      </c>
      <c r="R882" s="58">
        <v>35</v>
      </c>
      <c r="S882" s="31">
        <v>2699.48</v>
      </c>
    </row>
    <row r="883" spans="1:19" x14ac:dyDescent="0.35">
      <c r="A883" s="52">
        <v>44485</v>
      </c>
      <c r="B883" s="33" t="s">
        <v>1822</v>
      </c>
      <c r="C883" t="s">
        <v>1823</v>
      </c>
      <c r="D883" s="33" t="s">
        <v>24</v>
      </c>
      <c r="E883" s="33" t="s">
        <v>85</v>
      </c>
      <c r="F883" s="33" t="s">
        <v>29</v>
      </c>
      <c r="G883" t="s">
        <v>6</v>
      </c>
      <c r="H883" s="33" t="s">
        <v>33</v>
      </c>
      <c r="I883" t="s">
        <v>43</v>
      </c>
      <c r="J883" s="33" t="s">
        <v>37</v>
      </c>
      <c r="K883" t="s">
        <v>42</v>
      </c>
      <c r="L883" s="33" t="s">
        <v>44</v>
      </c>
      <c r="M883">
        <v>54</v>
      </c>
      <c r="N883" s="33">
        <v>20</v>
      </c>
      <c r="O883" s="49">
        <v>0.12</v>
      </c>
      <c r="P883" s="56">
        <f t="shared" si="13"/>
        <v>129.6</v>
      </c>
      <c r="Q883">
        <v>950.40000000000009</v>
      </c>
      <c r="R883" s="58">
        <v>27</v>
      </c>
      <c r="S883" s="31">
        <v>977.40000000000009</v>
      </c>
    </row>
    <row r="884" spans="1:19" x14ac:dyDescent="0.35">
      <c r="A884" s="52">
        <v>44169</v>
      </c>
      <c r="B884" s="33" t="s">
        <v>1824</v>
      </c>
      <c r="C884" t="s">
        <v>1825</v>
      </c>
      <c r="D884" s="33" t="s">
        <v>24</v>
      </c>
      <c r="E884" s="33" t="s">
        <v>73</v>
      </c>
      <c r="F884" s="33" t="s">
        <v>28</v>
      </c>
      <c r="G884" t="s">
        <v>8</v>
      </c>
      <c r="H884" s="33" t="s">
        <v>31</v>
      </c>
      <c r="I884" t="s">
        <v>46</v>
      </c>
      <c r="J884" s="33" t="s">
        <v>35</v>
      </c>
      <c r="K884" t="s">
        <v>39</v>
      </c>
      <c r="L884" s="33" t="s">
        <v>43</v>
      </c>
      <c r="M884">
        <v>903</v>
      </c>
      <c r="N884" s="33">
        <v>8</v>
      </c>
      <c r="O884" s="49">
        <v>0.1</v>
      </c>
      <c r="P884" s="56">
        <f t="shared" si="13"/>
        <v>722.40000000000009</v>
      </c>
      <c r="Q884">
        <v>6501.6</v>
      </c>
      <c r="R884" s="58">
        <v>31</v>
      </c>
      <c r="S884" s="31">
        <v>6532.6</v>
      </c>
    </row>
    <row r="885" spans="1:19" x14ac:dyDescent="0.35">
      <c r="A885" s="52">
        <v>43445</v>
      </c>
      <c r="B885" s="33" t="s">
        <v>1826</v>
      </c>
      <c r="C885" t="s">
        <v>1827</v>
      </c>
      <c r="D885" s="33" t="s">
        <v>26</v>
      </c>
      <c r="E885" s="33" t="s">
        <v>115</v>
      </c>
      <c r="F885" s="33" t="s">
        <v>28</v>
      </c>
      <c r="G885" t="s">
        <v>8</v>
      </c>
      <c r="H885" s="33" t="s">
        <v>30</v>
      </c>
      <c r="I885" t="s">
        <v>48</v>
      </c>
      <c r="J885" s="33" t="s">
        <v>34</v>
      </c>
      <c r="K885" t="s">
        <v>41</v>
      </c>
      <c r="L885" s="33" t="s">
        <v>43</v>
      </c>
      <c r="M885">
        <v>273</v>
      </c>
      <c r="N885" s="33">
        <v>10</v>
      </c>
      <c r="O885" s="49">
        <v>0.12</v>
      </c>
      <c r="P885" s="56">
        <f t="shared" si="13"/>
        <v>327.59999999999997</v>
      </c>
      <c r="Q885">
        <v>2402.4</v>
      </c>
      <c r="R885" s="58">
        <v>28</v>
      </c>
      <c r="S885" s="31">
        <v>2430.4</v>
      </c>
    </row>
    <row r="886" spans="1:19" x14ac:dyDescent="0.35">
      <c r="A886" s="52">
        <v>43910</v>
      </c>
      <c r="B886" s="33" t="s">
        <v>1828</v>
      </c>
      <c r="C886" t="s">
        <v>1829</v>
      </c>
      <c r="D886" s="33" t="s">
        <v>24</v>
      </c>
      <c r="E886" s="33" t="s">
        <v>106</v>
      </c>
      <c r="F886" s="33" t="s">
        <v>28</v>
      </c>
      <c r="G886" t="s">
        <v>7</v>
      </c>
      <c r="H886" s="33" t="s">
        <v>33</v>
      </c>
      <c r="I886" t="s">
        <v>45</v>
      </c>
      <c r="J886" s="33" t="s">
        <v>34</v>
      </c>
      <c r="K886" t="s">
        <v>42</v>
      </c>
      <c r="L886" s="33" t="s">
        <v>44</v>
      </c>
      <c r="M886">
        <v>241</v>
      </c>
      <c r="N886" s="33">
        <v>4</v>
      </c>
      <c r="O886" s="49">
        <v>0.08</v>
      </c>
      <c r="P886" s="56">
        <f t="shared" si="13"/>
        <v>77.12</v>
      </c>
      <c r="Q886">
        <v>886.88</v>
      </c>
      <c r="R886" s="58">
        <v>46</v>
      </c>
      <c r="S886" s="31">
        <v>932.88</v>
      </c>
    </row>
    <row r="887" spans="1:19" x14ac:dyDescent="0.35">
      <c r="A887" s="52">
        <v>42450</v>
      </c>
      <c r="B887" s="33" t="s">
        <v>1830</v>
      </c>
      <c r="C887" t="s">
        <v>1831</v>
      </c>
      <c r="D887" s="33" t="s">
        <v>25</v>
      </c>
      <c r="E887" s="33" t="s">
        <v>106</v>
      </c>
      <c r="F887" s="33" t="s">
        <v>29</v>
      </c>
      <c r="G887" t="s">
        <v>11</v>
      </c>
      <c r="H887" s="33" t="s">
        <v>31</v>
      </c>
      <c r="I887" t="s">
        <v>45</v>
      </c>
      <c r="J887" s="33" t="s">
        <v>36</v>
      </c>
      <c r="K887" t="s">
        <v>41</v>
      </c>
      <c r="L887" s="33" t="s">
        <v>45</v>
      </c>
      <c r="M887">
        <v>389</v>
      </c>
      <c r="N887" s="33">
        <v>15</v>
      </c>
      <c r="O887" s="49">
        <v>0.13</v>
      </c>
      <c r="P887" s="56">
        <f t="shared" si="13"/>
        <v>758.55000000000007</v>
      </c>
      <c r="Q887">
        <v>5076.4500000000007</v>
      </c>
      <c r="R887" s="58">
        <v>42</v>
      </c>
      <c r="S887" s="31">
        <v>5118.4500000000007</v>
      </c>
    </row>
    <row r="888" spans="1:19" x14ac:dyDescent="0.35">
      <c r="A888" s="52">
        <v>43640</v>
      </c>
      <c r="B888" s="33" t="s">
        <v>1832</v>
      </c>
      <c r="C888" t="s">
        <v>1833</v>
      </c>
      <c r="D888" s="33" t="s">
        <v>26</v>
      </c>
      <c r="E888" s="33" t="s">
        <v>78</v>
      </c>
      <c r="F888" s="33" t="s">
        <v>28</v>
      </c>
      <c r="G888" t="s">
        <v>10</v>
      </c>
      <c r="H888" s="33" t="s">
        <v>32</v>
      </c>
      <c r="I888" t="s">
        <v>47</v>
      </c>
      <c r="J888" s="33" t="s">
        <v>35</v>
      </c>
      <c r="K888" t="s">
        <v>39</v>
      </c>
      <c r="L888" s="33" t="s">
        <v>46</v>
      </c>
      <c r="M888">
        <v>1128</v>
      </c>
      <c r="N888" s="33">
        <v>6</v>
      </c>
      <c r="O888" s="49">
        <v>0.12</v>
      </c>
      <c r="P888" s="56">
        <f t="shared" si="13"/>
        <v>812.16</v>
      </c>
      <c r="Q888">
        <v>5955.84</v>
      </c>
      <c r="R888" s="58">
        <v>31</v>
      </c>
      <c r="S888" s="31">
        <v>5986.84</v>
      </c>
    </row>
    <row r="889" spans="1:19" x14ac:dyDescent="0.35">
      <c r="A889" s="52">
        <v>42767</v>
      </c>
      <c r="B889" s="33" t="s">
        <v>1834</v>
      </c>
      <c r="C889" t="s">
        <v>1835</v>
      </c>
      <c r="D889" s="33" t="s">
        <v>24</v>
      </c>
      <c r="E889" s="33" t="s">
        <v>73</v>
      </c>
      <c r="F889" s="33" t="s">
        <v>29</v>
      </c>
      <c r="G889" t="s">
        <v>12</v>
      </c>
      <c r="H889" s="33" t="s">
        <v>31</v>
      </c>
      <c r="I889" t="s">
        <v>43</v>
      </c>
      <c r="J889" s="33" t="s">
        <v>36</v>
      </c>
      <c r="K889" t="s">
        <v>41</v>
      </c>
      <c r="L889" s="33" t="s">
        <v>46</v>
      </c>
      <c r="M889">
        <v>414</v>
      </c>
      <c r="N889" s="33">
        <v>12</v>
      </c>
      <c r="O889" s="49">
        <v>0.2</v>
      </c>
      <c r="P889" s="56">
        <f t="shared" si="13"/>
        <v>993.60000000000014</v>
      </c>
      <c r="Q889">
        <v>3974.4000000000005</v>
      </c>
      <c r="R889" s="58">
        <v>29</v>
      </c>
      <c r="S889" s="31">
        <v>4003.4000000000005</v>
      </c>
    </row>
    <row r="890" spans="1:19" x14ac:dyDescent="0.35">
      <c r="A890" s="52">
        <v>44379</v>
      </c>
      <c r="B890" s="33" t="s">
        <v>1836</v>
      </c>
      <c r="C890" t="s">
        <v>1837</v>
      </c>
      <c r="D890" s="33" t="s">
        <v>25</v>
      </c>
      <c r="E890" s="33" t="s">
        <v>63</v>
      </c>
      <c r="F890" s="33" t="s">
        <v>28</v>
      </c>
      <c r="G890" t="s">
        <v>11</v>
      </c>
      <c r="H890" s="33" t="s">
        <v>31</v>
      </c>
      <c r="I890" t="s">
        <v>43</v>
      </c>
      <c r="J890" s="33" t="s">
        <v>38</v>
      </c>
      <c r="K890" t="s">
        <v>41</v>
      </c>
      <c r="L890" s="33" t="s">
        <v>44</v>
      </c>
      <c r="M890">
        <v>12</v>
      </c>
      <c r="N890" s="33">
        <v>16</v>
      </c>
      <c r="O890" s="49">
        <v>0.16</v>
      </c>
      <c r="P890" s="56">
        <f t="shared" si="13"/>
        <v>30.72</v>
      </c>
      <c r="Q890">
        <v>161.28</v>
      </c>
      <c r="R890" s="58">
        <v>41</v>
      </c>
      <c r="S890" s="31">
        <v>202.28</v>
      </c>
    </row>
    <row r="891" spans="1:19" x14ac:dyDescent="0.35">
      <c r="A891" s="52">
        <v>42422</v>
      </c>
      <c r="B891" s="33" t="s">
        <v>1838</v>
      </c>
      <c r="C891" t="s">
        <v>1839</v>
      </c>
      <c r="D891" s="33" t="s">
        <v>26</v>
      </c>
      <c r="E891" s="33" t="s">
        <v>55</v>
      </c>
      <c r="F891" s="33" t="s">
        <v>28</v>
      </c>
      <c r="G891" t="s">
        <v>12</v>
      </c>
      <c r="H891" s="33" t="s">
        <v>30</v>
      </c>
      <c r="I891" t="s">
        <v>47</v>
      </c>
      <c r="J891" s="33" t="s">
        <v>36</v>
      </c>
      <c r="K891" t="s">
        <v>41</v>
      </c>
      <c r="L891" s="33" t="s">
        <v>43</v>
      </c>
      <c r="M891">
        <v>223</v>
      </c>
      <c r="N891" s="33">
        <v>9</v>
      </c>
      <c r="O891" s="49">
        <v>0.12</v>
      </c>
      <c r="P891" s="56">
        <f t="shared" si="13"/>
        <v>240.84</v>
      </c>
      <c r="Q891">
        <v>1766.16</v>
      </c>
      <c r="R891" s="58">
        <v>50</v>
      </c>
      <c r="S891" s="31">
        <v>1816.16</v>
      </c>
    </row>
    <row r="892" spans="1:19" x14ac:dyDescent="0.35">
      <c r="A892" s="52">
        <v>42295</v>
      </c>
      <c r="B892" s="33" t="s">
        <v>1840</v>
      </c>
      <c r="C892" t="s">
        <v>1841</v>
      </c>
      <c r="D892" s="33" t="s">
        <v>24</v>
      </c>
      <c r="E892" s="33" t="s">
        <v>85</v>
      </c>
      <c r="F892" s="33" t="s">
        <v>29</v>
      </c>
      <c r="G892" t="s">
        <v>8</v>
      </c>
      <c r="H892" s="33" t="s">
        <v>32</v>
      </c>
      <c r="I892" t="s">
        <v>44</v>
      </c>
      <c r="J892" s="33" t="s">
        <v>36</v>
      </c>
      <c r="K892" t="s">
        <v>42</v>
      </c>
      <c r="L892" s="33" t="s">
        <v>45</v>
      </c>
      <c r="M892">
        <v>327</v>
      </c>
      <c r="N892" s="33">
        <v>12</v>
      </c>
      <c r="O892" s="49">
        <v>0.19</v>
      </c>
      <c r="P892" s="56">
        <f t="shared" si="13"/>
        <v>745.56000000000006</v>
      </c>
      <c r="Q892">
        <v>3178.44</v>
      </c>
      <c r="R892" s="58">
        <v>50</v>
      </c>
      <c r="S892" s="31">
        <v>3228.44</v>
      </c>
    </row>
    <row r="893" spans="1:19" x14ac:dyDescent="0.35">
      <c r="A893" s="52">
        <v>44114</v>
      </c>
      <c r="B893" s="33" t="s">
        <v>1842</v>
      </c>
      <c r="C893" t="s">
        <v>1843</v>
      </c>
      <c r="D893" s="33" t="s">
        <v>24</v>
      </c>
      <c r="E893" s="33" t="s">
        <v>115</v>
      </c>
      <c r="F893" s="33" t="s">
        <v>28</v>
      </c>
      <c r="G893" t="s">
        <v>10</v>
      </c>
      <c r="H893" s="33" t="s">
        <v>32</v>
      </c>
      <c r="I893" t="s">
        <v>47</v>
      </c>
      <c r="J893" s="33" t="s">
        <v>37</v>
      </c>
      <c r="K893" t="s">
        <v>42</v>
      </c>
      <c r="L893" s="33" t="s">
        <v>44</v>
      </c>
      <c r="M893">
        <v>45</v>
      </c>
      <c r="N893" s="33">
        <v>10</v>
      </c>
      <c r="O893" s="49">
        <v>0.2</v>
      </c>
      <c r="P893" s="56">
        <f t="shared" si="13"/>
        <v>90</v>
      </c>
      <c r="Q893">
        <v>360</v>
      </c>
      <c r="R893" s="58">
        <v>47</v>
      </c>
      <c r="S893" s="31">
        <v>407</v>
      </c>
    </row>
    <row r="894" spans="1:19" x14ac:dyDescent="0.35">
      <c r="A894" s="52">
        <v>44525</v>
      </c>
      <c r="B894" s="33" t="s">
        <v>1844</v>
      </c>
      <c r="C894" t="s">
        <v>1845</v>
      </c>
      <c r="D894" s="33" t="s">
        <v>25</v>
      </c>
      <c r="E894" s="33" t="s">
        <v>63</v>
      </c>
      <c r="F894" s="33" t="s">
        <v>27</v>
      </c>
      <c r="G894" t="s">
        <v>9</v>
      </c>
      <c r="H894" s="33" t="s">
        <v>31</v>
      </c>
      <c r="I894" t="s">
        <v>43</v>
      </c>
      <c r="J894" s="33" t="s">
        <v>38</v>
      </c>
      <c r="K894" t="s">
        <v>39</v>
      </c>
      <c r="L894" s="33" t="s">
        <v>43</v>
      </c>
      <c r="M894">
        <v>14</v>
      </c>
      <c r="N894" s="33">
        <v>16</v>
      </c>
      <c r="O894" s="49">
        <v>0.16</v>
      </c>
      <c r="P894" s="56">
        <f t="shared" si="13"/>
        <v>35.840000000000003</v>
      </c>
      <c r="Q894">
        <v>188.16</v>
      </c>
      <c r="R894" s="58">
        <v>21</v>
      </c>
      <c r="S894" s="31">
        <v>209.16</v>
      </c>
    </row>
    <row r="895" spans="1:19" x14ac:dyDescent="0.35">
      <c r="A895" s="52">
        <v>43217</v>
      </c>
      <c r="B895" s="33" t="s">
        <v>1846</v>
      </c>
      <c r="C895" t="s">
        <v>1847</v>
      </c>
      <c r="D895" s="33" t="s">
        <v>26</v>
      </c>
      <c r="E895" s="33" t="s">
        <v>63</v>
      </c>
      <c r="F895" s="33" t="s">
        <v>28</v>
      </c>
      <c r="G895" t="s">
        <v>7</v>
      </c>
      <c r="H895" s="33" t="s">
        <v>33</v>
      </c>
      <c r="I895" t="s">
        <v>43</v>
      </c>
      <c r="J895" s="33" t="s">
        <v>37</v>
      </c>
      <c r="K895" t="s">
        <v>41</v>
      </c>
      <c r="L895" s="33" t="s">
        <v>43</v>
      </c>
      <c r="M895">
        <v>52</v>
      </c>
      <c r="N895" s="33">
        <v>25</v>
      </c>
      <c r="O895" s="49">
        <v>0.18</v>
      </c>
      <c r="P895" s="56">
        <f t="shared" si="13"/>
        <v>234</v>
      </c>
      <c r="Q895">
        <v>1066</v>
      </c>
      <c r="R895" s="58">
        <v>44</v>
      </c>
      <c r="S895" s="31">
        <v>1110</v>
      </c>
    </row>
    <row r="896" spans="1:19" x14ac:dyDescent="0.35">
      <c r="A896" s="52">
        <v>42645</v>
      </c>
      <c r="B896" s="33" t="s">
        <v>1848</v>
      </c>
      <c r="C896" t="s">
        <v>1849</v>
      </c>
      <c r="D896" s="33" t="s">
        <v>24</v>
      </c>
      <c r="E896" s="33" t="s">
        <v>52</v>
      </c>
      <c r="F896" s="33" t="s">
        <v>28</v>
      </c>
      <c r="G896" t="s">
        <v>8</v>
      </c>
      <c r="H896" s="33" t="s">
        <v>30</v>
      </c>
      <c r="I896" t="s">
        <v>44</v>
      </c>
      <c r="J896" s="33" t="s">
        <v>38</v>
      </c>
      <c r="K896" t="s">
        <v>41</v>
      </c>
      <c r="L896" s="33" t="s">
        <v>45</v>
      </c>
      <c r="M896">
        <v>18</v>
      </c>
      <c r="N896" s="33">
        <v>40</v>
      </c>
      <c r="O896" s="49">
        <v>0.1</v>
      </c>
      <c r="P896" s="56">
        <f t="shared" si="13"/>
        <v>72</v>
      </c>
      <c r="Q896">
        <v>648</v>
      </c>
      <c r="R896" s="58">
        <v>26</v>
      </c>
      <c r="S896" s="31">
        <v>674</v>
      </c>
    </row>
    <row r="897" spans="1:19" x14ac:dyDescent="0.35">
      <c r="A897" s="52">
        <v>42742</v>
      </c>
      <c r="B897" s="33" t="s">
        <v>1850</v>
      </c>
      <c r="C897" t="s">
        <v>1851</v>
      </c>
      <c r="D897" s="33" t="s">
        <v>24</v>
      </c>
      <c r="E897" s="33" t="s">
        <v>55</v>
      </c>
      <c r="F897" s="33" t="s">
        <v>27</v>
      </c>
      <c r="G897" t="s">
        <v>9</v>
      </c>
      <c r="H897" s="33" t="s">
        <v>32</v>
      </c>
      <c r="I897" t="s">
        <v>45</v>
      </c>
      <c r="J897" s="33" t="s">
        <v>36</v>
      </c>
      <c r="K897" t="s">
        <v>41</v>
      </c>
      <c r="L897" s="33" t="s">
        <v>45</v>
      </c>
      <c r="M897">
        <v>440</v>
      </c>
      <c r="N897" s="33">
        <v>6</v>
      </c>
      <c r="O897" s="49">
        <v>0.09</v>
      </c>
      <c r="P897" s="56">
        <f t="shared" si="13"/>
        <v>237.60000000000002</v>
      </c>
      <c r="Q897">
        <v>2402.4</v>
      </c>
      <c r="R897" s="58">
        <v>41</v>
      </c>
      <c r="S897" s="31">
        <v>2443.4</v>
      </c>
    </row>
    <row r="898" spans="1:19" x14ac:dyDescent="0.35">
      <c r="A898" s="52">
        <v>43264</v>
      </c>
      <c r="B898" s="33" t="s">
        <v>1852</v>
      </c>
      <c r="C898" t="s">
        <v>1853</v>
      </c>
      <c r="D898" s="33" t="s">
        <v>25</v>
      </c>
      <c r="E898" s="33" t="s">
        <v>63</v>
      </c>
      <c r="F898" s="33" t="s">
        <v>27</v>
      </c>
      <c r="G898" t="s">
        <v>7</v>
      </c>
      <c r="H898" s="33" t="s">
        <v>33</v>
      </c>
      <c r="I898" t="s">
        <v>46</v>
      </c>
      <c r="J898" s="33" t="s">
        <v>37</v>
      </c>
      <c r="K898" t="s">
        <v>41</v>
      </c>
      <c r="L898" s="33" t="s">
        <v>46</v>
      </c>
      <c r="M898">
        <v>51</v>
      </c>
      <c r="N898" s="33">
        <v>20</v>
      </c>
      <c r="O898" s="49">
        <v>0.2</v>
      </c>
      <c r="P898" s="56">
        <f t="shared" si="13"/>
        <v>204</v>
      </c>
      <c r="Q898">
        <v>816</v>
      </c>
      <c r="R898" s="58">
        <v>22</v>
      </c>
      <c r="S898" s="31">
        <v>838</v>
      </c>
    </row>
    <row r="899" spans="1:19" x14ac:dyDescent="0.35">
      <c r="A899" s="52">
        <v>44243</v>
      </c>
      <c r="B899" s="33" t="s">
        <v>1854</v>
      </c>
      <c r="C899" t="s">
        <v>1855</v>
      </c>
      <c r="D899" s="33" t="s">
        <v>24</v>
      </c>
      <c r="E899" s="33" t="s">
        <v>55</v>
      </c>
      <c r="F899" s="33" t="s">
        <v>27</v>
      </c>
      <c r="G899" t="s">
        <v>11</v>
      </c>
      <c r="H899" s="33" t="s">
        <v>32</v>
      </c>
      <c r="I899" t="s">
        <v>48</v>
      </c>
      <c r="J899" s="33" t="s">
        <v>34</v>
      </c>
      <c r="K899" t="s">
        <v>42</v>
      </c>
      <c r="L899" s="33" t="s">
        <v>45</v>
      </c>
      <c r="M899">
        <v>247</v>
      </c>
      <c r="N899" s="33">
        <v>6</v>
      </c>
      <c r="O899" s="49">
        <v>0.14000000000000001</v>
      </c>
      <c r="P899" s="56">
        <f t="shared" ref="P899:P962" si="14">O899*N899*M899</f>
        <v>207.48000000000002</v>
      </c>
      <c r="Q899">
        <v>1274.52</v>
      </c>
      <c r="R899" s="58">
        <v>36</v>
      </c>
      <c r="S899" s="31">
        <v>1310.52</v>
      </c>
    </row>
    <row r="900" spans="1:19" x14ac:dyDescent="0.35">
      <c r="A900" s="52">
        <v>42227</v>
      </c>
      <c r="B900" s="33" t="s">
        <v>1856</v>
      </c>
      <c r="C900" t="s">
        <v>1857</v>
      </c>
      <c r="D900" s="33" t="s">
        <v>24</v>
      </c>
      <c r="E900" s="33" t="s">
        <v>78</v>
      </c>
      <c r="F900" s="33" t="s">
        <v>29</v>
      </c>
      <c r="G900" t="s">
        <v>6</v>
      </c>
      <c r="H900" s="33" t="s">
        <v>32</v>
      </c>
      <c r="I900" t="s">
        <v>47</v>
      </c>
      <c r="J900" s="33" t="s">
        <v>36</v>
      </c>
      <c r="K900" t="s">
        <v>41</v>
      </c>
      <c r="L900" s="33" t="s">
        <v>46</v>
      </c>
      <c r="M900">
        <v>342</v>
      </c>
      <c r="N900" s="33">
        <v>6</v>
      </c>
      <c r="O900" s="49">
        <v>0.08</v>
      </c>
      <c r="P900" s="56">
        <f t="shared" si="14"/>
        <v>164.16</v>
      </c>
      <c r="Q900">
        <v>1887.8400000000001</v>
      </c>
      <c r="R900" s="58">
        <v>48</v>
      </c>
      <c r="S900" s="31">
        <v>1935.8400000000001</v>
      </c>
    </row>
    <row r="901" spans="1:19" x14ac:dyDescent="0.35">
      <c r="A901" s="52">
        <v>42875</v>
      </c>
      <c r="B901" s="33" t="s">
        <v>1858</v>
      </c>
      <c r="C901" t="s">
        <v>1859</v>
      </c>
      <c r="D901" s="33" t="s">
        <v>26</v>
      </c>
      <c r="E901" s="33" t="s">
        <v>73</v>
      </c>
      <c r="F901" s="33" t="s">
        <v>27</v>
      </c>
      <c r="G901" t="s">
        <v>13</v>
      </c>
      <c r="H901" s="33" t="s">
        <v>32</v>
      </c>
      <c r="I901" t="s">
        <v>47</v>
      </c>
      <c r="J901" s="33" t="s">
        <v>34</v>
      </c>
      <c r="K901" t="s">
        <v>41</v>
      </c>
      <c r="L901" s="33" t="s">
        <v>46</v>
      </c>
      <c r="M901">
        <v>257</v>
      </c>
      <c r="N901" s="33">
        <v>8</v>
      </c>
      <c r="O901" s="49">
        <v>0.2</v>
      </c>
      <c r="P901" s="56">
        <f t="shared" si="14"/>
        <v>411.20000000000005</v>
      </c>
      <c r="Q901">
        <v>1644.8000000000002</v>
      </c>
      <c r="R901" s="58">
        <v>31</v>
      </c>
      <c r="S901" s="31">
        <v>1675.8000000000002</v>
      </c>
    </row>
    <row r="902" spans="1:19" x14ac:dyDescent="0.35">
      <c r="A902" s="52">
        <v>42222</v>
      </c>
      <c r="B902" s="33" t="s">
        <v>1860</v>
      </c>
      <c r="C902" t="s">
        <v>1861</v>
      </c>
      <c r="D902" s="33" t="s">
        <v>25</v>
      </c>
      <c r="E902" s="33" t="s">
        <v>58</v>
      </c>
      <c r="F902" s="33" t="s">
        <v>29</v>
      </c>
      <c r="G902" t="s">
        <v>13</v>
      </c>
      <c r="H902" s="33" t="s">
        <v>30</v>
      </c>
      <c r="I902" t="s">
        <v>47</v>
      </c>
      <c r="J902" s="33" t="s">
        <v>35</v>
      </c>
      <c r="K902" t="s">
        <v>41</v>
      </c>
      <c r="L902" s="33" t="s">
        <v>43</v>
      </c>
      <c r="M902">
        <v>1190</v>
      </c>
      <c r="N902" s="33">
        <v>8</v>
      </c>
      <c r="O902" s="49">
        <v>0.13</v>
      </c>
      <c r="P902" s="56">
        <f t="shared" si="14"/>
        <v>1237.6000000000001</v>
      </c>
      <c r="Q902">
        <v>8282.4</v>
      </c>
      <c r="R902" s="58">
        <v>33</v>
      </c>
      <c r="S902" s="31">
        <v>8315.4</v>
      </c>
    </row>
    <row r="903" spans="1:19" x14ac:dyDescent="0.35">
      <c r="A903" s="52">
        <v>43694</v>
      </c>
      <c r="B903" s="33" t="s">
        <v>1862</v>
      </c>
      <c r="C903" t="s">
        <v>1863</v>
      </c>
      <c r="D903" s="33" t="s">
        <v>24</v>
      </c>
      <c r="E903" s="33" t="s">
        <v>52</v>
      </c>
      <c r="F903" s="33" t="s">
        <v>29</v>
      </c>
      <c r="G903" t="s">
        <v>7</v>
      </c>
      <c r="H903" s="33" t="s">
        <v>30</v>
      </c>
      <c r="I903" t="s">
        <v>43</v>
      </c>
      <c r="J903" s="33" t="s">
        <v>38</v>
      </c>
      <c r="K903" t="s">
        <v>42</v>
      </c>
      <c r="L903" s="33" t="s">
        <v>43</v>
      </c>
      <c r="M903">
        <v>17</v>
      </c>
      <c r="N903" s="33">
        <v>24</v>
      </c>
      <c r="O903" s="49">
        <v>0.1</v>
      </c>
      <c r="P903" s="56">
        <f t="shared" si="14"/>
        <v>40.800000000000004</v>
      </c>
      <c r="Q903">
        <v>367.20000000000005</v>
      </c>
      <c r="R903" s="58">
        <v>37</v>
      </c>
      <c r="S903" s="31">
        <v>404.20000000000005</v>
      </c>
    </row>
    <row r="904" spans="1:19" x14ac:dyDescent="0.35">
      <c r="A904" s="52">
        <v>43142</v>
      </c>
      <c r="B904" s="33" t="s">
        <v>1864</v>
      </c>
      <c r="C904" t="s">
        <v>1865</v>
      </c>
      <c r="D904" s="33" t="s">
        <v>26</v>
      </c>
      <c r="E904" s="33" t="s">
        <v>85</v>
      </c>
      <c r="F904" s="33" t="s">
        <v>29</v>
      </c>
      <c r="G904" t="s">
        <v>11</v>
      </c>
      <c r="H904" s="33" t="s">
        <v>30</v>
      </c>
      <c r="I904" t="s">
        <v>43</v>
      </c>
      <c r="J904" s="33" t="s">
        <v>36</v>
      </c>
      <c r="K904" t="s">
        <v>41</v>
      </c>
      <c r="L904" s="33" t="s">
        <v>43</v>
      </c>
      <c r="M904">
        <v>297</v>
      </c>
      <c r="N904" s="33">
        <v>15</v>
      </c>
      <c r="O904" s="49">
        <v>0.13</v>
      </c>
      <c r="P904" s="56">
        <f t="shared" si="14"/>
        <v>579.15000000000009</v>
      </c>
      <c r="Q904">
        <v>3875.8500000000004</v>
      </c>
      <c r="R904" s="58">
        <v>27</v>
      </c>
      <c r="S904" s="31">
        <v>3902.8500000000004</v>
      </c>
    </row>
    <row r="905" spans="1:19" x14ac:dyDescent="0.35">
      <c r="A905" s="52">
        <v>44470</v>
      </c>
      <c r="B905" s="33" t="s">
        <v>1866</v>
      </c>
      <c r="C905" t="s">
        <v>1867</v>
      </c>
      <c r="D905" s="33" t="s">
        <v>24</v>
      </c>
      <c r="E905" s="33" t="s">
        <v>52</v>
      </c>
      <c r="F905" s="33" t="s">
        <v>29</v>
      </c>
      <c r="G905" t="s">
        <v>7</v>
      </c>
      <c r="H905" s="33" t="s">
        <v>33</v>
      </c>
      <c r="I905" t="s">
        <v>47</v>
      </c>
      <c r="J905" s="33" t="s">
        <v>38</v>
      </c>
      <c r="K905" t="s">
        <v>39</v>
      </c>
      <c r="L905" s="33" t="s">
        <v>46</v>
      </c>
      <c r="M905">
        <v>12</v>
      </c>
      <c r="N905" s="33">
        <v>32</v>
      </c>
      <c r="O905" s="49">
        <v>0.2</v>
      </c>
      <c r="P905" s="56">
        <f t="shared" si="14"/>
        <v>76.800000000000011</v>
      </c>
      <c r="Q905">
        <v>307.20000000000005</v>
      </c>
      <c r="R905" s="58">
        <v>29</v>
      </c>
      <c r="S905" s="31">
        <v>336.20000000000005</v>
      </c>
    </row>
    <row r="906" spans="1:19" x14ac:dyDescent="0.35">
      <c r="A906" s="52">
        <v>43667</v>
      </c>
      <c r="B906" s="33" t="s">
        <v>1868</v>
      </c>
      <c r="C906" t="s">
        <v>1869</v>
      </c>
      <c r="D906" s="33" t="s">
        <v>26</v>
      </c>
      <c r="E906" s="33" t="s">
        <v>58</v>
      </c>
      <c r="F906" s="33" t="s">
        <v>28</v>
      </c>
      <c r="G906" t="s">
        <v>13</v>
      </c>
      <c r="H906" s="33" t="s">
        <v>32</v>
      </c>
      <c r="I906" t="s">
        <v>45</v>
      </c>
      <c r="J906" s="33" t="s">
        <v>35</v>
      </c>
      <c r="K906" t="s">
        <v>41</v>
      </c>
      <c r="L906" s="33" t="s">
        <v>46</v>
      </c>
      <c r="M906">
        <v>907</v>
      </c>
      <c r="N906" s="33">
        <v>10</v>
      </c>
      <c r="O906" s="49">
        <v>0.1</v>
      </c>
      <c r="P906" s="56">
        <f t="shared" si="14"/>
        <v>907</v>
      </c>
      <c r="Q906">
        <v>8163</v>
      </c>
      <c r="R906" s="58">
        <v>33</v>
      </c>
      <c r="S906" s="31">
        <v>8196</v>
      </c>
    </row>
    <row r="907" spans="1:19" x14ac:dyDescent="0.35">
      <c r="A907" s="52">
        <v>42535</v>
      </c>
      <c r="B907" s="33" t="s">
        <v>1870</v>
      </c>
      <c r="C907" t="s">
        <v>1871</v>
      </c>
      <c r="D907" s="33" t="s">
        <v>26</v>
      </c>
      <c r="E907" s="33" t="s">
        <v>68</v>
      </c>
      <c r="F907" s="33" t="s">
        <v>27</v>
      </c>
      <c r="G907" t="s">
        <v>12</v>
      </c>
      <c r="H907" s="33" t="s">
        <v>33</v>
      </c>
      <c r="I907" t="s">
        <v>43</v>
      </c>
      <c r="J907" s="33" t="s">
        <v>34</v>
      </c>
      <c r="K907" t="s">
        <v>40</v>
      </c>
      <c r="L907" s="33" t="s">
        <v>43</v>
      </c>
      <c r="M907">
        <v>207</v>
      </c>
      <c r="N907" s="33">
        <v>4</v>
      </c>
      <c r="O907" s="49">
        <v>0.13</v>
      </c>
      <c r="P907" s="56">
        <f t="shared" si="14"/>
        <v>107.64</v>
      </c>
      <c r="Q907">
        <v>720.36</v>
      </c>
      <c r="R907" s="58">
        <v>24</v>
      </c>
      <c r="S907" s="31">
        <v>744.36</v>
      </c>
    </row>
    <row r="908" spans="1:19" x14ac:dyDescent="0.35">
      <c r="A908" s="52">
        <v>42278</v>
      </c>
      <c r="B908" s="33" t="s">
        <v>1872</v>
      </c>
      <c r="C908" t="s">
        <v>1873</v>
      </c>
      <c r="D908" s="33" t="s">
        <v>26</v>
      </c>
      <c r="E908" s="33" t="s">
        <v>58</v>
      </c>
      <c r="F908" s="33" t="s">
        <v>27</v>
      </c>
      <c r="G908" t="s">
        <v>8</v>
      </c>
      <c r="H908" s="33" t="s">
        <v>31</v>
      </c>
      <c r="I908" t="s">
        <v>43</v>
      </c>
      <c r="J908" s="33" t="s">
        <v>36</v>
      </c>
      <c r="K908" t="s">
        <v>42</v>
      </c>
      <c r="L908" s="33" t="s">
        <v>44</v>
      </c>
      <c r="M908">
        <v>200</v>
      </c>
      <c r="N908" s="33">
        <v>6</v>
      </c>
      <c r="O908" s="49">
        <v>0.18</v>
      </c>
      <c r="P908" s="56">
        <f t="shared" si="14"/>
        <v>216</v>
      </c>
      <c r="Q908">
        <v>984</v>
      </c>
      <c r="R908" s="58">
        <v>47</v>
      </c>
      <c r="S908" s="31">
        <v>1031</v>
      </c>
    </row>
    <row r="909" spans="1:19" x14ac:dyDescent="0.35">
      <c r="A909" s="52">
        <v>43374</v>
      </c>
      <c r="B909" s="33" t="s">
        <v>1874</v>
      </c>
      <c r="C909" t="s">
        <v>1875</v>
      </c>
      <c r="D909" s="33" t="s">
        <v>26</v>
      </c>
      <c r="E909" s="33" t="s">
        <v>52</v>
      </c>
      <c r="F909" s="33" t="s">
        <v>27</v>
      </c>
      <c r="G909" t="s">
        <v>7</v>
      </c>
      <c r="H909" s="33" t="s">
        <v>33</v>
      </c>
      <c r="I909" t="s">
        <v>47</v>
      </c>
      <c r="J909" s="33" t="s">
        <v>36</v>
      </c>
      <c r="K909" t="s">
        <v>41</v>
      </c>
      <c r="L909" s="33" t="s">
        <v>45</v>
      </c>
      <c r="M909">
        <v>309</v>
      </c>
      <c r="N909" s="33">
        <v>6</v>
      </c>
      <c r="O909" s="49">
        <v>0.2</v>
      </c>
      <c r="P909" s="56">
        <f t="shared" si="14"/>
        <v>370.80000000000007</v>
      </c>
      <c r="Q909">
        <v>1483.2000000000003</v>
      </c>
      <c r="R909" s="58">
        <v>49</v>
      </c>
      <c r="S909" s="31">
        <v>1532.2000000000003</v>
      </c>
    </row>
    <row r="910" spans="1:19" x14ac:dyDescent="0.35">
      <c r="A910" s="52">
        <v>43322</v>
      </c>
      <c r="B910" s="33" t="s">
        <v>1876</v>
      </c>
      <c r="C910" t="s">
        <v>1877</v>
      </c>
      <c r="D910" s="33" t="s">
        <v>26</v>
      </c>
      <c r="E910" s="33" t="s">
        <v>55</v>
      </c>
      <c r="F910" s="33" t="s">
        <v>27</v>
      </c>
      <c r="G910" t="s">
        <v>8</v>
      </c>
      <c r="H910" s="33" t="s">
        <v>30</v>
      </c>
      <c r="I910" t="s">
        <v>44</v>
      </c>
      <c r="J910" s="33" t="s">
        <v>35</v>
      </c>
      <c r="K910" t="s">
        <v>42</v>
      </c>
      <c r="L910" s="33" t="s">
        <v>44</v>
      </c>
      <c r="M910">
        <v>804</v>
      </c>
      <c r="N910" s="33">
        <v>4</v>
      </c>
      <c r="O910" s="49">
        <v>0.17</v>
      </c>
      <c r="P910" s="56">
        <f t="shared" si="14"/>
        <v>546.72</v>
      </c>
      <c r="Q910">
        <v>2669.2799999999997</v>
      </c>
      <c r="R910" s="58">
        <v>44</v>
      </c>
      <c r="S910" s="31">
        <v>2713.2799999999997</v>
      </c>
    </row>
    <row r="911" spans="1:19" x14ac:dyDescent="0.35">
      <c r="A911" s="52">
        <v>42767</v>
      </c>
      <c r="B911" s="33" t="s">
        <v>1878</v>
      </c>
      <c r="C911" t="s">
        <v>1879</v>
      </c>
      <c r="D911" s="33" t="s">
        <v>24</v>
      </c>
      <c r="E911" s="33" t="s">
        <v>55</v>
      </c>
      <c r="F911" s="33" t="s">
        <v>27</v>
      </c>
      <c r="G911" t="s">
        <v>9</v>
      </c>
      <c r="H911" s="33" t="s">
        <v>32</v>
      </c>
      <c r="I911" t="s">
        <v>46</v>
      </c>
      <c r="J911" s="33" t="s">
        <v>35</v>
      </c>
      <c r="K911" t="s">
        <v>40</v>
      </c>
      <c r="L911" s="33" t="s">
        <v>44</v>
      </c>
      <c r="M911">
        <v>707</v>
      </c>
      <c r="N911" s="33">
        <v>10</v>
      </c>
      <c r="O911" s="49">
        <v>0.16</v>
      </c>
      <c r="P911" s="56">
        <f t="shared" si="14"/>
        <v>1131.2</v>
      </c>
      <c r="Q911">
        <v>5938.8</v>
      </c>
      <c r="R911" s="58">
        <v>41</v>
      </c>
      <c r="S911" s="31">
        <v>5979.8</v>
      </c>
    </row>
    <row r="912" spans="1:19" x14ac:dyDescent="0.35">
      <c r="A912" s="52">
        <v>43286</v>
      </c>
      <c r="B912" s="33" t="s">
        <v>1880</v>
      </c>
      <c r="C912" t="s">
        <v>1881</v>
      </c>
      <c r="D912" s="33" t="s">
        <v>24</v>
      </c>
      <c r="E912" s="33" t="s">
        <v>106</v>
      </c>
      <c r="F912" s="33" t="s">
        <v>28</v>
      </c>
      <c r="G912" t="s">
        <v>7</v>
      </c>
      <c r="H912" s="33" t="s">
        <v>33</v>
      </c>
      <c r="I912" t="s">
        <v>43</v>
      </c>
      <c r="J912" s="33" t="s">
        <v>36</v>
      </c>
      <c r="K912" t="s">
        <v>42</v>
      </c>
      <c r="L912" s="33" t="s">
        <v>44</v>
      </c>
      <c r="M912">
        <v>330</v>
      </c>
      <c r="N912" s="33">
        <v>6</v>
      </c>
      <c r="O912" s="49">
        <v>0.18</v>
      </c>
      <c r="P912" s="56">
        <f t="shared" si="14"/>
        <v>356.40000000000003</v>
      </c>
      <c r="Q912">
        <v>1623.6</v>
      </c>
      <c r="R912" s="58">
        <v>25</v>
      </c>
      <c r="S912" s="31">
        <v>1648.6</v>
      </c>
    </row>
    <row r="913" spans="1:19" x14ac:dyDescent="0.35">
      <c r="A913" s="52">
        <v>42687</v>
      </c>
      <c r="B913" s="33" t="s">
        <v>1882</v>
      </c>
      <c r="C913" t="s">
        <v>1883</v>
      </c>
      <c r="D913" s="33" t="s">
        <v>26</v>
      </c>
      <c r="E913" s="33" t="s">
        <v>78</v>
      </c>
      <c r="F913" s="33" t="s">
        <v>27</v>
      </c>
      <c r="G913" t="s">
        <v>6</v>
      </c>
      <c r="H913" s="33" t="s">
        <v>30</v>
      </c>
      <c r="I913" t="s">
        <v>48</v>
      </c>
      <c r="J913" s="33" t="s">
        <v>36</v>
      </c>
      <c r="K913" t="s">
        <v>42</v>
      </c>
      <c r="L913" s="33" t="s">
        <v>45</v>
      </c>
      <c r="M913">
        <v>302</v>
      </c>
      <c r="N913" s="33">
        <v>15</v>
      </c>
      <c r="O913" s="49">
        <v>0.19</v>
      </c>
      <c r="P913" s="56">
        <f t="shared" si="14"/>
        <v>860.7</v>
      </c>
      <c r="Q913">
        <v>3669.3</v>
      </c>
      <c r="R913" s="58">
        <v>30</v>
      </c>
      <c r="S913" s="31">
        <v>3699.3</v>
      </c>
    </row>
    <row r="914" spans="1:19" x14ac:dyDescent="0.35">
      <c r="A914" s="52">
        <v>42361</v>
      </c>
      <c r="B914" s="33" t="s">
        <v>1884</v>
      </c>
      <c r="C914" t="s">
        <v>1885</v>
      </c>
      <c r="D914" s="33" t="s">
        <v>25</v>
      </c>
      <c r="E914" s="33" t="s">
        <v>52</v>
      </c>
      <c r="F914" s="33" t="s">
        <v>27</v>
      </c>
      <c r="G914" t="s">
        <v>10</v>
      </c>
      <c r="H914" s="33" t="s">
        <v>32</v>
      </c>
      <c r="I914" t="s">
        <v>43</v>
      </c>
      <c r="J914" s="33" t="s">
        <v>37</v>
      </c>
      <c r="K914" t="s">
        <v>42</v>
      </c>
      <c r="L914" s="33" t="s">
        <v>44</v>
      </c>
      <c r="M914">
        <v>58</v>
      </c>
      <c r="N914" s="33">
        <v>20</v>
      </c>
      <c r="O914" s="49">
        <v>0.1</v>
      </c>
      <c r="P914" s="56">
        <f t="shared" si="14"/>
        <v>116</v>
      </c>
      <c r="Q914">
        <v>1044</v>
      </c>
      <c r="R914" s="58">
        <v>33</v>
      </c>
      <c r="S914" s="31">
        <v>1077</v>
      </c>
    </row>
    <row r="915" spans="1:19" x14ac:dyDescent="0.35">
      <c r="A915" s="52">
        <v>43142</v>
      </c>
      <c r="B915" s="33" t="s">
        <v>1886</v>
      </c>
      <c r="C915" t="s">
        <v>1887</v>
      </c>
      <c r="D915" s="33" t="s">
        <v>26</v>
      </c>
      <c r="E915" s="33" t="s">
        <v>78</v>
      </c>
      <c r="F915" s="33" t="s">
        <v>29</v>
      </c>
      <c r="G915" t="s">
        <v>10</v>
      </c>
      <c r="H915" s="33" t="s">
        <v>32</v>
      </c>
      <c r="I915" t="s">
        <v>44</v>
      </c>
      <c r="J915" s="33" t="s">
        <v>34</v>
      </c>
      <c r="K915" t="s">
        <v>40</v>
      </c>
      <c r="L915" s="33" t="s">
        <v>44</v>
      </c>
      <c r="M915">
        <v>202</v>
      </c>
      <c r="N915" s="33">
        <v>6</v>
      </c>
      <c r="O915" s="49">
        <v>0.1</v>
      </c>
      <c r="P915" s="56">
        <f t="shared" si="14"/>
        <v>121.20000000000002</v>
      </c>
      <c r="Q915">
        <v>1090.8000000000002</v>
      </c>
      <c r="R915" s="58">
        <v>36</v>
      </c>
      <c r="S915" s="31">
        <v>1126.8000000000002</v>
      </c>
    </row>
    <row r="916" spans="1:19" x14ac:dyDescent="0.35">
      <c r="A916" s="52">
        <v>44454</v>
      </c>
      <c r="B916" s="33" t="s">
        <v>1888</v>
      </c>
      <c r="C916" t="s">
        <v>1889</v>
      </c>
      <c r="D916" s="33" t="s">
        <v>25</v>
      </c>
      <c r="E916" s="33" t="s">
        <v>63</v>
      </c>
      <c r="F916" s="33" t="s">
        <v>29</v>
      </c>
      <c r="G916" t="s">
        <v>8</v>
      </c>
      <c r="H916" s="33" t="s">
        <v>32</v>
      </c>
      <c r="I916" t="s">
        <v>44</v>
      </c>
      <c r="J916" s="33" t="s">
        <v>38</v>
      </c>
      <c r="K916" t="s">
        <v>39</v>
      </c>
      <c r="L916" s="33" t="s">
        <v>43</v>
      </c>
      <c r="M916">
        <v>17</v>
      </c>
      <c r="N916" s="33">
        <v>40</v>
      </c>
      <c r="O916" s="49">
        <v>0.12</v>
      </c>
      <c r="P916" s="56">
        <f t="shared" si="14"/>
        <v>81.599999999999994</v>
      </c>
      <c r="Q916">
        <v>598.40000000000009</v>
      </c>
      <c r="R916" s="58">
        <v>46</v>
      </c>
      <c r="S916" s="31">
        <v>644.40000000000009</v>
      </c>
    </row>
    <row r="917" spans="1:19" x14ac:dyDescent="0.35">
      <c r="A917" s="52">
        <v>42595</v>
      </c>
      <c r="B917" s="33" t="s">
        <v>1890</v>
      </c>
      <c r="C917" t="s">
        <v>1891</v>
      </c>
      <c r="D917" s="33" t="s">
        <v>26</v>
      </c>
      <c r="E917" s="33" t="s">
        <v>52</v>
      </c>
      <c r="F917" s="33" t="s">
        <v>28</v>
      </c>
      <c r="G917" t="s">
        <v>6</v>
      </c>
      <c r="H917" s="33" t="s">
        <v>33</v>
      </c>
      <c r="I917" t="s">
        <v>45</v>
      </c>
      <c r="J917" s="33" t="s">
        <v>37</v>
      </c>
      <c r="K917" t="s">
        <v>42</v>
      </c>
      <c r="L917" s="33" t="s">
        <v>45</v>
      </c>
      <c r="M917">
        <v>30</v>
      </c>
      <c r="N917" s="33">
        <v>20</v>
      </c>
      <c r="O917" s="49">
        <v>0.19</v>
      </c>
      <c r="P917" s="56">
        <f t="shared" si="14"/>
        <v>114</v>
      </c>
      <c r="Q917">
        <v>486.00000000000011</v>
      </c>
      <c r="R917" s="58">
        <v>25</v>
      </c>
      <c r="S917" s="31">
        <v>511.00000000000011</v>
      </c>
    </row>
    <row r="918" spans="1:19" x14ac:dyDescent="0.35">
      <c r="A918" s="52">
        <v>43942</v>
      </c>
      <c r="B918" s="33" t="s">
        <v>1892</v>
      </c>
      <c r="C918" t="s">
        <v>1893</v>
      </c>
      <c r="D918" s="33" t="s">
        <v>24</v>
      </c>
      <c r="E918" s="33" t="s">
        <v>106</v>
      </c>
      <c r="F918" s="33" t="s">
        <v>29</v>
      </c>
      <c r="G918" t="s">
        <v>10</v>
      </c>
      <c r="H918" s="33" t="s">
        <v>32</v>
      </c>
      <c r="I918" t="s">
        <v>48</v>
      </c>
      <c r="J918" s="33" t="s">
        <v>35</v>
      </c>
      <c r="K918" t="s">
        <v>39</v>
      </c>
      <c r="L918" s="33" t="s">
        <v>45</v>
      </c>
      <c r="M918">
        <v>1087</v>
      </c>
      <c r="N918" s="33">
        <v>6</v>
      </c>
      <c r="O918" s="49">
        <v>0.19</v>
      </c>
      <c r="P918" s="56">
        <f t="shared" si="14"/>
        <v>1239.18</v>
      </c>
      <c r="Q918">
        <v>5282.8200000000006</v>
      </c>
      <c r="R918" s="58">
        <v>36</v>
      </c>
      <c r="S918" s="31">
        <v>5318.8200000000006</v>
      </c>
    </row>
    <row r="919" spans="1:19" x14ac:dyDescent="0.35">
      <c r="A919" s="52">
        <v>42534</v>
      </c>
      <c r="B919" s="33" t="s">
        <v>1894</v>
      </c>
      <c r="C919" t="s">
        <v>1895</v>
      </c>
      <c r="D919" s="33" t="s">
        <v>25</v>
      </c>
      <c r="E919" s="33" t="s">
        <v>58</v>
      </c>
      <c r="F919" s="33" t="s">
        <v>29</v>
      </c>
      <c r="G919" t="s">
        <v>11</v>
      </c>
      <c r="H919" s="33" t="s">
        <v>31</v>
      </c>
      <c r="I919" t="s">
        <v>46</v>
      </c>
      <c r="J919" s="33" t="s">
        <v>34</v>
      </c>
      <c r="K919" t="s">
        <v>40</v>
      </c>
      <c r="L919" s="33" t="s">
        <v>44</v>
      </c>
      <c r="M919">
        <v>226</v>
      </c>
      <c r="N919" s="33">
        <v>4</v>
      </c>
      <c r="O919" s="49">
        <v>0.15</v>
      </c>
      <c r="P919" s="56">
        <f t="shared" si="14"/>
        <v>135.6</v>
      </c>
      <c r="Q919">
        <v>768.4</v>
      </c>
      <c r="R919" s="58">
        <v>28</v>
      </c>
      <c r="S919" s="31">
        <v>796.4</v>
      </c>
    </row>
    <row r="920" spans="1:19" x14ac:dyDescent="0.35">
      <c r="A920" s="52">
        <v>43103</v>
      </c>
      <c r="B920" s="33" t="s">
        <v>1896</v>
      </c>
      <c r="C920" t="s">
        <v>1897</v>
      </c>
      <c r="D920" s="33" t="s">
        <v>26</v>
      </c>
      <c r="E920" s="33" t="s">
        <v>55</v>
      </c>
      <c r="F920" s="33" t="s">
        <v>28</v>
      </c>
      <c r="G920" t="s">
        <v>7</v>
      </c>
      <c r="H920" s="33" t="s">
        <v>30</v>
      </c>
      <c r="I920" t="s">
        <v>47</v>
      </c>
      <c r="J920" s="33" t="s">
        <v>36</v>
      </c>
      <c r="K920" t="s">
        <v>39</v>
      </c>
      <c r="L920" s="33" t="s">
        <v>45</v>
      </c>
      <c r="M920">
        <v>482</v>
      </c>
      <c r="N920" s="33">
        <v>12</v>
      </c>
      <c r="O920" s="49">
        <v>0.19</v>
      </c>
      <c r="P920" s="56">
        <f t="shared" si="14"/>
        <v>1098.96</v>
      </c>
      <c r="Q920">
        <v>4685.04</v>
      </c>
      <c r="R920" s="58">
        <v>25</v>
      </c>
      <c r="S920" s="31">
        <v>4710.04</v>
      </c>
    </row>
    <row r="921" spans="1:19" x14ac:dyDescent="0.35">
      <c r="A921" s="52">
        <v>43512</v>
      </c>
      <c r="B921" s="33" t="s">
        <v>1898</v>
      </c>
      <c r="C921" t="s">
        <v>1899</v>
      </c>
      <c r="D921" s="33" t="s">
        <v>24</v>
      </c>
      <c r="E921" s="33" t="s">
        <v>63</v>
      </c>
      <c r="F921" s="33" t="s">
        <v>27</v>
      </c>
      <c r="G921" t="s">
        <v>7</v>
      </c>
      <c r="H921" s="33" t="s">
        <v>32</v>
      </c>
      <c r="I921" t="s">
        <v>43</v>
      </c>
      <c r="J921" s="33" t="s">
        <v>38</v>
      </c>
      <c r="K921" t="s">
        <v>42</v>
      </c>
      <c r="L921" s="33" t="s">
        <v>46</v>
      </c>
      <c r="M921">
        <v>10</v>
      </c>
      <c r="N921" s="33">
        <v>16</v>
      </c>
      <c r="O921" s="49">
        <v>0.11</v>
      </c>
      <c r="P921" s="56">
        <f t="shared" si="14"/>
        <v>17.600000000000001</v>
      </c>
      <c r="Q921">
        <v>142.4</v>
      </c>
      <c r="R921" s="58">
        <v>43</v>
      </c>
      <c r="S921" s="31">
        <v>185.4</v>
      </c>
    </row>
    <row r="922" spans="1:19" x14ac:dyDescent="0.35">
      <c r="A922" s="52">
        <v>43609</v>
      </c>
      <c r="B922" s="33" t="s">
        <v>1900</v>
      </c>
      <c r="C922" t="s">
        <v>1901</v>
      </c>
      <c r="D922" s="33" t="s">
        <v>26</v>
      </c>
      <c r="E922" s="33" t="s">
        <v>52</v>
      </c>
      <c r="F922" s="33" t="s">
        <v>29</v>
      </c>
      <c r="G922" t="s">
        <v>12</v>
      </c>
      <c r="H922" s="33" t="s">
        <v>33</v>
      </c>
      <c r="I922" t="s">
        <v>44</v>
      </c>
      <c r="J922" s="33" t="s">
        <v>37</v>
      </c>
      <c r="K922" t="s">
        <v>42</v>
      </c>
      <c r="L922" s="33" t="s">
        <v>46</v>
      </c>
      <c r="M922">
        <v>52</v>
      </c>
      <c r="N922" s="33">
        <v>25</v>
      </c>
      <c r="O922" s="49">
        <v>0.15</v>
      </c>
      <c r="P922" s="56">
        <f t="shared" si="14"/>
        <v>195</v>
      </c>
      <c r="Q922">
        <v>1105</v>
      </c>
      <c r="R922" s="58">
        <v>50</v>
      </c>
      <c r="S922" s="31">
        <v>1155</v>
      </c>
    </row>
    <row r="923" spans="1:19" x14ac:dyDescent="0.35">
      <c r="A923" s="52">
        <v>44018</v>
      </c>
      <c r="B923" s="33" t="s">
        <v>1902</v>
      </c>
      <c r="C923" t="s">
        <v>1903</v>
      </c>
      <c r="D923" s="33" t="s">
        <v>26</v>
      </c>
      <c r="E923" s="33" t="s">
        <v>73</v>
      </c>
      <c r="F923" s="33" t="s">
        <v>28</v>
      </c>
      <c r="G923" t="s">
        <v>7</v>
      </c>
      <c r="H923" s="33" t="s">
        <v>33</v>
      </c>
      <c r="I923" t="s">
        <v>43</v>
      </c>
      <c r="J923" s="33" t="s">
        <v>36</v>
      </c>
      <c r="K923" t="s">
        <v>42</v>
      </c>
      <c r="L923" s="33" t="s">
        <v>44</v>
      </c>
      <c r="M923">
        <v>299</v>
      </c>
      <c r="N923" s="33">
        <v>6</v>
      </c>
      <c r="O923" s="49">
        <v>0.14000000000000001</v>
      </c>
      <c r="P923" s="56">
        <f t="shared" si="14"/>
        <v>251.16000000000003</v>
      </c>
      <c r="Q923">
        <v>1542.8400000000001</v>
      </c>
      <c r="R923" s="58">
        <v>24</v>
      </c>
      <c r="S923" s="31">
        <v>1566.8400000000001</v>
      </c>
    </row>
    <row r="924" spans="1:19" x14ac:dyDescent="0.35">
      <c r="A924" s="52">
        <v>42286</v>
      </c>
      <c r="B924" s="33" t="s">
        <v>1904</v>
      </c>
      <c r="C924" t="s">
        <v>1905</v>
      </c>
      <c r="D924" s="33" t="s">
        <v>24</v>
      </c>
      <c r="E924" s="33" t="s">
        <v>85</v>
      </c>
      <c r="F924" s="33" t="s">
        <v>29</v>
      </c>
      <c r="G924" t="s">
        <v>6</v>
      </c>
      <c r="H924" s="33" t="s">
        <v>32</v>
      </c>
      <c r="I924" t="s">
        <v>43</v>
      </c>
      <c r="J924" s="33" t="s">
        <v>36</v>
      </c>
      <c r="K924" t="s">
        <v>42</v>
      </c>
      <c r="L924" s="33" t="s">
        <v>44</v>
      </c>
      <c r="M924">
        <v>432</v>
      </c>
      <c r="N924" s="33">
        <v>6</v>
      </c>
      <c r="O924" s="49">
        <v>0.09</v>
      </c>
      <c r="P924" s="56">
        <f t="shared" si="14"/>
        <v>233.28000000000003</v>
      </c>
      <c r="Q924">
        <v>2358.7199999999998</v>
      </c>
      <c r="R924" s="58">
        <v>22</v>
      </c>
      <c r="S924" s="31">
        <v>2380.7199999999998</v>
      </c>
    </row>
    <row r="925" spans="1:19" x14ac:dyDescent="0.35">
      <c r="A925" s="52">
        <v>42701</v>
      </c>
      <c r="B925" s="33" t="s">
        <v>1906</v>
      </c>
      <c r="C925" t="s">
        <v>1907</v>
      </c>
      <c r="D925" s="33" t="s">
        <v>26</v>
      </c>
      <c r="E925" s="33" t="s">
        <v>85</v>
      </c>
      <c r="F925" s="33" t="s">
        <v>27</v>
      </c>
      <c r="G925" t="s">
        <v>13</v>
      </c>
      <c r="H925" s="33" t="s">
        <v>32</v>
      </c>
      <c r="I925" t="s">
        <v>43</v>
      </c>
      <c r="J925" s="33" t="s">
        <v>35</v>
      </c>
      <c r="K925" t="s">
        <v>42</v>
      </c>
      <c r="L925" s="33" t="s">
        <v>43</v>
      </c>
      <c r="M925">
        <v>1180</v>
      </c>
      <c r="N925" s="33">
        <v>6</v>
      </c>
      <c r="O925" s="49">
        <v>0.11</v>
      </c>
      <c r="P925" s="56">
        <f t="shared" si="14"/>
        <v>778.80000000000007</v>
      </c>
      <c r="Q925">
        <v>6301.2</v>
      </c>
      <c r="R925" s="58">
        <v>26</v>
      </c>
      <c r="S925" s="31">
        <v>6327.2</v>
      </c>
    </row>
    <row r="926" spans="1:19" x14ac:dyDescent="0.35">
      <c r="A926" s="52">
        <v>42305</v>
      </c>
      <c r="B926" s="33" t="s">
        <v>1908</v>
      </c>
      <c r="C926" t="s">
        <v>1909</v>
      </c>
      <c r="D926" s="33" t="s">
        <v>24</v>
      </c>
      <c r="E926" s="33" t="s">
        <v>68</v>
      </c>
      <c r="F926" s="33" t="s">
        <v>27</v>
      </c>
      <c r="G926" t="s">
        <v>12</v>
      </c>
      <c r="H926" s="33" t="s">
        <v>33</v>
      </c>
      <c r="I926" t="s">
        <v>43</v>
      </c>
      <c r="J926" s="33" t="s">
        <v>36</v>
      </c>
      <c r="K926" t="s">
        <v>40</v>
      </c>
      <c r="L926" s="33" t="s">
        <v>43</v>
      </c>
      <c r="M926">
        <v>437</v>
      </c>
      <c r="N926" s="33">
        <v>6</v>
      </c>
      <c r="O926" s="49">
        <v>0.08</v>
      </c>
      <c r="P926" s="56">
        <f t="shared" si="14"/>
        <v>209.76</v>
      </c>
      <c r="Q926">
        <v>2412.2400000000002</v>
      </c>
      <c r="R926" s="58">
        <v>45</v>
      </c>
      <c r="S926" s="31">
        <v>2457.2400000000002</v>
      </c>
    </row>
    <row r="927" spans="1:19" x14ac:dyDescent="0.35">
      <c r="A927" s="52">
        <v>44444</v>
      </c>
      <c r="B927" s="33" t="s">
        <v>1910</v>
      </c>
      <c r="C927" t="s">
        <v>1911</v>
      </c>
      <c r="D927" s="33" t="s">
        <v>25</v>
      </c>
      <c r="E927" s="33" t="s">
        <v>73</v>
      </c>
      <c r="F927" s="33" t="s">
        <v>28</v>
      </c>
      <c r="G927" t="s">
        <v>6</v>
      </c>
      <c r="H927" s="33" t="s">
        <v>30</v>
      </c>
      <c r="I927" t="s">
        <v>44</v>
      </c>
      <c r="J927" s="33" t="s">
        <v>34</v>
      </c>
      <c r="K927" t="s">
        <v>41</v>
      </c>
      <c r="L927" s="33" t="s">
        <v>44</v>
      </c>
      <c r="M927">
        <v>265</v>
      </c>
      <c r="N927" s="33">
        <v>8</v>
      </c>
      <c r="O927" s="49">
        <v>0.2</v>
      </c>
      <c r="P927" s="56">
        <f t="shared" si="14"/>
        <v>424</v>
      </c>
      <c r="Q927">
        <v>1696</v>
      </c>
      <c r="R927" s="58">
        <v>44</v>
      </c>
      <c r="S927" s="31">
        <v>1740</v>
      </c>
    </row>
    <row r="928" spans="1:19" x14ac:dyDescent="0.35">
      <c r="A928" s="52">
        <v>43117</v>
      </c>
      <c r="B928" s="33" t="s">
        <v>1912</v>
      </c>
      <c r="C928" t="s">
        <v>1913</v>
      </c>
      <c r="D928" s="33" t="s">
        <v>24</v>
      </c>
      <c r="E928" s="33" t="s">
        <v>52</v>
      </c>
      <c r="F928" s="33" t="s">
        <v>29</v>
      </c>
      <c r="G928" t="s">
        <v>8</v>
      </c>
      <c r="H928" s="33" t="s">
        <v>33</v>
      </c>
      <c r="I928" t="s">
        <v>48</v>
      </c>
      <c r="J928" s="33" t="s">
        <v>34</v>
      </c>
      <c r="K928" t="s">
        <v>42</v>
      </c>
      <c r="L928" s="33" t="s">
        <v>43</v>
      </c>
      <c r="M928">
        <v>251</v>
      </c>
      <c r="N928" s="33">
        <v>6</v>
      </c>
      <c r="O928" s="49">
        <v>0.08</v>
      </c>
      <c r="P928" s="56">
        <f t="shared" si="14"/>
        <v>120.47999999999999</v>
      </c>
      <c r="Q928">
        <v>1385.5200000000002</v>
      </c>
      <c r="R928" s="58">
        <v>37</v>
      </c>
      <c r="S928" s="31">
        <v>1422.5200000000002</v>
      </c>
    </row>
    <row r="929" spans="1:19" x14ac:dyDescent="0.35">
      <c r="A929" s="52">
        <v>43171</v>
      </c>
      <c r="B929" s="33" t="s">
        <v>1914</v>
      </c>
      <c r="C929" t="s">
        <v>1915</v>
      </c>
      <c r="D929" s="33" t="s">
        <v>26</v>
      </c>
      <c r="E929" s="33" t="s">
        <v>52</v>
      </c>
      <c r="F929" s="33" t="s">
        <v>29</v>
      </c>
      <c r="G929" t="s">
        <v>10</v>
      </c>
      <c r="H929" s="33" t="s">
        <v>32</v>
      </c>
      <c r="I929" t="s">
        <v>48</v>
      </c>
      <c r="J929" s="33" t="s">
        <v>34</v>
      </c>
      <c r="K929" t="s">
        <v>42</v>
      </c>
      <c r="L929" s="33" t="s">
        <v>44</v>
      </c>
      <c r="M929">
        <v>229</v>
      </c>
      <c r="N929" s="33">
        <v>6</v>
      </c>
      <c r="O929" s="49">
        <v>0.17</v>
      </c>
      <c r="P929" s="56">
        <f t="shared" si="14"/>
        <v>233.58</v>
      </c>
      <c r="Q929">
        <v>1140.4199999999998</v>
      </c>
      <c r="R929" s="58">
        <v>43</v>
      </c>
      <c r="S929" s="31">
        <v>1183.4199999999998</v>
      </c>
    </row>
    <row r="930" spans="1:19" x14ac:dyDescent="0.35">
      <c r="A930" s="52">
        <v>44502</v>
      </c>
      <c r="B930" s="33" t="s">
        <v>1916</v>
      </c>
      <c r="C930" t="s">
        <v>1917</v>
      </c>
      <c r="D930" s="33" t="s">
        <v>25</v>
      </c>
      <c r="E930" s="33" t="s">
        <v>52</v>
      </c>
      <c r="F930" s="33" t="s">
        <v>29</v>
      </c>
      <c r="G930" t="s">
        <v>12</v>
      </c>
      <c r="H930" s="33" t="s">
        <v>31</v>
      </c>
      <c r="I930" t="s">
        <v>48</v>
      </c>
      <c r="J930" s="33" t="s">
        <v>37</v>
      </c>
      <c r="K930" t="s">
        <v>41</v>
      </c>
      <c r="L930" s="33" t="s">
        <v>45</v>
      </c>
      <c r="M930">
        <v>82</v>
      </c>
      <c r="N930" s="33">
        <v>10</v>
      </c>
      <c r="O930" s="49">
        <v>0.2</v>
      </c>
      <c r="P930" s="56">
        <f t="shared" si="14"/>
        <v>164</v>
      </c>
      <c r="Q930">
        <v>656</v>
      </c>
      <c r="R930" s="58">
        <v>35</v>
      </c>
      <c r="S930" s="31">
        <v>691</v>
      </c>
    </row>
    <row r="931" spans="1:19" x14ac:dyDescent="0.35">
      <c r="A931" s="52">
        <v>42539</v>
      </c>
      <c r="B931" s="33" t="s">
        <v>1918</v>
      </c>
      <c r="C931" t="s">
        <v>1919</v>
      </c>
      <c r="D931" s="33" t="s">
        <v>24</v>
      </c>
      <c r="E931" s="33" t="s">
        <v>78</v>
      </c>
      <c r="F931" s="33" t="s">
        <v>28</v>
      </c>
      <c r="G931" t="s">
        <v>9</v>
      </c>
      <c r="H931" s="33" t="s">
        <v>31</v>
      </c>
      <c r="I931" t="s">
        <v>46</v>
      </c>
      <c r="J931" s="33" t="s">
        <v>34</v>
      </c>
      <c r="K931" t="s">
        <v>41</v>
      </c>
      <c r="L931" s="33" t="s">
        <v>44</v>
      </c>
      <c r="M931">
        <v>248</v>
      </c>
      <c r="N931" s="33">
        <v>10</v>
      </c>
      <c r="O931" s="49">
        <v>0.13</v>
      </c>
      <c r="P931" s="56">
        <f t="shared" si="14"/>
        <v>322.40000000000003</v>
      </c>
      <c r="Q931">
        <v>2157.6</v>
      </c>
      <c r="R931" s="58">
        <v>21</v>
      </c>
      <c r="S931" s="31">
        <v>2178.6</v>
      </c>
    </row>
    <row r="932" spans="1:19" x14ac:dyDescent="0.35">
      <c r="A932" s="52">
        <v>43487</v>
      </c>
      <c r="B932" s="33" t="s">
        <v>1920</v>
      </c>
      <c r="C932" t="s">
        <v>1921</v>
      </c>
      <c r="D932" s="33" t="s">
        <v>26</v>
      </c>
      <c r="E932" s="33" t="s">
        <v>73</v>
      </c>
      <c r="F932" s="33" t="s">
        <v>27</v>
      </c>
      <c r="G932" t="s">
        <v>6</v>
      </c>
      <c r="H932" s="33" t="s">
        <v>31</v>
      </c>
      <c r="I932" t="s">
        <v>43</v>
      </c>
      <c r="J932" s="33" t="s">
        <v>34</v>
      </c>
      <c r="K932" t="s">
        <v>40</v>
      </c>
      <c r="L932" s="33" t="s">
        <v>46</v>
      </c>
      <c r="M932">
        <v>217</v>
      </c>
      <c r="N932" s="33">
        <v>8</v>
      </c>
      <c r="O932" s="49">
        <v>0.15</v>
      </c>
      <c r="P932" s="56">
        <f t="shared" si="14"/>
        <v>260.39999999999998</v>
      </c>
      <c r="Q932">
        <v>1475.6</v>
      </c>
      <c r="R932" s="58">
        <v>21</v>
      </c>
      <c r="S932" s="31">
        <v>1496.6</v>
      </c>
    </row>
    <row r="933" spans="1:19" x14ac:dyDescent="0.35">
      <c r="A933" s="52">
        <v>44593</v>
      </c>
      <c r="B933" s="33" t="s">
        <v>1922</v>
      </c>
      <c r="C933" t="s">
        <v>1923</v>
      </c>
      <c r="D933" s="33" t="s">
        <v>24</v>
      </c>
      <c r="E933" s="33" t="s">
        <v>115</v>
      </c>
      <c r="F933" s="33" t="s">
        <v>28</v>
      </c>
      <c r="G933" t="s">
        <v>9</v>
      </c>
      <c r="H933" s="33" t="s">
        <v>31</v>
      </c>
      <c r="I933" t="s">
        <v>43</v>
      </c>
      <c r="J933" s="33" t="s">
        <v>37</v>
      </c>
      <c r="K933" t="s">
        <v>42</v>
      </c>
      <c r="L933" s="33" t="s">
        <v>44</v>
      </c>
      <c r="M933">
        <v>100</v>
      </c>
      <c r="N933" s="33">
        <v>15</v>
      </c>
      <c r="O933" s="49">
        <v>0.16</v>
      </c>
      <c r="P933" s="56">
        <f t="shared" si="14"/>
        <v>240</v>
      </c>
      <c r="Q933">
        <v>1260</v>
      </c>
      <c r="R933" s="58">
        <v>39</v>
      </c>
      <c r="S933" s="31">
        <v>1299</v>
      </c>
    </row>
    <row r="934" spans="1:19" x14ac:dyDescent="0.35">
      <c r="A934" s="52">
        <v>42446</v>
      </c>
      <c r="B934" s="33" t="s">
        <v>1924</v>
      </c>
      <c r="C934" t="s">
        <v>1925</v>
      </c>
      <c r="D934" s="33" t="s">
        <v>26</v>
      </c>
      <c r="E934" s="33" t="s">
        <v>115</v>
      </c>
      <c r="F934" s="33" t="s">
        <v>28</v>
      </c>
      <c r="G934" t="s">
        <v>11</v>
      </c>
      <c r="H934" s="33" t="s">
        <v>32</v>
      </c>
      <c r="I934" t="s">
        <v>47</v>
      </c>
      <c r="J934" s="33" t="s">
        <v>34</v>
      </c>
      <c r="K934" t="s">
        <v>42</v>
      </c>
      <c r="L934" s="33" t="s">
        <v>46</v>
      </c>
      <c r="M934">
        <v>264</v>
      </c>
      <c r="N934" s="33">
        <v>4</v>
      </c>
      <c r="O934" s="49">
        <v>0.11</v>
      </c>
      <c r="P934" s="56">
        <f t="shared" si="14"/>
        <v>116.16</v>
      </c>
      <c r="Q934">
        <v>939.84</v>
      </c>
      <c r="R934" s="58">
        <v>23</v>
      </c>
      <c r="S934" s="31">
        <v>962.84</v>
      </c>
    </row>
    <row r="935" spans="1:19" x14ac:dyDescent="0.35">
      <c r="A935" s="52">
        <v>43076</v>
      </c>
      <c r="B935" s="33" t="s">
        <v>1926</v>
      </c>
      <c r="C935" t="s">
        <v>1927</v>
      </c>
      <c r="D935" s="33" t="s">
        <v>25</v>
      </c>
      <c r="E935" s="33" t="s">
        <v>115</v>
      </c>
      <c r="F935" s="33" t="s">
        <v>29</v>
      </c>
      <c r="G935" t="s">
        <v>12</v>
      </c>
      <c r="H935" s="33" t="s">
        <v>31</v>
      </c>
      <c r="I935" t="s">
        <v>44</v>
      </c>
      <c r="J935" s="33" t="s">
        <v>34</v>
      </c>
      <c r="K935" t="s">
        <v>41</v>
      </c>
      <c r="L935" s="33" t="s">
        <v>44</v>
      </c>
      <c r="M935">
        <v>293</v>
      </c>
      <c r="N935" s="33">
        <v>6</v>
      </c>
      <c r="O935" s="49">
        <v>0.18</v>
      </c>
      <c r="P935" s="56">
        <f t="shared" si="14"/>
        <v>316.44</v>
      </c>
      <c r="Q935">
        <v>1441.56</v>
      </c>
      <c r="R935" s="58">
        <v>42</v>
      </c>
      <c r="S935" s="31">
        <v>1483.56</v>
      </c>
    </row>
    <row r="936" spans="1:19" x14ac:dyDescent="0.35">
      <c r="A936" s="52">
        <v>43737</v>
      </c>
      <c r="B936" s="33" t="s">
        <v>1928</v>
      </c>
      <c r="C936" t="s">
        <v>1929</v>
      </c>
      <c r="D936" s="33" t="s">
        <v>26</v>
      </c>
      <c r="E936" s="33" t="s">
        <v>73</v>
      </c>
      <c r="F936" s="33" t="s">
        <v>28</v>
      </c>
      <c r="G936" t="s">
        <v>7</v>
      </c>
      <c r="H936" s="33" t="s">
        <v>32</v>
      </c>
      <c r="I936" t="s">
        <v>48</v>
      </c>
      <c r="J936" s="33" t="s">
        <v>36</v>
      </c>
      <c r="K936" t="s">
        <v>40</v>
      </c>
      <c r="L936" s="33" t="s">
        <v>46</v>
      </c>
      <c r="M936">
        <v>206</v>
      </c>
      <c r="N936" s="33">
        <v>15</v>
      </c>
      <c r="O936" s="49">
        <v>0.09</v>
      </c>
      <c r="P936" s="56">
        <f t="shared" si="14"/>
        <v>278.09999999999997</v>
      </c>
      <c r="Q936">
        <v>2811.9</v>
      </c>
      <c r="R936" s="58">
        <v>32</v>
      </c>
      <c r="S936" s="31">
        <v>2843.9</v>
      </c>
    </row>
    <row r="937" spans="1:19" x14ac:dyDescent="0.35">
      <c r="A937" s="52">
        <v>42182</v>
      </c>
      <c r="B937" s="33" t="s">
        <v>1930</v>
      </c>
      <c r="C937" t="s">
        <v>1931</v>
      </c>
      <c r="D937" s="33" t="s">
        <v>24</v>
      </c>
      <c r="E937" s="33" t="s">
        <v>73</v>
      </c>
      <c r="F937" s="33" t="s">
        <v>28</v>
      </c>
      <c r="G937" t="s">
        <v>10</v>
      </c>
      <c r="H937" s="33" t="s">
        <v>30</v>
      </c>
      <c r="I937" t="s">
        <v>48</v>
      </c>
      <c r="J937" s="33" t="s">
        <v>35</v>
      </c>
      <c r="K937" t="s">
        <v>42</v>
      </c>
      <c r="L937" s="33" t="s">
        <v>44</v>
      </c>
      <c r="M937">
        <v>952</v>
      </c>
      <c r="N937" s="33">
        <v>6</v>
      </c>
      <c r="O937" s="49">
        <v>0.2</v>
      </c>
      <c r="P937" s="56">
        <f t="shared" si="14"/>
        <v>1142.4000000000001</v>
      </c>
      <c r="Q937">
        <v>4569.6000000000004</v>
      </c>
      <c r="R937" s="58">
        <v>23</v>
      </c>
      <c r="S937" s="31">
        <v>4592.6000000000004</v>
      </c>
    </row>
    <row r="938" spans="1:19" x14ac:dyDescent="0.35">
      <c r="A938" s="52">
        <v>43839</v>
      </c>
      <c r="B938" s="33" t="s">
        <v>1932</v>
      </c>
      <c r="C938" t="s">
        <v>1933</v>
      </c>
      <c r="D938" s="33" t="s">
        <v>26</v>
      </c>
      <c r="E938" s="33" t="s">
        <v>55</v>
      </c>
      <c r="F938" s="33" t="s">
        <v>29</v>
      </c>
      <c r="G938" t="s">
        <v>8</v>
      </c>
      <c r="H938" s="33" t="s">
        <v>32</v>
      </c>
      <c r="I938" t="s">
        <v>47</v>
      </c>
      <c r="J938" s="33" t="s">
        <v>35</v>
      </c>
      <c r="K938" t="s">
        <v>42</v>
      </c>
      <c r="L938" s="33" t="s">
        <v>46</v>
      </c>
      <c r="M938">
        <v>1083</v>
      </c>
      <c r="N938" s="33">
        <v>6</v>
      </c>
      <c r="O938" s="49">
        <v>0.12</v>
      </c>
      <c r="P938" s="56">
        <f t="shared" si="14"/>
        <v>779.76</v>
      </c>
      <c r="Q938">
        <v>5718.2400000000007</v>
      </c>
      <c r="R938" s="58">
        <v>40</v>
      </c>
      <c r="S938" s="31">
        <v>5758.2400000000007</v>
      </c>
    </row>
    <row r="939" spans="1:19" x14ac:dyDescent="0.35">
      <c r="A939" s="52">
        <v>42369</v>
      </c>
      <c r="B939" s="33" t="s">
        <v>1934</v>
      </c>
      <c r="C939" t="s">
        <v>1935</v>
      </c>
      <c r="D939" s="33" t="s">
        <v>24</v>
      </c>
      <c r="E939" s="33" t="s">
        <v>73</v>
      </c>
      <c r="F939" s="33" t="s">
        <v>28</v>
      </c>
      <c r="G939" t="s">
        <v>7</v>
      </c>
      <c r="H939" s="33" t="s">
        <v>32</v>
      </c>
      <c r="I939" t="s">
        <v>48</v>
      </c>
      <c r="J939" s="33" t="s">
        <v>37</v>
      </c>
      <c r="K939" t="s">
        <v>40</v>
      </c>
      <c r="L939" s="33" t="s">
        <v>43</v>
      </c>
      <c r="M939">
        <v>39</v>
      </c>
      <c r="N939" s="33">
        <v>15</v>
      </c>
      <c r="O939" s="49">
        <v>0.08</v>
      </c>
      <c r="P939" s="56">
        <f t="shared" si="14"/>
        <v>46.8</v>
      </c>
      <c r="Q939">
        <v>538.20000000000005</v>
      </c>
      <c r="R939" s="58">
        <v>40</v>
      </c>
      <c r="S939" s="31">
        <v>578.20000000000005</v>
      </c>
    </row>
    <row r="940" spans="1:19" x14ac:dyDescent="0.35">
      <c r="A940" s="52">
        <v>42733</v>
      </c>
      <c r="B940" s="33" t="s">
        <v>1936</v>
      </c>
      <c r="C940" t="s">
        <v>1937</v>
      </c>
      <c r="D940" s="33" t="s">
        <v>24</v>
      </c>
      <c r="E940" s="33" t="s">
        <v>58</v>
      </c>
      <c r="F940" s="33" t="s">
        <v>27</v>
      </c>
      <c r="G940" t="s">
        <v>11</v>
      </c>
      <c r="H940" s="33" t="s">
        <v>32</v>
      </c>
      <c r="I940" t="s">
        <v>44</v>
      </c>
      <c r="J940" s="33" t="s">
        <v>35</v>
      </c>
      <c r="K940" t="s">
        <v>42</v>
      </c>
      <c r="L940" s="33" t="s">
        <v>43</v>
      </c>
      <c r="M940">
        <v>1025</v>
      </c>
      <c r="N940" s="33">
        <v>10</v>
      </c>
      <c r="O940" s="49">
        <v>0.09</v>
      </c>
      <c r="P940" s="56">
        <f t="shared" si="14"/>
        <v>922.49999999999989</v>
      </c>
      <c r="Q940">
        <v>9327.5</v>
      </c>
      <c r="R940" s="58">
        <v>50</v>
      </c>
      <c r="S940" s="31">
        <v>9377.5</v>
      </c>
    </row>
    <row r="941" spans="1:19" x14ac:dyDescent="0.35">
      <c r="A941" s="52">
        <v>43401</v>
      </c>
      <c r="B941" s="33" t="s">
        <v>1938</v>
      </c>
      <c r="C941" t="s">
        <v>1939</v>
      </c>
      <c r="D941" s="33" t="s">
        <v>26</v>
      </c>
      <c r="E941" s="33" t="s">
        <v>52</v>
      </c>
      <c r="F941" s="33" t="s">
        <v>29</v>
      </c>
      <c r="G941" t="s">
        <v>6</v>
      </c>
      <c r="H941" s="33" t="s">
        <v>33</v>
      </c>
      <c r="I941" t="s">
        <v>45</v>
      </c>
      <c r="J941" s="33" t="s">
        <v>35</v>
      </c>
      <c r="K941" t="s">
        <v>39</v>
      </c>
      <c r="L941" s="33" t="s">
        <v>43</v>
      </c>
      <c r="M941">
        <v>983</v>
      </c>
      <c r="N941" s="33">
        <v>6</v>
      </c>
      <c r="O941" s="49">
        <v>0.16</v>
      </c>
      <c r="P941" s="56">
        <f t="shared" si="14"/>
        <v>943.68</v>
      </c>
      <c r="Q941">
        <v>4954.32</v>
      </c>
      <c r="R941" s="58">
        <v>41</v>
      </c>
      <c r="S941" s="31">
        <v>4995.32</v>
      </c>
    </row>
    <row r="942" spans="1:19" x14ac:dyDescent="0.35">
      <c r="A942" s="52">
        <v>43578</v>
      </c>
      <c r="B942" s="33" t="s">
        <v>1940</v>
      </c>
      <c r="C942" t="s">
        <v>1941</v>
      </c>
      <c r="D942" s="33" t="s">
        <v>25</v>
      </c>
      <c r="E942" s="33" t="s">
        <v>78</v>
      </c>
      <c r="F942" s="33" t="s">
        <v>27</v>
      </c>
      <c r="G942" t="s">
        <v>11</v>
      </c>
      <c r="H942" s="33" t="s">
        <v>32</v>
      </c>
      <c r="I942" t="s">
        <v>45</v>
      </c>
      <c r="J942" s="33" t="s">
        <v>37</v>
      </c>
      <c r="K942" t="s">
        <v>39</v>
      </c>
      <c r="L942" s="33" t="s">
        <v>44</v>
      </c>
      <c r="M942">
        <v>79</v>
      </c>
      <c r="N942" s="33">
        <v>20</v>
      </c>
      <c r="O942" s="49">
        <v>0.16</v>
      </c>
      <c r="P942" s="56">
        <f t="shared" si="14"/>
        <v>252.8</v>
      </c>
      <c r="Q942">
        <v>1327.2</v>
      </c>
      <c r="R942" s="58">
        <v>49</v>
      </c>
      <c r="S942" s="31">
        <v>1376.2</v>
      </c>
    </row>
    <row r="943" spans="1:19" x14ac:dyDescent="0.35">
      <c r="A943" s="52">
        <v>43160</v>
      </c>
      <c r="B943" s="33" t="s">
        <v>1942</v>
      </c>
      <c r="C943" t="s">
        <v>1943</v>
      </c>
      <c r="D943" s="33" t="s">
        <v>25</v>
      </c>
      <c r="E943" s="33" t="s">
        <v>78</v>
      </c>
      <c r="F943" s="33" t="s">
        <v>27</v>
      </c>
      <c r="G943" t="s">
        <v>13</v>
      </c>
      <c r="H943" s="33" t="s">
        <v>32</v>
      </c>
      <c r="I943" t="s">
        <v>45</v>
      </c>
      <c r="J943" s="33" t="s">
        <v>36</v>
      </c>
      <c r="K943" t="s">
        <v>40</v>
      </c>
      <c r="L943" s="33" t="s">
        <v>44</v>
      </c>
      <c r="M943">
        <v>475</v>
      </c>
      <c r="N943" s="33">
        <v>15</v>
      </c>
      <c r="O943" s="49">
        <v>0.19</v>
      </c>
      <c r="P943" s="56">
        <f t="shared" si="14"/>
        <v>1353.75</v>
      </c>
      <c r="Q943">
        <v>5771.25</v>
      </c>
      <c r="R943" s="58">
        <v>30</v>
      </c>
      <c r="S943" s="31">
        <v>5801.25</v>
      </c>
    </row>
    <row r="944" spans="1:19" x14ac:dyDescent="0.35">
      <c r="A944" s="52">
        <v>42755</v>
      </c>
      <c r="B944" s="33" t="s">
        <v>1944</v>
      </c>
      <c r="C944" t="s">
        <v>1945</v>
      </c>
      <c r="D944" s="33" t="s">
        <v>26</v>
      </c>
      <c r="E944" s="33" t="s">
        <v>68</v>
      </c>
      <c r="F944" s="33" t="s">
        <v>29</v>
      </c>
      <c r="G944" t="s">
        <v>7</v>
      </c>
      <c r="H944" s="33" t="s">
        <v>32</v>
      </c>
      <c r="I944" t="s">
        <v>47</v>
      </c>
      <c r="J944" s="33" t="s">
        <v>37</v>
      </c>
      <c r="K944" t="s">
        <v>39</v>
      </c>
      <c r="L944" s="33" t="s">
        <v>45</v>
      </c>
      <c r="M944">
        <v>48</v>
      </c>
      <c r="N944" s="33">
        <v>10</v>
      </c>
      <c r="O944" s="49">
        <v>0.09</v>
      </c>
      <c r="P944" s="56">
        <f t="shared" si="14"/>
        <v>43.199999999999996</v>
      </c>
      <c r="Q944">
        <v>436.79999999999995</v>
      </c>
      <c r="R944" s="58">
        <v>48</v>
      </c>
      <c r="S944" s="31">
        <v>484.79999999999995</v>
      </c>
    </row>
    <row r="945" spans="1:19" x14ac:dyDescent="0.35">
      <c r="A945" s="52">
        <v>43904</v>
      </c>
      <c r="B945" s="33" t="s">
        <v>1946</v>
      </c>
      <c r="C945" t="s">
        <v>1947</v>
      </c>
      <c r="D945" s="33" t="s">
        <v>26</v>
      </c>
      <c r="E945" s="33" t="s">
        <v>63</v>
      </c>
      <c r="F945" s="33" t="s">
        <v>28</v>
      </c>
      <c r="G945" t="s">
        <v>12</v>
      </c>
      <c r="H945" s="33" t="s">
        <v>33</v>
      </c>
      <c r="I945" t="s">
        <v>47</v>
      </c>
      <c r="J945" s="33" t="s">
        <v>37</v>
      </c>
      <c r="K945" t="s">
        <v>39</v>
      </c>
      <c r="L945" s="33" t="s">
        <v>46</v>
      </c>
      <c r="M945">
        <v>40</v>
      </c>
      <c r="N945" s="33">
        <v>20</v>
      </c>
      <c r="O945" s="49">
        <v>0.18</v>
      </c>
      <c r="P945" s="56">
        <f t="shared" si="14"/>
        <v>144</v>
      </c>
      <c r="Q945">
        <v>656.00000000000011</v>
      </c>
      <c r="R945" s="58">
        <v>45</v>
      </c>
      <c r="S945" s="31">
        <v>701.00000000000011</v>
      </c>
    </row>
    <row r="946" spans="1:19" x14ac:dyDescent="0.35">
      <c r="A946" s="52">
        <v>43901</v>
      </c>
      <c r="B946" s="33" t="s">
        <v>1948</v>
      </c>
      <c r="C946" t="s">
        <v>1949</v>
      </c>
      <c r="D946" s="33" t="s">
        <v>24</v>
      </c>
      <c r="E946" s="33" t="s">
        <v>106</v>
      </c>
      <c r="F946" s="33" t="s">
        <v>27</v>
      </c>
      <c r="G946" t="s">
        <v>8</v>
      </c>
      <c r="H946" s="33" t="s">
        <v>30</v>
      </c>
      <c r="I946" t="s">
        <v>45</v>
      </c>
      <c r="J946" s="33" t="s">
        <v>35</v>
      </c>
      <c r="K946" t="s">
        <v>41</v>
      </c>
      <c r="L946" s="33" t="s">
        <v>45</v>
      </c>
      <c r="M946">
        <v>1086</v>
      </c>
      <c r="N946" s="33">
        <v>4</v>
      </c>
      <c r="O946" s="49">
        <v>0.16</v>
      </c>
      <c r="P946" s="56">
        <f t="shared" si="14"/>
        <v>695.04</v>
      </c>
      <c r="Q946">
        <v>3648.96</v>
      </c>
      <c r="R946" s="58">
        <v>29</v>
      </c>
      <c r="S946" s="31">
        <v>3677.96</v>
      </c>
    </row>
    <row r="947" spans="1:19" x14ac:dyDescent="0.35">
      <c r="A947" s="52">
        <v>43046</v>
      </c>
      <c r="B947" s="33" t="s">
        <v>1950</v>
      </c>
      <c r="C947" t="s">
        <v>1951</v>
      </c>
      <c r="D947" s="33" t="s">
        <v>26</v>
      </c>
      <c r="E947" s="33" t="s">
        <v>106</v>
      </c>
      <c r="F947" s="33" t="s">
        <v>27</v>
      </c>
      <c r="G947" t="s">
        <v>12</v>
      </c>
      <c r="H947" s="33" t="s">
        <v>33</v>
      </c>
      <c r="I947" t="s">
        <v>47</v>
      </c>
      <c r="J947" s="33" t="s">
        <v>36</v>
      </c>
      <c r="K947" t="s">
        <v>40</v>
      </c>
      <c r="L947" s="33" t="s">
        <v>46</v>
      </c>
      <c r="M947">
        <v>261</v>
      </c>
      <c r="N947" s="33">
        <v>9</v>
      </c>
      <c r="O947" s="49">
        <v>0.15</v>
      </c>
      <c r="P947" s="56">
        <f t="shared" si="14"/>
        <v>352.34999999999997</v>
      </c>
      <c r="Q947">
        <v>1996.6499999999999</v>
      </c>
      <c r="R947" s="58">
        <v>20</v>
      </c>
      <c r="S947" s="31">
        <v>2016.6499999999999</v>
      </c>
    </row>
    <row r="948" spans="1:19" x14ac:dyDescent="0.35">
      <c r="A948" s="52">
        <v>44092</v>
      </c>
      <c r="B948" s="33" t="s">
        <v>1952</v>
      </c>
      <c r="C948" t="s">
        <v>1953</v>
      </c>
      <c r="D948" s="33" t="s">
        <v>26</v>
      </c>
      <c r="E948" s="33" t="s">
        <v>106</v>
      </c>
      <c r="F948" s="33" t="s">
        <v>29</v>
      </c>
      <c r="G948" t="s">
        <v>13</v>
      </c>
      <c r="H948" s="33" t="s">
        <v>33</v>
      </c>
      <c r="I948" t="s">
        <v>46</v>
      </c>
      <c r="J948" s="33" t="s">
        <v>36</v>
      </c>
      <c r="K948" t="s">
        <v>41</v>
      </c>
      <c r="L948" s="33" t="s">
        <v>45</v>
      </c>
      <c r="M948">
        <v>432</v>
      </c>
      <c r="N948" s="33">
        <v>15</v>
      </c>
      <c r="O948" s="49">
        <v>0.1</v>
      </c>
      <c r="P948" s="56">
        <f t="shared" si="14"/>
        <v>648</v>
      </c>
      <c r="Q948">
        <v>5832</v>
      </c>
      <c r="R948" s="58">
        <v>39</v>
      </c>
      <c r="S948" s="31">
        <v>5871</v>
      </c>
    </row>
    <row r="949" spans="1:19" x14ac:dyDescent="0.35">
      <c r="A949" s="52">
        <v>43659</v>
      </c>
      <c r="B949" s="33" t="s">
        <v>1954</v>
      </c>
      <c r="C949" t="s">
        <v>1955</v>
      </c>
      <c r="D949" s="33" t="s">
        <v>24</v>
      </c>
      <c r="E949" s="33" t="s">
        <v>115</v>
      </c>
      <c r="F949" s="33" t="s">
        <v>27</v>
      </c>
      <c r="G949" t="s">
        <v>13</v>
      </c>
      <c r="H949" s="33" t="s">
        <v>30</v>
      </c>
      <c r="I949" t="s">
        <v>44</v>
      </c>
      <c r="J949" s="33" t="s">
        <v>38</v>
      </c>
      <c r="K949" t="s">
        <v>41</v>
      </c>
      <c r="L949" s="33" t="s">
        <v>43</v>
      </c>
      <c r="M949">
        <v>11</v>
      </c>
      <c r="N949" s="33">
        <v>24</v>
      </c>
      <c r="O949" s="49">
        <v>0.11</v>
      </c>
      <c r="P949" s="56">
        <f t="shared" si="14"/>
        <v>29.040000000000003</v>
      </c>
      <c r="Q949">
        <v>234.95999999999998</v>
      </c>
      <c r="R949" s="58">
        <v>24</v>
      </c>
      <c r="S949" s="31">
        <v>258.95999999999998</v>
      </c>
    </row>
    <row r="950" spans="1:19" x14ac:dyDescent="0.35">
      <c r="A950" s="52">
        <v>42839</v>
      </c>
      <c r="B950" s="33" t="s">
        <v>1956</v>
      </c>
      <c r="C950" t="s">
        <v>1957</v>
      </c>
      <c r="D950" s="33" t="s">
        <v>25</v>
      </c>
      <c r="E950" s="33" t="s">
        <v>115</v>
      </c>
      <c r="F950" s="33" t="s">
        <v>29</v>
      </c>
      <c r="G950" t="s">
        <v>7</v>
      </c>
      <c r="H950" s="33" t="s">
        <v>32</v>
      </c>
      <c r="I950" t="s">
        <v>43</v>
      </c>
      <c r="J950" s="33" t="s">
        <v>34</v>
      </c>
      <c r="K950" t="s">
        <v>41</v>
      </c>
      <c r="L950" s="33" t="s">
        <v>45</v>
      </c>
      <c r="M950">
        <v>296</v>
      </c>
      <c r="N950" s="33">
        <v>8</v>
      </c>
      <c r="O950" s="49">
        <v>0.09</v>
      </c>
      <c r="P950" s="56">
        <f t="shared" si="14"/>
        <v>213.12</v>
      </c>
      <c r="Q950">
        <v>2154.88</v>
      </c>
      <c r="R950" s="58">
        <v>30</v>
      </c>
      <c r="S950" s="31">
        <v>2184.88</v>
      </c>
    </row>
    <row r="951" spans="1:19" x14ac:dyDescent="0.35">
      <c r="A951" s="52">
        <v>43161</v>
      </c>
      <c r="B951" s="33" t="s">
        <v>1958</v>
      </c>
      <c r="C951" t="s">
        <v>1959</v>
      </c>
      <c r="D951" s="33" t="s">
        <v>24</v>
      </c>
      <c r="E951" s="33" t="s">
        <v>106</v>
      </c>
      <c r="F951" s="33" t="s">
        <v>28</v>
      </c>
      <c r="G951" t="s">
        <v>11</v>
      </c>
      <c r="H951" s="33" t="s">
        <v>33</v>
      </c>
      <c r="I951" t="s">
        <v>46</v>
      </c>
      <c r="J951" s="33" t="s">
        <v>37</v>
      </c>
      <c r="K951" t="s">
        <v>42</v>
      </c>
      <c r="L951" s="33" t="s">
        <v>44</v>
      </c>
      <c r="M951">
        <v>71</v>
      </c>
      <c r="N951" s="33">
        <v>10</v>
      </c>
      <c r="O951" s="49">
        <v>0.12</v>
      </c>
      <c r="P951" s="56">
        <f t="shared" si="14"/>
        <v>85.2</v>
      </c>
      <c r="Q951">
        <v>624.80000000000007</v>
      </c>
      <c r="R951" s="58">
        <v>49</v>
      </c>
      <c r="S951" s="31">
        <v>673.80000000000007</v>
      </c>
    </row>
    <row r="952" spans="1:19" x14ac:dyDescent="0.35">
      <c r="A952" s="52">
        <v>43108</v>
      </c>
      <c r="B952" s="33" t="s">
        <v>1960</v>
      </c>
      <c r="C952" t="s">
        <v>1961</v>
      </c>
      <c r="D952" s="33" t="s">
        <v>24</v>
      </c>
      <c r="E952" s="33" t="s">
        <v>85</v>
      </c>
      <c r="F952" s="33" t="s">
        <v>27</v>
      </c>
      <c r="G952" t="s">
        <v>13</v>
      </c>
      <c r="H952" s="33" t="s">
        <v>31</v>
      </c>
      <c r="I952" t="s">
        <v>46</v>
      </c>
      <c r="J952" s="33" t="s">
        <v>35</v>
      </c>
      <c r="K952" t="s">
        <v>42</v>
      </c>
      <c r="L952" s="33" t="s">
        <v>46</v>
      </c>
      <c r="M952">
        <v>1081</v>
      </c>
      <c r="N952" s="33">
        <v>4</v>
      </c>
      <c r="O952" s="49">
        <v>0.15</v>
      </c>
      <c r="P952" s="56">
        <f t="shared" si="14"/>
        <v>648.6</v>
      </c>
      <c r="Q952">
        <v>3675.4</v>
      </c>
      <c r="R952" s="58">
        <v>32</v>
      </c>
      <c r="S952" s="31">
        <v>3707.4</v>
      </c>
    </row>
    <row r="953" spans="1:19" x14ac:dyDescent="0.35">
      <c r="A953" s="52">
        <v>43866</v>
      </c>
      <c r="B953" s="33" t="s">
        <v>1962</v>
      </c>
      <c r="C953" t="s">
        <v>1963</v>
      </c>
      <c r="D953" s="33" t="s">
        <v>25</v>
      </c>
      <c r="E953" s="33" t="s">
        <v>115</v>
      </c>
      <c r="F953" s="33" t="s">
        <v>29</v>
      </c>
      <c r="G953" t="s">
        <v>12</v>
      </c>
      <c r="H953" s="33" t="s">
        <v>32</v>
      </c>
      <c r="I953" t="s">
        <v>46</v>
      </c>
      <c r="J953" s="33" t="s">
        <v>36</v>
      </c>
      <c r="K953" t="s">
        <v>41</v>
      </c>
      <c r="L953" s="33" t="s">
        <v>46</v>
      </c>
      <c r="M953">
        <v>396</v>
      </c>
      <c r="N953" s="33">
        <v>15</v>
      </c>
      <c r="O953" s="49">
        <v>0.1</v>
      </c>
      <c r="P953" s="56">
        <f t="shared" si="14"/>
        <v>594</v>
      </c>
      <c r="Q953">
        <v>5346</v>
      </c>
      <c r="R953" s="58">
        <v>42</v>
      </c>
      <c r="S953" s="31">
        <v>5388</v>
      </c>
    </row>
    <row r="954" spans="1:19" x14ac:dyDescent="0.35">
      <c r="A954" s="52">
        <v>43669</v>
      </c>
      <c r="B954" s="33" t="s">
        <v>1964</v>
      </c>
      <c r="C954" t="s">
        <v>1965</v>
      </c>
      <c r="D954" s="33" t="s">
        <v>25</v>
      </c>
      <c r="E954" s="33" t="s">
        <v>52</v>
      </c>
      <c r="F954" s="33" t="s">
        <v>28</v>
      </c>
      <c r="G954" t="s">
        <v>10</v>
      </c>
      <c r="H954" s="33" t="s">
        <v>32</v>
      </c>
      <c r="I954" t="s">
        <v>47</v>
      </c>
      <c r="J954" s="33" t="s">
        <v>36</v>
      </c>
      <c r="K954" t="s">
        <v>40</v>
      </c>
      <c r="L954" s="33" t="s">
        <v>43</v>
      </c>
      <c r="M954">
        <v>230</v>
      </c>
      <c r="N954" s="33">
        <v>9</v>
      </c>
      <c r="O954" s="49">
        <v>0.15</v>
      </c>
      <c r="P954" s="56">
        <f t="shared" si="14"/>
        <v>310.49999999999994</v>
      </c>
      <c r="Q954">
        <v>1759.4999999999998</v>
      </c>
      <c r="R954" s="58">
        <v>35</v>
      </c>
      <c r="S954" s="31">
        <v>1794.4999999999998</v>
      </c>
    </row>
    <row r="955" spans="1:19" x14ac:dyDescent="0.35">
      <c r="A955" s="52">
        <v>43487</v>
      </c>
      <c r="B955" s="33" t="s">
        <v>1966</v>
      </c>
      <c r="C955" t="s">
        <v>1967</v>
      </c>
      <c r="D955" s="33" t="s">
        <v>24</v>
      </c>
      <c r="E955" s="33" t="s">
        <v>68</v>
      </c>
      <c r="F955" s="33" t="s">
        <v>28</v>
      </c>
      <c r="G955" t="s">
        <v>10</v>
      </c>
      <c r="H955" s="33" t="s">
        <v>30</v>
      </c>
      <c r="I955" t="s">
        <v>45</v>
      </c>
      <c r="J955" s="33" t="s">
        <v>34</v>
      </c>
      <c r="K955" t="s">
        <v>42</v>
      </c>
      <c r="L955" s="33" t="s">
        <v>44</v>
      </c>
      <c r="M955">
        <v>222</v>
      </c>
      <c r="N955" s="33">
        <v>6</v>
      </c>
      <c r="O955" s="49">
        <v>0.19</v>
      </c>
      <c r="P955" s="56">
        <f t="shared" si="14"/>
        <v>253.08000000000004</v>
      </c>
      <c r="Q955">
        <v>1078.92</v>
      </c>
      <c r="R955" s="58">
        <v>33</v>
      </c>
      <c r="S955" s="31">
        <v>1111.92</v>
      </c>
    </row>
    <row r="956" spans="1:19" x14ac:dyDescent="0.35">
      <c r="A956" s="52">
        <v>43237</v>
      </c>
      <c r="B956" s="33" t="s">
        <v>1968</v>
      </c>
      <c r="C956" t="s">
        <v>1969</v>
      </c>
      <c r="D956" s="33" t="s">
        <v>24</v>
      </c>
      <c r="E956" s="33" t="s">
        <v>63</v>
      </c>
      <c r="F956" s="33" t="s">
        <v>29</v>
      </c>
      <c r="G956" t="s">
        <v>8</v>
      </c>
      <c r="H956" s="33" t="s">
        <v>33</v>
      </c>
      <c r="I956" t="s">
        <v>44</v>
      </c>
      <c r="J956" s="33" t="s">
        <v>34</v>
      </c>
      <c r="K956" t="s">
        <v>39</v>
      </c>
      <c r="L956" s="33" t="s">
        <v>43</v>
      </c>
      <c r="M956">
        <v>295</v>
      </c>
      <c r="N956" s="33">
        <v>8</v>
      </c>
      <c r="O956" s="49">
        <v>0.13</v>
      </c>
      <c r="P956" s="56">
        <f t="shared" si="14"/>
        <v>306.8</v>
      </c>
      <c r="Q956">
        <v>2053.1999999999998</v>
      </c>
      <c r="R956" s="58">
        <v>21</v>
      </c>
      <c r="S956" s="31">
        <v>2074.1999999999998</v>
      </c>
    </row>
    <row r="957" spans="1:19" x14ac:dyDescent="0.35">
      <c r="A957" s="52">
        <v>44070</v>
      </c>
      <c r="B957" s="33" t="s">
        <v>1970</v>
      </c>
      <c r="C957" t="s">
        <v>1971</v>
      </c>
      <c r="D957" s="33" t="s">
        <v>26</v>
      </c>
      <c r="E957" s="33" t="s">
        <v>73</v>
      </c>
      <c r="F957" s="33" t="s">
        <v>28</v>
      </c>
      <c r="G957" t="s">
        <v>7</v>
      </c>
      <c r="H957" s="33" t="s">
        <v>31</v>
      </c>
      <c r="I957" t="s">
        <v>44</v>
      </c>
      <c r="J957" s="33" t="s">
        <v>34</v>
      </c>
      <c r="K957" t="s">
        <v>39</v>
      </c>
      <c r="L957" s="33" t="s">
        <v>46</v>
      </c>
      <c r="M957">
        <v>219</v>
      </c>
      <c r="N957" s="33">
        <v>10</v>
      </c>
      <c r="O957" s="49">
        <v>0.15</v>
      </c>
      <c r="P957" s="56">
        <f t="shared" si="14"/>
        <v>328.5</v>
      </c>
      <c r="Q957">
        <v>1861.5</v>
      </c>
      <c r="R957" s="58">
        <v>48</v>
      </c>
      <c r="S957" s="31">
        <v>1909.5</v>
      </c>
    </row>
    <row r="958" spans="1:19" x14ac:dyDescent="0.35">
      <c r="A958" s="52">
        <v>44112</v>
      </c>
      <c r="B958" s="33" t="s">
        <v>1972</v>
      </c>
      <c r="C958" t="s">
        <v>1973</v>
      </c>
      <c r="D958" s="33" t="s">
        <v>24</v>
      </c>
      <c r="E958" s="33" t="s">
        <v>78</v>
      </c>
      <c r="F958" s="33" t="s">
        <v>29</v>
      </c>
      <c r="G958" t="s">
        <v>13</v>
      </c>
      <c r="H958" s="33" t="s">
        <v>31</v>
      </c>
      <c r="I958" t="s">
        <v>43</v>
      </c>
      <c r="J958" s="33" t="s">
        <v>35</v>
      </c>
      <c r="K958" t="s">
        <v>42</v>
      </c>
      <c r="L958" s="33" t="s">
        <v>46</v>
      </c>
      <c r="M958">
        <v>904</v>
      </c>
      <c r="N958" s="33">
        <v>10</v>
      </c>
      <c r="O958" s="49">
        <v>0.17</v>
      </c>
      <c r="P958" s="56">
        <f t="shared" si="14"/>
        <v>1536.8000000000002</v>
      </c>
      <c r="Q958">
        <v>7503.1999999999989</v>
      </c>
      <c r="R958" s="58">
        <v>31</v>
      </c>
      <c r="S958" s="31">
        <v>7534.1999999999989</v>
      </c>
    </row>
    <row r="959" spans="1:19" x14ac:dyDescent="0.35">
      <c r="A959" s="52">
        <v>43672</v>
      </c>
      <c r="B959" s="33" t="s">
        <v>1974</v>
      </c>
      <c r="C959" t="s">
        <v>1975</v>
      </c>
      <c r="D959" s="33" t="s">
        <v>25</v>
      </c>
      <c r="E959" s="33" t="s">
        <v>106</v>
      </c>
      <c r="F959" s="33" t="s">
        <v>27</v>
      </c>
      <c r="G959" t="s">
        <v>7</v>
      </c>
      <c r="H959" s="33" t="s">
        <v>31</v>
      </c>
      <c r="I959" t="s">
        <v>46</v>
      </c>
      <c r="J959" s="33" t="s">
        <v>35</v>
      </c>
      <c r="K959" t="s">
        <v>41</v>
      </c>
      <c r="L959" s="33" t="s">
        <v>46</v>
      </c>
      <c r="M959">
        <v>1143</v>
      </c>
      <c r="N959" s="33">
        <v>4</v>
      </c>
      <c r="O959" s="49">
        <v>0.16</v>
      </c>
      <c r="P959" s="56">
        <f t="shared" si="14"/>
        <v>731.52</v>
      </c>
      <c r="Q959">
        <v>3840.48</v>
      </c>
      <c r="R959" s="58">
        <v>20</v>
      </c>
      <c r="S959" s="31">
        <v>3860.48</v>
      </c>
    </row>
    <row r="960" spans="1:19" x14ac:dyDescent="0.35">
      <c r="A960" s="52">
        <v>43205</v>
      </c>
      <c r="B960" s="33" t="s">
        <v>1976</v>
      </c>
      <c r="C960" t="s">
        <v>1977</v>
      </c>
      <c r="D960" s="33" t="s">
        <v>26</v>
      </c>
      <c r="E960" s="33" t="s">
        <v>55</v>
      </c>
      <c r="F960" s="33" t="s">
        <v>29</v>
      </c>
      <c r="G960" t="s">
        <v>9</v>
      </c>
      <c r="H960" s="33" t="s">
        <v>32</v>
      </c>
      <c r="I960" t="s">
        <v>44</v>
      </c>
      <c r="J960" s="33" t="s">
        <v>37</v>
      </c>
      <c r="K960" t="s">
        <v>40</v>
      </c>
      <c r="L960" s="33" t="s">
        <v>45</v>
      </c>
      <c r="M960">
        <v>44</v>
      </c>
      <c r="N960" s="33">
        <v>10</v>
      </c>
      <c r="O960" s="49">
        <v>0.2</v>
      </c>
      <c r="P960" s="56">
        <f t="shared" si="14"/>
        <v>88</v>
      </c>
      <c r="Q960">
        <v>352</v>
      </c>
      <c r="R960" s="58">
        <v>35</v>
      </c>
      <c r="S960" s="31">
        <v>387</v>
      </c>
    </row>
    <row r="961" spans="1:19" x14ac:dyDescent="0.35">
      <c r="A961" s="52">
        <v>43489</v>
      </c>
      <c r="B961" s="33" t="s">
        <v>1978</v>
      </c>
      <c r="C961" t="s">
        <v>1979</v>
      </c>
      <c r="D961" s="33" t="s">
        <v>24</v>
      </c>
      <c r="E961" s="33" t="s">
        <v>106</v>
      </c>
      <c r="F961" s="33" t="s">
        <v>29</v>
      </c>
      <c r="G961" t="s">
        <v>12</v>
      </c>
      <c r="H961" s="33" t="s">
        <v>30</v>
      </c>
      <c r="I961" t="s">
        <v>44</v>
      </c>
      <c r="J961" s="33" t="s">
        <v>37</v>
      </c>
      <c r="K961" t="s">
        <v>42</v>
      </c>
      <c r="L961" s="33" t="s">
        <v>45</v>
      </c>
      <c r="M961">
        <v>97</v>
      </c>
      <c r="N961" s="33">
        <v>20</v>
      </c>
      <c r="O961" s="49">
        <v>0.09</v>
      </c>
      <c r="P961" s="56">
        <f t="shared" si="14"/>
        <v>174.6</v>
      </c>
      <c r="Q961">
        <v>1765.3999999999999</v>
      </c>
      <c r="R961" s="58">
        <v>22</v>
      </c>
      <c r="S961" s="31">
        <v>1787.3999999999999</v>
      </c>
    </row>
    <row r="962" spans="1:19" x14ac:dyDescent="0.35">
      <c r="A962" s="52">
        <v>43173</v>
      </c>
      <c r="B962" s="33" t="s">
        <v>1980</v>
      </c>
      <c r="C962" t="s">
        <v>1981</v>
      </c>
      <c r="D962" s="33" t="s">
        <v>26</v>
      </c>
      <c r="E962" s="33" t="s">
        <v>115</v>
      </c>
      <c r="F962" s="33" t="s">
        <v>28</v>
      </c>
      <c r="G962" t="s">
        <v>11</v>
      </c>
      <c r="H962" s="33" t="s">
        <v>30</v>
      </c>
      <c r="I962" t="s">
        <v>46</v>
      </c>
      <c r="J962" s="33" t="s">
        <v>36</v>
      </c>
      <c r="K962" t="s">
        <v>39</v>
      </c>
      <c r="L962" s="33" t="s">
        <v>44</v>
      </c>
      <c r="M962">
        <v>410</v>
      </c>
      <c r="N962" s="33">
        <v>6</v>
      </c>
      <c r="O962" s="49">
        <v>0.2</v>
      </c>
      <c r="P962" s="56">
        <f t="shared" si="14"/>
        <v>492.00000000000006</v>
      </c>
      <c r="Q962">
        <v>1968.0000000000002</v>
      </c>
      <c r="R962" s="58">
        <v>29</v>
      </c>
      <c r="S962" s="31">
        <v>1997.0000000000002</v>
      </c>
    </row>
    <row r="963" spans="1:19" x14ac:dyDescent="0.35">
      <c r="A963" s="52">
        <v>44200</v>
      </c>
      <c r="B963" s="33" t="s">
        <v>1982</v>
      </c>
      <c r="C963" t="s">
        <v>1983</v>
      </c>
      <c r="D963" s="33" t="s">
        <v>25</v>
      </c>
      <c r="E963" s="33" t="s">
        <v>78</v>
      </c>
      <c r="F963" s="33" t="s">
        <v>27</v>
      </c>
      <c r="G963" t="s">
        <v>7</v>
      </c>
      <c r="H963" s="33" t="s">
        <v>30</v>
      </c>
      <c r="I963" t="s">
        <v>46</v>
      </c>
      <c r="J963" s="33" t="s">
        <v>37</v>
      </c>
      <c r="K963" t="s">
        <v>42</v>
      </c>
      <c r="L963" s="33" t="s">
        <v>44</v>
      </c>
      <c r="M963">
        <v>31</v>
      </c>
      <c r="N963" s="33">
        <v>10</v>
      </c>
      <c r="O963" s="49">
        <v>0.11</v>
      </c>
      <c r="P963" s="56">
        <f t="shared" ref="P963:P1026" si="15">O963*N963*M963</f>
        <v>34.1</v>
      </c>
      <c r="Q963">
        <v>275.90000000000003</v>
      </c>
      <c r="R963" s="58">
        <v>50</v>
      </c>
      <c r="S963" s="31">
        <v>325.90000000000003</v>
      </c>
    </row>
    <row r="964" spans="1:19" x14ac:dyDescent="0.35">
      <c r="A964" s="52">
        <v>42372</v>
      </c>
      <c r="B964" s="33" t="s">
        <v>1984</v>
      </c>
      <c r="C964" t="s">
        <v>1985</v>
      </c>
      <c r="D964" s="33" t="s">
        <v>24</v>
      </c>
      <c r="E964" s="33" t="s">
        <v>85</v>
      </c>
      <c r="F964" s="33" t="s">
        <v>28</v>
      </c>
      <c r="G964" t="s">
        <v>9</v>
      </c>
      <c r="H964" s="33" t="s">
        <v>32</v>
      </c>
      <c r="I964" t="s">
        <v>43</v>
      </c>
      <c r="J964" s="33" t="s">
        <v>38</v>
      </c>
      <c r="K964" t="s">
        <v>41</v>
      </c>
      <c r="L964" s="33" t="s">
        <v>46</v>
      </c>
      <c r="M964">
        <v>16</v>
      </c>
      <c r="N964" s="33">
        <v>32</v>
      </c>
      <c r="O964" s="49">
        <v>0.2</v>
      </c>
      <c r="P964" s="56">
        <f t="shared" si="15"/>
        <v>102.4</v>
      </c>
      <c r="Q964">
        <v>409.6</v>
      </c>
      <c r="R964" s="58">
        <v>40</v>
      </c>
      <c r="S964" s="31">
        <v>449.6</v>
      </c>
    </row>
    <row r="965" spans="1:19" x14ac:dyDescent="0.35">
      <c r="A965" s="52">
        <v>43944</v>
      </c>
      <c r="B965" s="33" t="s">
        <v>1986</v>
      </c>
      <c r="C965" t="s">
        <v>1987</v>
      </c>
      <c r="D965" s="33" t="s">
        <v>24</v>
      </c>
      <c r="E965" s="33" t="s">
        <v>68</v>
      </c>
      <c r="F965" s="33" t="s">
        <v>27</v>
      </c>
      <c r="G965" t="s">
        <v>9</v>
      </c>
      <c r="H965" s="33" t="s">
        <v>30</v>
      </c>
      <c r="I965" t="s">
        <v>45</v>
      </c>
      <c r="J965" s="33" t="s">
        <v>36</v>
      </c>
      <c r="K965" t="s">
        <v>40</v>
      </c>
      <c r="L965" s="33" t="s">
        <v>43</v>
      </c>
      <c r="M965">
        <v>224</v>
      </c>
      <c r="N965" s="33">
        <v>12</v>
      </c>
      <c r="O965" s="49">
        <v>0.11</v>
      </c>
      <c r="P965" s="56">
        <f t="shared" si="15"/>
        <v>295.68</v>
      </c>
      <c r="Q965">
        <v>2392.3199999999997</v>
      </c>
      <c r="R965" s="58">
        <v>33</v>
      </c>
      <c r="S965" s="31">
        <v>2425.3199999999997</v>
      </c>
    </row>
    <row r="966" spans="1:19" x14ac:dyDescent="0.35">
      <c r="A966" s="52">
        <v>43620</v>
      </c>
      <c r="B966" s="33" t="s">
        <v>1988</v>
      </c>
      <c r="C966" t="s">
        <v>1989</v>
      </c>
      <c r="D966" s="33" t="s">
        <v>24</v>
      </c>
      <c r="E966" s="33" t="s">
        <v>63</v>
      </c>
      <c r="F966" s="33" t="s">
        <v>27</v>
      </c>
      <c r="G966" t="s">
        <v>6</v>
      </c>
      <c r="H966" s="33" t="s">
        <v>30</v>
      </c>
      <c r="I966" t="s">
        <v>47</v>
      </c>
      <c r="J966" s="33" t="s">
        <v>34</v>
      </c>
      <c r="K966" t="s">
        <v>42</v>
      </c>
      <c r="L966" s="33" t="s">
        <v>44</v>
      </c>
      <c r="M966">
        <v>296</v>
      </c>
      <c r="N966" s="33">
        <v>10</v>
      </c>
      <c r="O966" s="49">
        <v>0.09</v>
      </c>
      <c r="P966" s="56">
        <f t="shared" si="15"/>
        <v>266.39999999999998</v>
      </c>
      <c r="Q966">
        <v>2693.6</v>
      </c>
      <c r="R966" s="58">
        <v>33</v>
      </c>
      <c r="S966" s="31">
        <v>2726.6</v>
      </c>
    </row>
    <row r="967" spans="1:19" x14ac:dyDescent="0.35">
      <c r="A967" s="52">
        <v>44483</v>
      </c>
      <c r="B967" s="33" t="s">
        <v>1990</v>
      </c>
      <c r="C967" t="s">
        <v>1991</v>
      </c>
      <c r="D967" s="33" t="s">
        <v>26</v>
      </c>
      <c r="E967" s="33" t="s">
        <v>63</v>
      </c>
      <c r="F967" s="33" t="s">
        <v>29</v>
      </c>
      <c r="G967" t="s">
        <v>11</v>
      </c>
      <c r="H967" s="33" t="s">
        <v>33</v>
      </c>
      <c r="I967" t="s">
        <v>48</v>
      </c>
      <c r="J967" s="33" t="s">
        <v>35</v>
      </c>
      <c r="K967" t="s">
        <v>39</v>
      </c>
      <c r="L967" s="33" t="s">
        <v>46</v>
      </c>
      <c r="M967">
        <v>840</v>
      </c>
      <c r="N967" s="33">
        <v>8</v>
      </c>
      <c r="O967" s="49">
        <v>0.14000000000000001</v>
      </c>
      <c r="P967" s="56">
        <f t="shared" si="15"/>
        <v>940.80000000000007</v>
      </c>
      <c r="Q967">
        <v>5779.2</v>
      </c>
      <c r="R967" s="58">
        <v>28</v>
      </c>
      <c r="S967" s="31">
        <v>5807.2</v>
      </c>
    </row>
    <row r="968" spans="1:19" x14ac:dyDescent="0.35">
      <c r="A968" s="52">
        <v>42545</v>
      </c>
      <c r="B968" s="33" t="s">
        <v>1992</v>
      </c>
      <c r="C968" t="s">
        <v>1993</v>
      </c>
      <c r="D968" s="33" t="s">
        <v>24</v>
      </c>
      <c r="E968" s="33" t="s">
        <v>78</v>
      </c>
      <c r="F968" s="33" t="s">
        <v>27</v>
      </c>
      <c r="G968" t="s">
        <v>10</v>
      </c>
      <c r="H968" s="33" t="s">
        <v>30</v>
      </c>
      <c r="I968" t="s">
        <v>43</v>
      </c>
      <c r="J968" s="33" t="s">
        <v>34</v>
      </c>
      <c r="K968" t="s">
        <v>40</v>
      </c>
      <c r="L968" s="33" t="s">
        <v>43</v>
      </c>
      <c r="M968">
        <v>226</v>
      </c>
      <c r="N968" s="33">
        <v>10</v>
      </c>
      <c r="O968" s="49">
        <v>0.17</v>
      </c>
      <c r="P968" s="56">
        <f t="shared" si="15"/>
        <v>384.20000000000005</v>
      </c>
      <c r="Q968">
        <v>1875.7999999999997</v>
      </c>
      <c r="R968" s="58">
        <v>39</v>
      </c>
      <c r="S968" s="31">
        <v>1914.7999999999997</v>
      </c>
    </row>
    <row r="969" spans="1:19" x14ac:dyDescent="0.35">
      <c r="A969" s="52">
        <v>43716</v>
      </c>
      <c r="B969" s="33" t="s">
        <v>1994</v>
      </c>
      <c r="C969" t="s">
        <v>1995</v>
      </c>
      <c r="D969" s="33" t="s">
        <v>26</v>
      </c>
      <c r="E969" s="33" t="s">
        <v>73</v>
      </c>
      <c r="F969" s="33" t="s">
        <v>28</v>
      </c>
      <c r="G969" t="s">
        <v>8</v>
      </c>
      <c r="H969" s="33" t="s">
        <v>30</v>
      </c>
      <c r="I969" t="s">
        <v>47</v>
      </c>
      <c r="J969" s="33" t="s">
        <v>35</v>
      </c>
      <c r="K969" t="s">
        <v>39</v>
      </c>
      <c r="L969" s="33" t="s">
        <v>45</v>
      </c>
      <c r="M969">
        <v>1048</v>
      </c>
      <c r="N969" s="33">
        <v>8</v>
      </c>
      <c r="O969" s="49">
        <v>0.18</v>
      </c>
      <c r="P969" s="56">
        <f t="shared" si="15"/>
        <v>1509.12</v>
      </c>
      <c r="Q969">
        <v>6874.88</v>
      </c>
      <c r="R969" s="58">
        <v>28</v>
      </c>
      <c r="S969" s="31">
        <v>6902.88</v>
      </c>
    </row>
    <row r="970" spans="1:19" x14ac:dyDescent="0.35">
      <c r="A970" s="52">
        <v>43528</v>
      </c>
      <c r="B970" s="33" t="s">
        <v>1996</v>
      </c>
      <c r="C970" t="s">
        <v>1997</v>
      </c>
      <c r="D970" s="33" t="s">
        <v>24</v>
      </c>
      <c r="E970" s="33" t="s">
        <v>68</v>
      </c>
      <c r="F970" s="33" t="s">
        <v>28</v>
      </c>
      <c r="G970" t="s">
        <v>9</v>
      </c>
      <c r="H970" s="33" t="s">
        <v>33</v>
      </c>
      <c r="I970" t="s">
        <v>46</v>
      </c>
      <c r="J970" s="33" t="s">
        <v>34</v>
      </c>
      <c r="K970" t="s">
        <v>41</v>
      </c>
      <c r="L970" s="33" t="s">
        <v>43</v>
      </c>
      <c r="M970">
        <v>251</v>
      </c>
      <c r="N970" s="33">
        <v>8</v>
      </c>
      <c r="O970" s="49">
        <v>0.2</v>
      </c>
      <c r="P970" s="56">
        <f t="shared" si="15"/>
        <v>401.6</v>
      </c>
      <c r="Q970">
        <v>1606.4</v>
      </c>
      <c r="R970" s="58">
        <v>30</v>
      </c>
      <c r="S970" s="31">
        <v>1636.4</v>
      </c>
    </row>
    <row r="971" spans="1:19" x14ac:dyDescent="0.35">
      <c r="A971" s="52">
        <v>43687</v>
      </c>
      <c r="B971" s="33" t="s">
        <v>1998</v>
      </c>
      <c r="C971" t="s">
        <v>1999</v>
      </c>
      <c r="D971" s="33" t="s">
        <v>26</v>
      </c>
      <c r="E971" s="33" t="s">
        <v>78</v>
      </c>
      <c r="F971" s="33" t="s">
        <v>28</v>
      </c>
      <c r="G971" t="s">
        <v>7</v>
      </c>
      <c r="H971" s="33" t="s">
        <v>30</v>
      </c>
      <c r="I971" t="s">
        <v>48</v>
      </c>
      <c r="J971" s="33" t="s">
        <v>38</v>
      </c>
      <c r="K971" t="s">
        <v>40</v>
      </c>
      <c r="L971" s="33" t="s">
        <v>46</v>
      </c>
      <c r="M971">
        <v>14</v>
      </c>
      <c r="N971" s="33">
        <v>40</v>
      </c>
      <c r="O971" s="49">
        <v>0.13</v>
      </c>
      <c r="P971" s="56">
        <f t="shared" si="15"/>
        <v>72.8</v>
      </c>
      <c r="Q971">
        <v>487.19999999999993</v>
      </c>
      <c r="R971" s="58">
        <v>20</v>
      </c>
      <c r="S971" s="31">
        <v>507.19999999999993</v>
      </c>
    </row>
    <row r="972" spans="1:19" x14ac:dyDescent="0.35">
      <c r="A972" s="52">
        <v>43346</v>
      </c>
      <c r="B972" s="33" t="s">
        <v>2000</v>
      </c>
      <c r="C972" t="s">
        <v>2001</v>
      </c>
      <c r="D972" s="33" t="s">
        <v>25</v>
      </c>
      <c r="E972" s="33" t="s">
        <v>63</v>
      </c>
      <c r="F972" s="33" t="s">
        <v>28</v>
      </c>
      <c r="G972" t="s">
        <v>13</v>
      </c>
      <c r="H972" s="33" t="s">
        <v>31</v>
      </c>
      <c r="I972" t="s">
        <v>44</v>
      </c>
      <c r="J972" s="33" t="s">
        <v>34</v>
      </c>
      <c r="K972" t="s">
        <v>39</v>
      </c>
      <c r="L972" s="33" t="s">
        <v>44</v>
      </c>
      <c r="M972">
        <v>275</v>
      </c>
      <c r="N972" s="33">
        <v>6</v>
      </c>
      <c r="O972" s="49">
        <v>0.11</v>
      </c>
      <c r="P972" s="56">
        <f t="shared" si="15"/>
        <v>181.5</v>
      </c>
      <c r="Q972">
        <v>1468.5</v>
      </c>
      <c r="R972" s="58">
        <v>21</v>
      </c>
      <c r="S972" s="31">
        <v>1489.5</v>
      </c>
    </row>
    <row r="973" spans="1:19" x14ac:dyDescent="0.35">
      <c r="A973" s="52">
        <v>43402</v>
      </c>
      <c r="B973" s="33" t="s">
        <v>2002</v>
      </c>
      <c r="C973" t="s">
        <v>2003</v>
      </c>
      <c r="D973" s="33" t="s">
        <v>26</v>
      </c>
      <c r="E973" s="33" t="s">
        <v>106</v>
      </c>
      <c r="F973" s="33" t="s">
        <v>28</v>
      </c>
      <c r="G973" t="s">
        <v>9</v>
      </c>
      <c r="H973" s="33" t="s">
        <v>30</v>
      </c>
      <c r="I973" t="s">
        <v>47</v>
      </c>
      <c r="J973" s="33" t="s">
        <v>36</v>
      </c>
      <c r="K973" t="s">
        <v>41</v>
      </c>
      <c r="L973" s="33" t="s">
        <v>46</v>
      </c>
      <c r="M973">
        <v>441</v>
      </c>
      <c r="N973" s="33">
        <v>15</v>
      </c>
      <c r="O973" s="49">
        <v>0.12</v>
      </c>
      <c r="P973" s="56">
        <f t="shared" si="15"/>
        <v>793.8</v>
      </c>
      <c r="Q973">
        <v>5821.2</v>
      </c>
      <c r="R973" s="58">
        <v>40</v>
      </c>
      <c r="S973" s="31">
        <v>5861.2</v>
      </c>
    </row>
    <row r="974" spans="1:19" x14ac:dyDescent="0.35">
      <c r="A974" s="52">
        <v>42253</v>
      </c>
      <c r="B974" s="33" t="s">
        <v>2004</v>
      </c>
      <c r="C974" t="s">
        <v>2005</v>
      </c>
      <c r="D974" s="33" t="s">
        <v>24</v>
      </c>
      <c r="E974" s="33" t="s">
        <v>78</v>
      </c>
      <c r="F974" s="33" t="s">
        <v>28</v>
      </c>
      <c r="G974" t="s">
        <v>9</v>
      </c>
      <c r="H974" s="33" t="s">
        <v>30</v>
      </c>
      <c r="I974" t="s">
        <v>45</v>
      </c>
      <c r="J974" s="33" t="s">
        <v>34</v>
      </c>
      <c r="K974" t="s">
        <v>42</v>
      </c>
      <c r="L974" s="33" t="s">
        <v>46</v>
      </c>
      <c r="M974">
        <v>289</v>
      </c>
      <c r="N974" s="33">
        <v>6</v>
      </c>
      <c r="O974" s="49">
        <v>0.16</v>
      </c>
      <c r="P974" s="56">
        <f t="shared" si="15"/>
        <v>277.44</v>
      </c>
      <c r="Q974">
        <v>1456.56</v>
      </c>
      <c r="R974" s="58">
        <v>47</v>
      </c>
      <c r="S974" s="31">
        <v>1503.56</v>
      </c>
    </row>
    <row r="975" spans="1:19" x14ac:dyDescent="0.35">
      <c r="A975" s="52">
        <v>44448</v>
      </c>
      <c r="B975" s="33" t="s">
        <v>2006</v>
      </c>
      <c r="C975" t="s">
        <v>2007</v>
      </c>
      <c r="D975" s="33" t="s">
        <v>24</v>
      </c>
      <c r="E975" s="33" t="s">
        <v>78</v>
      </c>
      <c r="F975" s="33" t="s">
        <v>28</v>
      </c>
      <c r="G975" t="s">
        <v>13</v>
      </c>
      <c r="H975" s="33" t="s">
        <v>32</v>
      </c>
      <c r="I975" t="s">
        <v>47</v>
      </c>
      <c r="J975" s="33" t="s">
        <v>38</v>
      </c>
      <c r="K975" t="s">
        <v>39</v>
      </c>
      <c r="L975" s="33" t="s">
        <v>46</v>
      </c>
      <c r="M975">
        <v>18</v>
      </c>
      <c r="N975" s="33">
        <v>24</v>
      </c>
      <c r="O975" s="49">
        <v>0.18</v>
      </c>
      <c r="P975" s="56">
        <f t="shared" si="15"/>
        <v>77.760000000000005</v>
      </c>
      <c r="Q975">
        <v>354.24</v>
      </c>
      <c r="R975" s="58">
        <v>30</v>
      </c>
      <c r="S975" s="31">
        <v>384.24</v>
      </c>
    </row>
    <row r="976" spans="1:19" x14ac:dyDescent="0.35">
      <c r="A976" s="52">
        <v>44580</v>
      </c>
      <c r="B976" s="33" t="s">
        <v>2008</v>
      </c>
      <c r="C976" t="s">
        <v>2009</v>
      </c>
      <c r="D976" s="33" t="s">
        <v>24</v>
      </c>
      <c r="E976" s="33" t="s">
        <v>78</v>
      </c>
      <c r="F976" s="33" t="s">
        <v>27</v>
      </c>
      <c r="G976" t="s">
        <v>8</v>
      </c>
      <c r="H976" s="33" t="s">
        <v>33</v>
      </c>
      <c r="I976" t="s">
        <v>46</v>
      </c>
      <c r="J976" s="33" t="s">
        <v>36</v>
      </c>
      <c r="K976" t="s">
        <v>41</v>
      </c>
      <c r="L976" s="33" t="s">
        <v>44</v>
      </c>
      <c r="M976">
        <v>332</v>
      </c>
      <c r="N976" s="33">
        <v>12</v>
      </c>
      <c r="O976" s="49">
        <v>0.12</v>
      </c>
      <c r="P976" s="56">
        <f t="shared" si="15"/>
        <v>478.08</v>
      </c>
      <c r="Q976">
        <v>3505.92</v>
      </c>
      <c r="R976" s="58">
        <v>47</v>
      </c>
      <c r="S976" s="31">
        <v>3552.92</v>
      </c>
    </row>
    <row r="977" spans="1:19" x14ac:dyDescent="0.35">
      <c r="A977" s="52">
        <v>42308</v>
      </c>
      <c r="B977" s="33" t="s">
        <v>2010</v>
      </c>
      <c r="C977" t="s">
        <v>2011</v>
      </c>
      <c r="D977" s="33" t="s">
        <v>24</v>
      </c>
      <c r="E977" s="33" t="s">
        <v>106</v>
      </c>
      <c r="F977" s="33" t="s">
        <v>29</v>
      </c>
      <c r="G977" t="s">
        <v>11</v>
      </c>
      <c r="H977" s="33" t="s">
        <v>32</v>
      </c>
      <c r="I977" t="s">
        <v>46</v>
      </c>
      <c r="J977" s="33" t="s">
        <v>37</v>
      </c>
      <c r="K977" t="s">
        <v>41</v>
      </c>
      <c r="L977" s="33" t="s">
        <v>46</v>
      </c>
      <c r="M977">
        <v>31</v>
      </c>
      <c r="N977" s="33">
        <v>15</v>
      </c>
      <c r="O977" s="49">
        <v>0.15</v>
      </c>
      <c r="P977" s="56">
        <f t="shared" si="15"/>
        <v>69.75</v>
      </c>
      <c r="Q977">
        <v>395.25</v>
      </c>
      <c r="R977" s="58">
        <v>25</v>
      </c>
      <c r="S977" s="31">
        <v>420.25</v>
      </c>
    </row>
    <row r="978" spans="1:19" x14ac:dyDescent="0.35">
      <c r="A978" s="52">
        <v>44071</v>
      </c>
      <c r="B978" s="33" t="s">
        <v>2012</v>
      </c>
      <c r="C978" t="s">
        <v>2013</v>
      </c>
      <c r="D978" s="33" t="s">
        <v>24</v>
      </c>
      <c r="E978" s="33" t="s">
        <v>115</v>
      </c>
      <c r="F978" s="33" t="s">
        <v>29</v>
      </c>
      <c r="G978" t="s">
        <v>9</v>
      </c>
      <c r="H978" s="33" t="s">
        <v>33</v>
      </c>
      <c r="I978" t="s">
        <v>48</v>
      </c>
      <c r="J978" s="33" t="s">
        <v>34</v>
      </c>
      <c r="K978" t="s">
        <v>39</v>
      </c>
      <c r="L978" s="33" t="s">
        <v>46</v>
      </c>
      <c r="M978">
        <v>213</v>
      </c>
      <c r="N978" s="33">
        <v>4</v>
      </c>
      <c r="O978" s="49">
        <v>0.2</v>
      </c>
      <c r="P978" s="56">
        <f t="shared" si="15"/>
        <v>170.4</v>
      </c>
      <c r="Q978">
        <v>681.6</v>
      </c>
      <c r="R978" s="58">
        <v>30</v>
      </c>
      <c r="S978" s="31">
        <v>711.6</v>
      </c>
    </row>
    <row r="979" spans="1:19" x14ac:dyDescent="0.35">
      <c r="A979" s="52">
        <v>43037</v>
      </c>
      <c r="B979" s="33" t="s">
        <v>2014</v>
      </c>
      <c r="C979" t="s">
        <v>2015</v>
      </c>
      <c r="D979" s="33" t="s">
        <v>26</v>
      </c>
      <c r="E979" s="33" t="s">
        <v>115</v>
      </c>
      <c r="F979" s="33" t="s">
        <v>27</v>
      </c>
      <c r="G979" t="s">
        <v>8</v>
      </c>
      <c r="H979" s="33" t="s">
        <v>31</v>
      </c>
      <c r="I979" t="s">
        <v>48</v>
      </c>
      <c r="J979" s="33" t="s">
        <v>38</v>
      </c>
      <c r="K979" t="s">
        <v>39</v>
      </c>
      <c r="L979" s="33" t="s">
        <v>45</v>
      </c>
      <c r="M979">
        <v>11</v>
      </c>
      <c r="N979" s="33">
        <v>32</v>
      </c>
      <c r="O979" s="49">
        <v>0.18</v>
      </c>
      <c r="P979" s="56">
        <f t="shared" si="15"/>
        <v>63.36</v>
      </c>
      <c r="Q979">
        <v>288.64000000000004</v>
      </c>
      <c r="R979" s="58">
        <v>33</v>
      </c>
      <c r="S979" s="31">
        <v>321.64000000000004</v>
      </c>
    </row>
    <row r="980" spans="1:19" x14ac:dyDescent="0.35">
      <c r="A980" s="52">
        <v>44483</v>
      </c>
      <c r="B980" s="33" t="s">
        <v>2016</v>
      </c>
      <c r="C980" t="s">
        <v>2017</v>
      </c>
      <c r="D980" s="33" t="s">
        <v>26</v>
      </c>
      <c r="E980" s="33" t="s">
        <v>63</v>
      </c>
      <c r="F980" s="33" t="s">
        <v>29</v>
      </c>
      <c r="G980" t="s">
        <v>6</v>
      </c>
      <c r="H980" s="33" t="s">
        <v>32</v>
      </c>
      <c r="I980" t="s">
        <v>48</v>
      </c>
      <c r="J980" s="33" t="s">
        <v>38</v>
      </c>
      <c r="K980" t="s">
        <v>39</v>
      </c>
      <c r="L980" s="33" t="s">
        <v>46</v>
      </c>
      <c r="M980">
        <v>19</v>
      </c>
      <c r="N980" s="33">
        <v>16</v>
      </c>
      <c r="O980" s="49">
        <v>0.15</v>
      </c>
      <c r="P980" s="56">
        <f t="shared" si="15"/>
        <v>45.6</v>
      </c>
      <c r="Q980">
        <v>258.39999999999998</v>
      </c>
      <c r="R980" s="58">
        <v>24</v>
      </c>
      <c r="S980" s="31">
        <v>282.39999999999998</v>
      </c>
    </row>
    <row r="981" spans="1:19" x14ac:dyDescent="0.35">
      <c r="A981" s="52">
        <v>43624</v>
      </c>
      <c r="B981" s="33" t="s">
        <v>2018</v>
      </c>
      <c r="C981" t="s">
        <v>2019</v>
      </c>
      <c r="D981" s="33" t="s">
        <v>24</v>
      </c>
      <c r="E981" s="33" t="s">
        <v>115</v>
      </c>
      <c r="F981" s="33" t="s">
        <v>29</v>
      </c>
      <c r="G981" t="s">
        <v>6</v>
      </c>
      <c r="H981" s="33" t="s">
        <v>32</v>
      </c>
      <c r="I981" t="s">
        <v>44</v>
      </c>
      <c r="J981" s="33" t="s">
        <v>35</v>
      </c>
      <c r="K981" t="s">
        <v>40</v>
      </c>
      <c r="L981" s="33" t="s">
        <v>45</v>
      </c>
      <c r="M981">
        <v>905</v>
      </c>
      <c r="N981" s="33">
        <v>4</v>
      </c>
      <c r="O981" s="49">
        <v>0.08</v>
      </c>
      <c r="P981" s="56">
        <f t="shared" si="15"/>
        <v>289.60000000000002</v>
      </c>
      <c r="Q981">
        <v>3330.4</v>
      </c>
      <c r="R981" s="58">
        <v>20</v>
      </c>
      <c r="S981" s="31">
        <v>3350.4</v>
      </c>
    </row>
    <row r="982" spans="1:19" x14ac:dyDescent="0.35">
      <c r="A982" s="52">
        <v>43865</v>
      </c>
      <c r="B982" s="33" t="s">
        <v>2020</v>
      </c>
      <c r="C982" t="s">
        <v>2021</v>
      </c>
      <c r="D982" s="33" t="s">
        <v>26</v>
      </c>
      <c r="E982" s="33" t="s">
        <v>115</v>
      </c>
      <c r="F982" s="33" t="s">
        <v>29</v>
      </c>
      <c r="G982" t="s">
        <v>13</v>
      </c>
      <c r="H982" s="33" t="s">
        <v>30</v>
      </c>
      <c r="I982" t="s">
        <v>46</v>
      </c>
      <c r="J982" s="33" t="s">
        <v>36</v>
      </c>
      <c r="K982" t="s">
        <v>39</v>
      </c>
      <c r="L982" s="33" t="s">
        <v>43</v>
      </c>
      <c r="M982">
        <v>295</v>
      </c>
      <c r="N982" s="33">
        <v>6</v>
      </c>
      <c r="O982" s="49">
        <v>0.08</v>
      </c>
      <c r="P982" s="56">
        <f t="shared" si="15"/>
        <v>141.6</v>
      </c>
      <c r="Q982">
        <v>1628.4</v>
      </c>
      <c r="R982" s="58">
        <v>36</v>
      </c>
      <c r="S982" s="31">
        <v>1664.4</v>
      </c>
    </row>
    <row r="983" spans="1:19" x14ac:dyDescent="0.35">
      <c r="A983" s="52">
        <v>42535</v>
      </c>
      <c r="B983" s="33" t="s">
        <v>2022</v>
      </c>
      <c r="C983" t="s">
        <v>2023</v>
      </c>
      <c r="D983" s="33" t="s">
        <v>26</v>
      </c>
      <c r="E983" s="33" t="s">
        <v>85</v>
      </c>
      <c r="F983" s="33" t="s">
        <v>28</v>
      </c>
      <c r="G983" t="s">
        <v>6</v>
      </c>
      <c r="H983" s="33" t="s">
        <v>32</v>
      </c>
      <c r="I983" t="s">
        <v>48</v>
      </c>
      <c r="J983" s="33" t="s">
        <v>35</v>
      </c>
      <c r="K983" t="s">
        <v>40</v>
      </c>
      <c r="L983" s="33" t="s">
        <v>43</v>
      </c>
      <c r="M983">
        <v>752</v>
      </c>
      <c r="N983" s="33">
        <v>6</v>
      </c>
      <c r="O983" s="49">
        <v>0.11</v>
      </c>
      <c r="P983" s="56">
        <f t="shared" si="15"/>
        <v>496.32000000000005</v>
      </c>
      <c r="Q983">
        <v>4015.68</v>
      </c>
      <c r="R983" s="58">
        <v>48</v>
      </c>
      <c r="S983" s="31">
        <v>4063.68</v>
      </c>
    </row>
    <row r="984" spans="1:19" x14ac:dyDescent="0.35">
      <c r="A984" s="52">
        <v>42610</v>
      </c>
      <c r="B984" s="33" t="s">
        <v>2024</v>
      </c>
      <c r="C984" t="s">
        <v>2025</v>
      </c>
      <c r="D984" s="33" t="s">
        <v>24</v>
      </c>
      <c r="E984" s="33" t="s">
        <v>68</v>
      </c>
      <c r="F984" s="33" t="s">
        <v>28</v>
      </c>
      <c r="G984" t="s">
        <v>10</v>
      </c>
      <c r="H984" s="33" t="s">
        <v>32</v>
      </c>
      <c r="I984" t="s">
        <v>43</v>
      </c>
      <c r="J984" s="33" t="s">
        <v>34</v>
      </c>
      <c r="K984" t="s">
        <v>42</v>
      </c>
      <c r="L984" s="33" t="s">
        <v>45</v>
      </c>
      <c r="M984">
        <v>225</v>
      </c>
      <c r="N984" s="33">
        <v>10</v>
      </c>
      <c r="O984" s="49">
        <v>0.1</v>
      </c>
      <c r="P984" s="56">
        <f t="shared" si="15"/>
        <v>225</v>
      </c>
      <c r="Q984">
        <v>2025</v>
      </c>
      <c r="R984" s="58">
        <v>36</v>
      </c>
      <c r="S984" s="31">
        <v>2061</v>
      </c>
    </row>
    <row r="985" spans="1:19" x14ac:dyDescent="0.35">
      <c r="A985" s="52">
        <v>43177</v>
      </c>
      <c r="B985" s="33" t="s">
        <v>2026</v>
      </c>
      <c r="C985" t="s">
        <v>2027</v>
      </c>
      <c r="D985" s="33" t="s">
        <v>24</v>
      </c>
      <c r="E985" s="33" t="s">
        <v>52</v>
      </c>
      <c r="F985" s="33" t="s">
        <v>29</v>
      </c>
      <c r="G985" t="s">
        <v>7</v>
      </c>
      <c r="H985" s="33" t="s">
        <v>32</v>
      </c>
      <c r="I985" t="s">
        <v>48</v>
      </c>
      <c r="J985" s="33" t="s">
        <v>34</v>
      </c>
      <c r="K985" t="s">
        <v>41</v>
      </c>
      <c r="L985" s="33" t="s">
        <v>44</v>
      </c>
      <c r="M985">
        <v>207</v>
      </c>
      <c r="N985" s="33">
        <v>6</v>
      </c>
      <c r="O985" s="49">
        <v>0.08</v>
      </c>
      <c r="P985" s="56">
        <f t="shared" si="15"/>
        <v>99.36</v>
      </c>
      <c r="Q985">
        <v>1142.6400000000001</v>
      </c>
      <c r="R985" s="58">
        <v>33</v>
      </c>
      <c r="S985" s="31">
        <v>1175.6400000000001</v>
      </c>
    </row>
    <row r="986" spans="1:19" x14ac:dyDescent="0.35">
      <c r="A986" s="52">
        <v>43820</v>
      </c>
      <c r="B986" s="33" t="s">
        <v>2028</v>
      </c>
      <c r="C986" t="s">
        <v>2029</v>
      </c>
      <c r="D986" s="33" t="s">
        <v>24</v>
      </c>
      <c r="E986" s="33" t="s">
        <v>55</v>
      </c>
      <c r="F986" s="33" t="s">
        <v>29</v>
      </c>
      <c r="G986" t="s">
        <v>13</v>
      </c>
      <c r="H986" s="33" t="s">
        <v>31</v>
      </c>
      <c r="I986" t="s">
        <v>45</v>
      </c>
      <c r="J986" s="33" t="s">
        <v>38</v>
      </c>
      <c r="K986" t="s">
        <v>40</v>
      </c>
      <c r="L986" s="33" t="s">
        <v>45</v>
      </c>
      <c r="M986">
        <v>19</v>
      </c>
      <c r="N986" s="33">
        <v>32</v>
      </c>
      <c r="O986" s="49">
        <v>0.11</v>
      </c>
      <c r="P986" s="56">
        <f t="shared" si="15"/>
        <v>66.88</v>
      </c>
      <c r="Q986">
        <v>541.12</v>
      </c>
      <c r="R986" s="58">
        <v>20</v>
      </c>
      <c r="S986" s="31">
        <v>561.12</v>
      </c>
    </row>
    <row r="987" spans="1:19" x14ac:dyDescent="0.35">
      <c r="A987" s="52">
        <v>43848</v>
      </c>
      <c r="B987" s="33" t="s">
        <v>2030</v>
      </c>
      <c r="C987" t="s">
        <v>2031</v>
      </c>
      <c r="D987" s="33" t="s">
        <v>26</v>
      </c>
      <c r="E987" s="33" t="s">
        <v>58</v>
      </c>
      <c r="F987" s="33" t="s">
        <v>29</v>
      </c>
      <c r="G987" t="s">
        <v>10</v>
      </c>
      <c r="H987" s="33" t="s">
        <v>32</v>
      </c>
      <c r="I987" t="s">
        <v>47</v>
      </c>
      <c r="J987" s="33" t="s">
        <v>35</v>
      </c>
      <c r="K987" t="s">
        <v>40</v>
      </c>
      <c r="L987" s="33" t="s">
        <v>43</v>
      </c>
      <c r="M987">
        <v>1097</v>
      </c>
      <c r="N987" s="33">
        <v>4</v>
      </c>
      <c r="O987" s="49">
        <v>0.15</v>
      </c>
      <c r="P987" s="56">
        <f t="shared" si="15"/>
        <v>658.19999999999993</v>
      </c>
      <c r="Q987">
        <v>3729.7999999999997</v>
      </c>
      <c r="R987" s="58">
        <v>29</v>
      </c>
      <c r="S987" s="31">
        <v>3758.7999999999997</v>
      </c>
    </row>
    <row r="988" spans="1:19" x14ac:dyDescent="0.35">
      <c r="A988" s="52">
        <v>43004</v>
      </c>
      <c r="B988" s="33" t="s">
        <v>2032</v>
      </c>
      <c r="C988" t="s">
        <v>2033</v>
      </c>
      <c r="D988" s="33" t="s">
        <v>24</v>
      </c>
      <c r="E988" s="33" t="s">
        <v>78</v>
      </c>
      <c r="F988" s="33" t="s">
        <v>28</v>
      </c>
      <c r="G988" t="s">
        <v>13</v>
      </c>
      <c r="H988" s="33" t="s">
        <v>33</v>
      </c>
      <c r="I988" t="s">
        <v>47</v>
      </c>
      <c r="J988" s="33" t="s">
        <v>38</v>
      </c>
      <c r="K988" t="s">
        <v>41</v>
      </c>
      <c r="L988" s="33" t="s">
        <v>44</v>
      </c>
      <c r="M988">
        <v>11</v>
      </c>
      <c r="N988" s="33">
        <v>40</v>
      </c>
      <c r="O988" s="49">
        <v>0.09</v>
      </c>
      <c r="P988" s="56">
        <f t="shared" si="15"/>
        <v>39.599999999999994</v>
      </c>
      <c r="Q988">
        <v>400.4</v>
      </c>
      <c r="R988" s="58">
        <v>38</v>
      </c>
      <c r="S988" s="31">
        <v>438.4</v>
      </c>
    </row>
    <row r="989" spans="1:19" x14ac:dyDescent="0.35">
      <c r="A989" s="52">
        <v>44165</v>
      </c>
      <c r="B989" s="33" t="s">
        <v>2034</v>
      </c>
      <c r="C989" t="s">
        <v>2035</v>
      </c>
      <c r="D989" s="33" t="s">
        <v>26</v>
      </c>
      <c r="E989" s="33" t="s">
        <v>63</v>
      </c>
      <c r="F989" s="33" t="s">
        <v>28</v>
      </c>
      <c r="G989" t="s">
        <v>12</v>
      </c>
      <c r="H989" s="33" t="s">
        <v>33</v>
      </c>
      <c r="I989" t="s">
        <v>44</v>
      </c>
      <c r="J989" s="33" t="s">
        <v>35</v>
      </c>
      <c r="K989" t="s">
        <v>42</v>
      </c>
      <c r="L989" s="33" t="s">
        <v>44</v>
      </c>
      <c r="M989">
        <v>774</v>
      </c>
      <c r="N989" s="33">
        <v>8</v>
      </c>
      <c r="O989" s="49">
        <v>0.09</v>
      </c>
      <c r="P989" s="56">
        <f t="shared" si="15"/>
        <v>557.28</v>
      </c>
      <c r="Q989">
        <v>5634.72</v>
      </c>
      <c r="R989" s="58">
        <v>44</v>
      </c>
      <c r="S989" s="31">
        <v>5678.72</v>
      </c>
    </row>
    <row r="990" spans="1:19" x14ac:dyDescent="0.35">
      <c r="A990" s="52">
        <v>42917</v>
      </c>
      <c r="B990" s="33" t="s">
        <v>2036</v>
      </c>
      <c r="C990" t="s">
        <v>2037</v>
      </c>
      <c r="D990" s="33" t="s">
        <v>24</v>
      </c>
      <c r="E990" s="33" t="s">
        <v>55</v>
      </c>
      <c r="F990" s="33" t="s">
        <v>28</v>
      </c>
      <c r="G990" t="s">
        <v>11</v>
      </c>
      <c r="H990" s="33" t="s">
        <v>31</v>
      </c>
      <c r="I990" t="s">
        <v>46</v>
      </c>
      <c r="J990" s="33" t="s">
        <v>34</v>
      </c>
      <c r="K990" t="s">
        <v>41</v>
      </c>
      <c r="L990" s="33" t="s">
        <v>46</v>
      </c>
      <c r="M990">
        <v>248</v>
      </c>
      <c r="N990" s="33">
        <v>4</v>
      </c>
      <c r="O990" s="49">
        <v>0.15</v>
      </c>
      <c r="P990" s="56">
        <f t="shared" si="15"/>
        <v>148.79999999999998</v>
      </c>
      <c r="Q990">
        <v>843.19999999999993</v>
      </c>
      <c r="R990" s="58">
        <v>46</v>
      </c>
      <c r="S990" s="31">
        <v>889.19999999999993</v>
      </c>
    </row>
    <row r="991" spans="1:19" x14ac:dyDescent="0.35">
      <c r="A991" s="52">
        <v>43180</v>
      </c>
      <c r="B991" s="33" t="s">
        <v>2038</v>
      </c>
      <c r="C991" t="s">
        <v>2039</v>
      </c>
      <c r="D991" s="33" t="s">
        <v>26</v>
      </c>
      <c r="E991" s="33" t="s">
        <v>52</v>
      </c>
      <c r="F991" s="33" t="s">
        <v>29</v>
      </c>
      <c r="G991" t="s">
        <v>8</v>
      </c>
      <c r="H991" s="33" t="s">
        <v>33</v>
      </c>
      <c r="I991" t="s">
        <v>46</v>
      </c>
      <c r="J991" s="33" t="s">
        <v>36</v>
      </c>
      <c r="K991" t="s">
        <v>41</v>
      </c>
      <c r="L991" s="33" t="s">
        <v>43</v>
      </c>
      <c r="M991">
        <v>313</v>
      </c>
      <c r="N991" s="33">
        <v>15</v>
      </c>
      <c r="O991" s="49">
        <v>0.17</v>
      </c>
      <c r="P991" s="56">
        <f t="shared" si="15"/>
        <v>798.15000000000009</v>
      </c>
      <c r="Q991">
        <v>3896.85</v>
      </c>
      <c r="R991" s="58">
        <v>40</v>
      </c>
      <c r="S991" s="31">
        <v>3936.85</v>
      </c>
    </row>
    <row r="992" spans="1:19" x14ac:dyDescent="0.35">
      <c r="A992" s="52">
        <v>44546</v>
      </c>
      <c r="B992" s="33" t="s">
        <v>2040</v>
      </c>
      <c r="C992" t="s">
        <v>2041</v>
      </c>
      <c r="D992" s="33" t="s">
        <v>24</v>
      </c>
      <c r="E992" s="33" t="s">
        <v>63</v>
      </c>
      <c r="F992" s="33" t="s">
        <v>28</v>
      </c>
      <c r="G992" t="s">
        <v>13</v>
      </c>
      <c r="H992" s="33" t="s">
        <v>33</v>
      </c>
      <c r="I992" t="s">
        <v>43</v>
      </c>
      <c r="J992" s="33" t="s">
        <v>37</v>
      </c>
      <c r="K992" t="s">
        <v>40</v>
      </c>
      <c r="L992" s="33" t="s">
        <v>46</v>
      </c>
      <c r="M992">
        <v>63</v>
      </c>
      <c r="N992" s="33">
        <v>15</v>
      </c>
      <c r="O992" s="49">
        <v>0.08</v>
      </c>
      <c r="P992" s="56">
        <f t="shared" si="15"/>
        <v>75.599999999999994</v>
      </c>
      <c r="Q992">
        <v>869.40000000000009</v>
      </c>
      <c r="R992" s="58">
        <v>21</v>
      </c>
      <c r="S992" s="31">
        <v>890.40000000000009</v>
      </c>
    </row>
    <row r="993" spans="1:19" x14ac:dyDescent="0.35">
      <c r="A993" s="52">
        <v>43709</v>
      </c>
      <c r="B993" s="33" t="s">
        <v>2042</v>
      </c>
      <c r="C993" t="s">
        <v>2043</v>
      </c>
      <c r="D993" s="33" t="s">
        <v>24</v>
      </c>
      <c r="E993" s="33" t="s">
        <v>55</v>
      </c>
      <c r="F993" s="33" t="s">
        <v>29</v>
      </c>
      <c r="G993" t="s">
        <v>7</v>
      </c>
      <c r="H993" s="33" t="s">
        <v>30</v>
      </c>
      <c r="I993" t="s">
        <v>46</v>
      </c>
      <c r="J993" s="33" t="s">
        <v>35</v>
      </c>
      <c r="K993" t="s">
        <v>42</v>
      </c>
      <c r="L993" s="33" t="s">
        <v>44</v>
      </c>
      <c r="M993">
        <v>758</v>
      </c>
      <c r="N993" s="33">
        <v>4</v>
      </c>
      <c r="O993" s="49">
        <v>0.1</v>
      </c>
      <c r="P993" s="56">
        <f t="shared" si="15"/>
        <v>303.2</v>
      </c>
      <c r="Q993">
        <v>2728.8</v>
      </c>
      <c r="R993" s="58">
        <v>38</v>
      </c>
      <c r="S993" s="31">
        <v>2766.8</v>
      </c>
    </row>
    <row r="994" spans="1:19" x14ac:dyDescent="0.35">
      <c r="A994" s="52">
        <v>44565</v>
      </c>
      <c r="B994" s="33" t="s">
        <v>2044</v>
      </c>
      <c r="C994" t="s">
        <v>2045</v>
      </c>
      <c r="D994" s="33" t="s">
        <v>26</v>
      </c>
      <c r="E994" s="33" t="s">
        <v>58</v>
      </c>
      <c r="F994" s="33" t="s">
        <v>27</v>
      </c>
      <c r="G994" t="s">
        <v>12</v>
      </c>
      <c r="H994" s="33" t="s">
        <v>33</v>
      </c>
      <c r="I994" t="s">
        <v>44</v>
      </c>
      <c r="J994" s="33" t="s">
        <v>38</v>
      </c>
      <c r="K994" t="s">
        <v>39</v>
      </c>
      <c r="L994" s="33" t="s">
        <v>44</v>
      </c>
      <c r="M994">
        <v>11</v>
      </c>
      <c r="N994" s="33">
        <v>32</v>
      </c>
      <c r="O994" s="49">
        <v>0.18</v>
      </c>
      <c r="P994" s="56">
        <f t="shared" si="15"/>
        <v>63.36</v>
      </c>
      <c r="Q994">
        <v>288.64000000000004</v>
      </c>
      <c r="R994" s="58">
        <v>36</v>
      </c>
      <c r="S994" s="31">
        <v>324.64000000000004</v>
      </c>
    </row>
    <row r="995" spans="1:19" x14ac:dyDescent="0.35">
      <c r="A995" s="52">
        <v>42409</v>
      </c>
      <c r="B995" s="33" t="s">
        <v>2046</v>
      </c>
      <c r="C995" t="s">
        <v>2047</v>
      </c>
      <c r="D995" s="33" t="s">
        <v>26</v>
      </c>
      <c r="E995" s="33" t="s">
        <v>85</v>
      </c>
      <c r="F995" s="33" t="s">
        <v>28</v>
      </c>
      <c r="G995" t="s">
        <v>11</v>
      </c>
      <c r="H995" s="33" t="s">
        <v>30</v>
      </c>
      <c r="I995" t="s">
        <v>43</v>
      </c>
      <c r="J995" s="33" t="s">
        <v>34</v>
      </c>
      <c r="K995" t="s">
        <v>42</v>
      </c>
      <c r="L995" s="33" t="s">
        <v>45</v>
      </c>
      <c r="M995">
        <v>300</v>
      </c>
      <c r="N995" s="33">
        <v>4</v>
      </c>
      <c r="O995" s="49">
        <v>0.12</v>
      </c>
      <c r="P995" s="56">
        <f t="shared" si="15"/>
        <v>144</v>
      </c>
      <c r="Q995">
        <v>1056</v>
      </c>
      <c r="R995" s="58">
        <v>34</v>
      </c>
      <c r="S995" s="31">
        <v>1090</v>
      </c>
    </row>
    <row r="996" spans="1:19" x14ac:dyDescent="0.35">
      <c r="A996" s="52">
        <v>42354</v>
      </c>
      <c r="B996" s="33" t="s">
        <v>2048</v>
      </c>
      <c r="C996" t="s">
        <v>2049</v>
      </c>
      <c r="D996" s="33" t="s">
        <v>26</v>
      </c>
      <c r="E996" s="33" t="s">
        <v>63</v>
      </c>
      <c r="F996" s="33" t="s">
        <v>28</v>
      </c>
      <c r="G996" t="s">
        <v>9</v>
      </c>
      <c r="H996" s="33" t="s">
        <v>30</v>
      </c>
      <c r="I996" t="s">
        <v>45</v>
      </c>
      <c r="J996" s="33" t="s">
        <v>34</v>
      </c>
      <c r="K996" t="s">
        <v>39</v>
      </c>
      <c r="L996" s="33" t="s">
        <v>43</v>
      </c>
      <c r="M996">
        <v>275</v>
      </c>
      <c r="N996" s="33">
        <v>4</v>
      </c>
      <c r="O996" s="49">
        <v>0.2</v>
      </c>
      <c r="P996" s="56">
        <f t="shared" si="15"/>
        <v>220</v>
      </c>
      <c r="Q996">
        <v>880</v>
      </c>
      <c r="R996" s="58">
        <v>44</v>
      </c>
      <c r="S996" s="31">
        <v>924</v>
      </c>
    </row>
    <row r="997" spans="1:19" x14ac:dyDescent="0.35">
      <c r="A997" s="52">
        <v>42364</v>
      </c>
      <c r="B997" s="33" t="s">
        <v>2050</v>
      </c>
      <c r="C997" t="s">
        <v>2051</v>
      </c>
      <c r="D997" s="33" t="s">
        <v>26</v>
      </c>
      <c r="E997" s="33" t="s">
        <v>58</v>
      </c>
      <c r="F997" s="33" t="s">
        <v>29</v>
      </c>
      <c r="G997" t="s">
        <v>10</v>
      </c>
      <c r="H997" s="33" t="s">
        <v>31</v>
      </c>
      <c r="I997" t="s">
        <v>44</v>
      </c>
      <c r="J997" s="33" t="s">
        <v>37</v>
      </c>
      <c r="K997" t="s">
        <v>40</v>
      </c>
      <c r="L997" s="33" t="s">
        <v>44</v>
      </c>
      <c r="M997">
        <v>30</v>
      </c>
      <c r="N997" s="33">
        <v>25</v>
      </c>
      <c r="O997" s="49">
        <v>0.08</v>
      </c>
      <c r="P997" s="56">
        <f t="shared" si="15"/>
        <v>60</v>
      </c>
      <c r="Q997">
        <v>690</v>
      </c>
      <c r="R997" s="58">
        <v>27</v>
      </c>
      <c r="S997" s="31">
        <v>717</v>
      </c>
    </row>
    <row r="998" spans="1:19" x14ac:dyDescent="0.35">
      <c r="A998" s="52">
        <v>42908</v>
      </c>
      <c r="B998" s="33" t="s">
        <v>2052</v>
      </c>
      <c r="C998" t="s">
        <v>2053</v>
      </c>
      <c r="D998" s="33" t="s">
        <v>24</v>
      </c>
      <c r="E998" s="33" t="s">
        <v>73</v>
      </c>
      <c r="F998" s="33" t="s">
        <v>29</v>
      </c>
      <c r="G998" t="s">
        <v>6</v>
      </c>
      <c r="H998" s="33" t="s">
        <v>31</v>
      </c>
      <c r="I998" t="s">
        <v>46</v>
      </c>
      <c r="J998" s="33" t="s">
        <v>36</v>
      </c>
      <c r="K998" t="s">
        <v>40</v>
      </c>
      <c r="L998" s="33" t="s">
        <v>43</v>
      </c>
      <c r="M998">
        <v>214</v>
      </c>
      <c r="N998" s="33">
        <v>15</v>
      </c>
      <c r="O998" s="49">
        <v>0.2</v>
      </c>
      <c r="P998" s="56">
        <f t="shared" si="15"/>
        <v>642</v>
      </c>
      <c r="Q998">
        <v>2568</v>
      </c>
      <c r="R998" s="58">
        <v>37</v>
      </c>
      <c r="S998" s="31">
        <v>2605</v>
      </c>
    </row>
    <row r="999" spans="1:19" x14ac:dyDescent="0.35">
      <c r="A999" s="52">
        <v>44522</v>
      </c>
      <c r="B999" s="33" t="s">
        <v>2054</v>
      </c>
      <c r="C999" t="s">
        <v>2055</v>
      </c>
      <c r="D999" s="33" t="s">
        <v>25</v>
      </c>
      <c r="E999" s="33" t="s">
        <v>73</v>
      </c>
      <c r="F999" s="33" t="s">
        <v>29</v>
      </c>
      <c r="G999" t="s">
        <v>8</v>
      </c>
      <c r="H999" s="33" t="s">
        <v>31</v>
      </c>
      <c r="I999" t="s">
        <v>48</v>
      </c>
      <c r="J999" s="33" t="s">
        <v>35</v>
      </c>
      <c r="K999" t="s">
        <v>40</v>
      </c>
      <c r="L999" s="33" t="s">
        <v>45</v>
      </c>
      <c r="M999">
        <v>1035</v>
      </c>
      <c r="N999" s="33">
        <v>8</v>
      </c>
      <c r="O999" s="49">
        <v>0.18</v>
      </c>
      <c r="P999" s="56">
        <f t="shared" si="15"/>
        <v>1490.3999999999999</v>
      </c>
      <c r="Q999">
        <v>6789.6</v>
      </c>
      <c r="R999" s="58">
        <v>49</v>
      </c>
      <c r="S999" s="31">
        <v>6838.6</v>
      </c>
    </row>
    <row r="1000" spans="1:19" x14ac:dyDescent="0.35">
      <c r="A1000" s="52">
        <v>42675</v>
      </c>
      <c r="B1000" s="33" t="s">
        <v>2056</v>
      </c>
      <c r="C1000" t="s">
        <v>2057</v>
      </c>
      <c r="D1000" s="33" t="s">
        <v>25</v>
      </c>
      <c r="E1000" s="33" t="s">
        <v>78</v>
      </c>
      <c r="F1000" s="33" t="s">
        <v>29</v>
      </c>
      <c r="G1000" t="s">
        <v>13</v>
      </c>
      <c r="H1000" s="33" t="s">
        <v>30</v>
      </c>
      <c r="I1000" t="s">
        <v>48</v>
      </c>
      <c r="J1000" s="33" t="s">
        <v>36</v>
      </c>
      <c r="K1000" t="s">
        <v>39</v>
      </c>
      <c r="L1000" s="33" t="s">
        <v>46</v>
      </c>
      <c r="M1000">
        <v>473</v>
      </c>
      <c r="N1000" s="33">
        <v>6</v>
      </c>
      <c r="O1000" s="49">
        <v>0.12</v>
      </c>
      <c r="P1000" s="56">
        <f t="shared" si="15"/>
        <v>340.56</v>
      </c>
      <c r="Q1000">
        <v>2497.44</v>
      </c>
      <c r="R1000" s="58">
        <v>41</v>
      </c>
      <c r="S1000" s="31">
        <v>2538.44</v>
      </c>
    </row>
    <row r="1001" spans="1:19" x14ac:dyDescent="0.35">
      <c r="A1001" s="52">
        <v>42459</v>
      </c>
      <c r="B1001" s="33" t="s">
        <v>2058</v>
      </c>
      <c r="C1001" t="s">
        <v>2059</v>
      </c>
      <c r="D1001" s="33" t="s">
        <v>24</v>
      </c>
      <c r="E1001" s="33" t="s">
        <v>52</v>
      </c>
      <c r="F1001" s="33" t="s">
        <v>27</v>
      </c>
      <c r="G1001" t="s">
        <v>6</v>
      </c>
      <c r="H1001" s="33" t="s">
        <v>31</v>
      </c>
      <c r="I1001" t="s">
        <v>47</v>
      </c>
      <c r="J1001" s="33" t="s">
        <v>35</v>
      </c>
      <c r="K1001" t="s">
        <v>42</v>
      </c>
      <c r="L1001" s="33" t="s">
        <v>43</v>
      </c>
      <c r="M1001">
        <v>873</v>
      </c>
      <c r="N1001" s="33">
        <v>4</v>
      </c>
      <c r="O1001" s="49">
        <v>0.19</v>
      </c>
      <c r="P1001" s="56">
        <f t="shared" si="15"/>
        <v>663.48</v>
      </c>
      <c r="Q1001">
        <v>2828.52</v>
      </c>
      <c r="R1001" s="58">
        <v>24</v>
      </c>
      <c r="S1001" s="31">
        <v>2852.52</v>
      </c>
    </row>
    <row r="1002" spans="1:19" x14ac:dyDescent="0.35">
      <c r="A1002" s="52">
        <v>44163</v>
      </c>
      <c r="B1002" s="33" t="s">
        <v>2060</v>
      </c>
      <c r="C1002" t="s">
        <v>2061</v>
      </c>
      <c r="D1002" s="33" t="s">
        <v>26</v>
      </c>
      <c r="E1002" s="33" t="s">
        <v>63</v>
      </c>
      <c r="F1002" s="33" t="s">
        <v>29</v>
      </c>
      <c r="G1002" t="s">
        <v>13</v>
      </c>
      <c r="H1002" s="33" t="s">
        <v>33</v>
      </c>
      <c r="I1002" t="s">
        <v>47</v>
      </c>
      <c r="J1002" s="33" t="s">
        <v>37</v>
      </c>
      <c r="K1002" t="s">
        <v>42</v>
      </c>
      <c r="L1002" s="33" t="s">
        <v>46</v>
      </c>
      <c r="M1002">
        <v>34</v>
      </c>
      <c r="N1002" s="33">
        <v>25</v>
      </c>
      <c r="O1002" s="49">
        <v>0.2</v>
      </c>
      <c r="P1002" s="56">
        <f t="shared" si="15"/>
        <v>170</v>
      </c>
      <c r="Q1002">
        <v>680</v>
      </c>
      <c r="R1002" s="58">
        <v>47</v>
      </c>
      <c r="S1002" s="31">
        <v>727</v>
      </c>
    </row>
    <row r="1003" spans="1:19" x14ac:dyDescent="0.35">
      <c r="A1003" s="52">
        <v>43312</v>
      </c>
      <c r="B1003" s="33" t="s">
        <v>2062</v>
      </c>
      <c r="C1003" t="s">
        <v>2063</v>
      </c>
      <c r="D1003" s="33" t="s">
        <v>24</v>
      </c>
      <c r="E1003" s="33" t="s">
        <v>85</v>
      </c>
      <c r="F1003" s="33" t="s">
        <v>27</v>
      </c>
      <c r="G1003" t="s">
        <v>13</v>
      </c>
      <c r="H1003" s="33" t="s">
        <v>30</v>
      </c>
      <c r="I1003" t="s">
        <v>44</v>
      </c>
      <c r="J1003" s="33" t="s">
        <v>37</v>
      </c>
      <c r="K1003" t="s">
        <v>41</v>
      </c>
      <c r="L1003" s="33" t="s">
        <v>43</v>
      </c>
      <c r="M1003">
        <v>52</v>
      </c>
      <c r="N1003" s="33">
        <v>20</v>
      </c>
      <c r="O1003" s="49">
        <v>0.08</v>
      </c>
      <c r="P1003" s="56">
        <f t="shared" si="15"/>
        <v>83.2</v>
      </c>
      <c r="Q1003">
        <v>956.80000000000007</v>
      </c>
      <c r="R1003" s="58">
        <v>21</v>
      </c>
      <c r="S1003" s="31">
        <v>977.80000000000007</v>
      </c>
    </row>
    <row r="1004" spans="1:19" x14ac:dyDescent="0.35">
      <c r="A1004" s="52">
        <v>44203</v>
      </c>
      <c r="B1004" s="33" t="s">
        <v>2064</v>
      </c>
      <c r="C1004" t="s">
        <v>2065</v>
      </c>
      <c r="D1004" s="33" t="s">
        <v>24</v>
      </c>
      <c r="E1004" s="33" t="s">
        <v>58</v>
      </c>
      <c r="F1004" s="33" t="s">
        <v>28</v>
      </c>
      <c r="G1004" t="s">
        <v>7</v>
      </c>
      <c r="H1004" s="33" t="s">
        <v>30</v>
      </c>
      <c r="I1004" t="s">
        <v>45</v>
      </c>
      <c r="J1004" s="33" t="s">
        <v>35</v>
      </c>
      <c r="K1004" t="s">
        <v>39</v>
      </c>
      <c r="L1004" s="33" t="s">
        <v>46</v>
      </c>
      <c r="M1004">
        <v>790</v>
      </c>
      <c r="N1004" s="33">
        <v>8</v>
      </c>
      <c r="O1004" s="49">
        <v>0.12</v>
      </c>
      <c r="P1004" s="56">
        <f t="shared" si="15"/>
        <v>758.4</v>
      </c>
      <c r="Q1004">
        <v>5561.6</v>
      </c>
      <c r="R1004" s="58">
        <v>25</v>
      </c>
      <c r="S1004" s="31">
        <v>5586.6</v>
      </c>
    </row>
    <row r="1005" spans="1:19" x14ac:dyDescent="0.35">
      <c r="A1005" s="52">
        <v>42170</v>
      </c>
      <c r="B1005" s="33" t="s">
        <v>2066</v>
      </c>
      <c r="C1005" t="s">
        <v>2067</v>
      </c>
      <c r="D1005" s="33" t="s">
        <v>26</v>
      </c>
      <c r="E1005" s="33" t="s">
        <v>78</v>
      </c>
      <c r="F1005" s="33" t="s">
        <v>28</v>
      </c>
      <c r="G1005" t="s">
        <v>12</v>
      </c>
      <c r="H1005" s="33" t="s">
        <v>33</v>
      </c>
      <c r="I1005" t="s">
        <v>48</v>
      </c>
      <c r="J1005" s="33" t="s">
        <v>36</v>
      </c>
      <c r="K1005" t="s">
        <v>41</v>
      </c>
      <c r="L1005" s="33" t="s">
        <v>45</v>
      </c>
      <c r="M1005">
        <v>253</v>
      </c>
      <c r="N1005" s="33">
        <v>6</v>
      </c>
      <c r="O1005" s="49">
        <v>0.1</v>
      </c>
      <c r="P1005" s="56">
        <f t="shared" si="15"/>
        <v>151.80000000000001</v>
      </c>
      <c r="Q1005">
        <v>1366.2</v>
      </c>
      <c r="R1005" s="58">
        <v>33</v>
      </c>
      <c r="S1005" s="31">
        <v>1399.2</v>
      </c>
    </row>
    <row r="1006" spans="1:19" x14ac:dyDescent="0.35">
      <c r="A1006" s="52">
        <v>42393</v>
      </c>
      <c r="B1006" s="33" t="s">
        <v>2068</v>
      </c>
      <c r="C1006" t="s">
        <v>2069</v>
      </c>
      <c r="D1006" s="33" t="s">
        <v>24</v>
      </c>
      <c r="E1006" s="33" t="s">
        <v>85</v>
      </c>
      <c r="F1006" s="33" t="s">
        <v>29</v>
      </c>
      <c r="G1006" t="s">
        <v>11</v>
      </c>
      <c r="H1006" s="33" t="s">
        <v>30</v>
      </c>
      <c r="I1006" t="s">
        <v>44</v>
      </c>
      <c r="J1006" s="33" t="s">
        <v>35</v>
      </c>
      <c r="K1006" t="s">
        <v>40</v>
      </c>
      <c r="L1006" s="33" t="s">
        <v>46</v>
      </c>
      <c r="M1006">
        <v>1074</v>
      </c>
      <c r="N1006" s="33">
        <v>4</v>
      </c>
      <c r="O1006" s="49">
        <v>0.15</v>
      </c>
      <c r="P1006" s="56">
        <f t="shared" si="15"/>
        <v>644.4</v>
      </c>
      <c r="Q1006">
        <v>3651.6</v>
      </c>
      <c r="R1006" s="58">
        <v>48</v>
      </c>
      <c r="S1006" s="31">
        <v>3699.6</v>
      </c>
    </row>
    <row r="1007" spans="1:19" x14ac:dyDescent="0.35">
      <c r="A1007" s="52">
        <v>43933</v>
      </c>
      <c r="B1007" s="33" t="s">
        <v>2070</v>
      </c>
      <c r="C1007" t="s">
        <v>2071</v>
      </c>
      <c r="D1007" s="33" t="s">
        <v>26</v>
      </c>
      <c r="E1007" s="33" t="s">
        <v>58</v>
      </c>
      <c r="F1007" s="33" t="s">
        <v>29</v>
      </c>
      <c r="G1007" t="s">
        <v>13</v>
      </c>
      <c r="H1007" s="33" t="s">
        <v>32</v>
      </c>
      <c r="I1007" t="s">
        <v>46</v>
      </c>
      <c r="J1007" s="33" t="s">
        <v>37</v>
      </c>
      <c r="K1007" t="s">
        <v>42</v>
      </c>
      <c r="L1007" s="33" t="s">
        <v>44</v>
      </c>
      <c r="M1007">
        <v>75</v>
      </c>
      <c r="N1007" s="33">
        <v>15</v>
      </c>
      <c r="O1007" s="49">
        <v>0.08</v>
      </c>
      <c r="P1007" s="56">
        <f t="shared" si="15"/>
        <v>90</v>
      </c>
      <c r="Q1007">
        <v>1035</v>
      </c>
      <c r="R1007" s="58">
        <v>46</v>
      </c>
      <c r="S1007" s="31">
        <v>1081</v>
      </c>
    </row>
    <row r="1008" spans="1:19" x14ac:dyDescent="0.35">
      <c r="A1008" s="52">
        <v>44196</v>
      </c>
      <c r="B1008" s="33" t="s">
        <v>2072</v>
      </c>
      <c r="C1008" t="s">
        <v>2073</v>
      </c>
      <c r="D1008" s="33" t="s">
        <v>24</v>
      </c>
      <c r="E1008" s="33" t="s">
        <v>52</v>
      </c>
      <c r="F1008" s="33" t="s">
        <v>28</v>
      </c>
      <c r="G1008" t="s">
        <v>8</v>
      </c>
      <c r="H1008" s="33" t="s">
        <v>32</v>
      </c>
      <c r="I1008" t="s">
        <v>47</v>
      </c>
      <c r="J1008" s="33" t="s">
        <v>38</v>
      </c>
      <c r="K1008" t="s">
        <v>39</v>
      </c>
      <c r="L1008" s="33" t="s">
        <v>45</v>
      </c>
      <c r="M1008">
        <v>14</v>
      </c>
      <c r="N1008" s="33">
        <v>16</v>
      </c>
      <c r="O1008" s="49">
        <v>0.19</v>
      </c>
      <c r="P1008" s="56">
        <f t="shared" si="15"/>
        <v>42.56</v>
      </c>
      <c r="Q1008">
        <v>181.44</v>
      </c>
      <c r="R1008" s="58">
        <v>39</v>
      </c>
      <c r="S1008" s="31">
        <v>220.44</v>
      </c>
    </row>
    <row r="1009" spans="1:19" x14ac:dyDescent="0.35">
      <c r="A1009" s="52">
        <v>43300</v>
      </c>
      <c r="B1009" s="33" t="s">
        <v>2074</v>
      </c>
      <c r="C1009" t="s">
        <v>2075</v>
      </c>
      <c r="D1009" s="33" t="s">
        <v>25</v>
      </c>
      <c r="E1009" s="33" t="s">
        <v>106</v>
      </c>
      <c r="F1009" s="33" t="s">
        <v>29</v>
      </c>
      <c r="G1009" t="s">
        <v>7</v>
      </c>
      <c r="H1009" s="33" t="s">
        <v>31</v>
      </c>
      <c r="I1009" t="s">
        <v>44</v>
      </c>
      <c r="J1009" s="33" t="s">
        <v>34</v>
      </c>
      <c r="K1009" t="s">
        <v>39</v>
      </c>
      <c r="L1009" s="33" t="s">
        <v>45</v>
      </c>
      <c r="M1009">
        <v>229</v>
      </c>
      <c r="N1009" s="33">
        <v>8</v>
      </c>
      <c r="O1009" s="49">
        <v>0.2</v>
      </c>
      <c r="P1009" s="56">
        <f t="shared" si="15"/>
        <v>366.40000000000003</v>
      </c>
      <c r="Q1009">
        <v>1465.6000000000001</v>
      </c>
      <c r="R1009" s="58">
        <v>24</v>
      </c>
      <c r="S1009" s="31">
        <v>1489.6000000000001</v>
      </c>
    </row>
    <row r="1010" spans="1:19" x14ac:dyDescent="0.35">
      <c r="A1010" s="52">
        <v>43823</v>
      </c>
      <c r="B1010" s="33" t="s">
        <v>2076</v>
      </c>
      <c r="C1010" t="s">
        <v>2077</v>
      </c>
      <c r="D1010" s="33" t="s">
        <v>26</v>
      </c>
      <c r="E1010" s="33" t="s">
        <v>106</v>
      </c>
      <c r="F1010" s="33" t="s">
        <v>29</v>
      </c>
      <c r="G1010" t="s">
        <v>9</v>
      </c>
      <c r="H1010" s="33" t="s">
        <v>33</v>
      </c>
      <c r="I1010" t="s">
        <v>47</v>
      </c>
      <c r="J1010" s="33" t="s">
        <v>34</v>
      </c>
      <c r="K1010" t="s">
        <v>41</v>
      </c>
      <c r="L1010" s="33" t="s">
        <v>43</v>
      </c>
      <c r="M1010">
        <v>248</v>
      </c>
      <c r="N1010" s="33">
        <v>10</v>
      </c>
      <c r="O1010" s="49">
        <v>0.14000000000000001</v>
      </c>
      <c r="P1010" s="56">
        <f t="shared" si="15"/>
        <v>347.20000000000005</v>
      </c>
      <c r="Q1010">
        <v>2132.7999999999997</v>
      </c>
      <c r="R1010" s="58">
        <v>27</v>
      </c>
      <c r="S1010" s="31">
        <v>2159.7999999999997</v>
      </c>
    </row>
    <row r="1011" spans="1:19" x14ac:dyDescent="0.35">
      <c r="A1011" s="52">
        <v>43311</v>
      </c>
      <c r="B1011" s="33" t="s">
        <v>2078</v>
      </c>
      <c r="C1011" t="s">
        <v>2079</v>
      </c>
      <c r="D1011" s="33" t="s">
        <v>24</v>
      </c>
      <c r="E1011" s="33" t="s">
        <v>78</v>
      </c>
      <c r="F1011" s="33" t="s">
        <v>27</v>
      </c>
      <c r="G1011" t="s">
        <v>10</v>
      </c>
      <c r="H1011" s="33" t="s">
        <v>30</v>
      </c>
      <c r="I1011" t="s">
        <v>45</v>
      </c>
      <c r="J1011" s="33" t="s">
        <v>38</v>
      </c>
      <c r="K1011" t="s">
        <v>42</v>
      </c>
      <c r="L1011" s="33" t="s">
        <v>45</v>
      </c>
      <c r="M1011">
        <v>15</v>
      </c>
      <c r="N1011" s="33">
        <v>32</v>
      </c>
      <c r="O1011" s="49">
        <v>0.12</v>
      </c>
      <c r="P1011" s="56">
        <f t="shared" si="15"/>
        <v>57.599999999999994</v>
      </c>
      <c r="Q1011">
        <v>422.4</v>
      </c>
      <c r="R1011" s="58">
        <v>34</v>
      </c>
      <c r="S1011" s="31">
        <v>456.4</v>
      </c>
    </row>
    <row r="1012" spans="1:19" x14ac:dyDescent="0.35">
      <c r="A1012" s="52">
        <v>44401</v>
      </c>
      <c r="B1012" s="33" t="s">
        <v>2080</v>
      </c>
      <c r="C1012" t="s">
        <v>2081</v>
      </c>
      <c r="D1012" s="33" t="s">
        <v>26</v>
      </c>
      <c r="E1012" s="33" t="s">
        <v>68</v>
      </c>
      <c r="F1012" s="33" t="s">
        <v>29</v>
      </c>
      <c r="G1012" t="s">
        <v>13</v>
      </c>
      <c r="H1012" s="33" t="s">
        <v>32</v>
      </c>
      <c r="I1012" t="s">
        <v>44</v>
      </c>
      <c r="J1012" s="33" t="s">
        <v>34</v>
      </c>
      <c r="K1012" t="s">
        <v>41</v>
      </c>
      <c r="L1012" s="33" t="s">
        <v>46</v>
      </c>
      <c r="M1012">
        <v>240</v>
      </c>
      <c r="N1012" s="33">
        <v>10</v>
      </c>
      <c r="O1012" s="49">
        <v>0.14000000000000001</v>
      </c>
      <c r="P1012" s="56">
        <f t="shared" si="15"/>
        <v>336.00000000000006</v>
      </c>
      <c r="Q1012">
        <v>2064</v>
      </c>
      <c r="R1012" s="58">
        <v>32</v>
      </c>
      <c r="S1012" s="31">
        <v>2096</v>
      </c>
    </row>
    <row r="1013" spans="1:19" x14ac:dyDescent="0.35">
      <c r="A1013" s="52">
        <v>43343</v>
      </c>
      <c r="B1013" s="33" t="s">
        <v>2082</v>
      </c>
      <c r="C1013" t="s">
        <v>2083</v>
      </c>
      <c r="D1013" s="33" t="s">
        <v>26</v>
      </c>
      <c r="E1013" s="33" t="s">
        <v>115</v>
      </c>
      <c r="F1013" s="33" t="s">
        <v>29</v>
      </c>
      <c r="G1013" t="s">
        <v>8</v>
      </c>
      <c r="H1013" s="33" t="s">
        <v>33</v>
      </c>
      <c r="I1013" t="s">
        <v>48</v>
      </c>
      <c r="J1013" s="33" t="s">
        <v>38</v>
      </c>
      <c r="K1013" t="s">
        <v>41</v>
      </c>
      <c r="L1013" s="33" t="s">
        <v>46</v>
      </c>
      <c r="M1013">
        <v>14</v>
      </c>
      <c r="N1013" s="33">
        <v>32</v>
      </c>
      <c r="O1013" s="49">
        <v>0.13</v>
      </c>
      <c r="P1013" s="56">
        <f t="shared" si="15"/>
        <v>58.24</v>
      </c>
      <c r="Q1013">
        <v>389.76</v>
      </c>
      <c r="R1013" s="58">
        <v>30</v>
      </c>
      <c r="S1013" s="31">
        <v>419.76</v>
      </c>
    </row>
    <row r="1014" spans="1:19" x14ac:dyDescent="0.35">
      <c r="A1014" s="52">
        <v>42761</v>
      </c>
      <c r="B1014" s="33" t="s">
        <v>2084</v>
      </c>
      <c r="C1014" t="s">
        <v>2085</v>
      </c>
      <c r="D1014" s="33" t="s">
        <v>26</v>
      </c>
      <c r="E1014" s="33" t="s">
        <v>85</v>
      </c>
      <c r="F1014" s="33" t="s">
        <v>29</v>
      </c>
      <c r="G1014" t="s">
        <v>8</v>
      </c>
      <c r="H1014" s="33" t="s">
        <v>30</v>
      </c>
      <c r="I1014" t="s">
        <v>47</v>
      </c>
      <c r="J1014" s="33" t="s">
        <v>34</v>
      </c>
      <c r="K1014" t="s">
        <v>41</v>
      </c>
      <c r="L1014" s="33" t="s">
        <v>45</v>
      </c>
      <c r="M1014">
        <v>278</v>
      </c>
      <c r="N1014" s="33">
        <v>8</v>
      </c>
      <c r="O1014" s="49">
        <v>0.11</v>
      </c>
      <c r="P1014" s="56">
        <f t="shared" si="15"/>
        <v>244.64000000000001</v>
      </c>
      <c r="Q1014">
        <v>1979.3600000000001</v>
      </c>
      <c r="R1014" s="58">
        <v>34</v>
      </c>
      <c r="S1014" s="31">
        <v>2013.3600000000001</v>
      </c>
    </row>
    <row r="1015" spans="1:19" x14ac:dyDescent="0.35">
      <c r="A1015" s="52">
        <v>44132</v>
      </c>
      <c r="B1015" s="33" t="s">
        <v>2086</v>
      </c>
      <c r="C1015" t="s">
        <v>2087</v>
      </c>
      <c r="D1015" s="33" t="s">
        <v>26</v>
      </c>
      <c r="E1015" s="33" t="s">
        <v>68</v>
      </c>
      <c r="F1015" s="33" t="s">
        <v>27</v>
      </c>
      <c r="G1015" t="s">
        <v>7</v>
      </c>
      <c r="H1015" s="33" t="s">
        <v>33</v>
      </c>
      <c r="I1015" t="s">
        <v>48</v>
      </c>
      <c r="J1015" s="33" t="s">
        <v>36</v>
      </c>
      <c r="K1015" t="s">
        <v>39</v>
      </c>
      <c r="L1015" s="33" t="s">
        <v>43</v>
      </c>
      <c r="M1015">
        <v>273</v>
      </c>
      <c r="N1015" s="33">
        <v>6</v>
      </c>
      <c r="O1015" s="49">
        <v>0.09</v>
      </c>
      <c r="P1015" s="56">
        <f t="shared" si="15"/>
        <v>147.42000000000002</v>
      </c>
      <c r="Q1015">
        <v>1490.58</v>
      </c>
      <c r="R1015" s="58">
        <v>45</v>
      </c>
      <c r="S1015" s="31">
        <v>1535.58</v>
      </c>
    </row>
    <row r="1016" spans="1:19" x14ac:dyDescent="0.35">
      <c r="A1016" s="52">
        <v>43579</v>
      </c>
      <c r="B1016" s="33" t="s">
        <v>2088</v>
      </c>
      <c r="C1016" t="s">
        <v>2089</v>
      </c>
      <c r="D1016" s="33" t="s">
        <v>24</v>
      </c>
      <c r="E1016" s="33" t="s">
        <v>115</v>
      </c>
      <c r="F1016" s="33" t="s">
        <v>29</v>
      </c>
      <c r="G1016" t="s">
        <v>13</v>
      </c>
      <c r="H1016" s="33" t="s">
        <v>33</v>
      </c>
      <c r="I1016" t="s">
        <v>45</v>
      </c>
      <c r="J1016" s="33" t="s">
        <v>36</v>
      </c>
      <c r="K1016" t="s">
        <v>41</v>
      </c>
      <c r="L1016" s="33" t="s">
        <v>44</v>
      </c>
      <c r="M1016">
        <v>249</v>
      </c>
      <c r="N1016" s="33">
        <v>6</v>
      </c>
      <c r="O1016" s="49">
        <v>0.1</v>
      </c>
      <c r="P1016" s="56">
        <f t="shared" si="15"/>
        <v>149.40000000000003</v>
      </c>
      <c r="Q1016">
        <v>1344.6000000000001</v>
      </c>
      <c r="R1016" s="58">
        <v>33</v>
      </c>
      <c r="S1016" s="31">
        <v>1377.6000000000001</v>
      </c>
    </row>
    <row r="1017" spans="1:19" x14ac:dyDescent="0.35">
      <c r="A1017" s="52">
        <v>42980</v>
      </c>
      <c r="B1017" s="33" t="s">
        <v>2090</v>
      </c>
      <c r="C1017" t="s">
        <v>2091</v>
      </c>
      <c r="D1017" s="33" t="s">
        <v>26</v>
      </c>
      <c r="E1017" s="33" t="s">
        <v>58</v>
      </c>
      <c r="F1017" s="33" t="s">
        <v>29</v>
      </c>
      <c r="G1017" t="s">
        <v>11</v>
      </c>
      <c r="H1017" s="33" t="s">
        <v>33</v>
      </c>
      <c r="I1017" t="s">
        <v>48</v>
      </c>
      <c r="J1017" s="33" t="s">
        <v>34</v>
      </c>
      <c r="K1017" t="s">
        <v>42</v>
      </c>
      <c r="L1017" s="33" t="s">
        <v>44</v>
      </c>
      <c r="M1017">
        <v>223</v>
      </c>
      <c r="N1017" s="33">
        <v>4</v>
      </c>
      <c r="O1017" s="49">
        <v>0.16</v>
      </c>
      <c r="P1017" s="56">
        <f t="shared" si="15"/>
        <v>142.72</v>
      </c>
      <c r="Q1017">
        <v>749.28</v>
      </c>
      <c r="R1017" s="58">
        <v>41</v>
      </c>
      <c r="S1017" s="31">
        <v>790.28</v>
      </c>
    </row>
    <row r="1018" spans="1:19" x14ac:dyDescent="0.35">
      <c r="A1018" s="52">
        <v>43237</v>
      </c>
      <c r="B1018" s="33" t="s">
        <v>2092</v>
      </c>
      <c r="C1018" t="s">
        <v>2093</v>
      </c>
      <c r="D1018" s="33" t="s">
        <v>26</v>
      </c>
      <c r="E1018" s="33" t="s">
        <v>73</v>
      </c>
      <c r="F1018" s="33" t="s">
        <v>27</v>
      </c>
      <c r="G1018" t="s">
        <v>8</v>
      </c>
      <c r="H1018" s="33" t="s">
        <v>30</v>
      </c>
      <c r="I1018" t="s">
        <v>46</v>
      </c>
      <c r="J1018" s="33" t="s">
        <v>35</v>
      </c>
      <c r="K1018" t="s">
        <v>39</v>
      </c>
      <c r="L1018" s="33" t="s">
        <v>44</v>
      </c>
      <c r="M1018">
        <v>1173</v>
      </c>
      <c r="N1018" s="33">
        <v>8</v>
      </c>
      <c r="O1018" s="49">
        <v>0.17</v>
      </c>
      <c r="P1018" s="56">
        <f t="shared" si="15"/>
        <v>1595.2800000000002</v>
      </c>
      <c r="Q1018">
        <v>7788.7199999999993</v>
      </c>
      <c r="R1018" s="58">
        <v>34</v>
      </c>
      <c r="S1018" s="31">
        <v>7822.7199999999993</v>
      </c>
    </row>
    <row r="1019" spans="1:19" x14ac:dyDescent="0.35">
      <c r="A1019" s="52">
        <v>42903</v>
      </c>
      <c r="B1019" s="33" t="s">
        <v>2094</v>
      </c>
      <c r="C1019" t="s">
        <v>2095</v>
      </c>
      <c r="D1019" s="33" t="s">
        <v>25</v>
      </c>
      <c r="E1019" s="33" t="s">
        <v>52</v>
      </c>
      <c r="F1019" s="33" t="s">
        <v>29</v>
      </c>
      <c r="G1019" t="s">
        <v>10</v>
      </c>
      <c r="H1019" s="33" t="s">
        <v>30</v>
      </c>
      <c r="I1019" t="s">
        <v>48</v>
      </c>
      <c r="J1019" s="33" t="s">
        <v>38</v>
      </c>
      <c r="K1019" t="s">
        <v>42</v>
      </c>
      <c r="L1019" s="33" t="s">
        <v>45</v>
      </c>
      <c r="M1019">
        <v>20</v>
      </c>
      <c r="N1019" s="33">
        <v>16</v>
      </c>
      <c r="O1019" s="49">
        <v>0.1</v>
      </c>
      <c r="P1019" s="56">
        <f t="shared" si="15"/>
        <v>32</v>
      </c>
      <c r="Q1019">
        <v>288</v>
      </c>
      <c r="R1019" s="58">
        <v>34</v>
      </c>
      <c r="S1019" s="31">
        <v>322</v>
      </c>
    </row>
    <row r="1020" spans="1:19" x14ac:dyDescent="0.35">
      <c r="A1020" s="52">
        <v>43540</v>
      </c>
      <c r="B1020" s="33" t="s">
        <v>2096</v>
      </c>
      <c r="C1020" t="s">
        <v>2097</v>
      </c>
      <c r="D1020" s="33" t="s">
        <v>25</v>
      </c>
      <c r="E1020" s="33" t="s">
        <v>85</v>
      </c>
      <c r="F1020" s="33" t="s">
        <v>29</v>
      </c>
      <c r="G1020" t="s">
        <v>6</v>
      </c>
      <c r="H1020" s="33" t="s">
        <v>32</v>
      </c>
      <c r="I1020" t="s">
        <v>43</v>
      </c>
      <c r="J1020" s="33" t="s">
        <v>36</v>
      </c>
      <c r="K1020" t="s">
        <v>41</v>
      </c>
      <c r="L1020" s="33" t="s">
        <v>46</v>
      </c>
      <c r="M1020">
        <v>399</v>
      </c>
      <c r="N1020" s="33">
        <v>9</v>
      </c>
      <c r="O1020" s="49">
        <v>0.18</v>
      </c>
      <c r="P1020" s="56">
        <f t="shared" si="15"/>
        <v>646.38</v>
      </c>
      <c r="Q1020">
        <v>2944.6200000000003</v>
      </c>
      <c r="R1020" s="58">
        <v>39</v>
      </c>
      <c r="S1020" s="31">
        <v>2983.6200000000003</v>
      </c>
    </row>
    <row r="1021" spans="1:19" x14ac:dyDescent="0.35">
      <c r="A1021" s="52">
        <v>44428</v>
      </c>
      <c r="B1021" s="33" t="s">
        <v>2098</v>
      </c>
      <c r="C1021" t="s">
        <v>2099</v>
      </c>
      <c r="D1021" s="33" t="s">
        <v>25</v>
      </c>
      <c r="E1021" s="33" t="s">
        <v>52</v>
      </c>
      <c r="F1021" s="33" t="s">
        <v>27</v>
      </c>
      <c r="G1021" t="s">
        <v>13</v>
      </c>
      <c r="H1021" s="33" t="s">
        <v>33</v>
      </c>
      <c r="I1021" t="s">
        <v>44</v>
      </c>
      <c r="J1021" s="33" t="s">
        <v>37</v>
      </c>
      <c r="K1021" t="s">
        <v>42</v>
      </c>
      <c r="L1021" s="33" t="s">
        <v>46</v>
      </c>
      <c r="M1021">
        <v>52</v>
      </c>
      <c r="N1021" s="33">
        <v>25</v>
      </c>
      <c r="O1021" s="49">
        <v>0.16</v>
      </c>
      <c r="P1021" s="56">
        <f t="shared" si="15"/>
        <v>208</v>
      </c>
      <c r="Q1021">
        <v>1092</v>
      </c>
      <c r="R1021" s="58">
        <v>42</v>
      </c>
      <c r="S1021" s="31">
        <v>1134</v>
      </c>
    </row>
    <row r="1022" spans="1:19" x14ac:dyDescent="0.35">
      <c r="A1022" s="52">
        <v>43795</v>
      </c>
      <c r="B1022" s="33" t="s">
        <v>2100</v>
      </c>
      <c r="C1022" t="s">
        <v>2101</v>
      </c>
      <c r="D1022" s="33" t="s">
        <v>26</v>
      </c>
      <c r="E1022" s="33" t="s">
        <v>106</v>
      </c>
      <c r="F1022" s="33" t="s">
        <v>27</v>
      </c>
      <c r="G1022" t="s">
        <v>7</v>
      </c>
      <c r="H1022" s="33" t="s">
        <v>30</v>
      </c>
      <c r="I1022" t="s">
        <v>44</v>
      </c>
      <c r="J1022" s="33" t="s">
        <v>37</v>
      </c>
      <c r="K1022" t="s">
        <v>42</v>
      </c>
      <c r="L1022" s="33" t="s">
        <v>43</v>
      </c>
      <c r="M1022">
        <v>96</v>
      </c>
      <c r="N1022" s="33">
        <v>25</v>
      </c>
      <c r="O1022" s="49">
        <v>0.17</v>
      </c>
      <c r="P1022" s="56">
        <f t="shared" si="15"/>
        <v>408</v>
      </c>
      <c r="Q1022">
        <v>1992</v>
      </c>
      <c r="R1022" s="58">
        <v>22</v>
      </c>
      <c r="S1022" s="31">
        <v>2014</v>
      </c>
    </row>
    <row r="1023" spans="1:19" x14ac:dyDescent="0.35">
      <c r="A1023" s="52">
        <v>43939</v>
      </c>
      <c r="B1023" s="33" t="s">
        <v>2102</v>
      </c>
      <c r="C1023" t="s">
        <v>2103</v>
      </c>
      <c r="D1023" s="33" t="s">
        <v>26</v>
      </c>
      <c r="E1023" s="33" t="s">
        <v>106</v>
      </c>
      <c r="F1023" s="33" t="s">
        <v>27</v>
      </c>
      <c r="G1023" t="s">
        <v>6</v>
      </c>
      <c r="H1023" s="33" t="s">
        <v>31</v>
      </c>
      <c r="I1023" t="s">
        <v>47</v>
      </c>
      <c r="J1023" s="33" t="s">
        <v>36</v>
      </c>
      <c r="K1023" t="s">
        <v>39</v>
      </c>
      <c r="L1023" s="33" t="s">
        <v>46</v>
      </c>
      <c r="M1023">
        <v>492</v>
      </c>
      <c r="N1023" s="33">
        <v>12</v>
      </c>
      <c r="O1023" s="49">
        <v>0.15</v>
      </c>
      <c r="P1023" s="56">
        <f t="shared" si="15"/>
        <v>885.59999999999991</v>
      </c>
      <c r="Q1023">
        <v>5018.3999999999996</v>
      </c>
      <c r="R1023" s="58">
        <v>33</v>
      </c>
      <c r="S1023" s="31">
        <v>5051.3999999999996</v>
      </c>
    </row>
    <row r="1024" spans="1:19" x14ac:dyDescent="0.35">
      <c r="A1024" s="52">
        <v>43274</v>
      </c>
      <c r="B1024" s="33" t="s">
        <v>2104</v>
      </c>
      <c r="C1024" t="s">
        <v>2105</v>
      </c>
      <c r="D1024" s="33" t="s">
        <v>25</v>
      </c>
      <c r="E1024" s="33" t="s">
        <v>58</v>
      </c>
      <c r="F1024" s="33" t="s">
        <v>29</v>
      </c>
      <c r="G1024" t="s">
        <v>13</v>
      </c>
      <c r="H1024" s="33" t="s">
        <v>30</v>
      </c>
      <c r="I1024" t="s">
        <v>47</v>
      </c>
      <c r="J1024" s="33" t="s">
        <v>34</v>
      </c>
      <c r="K1024" t="s">
        <v>42</v>
      </c>
      <c r="L1024" s="33" t="s">
        <v>43</v>
      </c>
      <c r="M1024">
        <v>291</v>
      </c>
      <c r="N1024" s="33">
        <v>8</v>
      </c>
      <c r="O1024" s="49">
        <v>0.11</v>
      </c>
      <c r="P1024" s="56">
        <f t="shared" si="15"/>
        <v>256.08</v>
      </c>
      <c r="Q1024">
        <v>2071.92</v>
      </c>
      <c r="R1024" s="58">
        <v>40</v>
      </c>
      <c r="S1024" s="31">
        <v>2111.92</v>
      </c>
    </row>
    <row r="1025" spans="1:19" x14ac:dyDescent="0.35">
      <c r="A1025" s="52">
        <v>43776</v>
      </c>
      <c r="B1025" s="33" t="s">
        <v>2106</v>
      </c>
      <c r="C1025" t="s">
        <v>2107</v>
      </c>
      <c r="D1025" s="33" t="s">
        <v>26</v>
      </c>
      <c r="E1025" s="33" t="s">
        <v>106</v>
      </c>
      <c r="F1025" s="33" t="s">
        <v>29</v>
      </c>
      <c r="G1025" t="s">
        <v>9</v>
      </c>
      <c r="H1025" s="33" t="s">
        <v>30</v>
      </c>
      <c r="I1025" t="s">
        <v>46</v>
      </c>
      <c r="J1025" s="33" t="s">
        <v>37</v>
      </c>
      <c r="K1025" t="s">
        <v>40</v>
      </c>
      <c r="L1025" s="33" t="s">
        <v>43</v>
      </c>
      <c r="M1025">
        <v>36</v>
      </c>
      <c r="N1025" s="33">
        <v>15</v>
      </c>
      <c r="O1025" s="49">
        <v>0.19</v>
      </c>
      <c r="P1025" s="56">
        <f t="shared" si="15"/>
        <v>102.60000000000001</v>
      </c>
      <c r="Q1025">
        <v>437.40000000000003</v>
      </c>
      <c r="R1025" s="58">
        <v>49</v>
      </c>
      <c r="S1025" s="31">
        <v>486.40000000000003</v>
      </c>
    </row>
    <row r="1026" spans="1:19" x14ac:dyDescent="0.35">
      <c r="A1026" s="52">
        <v>43893</v>
      </c>
      <c r="B1026" s="33" t="s">
        <v>2108</v>
      </c>
      <c r="C1026" t="s">
        <v>2109</v>
      </c>
      <c r="D1026" s="33" t="s">
        <v>24</v>
      </c>
      <c r="E1026" s="33" t="s">
        <v>106</v>
      </c>
      <c r="F1026" s="33" t="s">
        <v>27</v>
      </c>
      <c r="G1026" t="s">
        <v>8</v>
      </c>
      <c r="H1026" s="33" t="s">
        <v>33</v>
      </c>
      <c r="I1026" t="s">
        <v>45</v>
      </c>
      <c r="J1026" s="33" t="s">
        <v>36</v>
      </c>
      <c r="K1026" t="s">
        <v>40</v>
      </c>
      <c r="L1026" s="33" t="s">
        <v>45</v>
      </c>
      <c r="M1026">
        <v>385</v>
      </c>
      <c r="N1026" s="33">
        <v>9</v>
      </c>
      <c r="O1026" s="49">
        <v>0.2</v>
      </c>
      <c r="P1026" s="56">
        <f t="shared" si="15"/>
        <v>693</v>
      </c>
      <c r="Q1026">
        <v>2772</v>
      </c>
      <c r="R1026" s="58">
        <v>44</v>
      </c>
      <c r="S1026" s="31">
        <v>2816</v>
      </c>
    </row>
    <row r="1027" spans="1:19" x14ac:dyDescent="0.35">
      <c r="A1027" s="52">
        <v>43702</v>
      </c>
      <c r="B1027" s="33" t="s">
        <v>2110</v>
      </c>
      <c r="C1027" t="s">
        <v>2111</v>
      </c>
      <c r="D1027" s="33" t="s">
        <v>25</v>
      </c>
      <c r="E1027" s="33" t="s">
        <v>115</v>
      </c>
      <c r="F1027" s="33" t="s">
        <v>27</v>
      </c>
      <c r="G1027" t="s">
        <v>12</v>
      </c>
      <c r="H1027" s="33" t="s">
        <v>30</v>
      </c>
      <c r="I1027" t="s">
        <v>46</v>
      </c>
      <c r="J1027" s="33" t="s">
        <v>36</v>
      </c>
      <c r="K1027" t="s">
        <v>40</v>
      </c>
      <c r="L1027" s="33" t="s">
        <v>43</v>
      </c>
      <c r="M1027">
        <v>415</v>
      </c>
      <c r="N1027" s="33">
        <v>12</v>
      </c>
      <c r="O1027" s="49">
        <v>0.09</v>
      </c>
      <c r="P1027" s="56">
        <f t="shared" ref="P1027:P1090" si="16">O1027*N1027*M1027</f>
        <v>448.20000000000005</v>
      </c>
      <c r="Q1027">
        <v>4531.8</v>
      </c>
      <c r="R1027" s="58">
        <v>44</v>
      </c>
      <c r="S1027" s="31">
        <v>4575.8</v>
      </c>
    </row>
    <row r="1028" spans="1:19" x14ac:dyDescent="0.35">
      <c r="A1028" s="52">
        <v>44222</v>
      </c>
      <c r="B1028" s="33" t="s">
        <v>2112</v>
      </c>
      <c r="C1028" t="s">
        <v>2113</v>
      </c>
      <c r="D1028" s="33" t="s">
        <v>25</v>
      </c>
      <c r="E1028" s="33" t="s">
        <v>68</v>
      </c>
      <c r="F1028" s="33" t="s">
        <v>27</v>
      </c>
      <c r="G1028" t="s">
        <v>11</v>
      </c>
      <c r="H1028" s="33" t="s">
        <v>33</v>
      </c>
      <c r="I1028" t="s">
        <v>44</v>
      </c>
      <c r="J1028" s="33" t="s">
        <v>37</v>
      </c>
      <c r="K1028" t="s">
        <v>40</v>
      </c>
      <c r="L1028" s="33" t="s">
        <v>44</v>
      </c>
      <c r="M1028">
        <v>68</v>
      </c>
      <c r="N1028" s="33">
        <v>15</v>
      </c>
      <c r="O1028" s="49">
        <v>0.14000000000000001</v>
      </c>
      <c r="P1028" s="56">
        <f t="shared" si="16"/>
        <v>142.80000000000001</v>
      </c>
      <c r="Q1028">
        <v>877.2</v>
      </c>
      <c r="R1028" s="58">
        <v>40</v>
      </c>
      <c r="S1028" s="31">
        <v>917.2</v>
      </c>
    </row>
    <row r="1029" spans="1:19" x14ac:dyDescent="0.35">
      <c r="A1029" s="52">
        <v>42563</v>
      </c>
      <c r="B1029" s="33" t="s">
        <v>2114</v>
      </c>
      <c r="C1029" t="s">
        <v>2115</v>
      </c>
      <c r="D1029" s="33" t="s">
        <v>24</v>
      </c>
      <c r="E1029" s="33" t="s">
        <v>52</v>
      </c>
      <c r="F1029" s="33" t="s">
        <v>28</v>
      </c>
      <c r="G1029" t="s">
        <v>6</v>
      </c>
      <c r="H1029" s="33" t="s">
        <v>33</v>
      </c>
      <c r="I1029" t="s">
        <v>44</v>
      </c>
      <c r="J1029" s="33" t="s">
        <v>38</v>
      </c>
      <c r="K1029" t="s">
        <v>40</v>
      </c>
      <c r="L1029" s="33" t="s">
        <v>46</v>
      </c>
      <c r="M1029">
        <v>12</v>
      </c>
      <c r="N1029" s="33">
        <v>24</v>
      </c>
      <c r="O1029" s="49">
        <v>0.2</v>
      </c>
      <c r="P1029" s="56">
        <f t="shared" si="16"/>
        <v>57.600000000000009</v>
      </c>
      <c r="Q1029">
        <v>230.40000000000003</v>
      </c>
      <c r="R1029" s="58">
        <v>26</v>
      </c>
      <c r="S1029" s="31">
        <v>256.40000000000003</v>
      </c>
    </row>
    <row r="1030" spans="1:19" x14ac:dyDescent="0.35">
      <c r="A1030" s="52">
        <v>43743</v>
      </c>
      <c r="B1030" s="33" t="s">
        <v>2116</v>
      </c>
      <c r="C1030" t="s">
        <v>2117</v>
      </c>
      <c r="D1030" s="33" t="s">
        <v>24</v>
      </c>
      <c r="E1030" s="33" t="s">
        <v>63</v>
      </c>
      <c r="F1030" s="33" t="s">
        <v>28</v>
      </c>
      <c r="G1030" t="s">
        <v>10</v>
      </c>
      <c r="H1030" s="33" t="s">
        <v>31</v>
      </c>
      <c r="I1030" t="s">
        <v>48</v>
      </c>
      <c r="J1030" s="33" t="s">
        <v>37</v>
      </c>
      <c r="K1030" t="s">
        <v>42</v>
      </c>
      <c r="L1030" s="33" t="s">
        <v>44</v>
      </c>
      <c r="M1030">
        <v>65</v>
      </c>
      <c r="N1030" s="33">
        <v>20</v>
      </c>
      <c r="O1030" s="49">
        <v>0.19</v>
      </c>
      <c r="P1030" s="56">
        <f t="shared" si="16"/>
        <v>247</v>
      </c>
      <c r="Q1030">
        <v>1053.0000000000002</v>
      </c>
      <c r="R1030" s="58">
        <v>24</v>
      </c>
      <c r="S1030" s="31">
        <v>1077.0000000000002</v>
      </c>
    </row>
    <row r="1031" spans="1:19" x14ac:dyDescent="0.35">
      <c r="A1031" s="52">
        <v>43725</v>
      </c>
      <c r="B1031" s="33" t="s">
        <v>2118</v>
      </c>
      <c r="C1031" t="s">
        <v>2119</v>
      </c>
      <c r="D1031" s="33" t="s">
        <v>26</v>
      </c>
      <c r="E1031" s="33" t="s">
        <v>52</v>
      </c>
      <c r="F1031" s="33" t="s">
        <v>27</v>
      </c>
      <c r="G1031" t="s">
        <v>12</v>
      </c>
      <c r="H1031" s="33" t="s">
        <v>31</v>
      </c>
      <c r="I1031" t="s">
        <v>46</v>
      </c>
      <c r="J1031" s="33" t="s">
        <v>34</v>
      </c>
      <c r="K1031" t="s">
        <v>42</v>
      </c>
      <c r="L1031" s="33" t="s">
        <v>44</v>
      </c>
      <c r="M1031">
        <v>207</v>
      </c>
      <c r="N1031" s="33">
        <v>4</v>
      </c>
      <c r="O1031" s="49">
        <v>0.15</v>
      </c>
      <c r="P1031" s="56">
        <f t="shared" si="16"/>
        <v>124.19999999999999</v>
      </c>
      <c r="Q1031">
        <v>703.8</v>
      </c>
      <c r="R1031" s="58">
        <v>23</v>
      </c>
      <c r="S1031" s="31">
        <v>726.8</v>
      </c>
    </row>
    <row r="1032" spans="1:19" x14ac:dyDescent="0.35">
      <c r="A1032" s="52">
        <v>42994</v>
      </c>
      <c r="B1032" s="33" t="s">
        <v>2120</v>
      </c>
      <c r="C1032" t="s">
        <v>2121</v>
      </c>
      <c r="D1032" s="33" t="s">
        <v>24</v>
      </c>
      <c r="E1032" s="33" t="s">
        <v>78</v>
      </c>
      <c r="F1032" s="33" t="s">
        <v>29</v>
      </c>
      <c r="G1032" t="s">
        <v>12</v>
      </c>
      <c r="H1032" s="33" t="s">
        <v>32</v>
      </c>
      <c r="I1032" t="s">
        <v>45</v>
      </c>
      <c r="J1032" s="33" t="s">
        <v>37</v>
      </c>
      <c r="K1032" t="s">
        <v>42</v>
      </c>
      <c r="L1032" s="33" t="s">
        <v>44</v>
      </c>
      <c r="M1032">
        <v>27</v>
      </c>
      <c r="N1032" s="33">
        <v>15</v>
      </c>
      <c r="O1032" s="49">
        <v>0.16</v>
      </c>
      <c r="P1032" s="56">
        <f t="shared" si="16"/>
        <v>64.8</v>
      </c>
      <c r="Q1032">
        <v>340.2</v>
      </c>
      <c r="R1032" s="58">
        <v>32</v>
      </c>
      <c r="S1032" s="31">
        <v>372.2</v>
      </c>
    </row>
    <row r="1033" spans="1:19" x14ac:dyDescent="0.35">
      <c r="A1033" s="52">
        <v>44176</v>
      </c>
      <c r="B1033" s="33" t="s">
        <v>2122</v>
      </c>
      <c r="C1033" t="s">
        <v>2123</v>
      </c>
      <c r="D1033" s="33" t="s">
        <v>26</v>
      </c>
      <c r="E1033" s="33" t="s">
        <v>85</v>
      </c>
      <c r="F1033" s="33" t="s">
        <v>29</v>
      </c>
      <c r="G1033" t="s">
        <v>8</v>
      </c>
      <c r="H1033" s="33" t="s">
        <v>32</v>
      </c>
      <c r="I1033" t="s">
        <v>43</v>
      </c>
      <c r="J1033" s="33" t="s">
        <v>38</v>
      </c>
      <c r="K1033" t="s">
        <v>39</v>
      </c>
      <c r="L1033" s="33" t="s">
        <v>45</v>
      </c>
      <c r="M1033">
        <v>13</v>
      </c>
      <c r="N1033" s="33">
        <v>32</v>
      </c>
      <c r="O1033" s="49">
        <v>0.15</v>
      </c>
      <c r="P1033" s="56">
        <f t="shared" si="16"/>
        <v>62.4</v>
      </c>
      <c r="Q1033">
        <v>353.59999999999997</v>
      </c>
      <c r="R1033" s="58">
        <v>21</v>
      </c>
      <c r="S1033" s="31">
        <v>374.59999999999997</v>
      </c>
    </row>
    <row r="1034" spans="1:19" x14ac:dyDescent="0.35">
      <c r="A1034" s="52">
        <v>44196</v>
      </c>
      <c r="B1034" s="33" t="s">
        <v>2124</v>
      </c>
      <c r="C1034" t="s">
        <v>2125</v>
      </c>
      <c r="D1034" s="33" t="s">
        <v>26</v>
      </c>
      <c r="E1034" s="33" t="s">
        <v>68</v>
      </c>
      <c r="F1034" s="33" t="s">
        <v>27</v>
      </c>
      <c r="G1034" t="s">
        <v>9</v>
      </c>
      <c r="H1034" s="33" t="s">
        <v>33</v>
      </c>
      <c r="I1034" t="s">
        <v>46</v>
      </c>
      <c r="J1034" s="33" t="s">
        <v>35</v>
      </c>
      <c r="K1034" t="s">
        <v>39</v>
      </c>
      <c r="L1034" s="33" t="s">
        <v>45</v>
      </c>
      <c r="M1034">
        <v>1076</v>
      </c>
      <c r="N1034" s="33">
        <v>6</v>
      </c>
      <c r="O1034" s="49">
        <v>0.2</v>
      </c>
      <c r="P1034" s="56">
        <f t="shared" si="16"/>
        <v>1291.2000000000003</v>
      </c>
      <c r="Q1034">
        <v>5164.8000000000011</v>
      </c>
      <c r="R1034" s="58">
        <v>28</v>
      </c>
      <c r="S1034" s="31">
        <v>5192.8000000000011</v>
      </c>
    </row>
    <row r="1035" spans="1:19" x14ac:dyDescent="0.35">
      <c r="A1035" s="52">
        <v>43487</v>
      </c>
      <c r="B1035" s="33" t="s">
        <v>2126</v>
      </c>
      <c r="C1035" t="s">
        <v>2127</v>
      </c>
      <c r="D1035" s="33" t="s">
        <v>26</v>
      </c>
      <c r="E1035" s="33" t="s">
        <v>55</v>
      </c>
      <c r="F1035" s="33" t="s">
        <v>28</v>
      </c>
      <c r="G1035" t="s">
        <v>8</v>
      </c>
      <c r="H1035" s="33" t="s">
        <v>32</v>
      </c>
      <c r="I1035" t="s">
        <v>46</v>
      </c>
      <c r="J1035" s="33" t="s">
        <v>38</v>
      </c>
      <c r="K1035" t="s">
        <v>40</v>
      </c>
      <c r="L1035" s="33" t="s">
        <v>43</v>
      </c>
      <c r="M1035">
        <v>11</v>
      </c>
      <c r="N1035" s="33">
        <v>16</v>
      </c>
      <c r="O1035" s="49">
        <v>0.2</v>
      </c>
      <c r="P1035" s="56">
        <f t="shared" si="16"/>
        <v>35.200000000000003</v>
      </c>
      <c r="Q1035">
        <v>140.80000000000001</v>
      </c>
      <c r="R1035" s="58">
        <v>21</v>
      </c>
      <c r="S1035" s="31">
        <v>161.80000000000001</v>
      </c>
    </row>
    <row r="1036" spans="1:19" x14ac:dyDescent="0.35">
      <c r="A1036" s="52">
        <v>44101</v>
      </c>
      <c r="B1036" s="33" t="s">
        <v>2128</v>
      </c>
      <c r="C1036" t="s">
        <v>2129</v>
      </c>
      <c r="D1036" s="33" t="s">
        <v>24</v>
      </c>
      <c r="E1036" s="33" t="s">
        <v>52</v>
      </c>
      <c r="F1036" s="33" t="s">
        <v>28</v>
      </c>
      <c r="G1036" t="s">
        <v>8</v>
      </c>
      <c r="H1036" s="33" t="s">
        <v>33</v>
      </c>
      <c r="I1036" t="s">
        <v>45</v>
      </c>
      <c r="J1036" s="33" t="s">
        <v>37</v>
      </c>
      <c r="K1036" t="s">
        <v>40</v>
      </c>
      <c r="L1036" s="33" t="s">
        <v>43</v>
      </c>
      <c r="M1036">
        <v>59</v>
      </c>
      <c r="N1036" s="33">
        <v>10</v>
      </c>
      <c r="O1036" s="49">
        <v>0.13</v>
      </c>
      <c r="P1036" s="56">
        <f t="shared" si="16"/>
        <v>76.7</v>
      </c>
      <c r="Q1036">
        <v>513.29999999999995</v>
      </c>
      <c r="R1036" s="58">
        <v>31</v>
      </c>
      <c r="S1036" s="31">
        <v>544.29999999999995</v>
      </c>
    </row>
    <row r="1037" spans="1:19" x14ac:dyDescent="0.35">
      <c r="A1037" s="52">
        <v>42165</v>
      </c>
      <c r="B1037" s="33" t="s">
        <v>2130</v>
      </c>
      <c r="C1037" t="s">
        <v>2131</v>
      </c>
      <c r="D1037" s="33" t="s">
        <v>26</v>
      </c>
      <c r="E1037" s="33" t="s">
        <v>85</v>
      </c>
      <c r="F1037" s="33" t="s">
        <v>27</v>
      </c>
      <c r="G1037" t="s">
        <v>11</v>
      </c>
      <c r="H1037" s="33" t="s">
        <v>32</v>
      </c>
      <c r="I1037" t="s">
        <v>46</v>
      </c>
      <c r="J1037" s="33" t="s">
        <v>34</v>
      </c>
      <c r="K1037" t="s">
        <v>41</v>
      </c>
      <c r="L1037" s="33" t="s">
        <v>46</v>
      </c>
      <c r="M1037">
        <v>242</v>
      </c>
      <c r="N1037" s="33">
        <v>4</v>
      </c>
      <c r="O1037" s="49">
        <v>0.13</v>
      </c>
      <c r="P1037" s="56">
        <f t="shared" si="16"/>
        <v>125.84</v>
      </c>
      <c r="Q1037">
        <v>842.16</v>
      </c>
      <c r="R1037" s="58">
        <v>49</v>
      </c>
      <c r="S1037" s="31">
        <v>891.16</v>
      </c>
    </row>
    <row r="1038" spans="1:19" x14ac:dyDescent="0.35">
      <c r="A1038" s="52">
        <v>42159</v>
      </c>
      <c r="B1038" s="33" t="s">
        <v>2132</v>
      </c>
      <c r="C1038" t="s">
        <v>2133</v>
      </c>
      <c r="D1038" s="33" t="s">
        <v>26</v>
      </c>
      <c r="E1038" s="33" t="s">
        <v>78</v>
      </c>
      <c r="F1038" s="33" t="s">
        <v>28</v>
      </c>
      <c r="G1038" t="s">
        <v>8</v>
      </c>
      <c r="H1038" s="33" t="s">
        <v>33</v>
      </c>
      <c r="I1038" t="s">
        <v>44</v>
      </c>
      <c r="J1038" s="33" t="s">
        <v>34</v>
      </c>
      <c r="K1038" t="s">
        <v>40</v>
      </c>
      <c r="L1038" s="33" t="s">
        <v>44</v>
      </c>
      <c r="M1038">
        <v>226</v>
      </c>
      <c r="N1038" s="33">
        <v>6</v>
      </c>
      <c r="O1038" s="49">
        <v>0.1</v>
      </c>
      <c r="P1038" s="56">
        <f t="shared" si="16"/>
        <v>135.60000000000002</v>
      </c>
      <c r="Q1038">
        <v>1220.4000000000001</v>
      </c>
      <c r="R1038" s="58">
        <v>37</v>
      </c>
      <c r="S1038" s="31">
        <v>1257.4000000000001</v>
      </c>
    </row>
    <row r="1039" spans="1:19" x14ac:dyDescent="0.35">
      <c r="A1039" s="52">
        <v>43193</v>
      </c>
      <c r="B1039" s="33" t="s">
        <v>2134</v>
      </c>
      <c r="C1039" t="s">
        <v>2135</v>
      </c>
      <c r="D1039" s="33" t="s">
        <v>26</v>
      </c>
      <c r="E1039" s="33" t="s">
        <v>58</v>
      </c>
      <c r="F1039" s="33" t="s">
        <v>28</v>
      </c>
      <c r="G1039" t="s">
        <v>13</v>
      </c>
      <c r="H1039" s="33" t="s">
        <v>31</v>
      </c>
      <c r="I1039" t="s">
        <v>44</v>
      </c>
      <c r="J1039" s="33" t="s">
        <v>35</v>
      </c>
      <c r="K1039" t="s">
        <v>41</v>
      </c>
      <c r="L1039" s="33" t="s">
        <v>43</v>
      </c>
      <c r="M1039">
        <v>1001</v>
      </c>
      <c r="N1039" s="33">
        <v>6</v>
      </c>
      <c r="O1039" s="49">
        <v>0.08</v>
      </c>
      <c r="P1039" s="56">
        <f t="shared" si="16"/>
        <v>480.47999999999996</v>
      </c>
      <c r="Q1039">
        <v>5525.52</v>
      </c>
      <c r="R1039" s="58">
        <v>35</v>
      </c>
      <c r="S1039" s="31">
        <v>5560.52</v>
      </c>
    </row>
    <row r="1040" spans="1:19" x14ac:dyDescent="0.35">
      <c r="A1040" s="52">
        <v>43281</v>
      </c>
      <c r="B1040" s="33" t="s">
        <v>2136</v>
      </c>
      <c r="C1040" t="s">
        <v>2137</v>
      </c>
      <c r="D1040" s="33" t="s">
        <v>25</v>
      </c>
      <c r="E1040" s="33" t="s">
        <v>85</v>
      </c>
      <c r="F1040" s="33" t="s">
        <v>29</v>
      </c>
      <c r="G1040" t="s">
        <v>9</v>
      </c>
      <c r="H1040" s="33" t="s">
        <v>31</v>
      </c>
      <c r="I1040" t="s">
        <v>45</v>
      </c>
      <c r="J1040" s="33" t="s">
        <v>38</v>
      </c>
      <c r="K1040" t="s">
        <v>42</v>
      </c>
      <c r="L1040" s="33" t="s">
        <v>44</v>
      </c>
      <c r="M1040">
        <v>15</v>
      </c>
      <c r="N1040" s="33">
        <v>40</v>
      </c>
      <c r="O1040" s="49">
        <v>0.11</v>
      </c>
      <c r="P1040" s="56">
        <f t="shared" si="16"/>
        <v>66</v>
      </c>
      <c r="Q1040">
        <v>534</v>
      </c>
      <c r="R1040" s="58">
        <v>46</v>
      </c>
      <c r="S1040" s="31">
        <v>580</v>
      </c>
    </row>
    <row r="1041" spans="1:19" x14ac:dyDescent="0.35">
      <c r="A1041" s="52">
        <v>42918</v>
      </c>
      <c r="B1041" s="33" t="s">
        <v>2138</v>
      </c>
      <c r="C1041" t="s">
        <v>2139</v>
      </c>
      <c r="D1041" s="33" t="s">
        <v>24</v>
      </c>
      <c r="E1041" s="33" t="s">
        <v>115</v>
      </c>
      <c r="F1041" s="33" t="s">
        <v>28</v>
      </c>
      <c r="G1041" t="s">
        <v>7</v>
      </c>
      <c r="H1041" s="33" t="s">
        <v>30</v>
      </c>
      <c r="I1041" t="s">
        <v>48</v>
      </c>
      <c r="J1041" s="33" t="s">
        <v>34</v>
      </c>
      <c r="K1041" t="s">
        <v>39</v>
      </c>
      <c r="L1041" s="33" t="s">
        <v>45</v>
      </c>
      <c r="M1041">
        <v>274</v>
      </c>
      <c r="N1041" s="33">
        <v>4</v>
      </c>
      <c r="O1041" s="49">
        <v>0.09</v>
      </c>
      <c r="P1041" s="56">
        <f t="shared" si="16"/>
        <v>98.64</v>
      </c>
      <c r="Q1041">
        <v>997.36</v>
      </c>
      <c r="R1041" s="58">
        <v>24</v>
      </c>
      <c r="S1041" s="31">
        <v>1021.36</v>
      </c>
    </row>
    <row r="1042" spans="1:19" x14ac:dyDescent="0.35">
      <c r="A1042" s="52">
        <v>44497</v>
      </c>
      <c r="B1042" s="33" t="s">
        <v>2140</v>
      </c>
      <c r="C1042" t="s">
        <v>2141</v>
      </c>
      <c r="D1042" s="33" t="s">
        <v>24</v>
      </c>
      <c r="E1042" s="33" t="s">
        <v>68</v>
      </c>
      <c r="F1042" s="33" t="s">
        <v>27</v>
      </c>
      <c r="G1042" t="s">
        <v>6</v>
      </c>
      <c r="H1042" s="33" t="s">
        <v>33</v>
      </c>
      <c r="I1042" t="s">
        <v>46</v>
      </c>
      <c r="J1042" s="33" t="s">
        <v>36</v>
      </c>
      <c r="K1042" t="s">
        <v>42</v>
      </c>
      <c r="L1042" s="33" t="s">
        <v>46</v>
      </c>
      <c r="M1042">
        <v>471</v>
      </c>
      <c r="N1042" s="33">
        <v>15</v>
      </c>
      <c r="O1042" s="49">
        <v>0.19</v>
      </c>
      <c r="P1042" s="56">
        <f t="shared" si="16"/>
        <v>1342.3500000000001</v>
      </c>
      <c r="Q1042">
        <v>5722.6500000000005</v>
      </c>
      <c r="R1042" s="58">
        <v>25</v>
      </c>
      <c r="S1042" s="31">
        <v>5747.6500000000005</v>
      </c>
    </row>
    <row r="1043" spans="1:19" x14ac:dyDescent="0.35">
      <c r="A1043" s="52">
        <v>42303</v>
      </c>
      <c r="B1043" s="33" t="s">
        <v>2142</v>
      </c>
      <c r="C1043" t="s">
        <v>2143</v>
      </c>
      <c r="D1043" s="33" t="s">
        <v>26</v>
      </c>
      <c r="E1043" s="33" t="s">
        <v>73</v>
      </c>
      <c r="F1043" s="33" t="s">
        <v>27</v>
      </c>
      <c r="G1043" t="s">
        <v>6</v>
      </c>
      <c r="H1043" s="33" t="s">
        <v>31</v>
      </c>
      <c r="I1043" t="s">
        <v>48</v>
      </c>
      <c r="J1043" s="33" t="s">
        <v>34</v>
      </c>
      <c r="K1043" t="s">
        <v>41</v>
      </c>
      <c r="L1043" s="33" t="s">
        <v>43</v>
      </c>
      <c r="M1043">
        <v>254</v>
      </c>
      <c r="N1043" s="33">
        <v>8</v>
      </c>
      <c r="O1043" s="49">
        <v>0.18</v>
      </c>
      <c r="P1043" s="56">
        <f t="shared" si="16"/>
        <v>365.76</v>
      </c>
      <c r="Q1043">
        <v>1666.2400000000002</v>
      </c>
      <c r="R1043" s="58">
        <v>37</v>
      </c>
      <c r="S1043" s="31">
        <v>1703.2400000000002</v>
      </c>
    </row>
    <row r="1044" spans="1:19" x14ac:dyDescent="0.35">
      <c r="A1044" s="52">
        <v>44055</v>
      </c>
      <c r="B1044" s="33" t="s">
        <v>2144</v>
      </c>
      <c r="C1044" t="s">
        <v>2145</v>
      </c>
      <c r="D1044" s="33" t="s">
        <v>26</v>
      </c>
      <c r="E1044" s="33" t="s">
        <v>78</v>
      </c>
      <c r="F1044" s="33" t="s">
        <v>27</v>
      </c>
      <c r="G1044" t="s">
        <v>6</v>
      </c>
      <c r="H1044" s="33" t="s">
        <v>33</v>
      </c>
      <c r="I1044" t="s">
        <v>45</v>
      </c>
      <c r="J1044" s="33" t="s">
        <v>35</v>
      </c>
      <c r="K1044" t="s">
        <v>39</v>
      </c>
      <c r="L1044" s="33" t="s">
        <v>45</v>
      </c>
      <c r="M1044">
        <v>827</v>
      </c>
      <c r="N1044" s="33">
        <v>4</v>
      </c>
      <c r="O1044" s="49">
        <v>0.19</v>
      </c>
      <c r="P1044" s="56">
        <f t="shared" si="16"/>
        <v>628.52</v>
      </c>
      <c r="Q1044">
        <v>2679.48</v>
      </c>
      <c r="R1044" s="58">
        <v>49</v>
      </c>
      <c r="S1044" s="31">
        <v>2728.48</v>
      </c>
    </row>
    <row r="1045" spans="1:19" x14ac:dyDescent="0.35">
      <c r="A1045" s="52">
        <v>42342</v>
      </c>
      <c r="B1045" s="33" t="s">
        <v>2146</v>
      </c>
      <c r="C1045" t="s">
        <v>2147</v>
      </c>
      <c r="D1045" s="33" t="s">
        <v>25</v>
      </c>
      <c r="E1045" s="33" t="s">
        <v>58</v>
      </c>
      <c r="F1045" s="33" t="s">
        <v>27</v>
      </c>
      <c r="G1045" t="s">
        <v>13</v>
      </c>
      <c r="H1045" s="33" t="s">
        <v>32</v>
      </c>
      <c r="I1045" t="s">
        <v>48</v>
      </c>
      <c r="J1045" s="33" t="s">
        <v>38</v>
      </c>
      <c r="K1045" t="s">
        <v>42</v>
      </c>
      <c r="L1045" s="33" t="s">
        <v>46</v>
      </c>
      <c r="M1045">
        <v>20</v>
      </c>
      <c r="N1045" s="33">
        <v>40</v>
      </c>
      <c r="O1045" s="49">
        <v>0.08</v>
      </c>
      <c r="P1045" s="56">
        <f t="shared" si="16"/>
        <v>64</v>
      </c>
      <c r="Q1045">
        <v>736.00000000000011</v>
      </c>
      <c r="R1045" s="58">
        <v>48</v>
      </c>
      <c r="S1045" s="31">
        <v>784.00000000000011</v>
      </c>
    </row>
    <row r="1046" spans="1:19" x14ac:dyDescent="0.35">
      <c r="A1046" s="52">
        <v>42824</v>
      </c>
      <c r="B1046" s="33" t="s">
        <v>2148</v>
      </c>
      <c r="C1046" t="s">
        <v>2149</v>
      </c>
      <c r="D1046" s="33" t="s">
        <v>24</v>
      </c>
      <c r="E1046" s="33" t="s">
        <v>85</v>
      </c>
      <c r="F1046" s="33" t="s">
        <v>28</v>
      </c>
      <c r="G1046" t="s">
        <v>7</v>
      </c>
      <c r="H1046" s="33" t="s">
        <v>30</v>
      </c>
      <c r="I1046" t="s">
        <v>45</v>
      </c>
      <c r="J1046" s="33" t="s">
        <v>36</v>
      </c>
      <c r="K1046" t="s">
        <v>40</v>
      </c>
      <c r="L1046" s="33" t="s">
        <v>44</v>
      </c>
      <c r="M1046">
        <v>236</v>
      </c>
      <c r="N1046" s="33">
        <v>6</v>
      </c>
      <c r="O1046" s="49">
        <v>0.14000000000000001</v>
      </c>
      <c r="P1046" s="56">
        <f t="shared" si="16"/>
        <v>198.24</v>
      </c>
      <c r="Q1046">
        <v>1217.76</v>
      </c>
      <c r="R1046" s="58">
        <v>27</v>
      </c>
      <c r="S1046" s="31">
        <v>1244.76</v>
      </c>
    </row>
    <row r="1047" spans="1:19" x14ac:dyDescent="0.35">
      <c r="A1047" s="52">
        <v>44579</v>
      </c>
      <c r="B1047" s="33" t="s">
        <v>2150</v>
      </c>
      <c r="C1047" t="s">
        <v>2151</v>
      </c>
      <c r="D1047" s="33" t="s">
        <v>24</v>
      </c>
      <c r="E1047" s="33" t="s">
        <v>115</v>
      </c>
      <c r="F1047" s="33" t="s">
        <v>29</v>
      </c>
      <c r="G1047" t="s">
        <v>12</v>
      </c>
      <c r="H1047" s="33" t="s">
        <v>31</v>
      </c>
      <c r="I1047" t="s">
        <v>46</v>
      </c>
      <c r="J1047" s="33" t="s">
        <v>38</v>
      </c>
      <c r="K1047" t="s">
        <v>41</v>
      </c>
      <c r="L1047" s="33" t="s">
        <v>44</v>
      </c>
      <c r="M1047">
        <v>18</v>
      </c>
      <c r="N1047" s="33">
        <v>40</v>
      </c>
      <c r="O1047" s="49">
        <v>0.13</v>
      </c>
      <c r="P1047" s="56">
        <f t="shared" si="16"/>
        <v>93.600000000000009</v>
      </c>
      <c r="Q1047">
        <v>626.4</v>
      </c>
      <c r="R1047" s="58">
        <v>46</v>
      </c>
      <c r="S1047" s="31">
        <v>672.4</v>
      </c>
    </row>
    <row r="1048" spans="1:19" x14ac:dyDescent="0.35">
      <c r="A1048" s="52">
        <v>42577</v>
      </c>
      <c r="B1048" s="33" t="s">
        <v>2152</v>
      </c>
      <c r="C1048" t="s">
        <v>2153</v>
      </c>
      <c r="D1048" s="33" t="s">
        <v>26</v>
      </c>
      <c r="E1048" s="33" t="s">
        <v>58</v>
      </c>
      <c r="F1048" s="33" t="s">
        <v>29</v>
      </c>
      <c r="G1048" t="s">
        <v>7</v>
      </c>
      <c r="H1048" s="33" t="s">
        <v>33</v>
      </c>
      <c r="I1048" t="s">
        <v>46</v>
      </c>
      <c r="J1048" s="33" t="s">
        <v>38</v>
      </c>
      <c r="K1048" t="s">
        <v>42</v>
      </c>
      <c r="L1048" s="33" t="s">
        <v>43</v>
      </c>
      <c r="M1048">
        <v>15</v>
      </c>
      <c r="N1048" s="33">
        <v>32</v>
      </c>
      <c r="O1048" s="49">
        <v>0.1</v>
      </c>
      <c r="P1048" s="56">
        <f t="shared" si="16"/>
        <v>48</v>
      </c>
      <c r="Q1048">
        <v>432</v>
      </c>
      <c r="R1048" s="58">
        <v>38</v>
      </c>
      <c r="S1048" s="31">
        <v>470</v>
      </c>
    </row>
    <row r="1049" spans="1:19" x14ac:dyDescent="0.35">
      <c r="A1049" s="52">
        <v>43820</v>
      </c>
      <c r="B1049" s="33" t="s">
        <v>2154</v>
      </c>
      <c r="C1049" t="s">
        <v>2155</v>
      </c>
      <c r="D1049" s="33" t="s">
        <v>24</v>
      </c>
      <c r="E1049" s="33" t="s">
        <v>58</v>
      </c>
      <c r="F1049" s="33" t="s">
        <v>27</v>
      </c>
      <c r="G1049" t="s">
        <v>13</v>
      </c>
      <c r="H1049" s="33" t="s">
        <v>30</v>
      </c>
      <c r="I1049" t="s">
        <v>45</v>
      </c>
      <c r="J1049" s="33" t="s">
        <v>37</v>
      </c>
      <c r="K1049" t="s">
        <v>42</v>
      </c>
      <c r="L1049" s="33" t="s">
        <v>44</v>
      </c>
      <c r="M1049">
        <v>64</v>
      </c>
      <c r="N1049" s="33">
        <v>25</v>
      </c>
      <c r="O1049" s="49">
        <v>0.15</v>
      </c>
      <c r="P1049" s="56">
        <f t="shared" si="16"/>
        <v>240</v>
      </c>
      <c r="Q1049">
        <v>1360</v>
      </c>
      <c r="R1049" s="58">
        <v>45</v>
      </c>
      <c r="S1049" s="31">
        <v>1405</v>
      </c>
    </row>
    <row r="1050" spans="1:19" x14ac:dyDescent="0.35">
      <c r="A1050" s="52">
        <v>43663</v>
      </c>
      <c r="B1050" s="33" t="s">
        <v>2156</v>
      </c>
      <c r="C1050" t="s">
        <v>2157</v>
      </c>
      <c r="D1050" s="33" t="s">
        <v>26</v>
      </c>
      <c r="E1050" s="33" t="s">
        <v>68</v>
      </c>
      <c r="F1050" s="33" t="s">
        <v>27</v>
      </c>
      <c r="G1050" t="s">
        <v>12</v>
      </c>
      <c r="H1050" s="33" t="s">
        <v>32</v>
      </c>
      <c r="I1050" t="s">
        <v>44</v>
      </c>
      <c r="J1050" s="33" t="s">
        <v>36</v>
      </c>
      <c r="K1050" t="s">
        <v>41</v>
      </c>
      <c r="L1050" s="33" t="s">
        <v>45</v>
      </c>
      <c r="M1050">
        <v>417</v>
      </c>
      <c r="N1050" s="33">
        <v>6</v>
      </c>
      <c r="O1050" s="49">
        <v>0.1</v>
      </c>
      <c r="P1050" s="56">
        <f t="shared" si="16"/>
        <v>250.20000000000005</v>
      </c>
      <c r="Q1050">
        <v>2251.8000000000002</v>
      </c>
      <c r="R1050" s="58">
        <v>29</v>
      </c>
      <c r="S1050" s="31">
        <v>2280.8000000000002</v>
      </c>
    </row>
    <row r="1051" spans="1:19" x14ac:dyDescent="0.35">
      <c r="A1051" s="52">
        <v>42458</v>
      </c>
      <c r="B1051" s="33" t="s">
        <v>2158</v>
      </c>
      <c r="C1051" t="s">
        <v>2159</v>
      </c>
      <c r="D1051" s="33" t="s">
        <v>24</v>
      </c>
      <c r="E1051" s="33" t="s">
        <v>58</v>
      </c>
      <c r="F1051" s="33" t="s">
        <v>28</v>
      </c>
      <c r="G1051" t="s">
        <v>10</v>
      </c>
      <c r="H1051" s="33" t="s">
        <v>31</v>
      </c>
      <c r="I1051" t="s">
        <v>46</v>
      </c>
      <c r="J1051" s="33" t="s">
        <v>34</v>
      </c>
      <c r="K1051" t="s">
        <v>42</v>
      </c>
      <c r="L1051" s="33" t="s">
        <v>46</v>
      </c>
      <c r="M1051">
        <v>278</v>
      </c>
      <c r="N1051" s="33">
        <v>6</v>
      </c>
      <c r="O1051" s="49">
        <v>0.17</v>
      </c>
      <c r="P1051" s="56">
        <f t="shared" si="16"/>
        <v>283.56</v>
      </c>
      <c r="Q1051">
        <v>1384.4399999999998</v>
      </c>
      <c r="R1051" s="58">
        <v>21</v>
      </c>
      <c r="S1051" s="31">
        <v>1405.4399999999998</v>
      </c>
    </row>
    <row r="1052" spans="1:19" x14ac:dyDescent="0.35">
      <c r="A1052" s="52">
        <v>43688</v>
      </c>
      <c r="B1052" s="33" t="s">
        <v>2160</v>
      </c>
      <c r="C1052" t="s">
        <v>2161</v>
      </c>
      <c r="D1052" s="33" t="s">
        <v>24</v>
      </c>
      <c r="E1052" s="33" t="s">
        <v>85</v>
      </c>
      <c r="F1052" s="33" t="s">
        <v>28</v>
      </c>
      <c r="G1052" t="s">
        <v>8</v>
      </c>
      <c r="H1052" s="33" t="s">
        <v>30</v>
      </c>
      <c r="I1052" t="s">
        <v>43</v>
      </c>
      <c r="J1052" s="33" t="s">
        <v>38</v>
      </c>
      <c r="K1052" t="s">
        <v>41</v>
      </c>
      <c r="L1052" s="33" t="s">
        <v>44</v>
      </c>
      <c r="M1052">
        <v>16</v>
      </c>
      <c r="N1052" s="33">
        <v>32</v>
      </c>
      <c r="O1052" s="49">
        <v>0.2</v>
      </c>
      <c r="P1052" s="56">
        <f t="shared" si="16"/>
        <v>102.4</v>
      </c>
      <c r="Q1052">
        <v>409.6</v>
      </c>
      <c r="R1052" s="58">
        <v>22</v>
      </c>
      <c r="S1052" s="31">
        <v>431.6</v>
      </c>
    </row>
    <row r="1053" spans="1:19" x14ac:dyDescent="0.35">
      <c r="A1053" s="52">
        <v>42280</v>
      </c>
      <c r="B1053" s="33" t="s">
        <v>2162</v>
      </c>
      <c r="C1053" t="s">
        <v>2163</v>
      </c>
      <c r="D1053" s="33" t="s">
        <v>26</v>
      </c>
      <c r="E1053" s="33" t="s">
        <v>55</v>
      </c>
      <c r="F1053" s="33" t="s">
        <v>28</v>
      </c>
      <c r="G1053" t="s">
        <v>13</v>
      </c>
      <c r="H1053" s="33" t="s">
        <v>33</v>
      </c>
      <c r="I1053" t="s">
        <v>46</v>
      </c>
      <c r="J1053" s="33" t="s">
        <v>37</v>
      </c>
      <c r="K1053" t="s">
        <v>39</v>
      </c>
      <c r="L1053" s="33" t="s">
        <v>45</v>
      </c>
      <c r="M1053">
        <v>62</v>
      </c>
      <c r="N1053" s="33">
        <v>10</v>
      </c>
      <c r="O1053" s="49">
        <v>0.19</v>
      </c>
      <c r="P1053" s="56">
        <f t="shared" si="16"/>
        <v>117.8</v>
      </c>
      <c r="Q1053">
        <v>502.2000000000001</v>
      </c>
      <c r="R1053" s="58">
        <v>20</v>
      </c>
      <c r="S1053" s="31">
        <v>522.20000000000005</v>
      </c>
    </row>
    <row r="1054" spans="1:19" x14ac:dyDescent="0.35">
      <c r="A1054" s="52">
        <v>43372</v>
      </c>
      <c r="B1054" s="33" t="s">
        <v>2164</v>
      </c>
      <c r="C1054" t="s">
        <v>2165</v>
      </c>
      <c r="D1054" s="33" t="s">
        <v>26</v>
      </c>
      <c r="E1054" s="33" t="s">
        <v>63</v>
      </c>
      <c r="F1054" s="33" t="s">
        <v>27</v>
      </c>
      <c r="G1054" t="s">
        <v>11</v>
      </c>
      <c r="H1054" s="33" t="s">
        <v>31</v>
      </c>
      <c r="I1054" t="s">
        <v>45</v>
      </c>
      <c r="J1054" s="33" t="s">
        <v>38</v>
      </c>
      <c r="K1054" t="s">
        <v>42</v>
      </c>
      <c r="L1054" s="33" t="s">
        <v>44</v>
      </c>
      <c r="M1054">
        <v>20</v>
      </c>
      <c r="N1054" s="33">
        <v>24</v>
      </c>
      <c r="O1054" s="49">
        <v>0.19</v>
      </c>
      <c r="P1054" s="56">
        <f t="shared" si="16"/>
        <v>91.200000000000017</v>
      </c>
      <c r="Q1054">
        <v>388.8</v>
      </c>
      <c r="R1054" s="58">
        <v>30</v>
      </c>
      <c r="S1054" s="31">
        <v>418.8</v>
      </c>
    </row>
    <row r="1055" spans="1:19" x14ac:dyDescent="0.35">
      <c r="A1055" s="52">
        <v>43894</v>
      </c>
      <c r="B1055" s="33" t="s">
        <v>2166</v>
      </c>
      <c r="C1055" t="s">
        <v>2167</v>
      </c>
      <c r="D1055" s="33" t="s">
        <v>26</v>
      </c>
      <c r="E1055" s="33" t="s">
        <v>115</v>
      </c>
      <c r="F1055" s="33" t="s">
        <v>27</v>
      </c>
      <c r="G1055" t="s">
        <v>9</v>
      </c>
      <c r="H1055" s="33" t="s">
        <v>30</v>
      </c>
      <c r="I1055" t="s">
        <v>47</v>
      </c>
      <c r="J1055" s="33" t="s">
        <v>35</v>
      </c>
      <c r="K1055" t="s">
        <v>41</v>
      </c>
      <c r="L1055" s="33" t="s">
        <v>44</v>
      </c>
      <c r="M1055">
        <v>936</v>
      </c>
      <c r="N1055" s="33">
        <v>6</v>
      </c>
      <c r="O1055" s="49">
        <v>0.17</v>
      </c>
      <c r="P1055" s="56">
        <f t="shared" si="16"/>
        <v>954.72</v>
      </c>
      <c r="Q1055">
        <v>4661.28</v>
      </c>
      <c r="R1055" s="58">
        <v>33</v>
      </c>
      <c r="S1055" s="31">
        <v>4694.28</v>
      </c>
    </row>
    <row r="1056" spans="1:19" x14ac:dyDescent="0.35">
      <c r="A1056" s="52">
        <v>42446</v>
      </c>
      <c r="B1056" s="33" t="s">
        <v>2168</v>
      </c>
      <c r="C1056" t="s">
        <v>2169</v>
      </c>
      <c r="D1056" s="33" t="s">
        <v>24</v>
      </c>
      <c r="E1056" s="33" t="s">
        <v>106</v>
      </c>
      <c r="F1056" s="33" t="s">
        <v>27</v>
      </c>
      <c r="G1056" t="s">
        <v>12</v>
      </c>
      <c r="H1056" s="33" t="s">
        <v>30</v>
      </c>
      <c r="I1056" t="s">
        <v>44</v>
      </c>
      <c r="J1056" s="33" t="s">
        <v>34</v>
      </c>
      <c r="K1056" t="s">
        <v>41</v>
      </c>
      <c r="L1056" s="33" t="s">
        <v>44</v>
      </c>
      <c r="M1056">
        <v>219</v>
      </c>
      <c r="N1056" s="33">
        <v>8</v>
      </c>
      <c r="O1056" s="49">
        <v>0.12</v>
      </c>
      <c r="P1056" s="56">
        <f t="shared" si="16"/>
        <v>210.23999999999998</v>
      </c>
      <c r="Q1056">
        <v>1541.76</v>
      </c>
      <c r="R1056" s="58">
        <v>43</v>
      </c>
      <c r="S1056" s="31">
        <v>1584.76</v>
      </c>
    </row>
    <row r="1057" spans="1:19" x14ac:dyDescent="0.35">
      <c r="A1057" s="52">
        <v>43225</v>
      </c>
      <c r="B1057" s="33" t="s">
        <v>2170</v>
      </c>
      <c r="C1057" t="s">
        <v>2171</v>
      </c>
      <c r="D1057" s="33" t="s">
        <v>25</v>
      </c>
      <c r="E1057" s="33" t="s">
        <v>63</v>
      </c>
      <c r="F1057" s="33" t="s">
        <v>27</v>
      </c>
      <c r="G1057" t="s">
        <v>12</v>
      </c>
      <c r="H1057" s="33" t="s">
        <v>30</v>
      </c>
      <c r="I1057" t="s">
        <v>43</v>
      </c>
      <c r="J1057" s="33" t="s">
        <v>38</v>
      </c>
      <c r="K1057" t="s">
        <v>40</v>
      </c>
      <c r="L1057" s="33" t="s">
        <v>44</v>
      </c>
      <c r="M1057">
        <v>12</v>
      </c>
      <c r="N1057" s="33">
        <v>40</v>
      </c>
      <c r="O1057" s="49">
        <v>0.17</v>
      </c>
      <c r="P1057" s="56">
        <f t="shared" si="16"/>
        <v>81.600000000000009</v>
      </c>
      <c r="Q1057">
        <v>398.4</v>
      </c>
      <c r="R1057" s="58">
        <v>30</v>
      </c>
      <c r="S1057" s="31">
        <v>428.4</v>
      </c>
    </row>
    <row r="1058" spans="1:19" x14ac:dyDescent="0.35">
      <c r="A1058" s="52">
        <v>43596</v>
      </c>
      <c r="B1058" s="33" t="s">
        <v>2172</v>
      </c>
      <c r="C1058" t="s">
        <v>2173</v>
      </c>
      <c r="D1058" s="33" t="s">
        <v>26</v>
      </c>
      <c r="E1058" s="33" t="s">
        <v>106</v>
      </c>
      <c r="F1058" s="33" t="s">
        <v>29</v>
      </c>
      <c r="G1058" t="s">
        <v>7</v>
      </c>
      <c r="H1058" s="33" t="s">
        <v>32</v>
      </c>
      <c r="I1058" t="s">
        <v>44</v>
      </c>
      <c r="J1058" s="33" t="s">
        <v>35</v>
      </c>
      <c r="K1058" t="s">
        <v>42</v>
      </c>
      <c r="L1058" s="33" t="s">
        <v>43</v>
      </c>
      <c r="M1058">
        <v>1014</v>
      </c>
      <c r="N1058" s="33">
        <v>8</v>
      </c>
      <c r="O1058" s="49">
        <v>0.17</v>
      </c>
      <c r="P1058" s="56">
        <f t="shared" si="16"/>
        <v>1379.0400000000002</v>
      </c>
      <c r="Q1058">
        <v>6732.96</v>
      </c>
      <c r="R1058" s="58">
        <v>31</v>
      </c>
      <c r="S1058" s="31">
        <v>6763.96</v>
      </c>
    </row>
    <row r="1059" spans="1:19" x14ac:dyDescent="0.35">
      <c r="A1059" s="52">
        <v>43157</v>
      </c>
      <c r="B1059" s="33" t="s">
        <v>2174</v>
      </c>
      <c r="C1059" t="s">
        <v>2175</v>
      </c>
      <c r="D1059" s="33" t="s">
        <v>24</v>
      </c>
      <c r="E1059" s="33" t="s">
        <v>85</v>
      </c>
      <c r="F1059" s="33" t="s">
        <v>27</v>
      </c>
      <c r="G1059" t="s">
        <v>9</v>
      </c>
      <c r="H1059" s="33" t="s">
        <v>33</v>
      </c>
      <c r="I1059" t="s">
        <v>44</v>
      </c>
      <c r="J1059" s="33" t="s">
        <v>38</v>
      </c>
      <c r="K1059" t="s">
        <v>39</v>
      </c>
      <c r="L1059" s="33" t="s">
        <v>45</v>
      </c>
      <c r="M1059">
        <v>14</v>
      </c>
      <c r="N1059" s="33">
        <v>16</v>
      </c>
      <c r="O1059" s="49">
        <v>0.18</v>
      </c>
      <c r="P1059" s="56">
        <f t="shared" si="16"/>
        <v>40.32</v>
      </c>
      <c r="Q1059">
        <v>183.68</v>
      </c>
      <c r="R1059" s="58">
        <v>49</v>
      </c>
      <c r="S1059" s="31">
        <v>232.68</v>
      </c>
    </row>
    <row r="1060" spans="1:19" x14ac:dyDescent="0.35">
      <c r="A1060" s="52">
        <v>44431</v>
      </c>
      <c r="B1060" s="33" t="s">
        <v>2176</v>
      </c>
      <c r="C1060" t="s">
        <v>2177</v>
      </c>
      <c r="D1060" s="33" t="s">
        <v>24</v>
      </c>
      <c r="E1060" s="33" t="s">
        <v>68</v>
      </c>
      <c r="F1060" s="33" t="s">
        <v>27</v>
      </c>
      <c r="G1060" t="s">
        <v>12</v>
      </c>
      <c r="H1060" s="33" t="s">
        <v>31</v>
      </c>
      <c r="I1060" t="s">
        <v>43</v>
      </c>
      <c r="J1060" s="33" t="s">
        <v>38</v>
      </c>
      <c r="K1060" t="s">
        <v>39</v>
      </c>
      <c r="L1060" s="33" t="s">
        <v>45</v>
      </c>
      <c r="M1060">
        <v>19</v>
      </c>
      <c r="N1060" s="33">
        <v>24</v>
      </c>
      <c r="O1060" s="49">
        <v>0.11</v>
      </c>
      <c r="P1060" s="56">
        <f t="shared" si="16"/>
        <v>50.160000000000004</v>
      </c>
      <c r="Q1060">
        <v>405.84</v>
      </c>
      <c r="R1060" s="58">
        <v>23</v>
      </c>
      <c r="S1060" s="31">
        <v>428.84</v>
      </c>
    </row>
    <row r="1061" spans="1:19" x14ac:dyDescent="0.35">
      <c r="A1061" s="52">
        <v>42518</v>
      </c>
      <c r="B1061" s="33" t="s">
        <v>2178</v>
      </c>
      <c r="C1061" t="s">
        <v>2179</v>
      </c>
      <c r="D1061" s="33" t="s">
        <v>24</v>
      </c>
      <c r="E1061" s="33" t="s">
        <v>73</v>
      </c>
      <c r="F1061" s="33" t="s">
        <v>28</v>
      </c>
      <c r="G1061" t="s">
        <v>12</v>
      </c>
      <c r="H1061" s="33" t="s">
        <v>30</v>
      </c>
      <c r="I1061" t="s">
        <v>43</v>
      </c>
      <c r="J1061" s="33" t="s">
        <v>36</v>
      </c>
      <c r="K1061" t="s">
        <v>41</v>
      </c>
      <c r="L1061" s="33" t="s">
        <v>45</v>
      </c>
      <c r="M1061">
        <v>358</v>
      </c>
      <c r="N1061" s="33">
        <v>9</v>
      </c>
      <c r="O1061" s="49">
        <v>0.1</v>
      </c>
      <c r="P1061" s="56">
        <f t="shared" si="16"/>
        <v>322.2</v>
      </c>
      <c r="Q1061">
        <v>2899.7999999999997</v>
      </c>
      <c r="R1061" s="58">
        <v>20</v>
      </c>
      <c r="S1061" s="31">
        <v>2919.7999999999997</v>
      </c>
    </row>
    <row r="1062" spans="1:19" x14ac:dyDescent="0.35">
      <c r="A1062" s="52">
        <v>42113</v>
      </c>
      <c r="B1062" s="33" t="s">
        <v>2180</v>
      </c>
      <c r="C1062" t="s">
        <v>2181</v>
      </c>
      <c r="D1062" s="33" t="s">
        <v>26</v>
      </c>
      <c r="E1062" s="33" t="s">
        <v>68</v>
      </c>
      <c r="F1062" s="33" t="s">
        <v>28</v>
      </c>
      <c r="G1062" t="s">
        <v>9</v>
      </c>
      <c r="H1062" s="33" t="s">
        <v>32</v>
      </c>
      <c r="I1062" t="s">
        <v>44</v>
      </c>
      <c r="J1062" s="33" t="s">
        <v>35</v>
      </c>
      <c r="K1062" t="s">
        <v>42</v>
      </c>
      <c r="L1062" s="33" t="s">
        <v>44</v>
      </c>
      <c r="M1062">
        <v>1190</v>
      </c>
      <c r="N1062" s="33">
        <v>10</v>
      </c>
      <c r="O1062" s="49">
        <v>0.13</v>
      </c>
      <c r="P1062" s="56">
        <f t="shared" si="16"/>
        <v>1547</v>
      </c>
      <c r="Q1062">
        <v>10353</v>
      </c>
      <c r="R1062" s="58">
        <v>44</v>
      </c>
      <c r="S1062" s="31">
        <v>10397</v>
      </c>
    </row>
    <row r="1063" spans="1:19" x14ac:dyDescent="0.35">
      <c r="A1063" s="52">
        <v>44048</v>
      </c>
      <c r="B1063" s="33" t="s">
        <v>2182</v>
      </c>
      <c r="C1063" t="s">
        <v>2183</v>
      </c>
      <c r="D1063" s="33" t="s">
        <v>24</v>
      </c>
      <c r="E1063" s="33" t="s">
        <v>63</v>
      </c>
      <c r="F1063" s="33" t="s">
        <v>28</v>
      </c>
      <c r="G1063" t="s">
        <v>6</v>
      </c>
      <c r="H1063" s="33" t="s">
        <v>31</v>
      </c>
      <c r="I1063" t="s">
        <v>47</v>
      </c>
      <c r="J1063" s="33" t="s">
        <v>37</v>
      </c>
      <c r="K1063" t="s">
        <v>39</v>
      </c>
      <c r="L1063" s="33" t="s">
        <v>43</v>
      </c>
      <c r="M1063">
        <v>45</v>
      </c>
      <c r="N1063" s="33">
        <v>25</v>
      </c>
      <c r="O1063" s="49">
        <v>0.17</v>
      </c>
      <c r="P1063" s="56">
        <f t="shared" si="16"/>
        <v>191.25</v>
      </c>
      <c r="Q1063">
        <v>933.75</v>
      </c>
      <c r="R1063" s="58">
        <v>27</v>
      </c>
      <c r="S1063" s="31">
        <v>960.75</v>
      </c>
    </row>
    <row r="1064" spans="1:19" x14ac:dyDescent="0.35">
      <c r="A1064" s="52">
        <v>43096</v>
      </c>
      <c r="B1064" s="33" t="s">
        <v>2184</v>
      </c>
      <c r="C1064" t="s">
        <v>2185</v>
      </c>
      <c r="D1064" s="33" t="s">
        <v>24</v>
      </c>
      <c r="E1064" s="33" t="s">
        <v>58</v>
      </c>
      <c r="F1064" s="33" t="s">
        <v>28</v>
      </c>
      <c r="G1064" t="s">
        <v>6</v>
      </c>
      <c r="H1064" s="33" t="s">
        <v>31</v>
      </c>
      <c r="I1064" t="s">
        <v>45</v>
      </c>
      <c r="J1064" s="33" t="s">
        <v>38</v>
      </c>
      <c r="K1064" t="s">
        <v>41</v>
      </c>
      <c r="L1064" s="33" t="s">
        <v>44</v>
      </c>
      <c r="M1064">
        <v>10</v>
      </c>
      <c r="N1064" s="33">
        <v>24</v>
      </c>
      <c r="O1064" s="49">
        <v>0.1</v>
      </c>
      <c r="P1064" s="56">
        <f t="shared" si="16"/>
        <v>24.000000000000004</v>
      </c>
      <c r="Q1064">
        <v>216</v>
      </c>
      <c r="R1064" s="58">
        <v>37</v>
      </c>
      <c r="S1064" s="31">
        <v>253</v>
      </c>
    </row>
    <row r="1065" spans="1:19" x14ac:dyDescent="0.35">
      <c r="A1065" s="52">
        <v>43661</v>
      </c>
      <c r="B1065" s="33" t="s">
        <v>2186</v>
      </c>
      <c r="C1065" t="s">
        <v>2187</v>
      </c>
      <c r="D1065" s="33" t="s">
        <v>24</v>
      </c>
      <c r="E1065" s="33" t="s">
        <v>58</v>
      </c>
      <c r="F1065" s="33" t="s">
        <v>29</v>
      </c>
      <c r="G1065" t="s">
        <v>8</v>
      </c>
      <c r="H1065" s="33" t="s">
        <v>30</v>
      </c>
      <c r="I1065" t="s">
        <v>46</v>
      </c>
      <c r="J1065" s="33" t="s">
        <v>38</v>
      </c>
      <c r="K1065" t="s">
        <v>40</v>
      </c>
      <c r="L1065" s="33" t="s">
        <v>43</v>
      </c>
      <c r="M1065">
        <v>10</v>
      </c>
      <c r="N1065" s="33">
        <v>16</v>
      </c>
      <c r="O1065" s="49">
        <v>0.18</v>
      </c>
      <c r="P1065" s="56">
        <f t="shared" si="16"/>
        <v>28.799999999999997</v>
      </c>
      <c r="Q1065">
        <v>131.20000000000002</v>
      </c>
      <c r="R1065" s="58">
        <v>40</v>
      </c>
      <c r="S1065" s="31">
        <v>171.20000000000002</v>
      </c>
    </row>
    <row r="1066" spans="1:19" x14ac:dyDescent="0.35">
      <c r="A1066" s="52">
        <v>43199</v>
      </c>
      <c r="B1066" s="33" t="s">
        <v>2188</v>
      </c>
      <c r="C1066" t="s">
        <v>2189</v>
      </c>
      <c r="D1066" s="33" t="s">
        <v>25</v>
      </c>
      <c r="E1066" s="33" t="s">
        <v>52</v>
      </c>
      <c r="F1066" s="33" t="s">
        <v>27</v>
      </c>
      <c r="G1066" t="s">
        <v>13</v>
      </c>
      <c r="H1066" s="33" t="s">
        <v>31</v>
      </c>
      <c r="I1066" t="s">
        <v>45</v>
      </c>
      <c r="J1066" s="33" t="s">
        <v>36</v>
      </c>
      <c r="K1066" t="s">
        <v>41</v>
      </c>
      <c r="L1066" s="33" t="s">
        <v>46</v>
      </c>
      <c r="M1066">
        <v>466</v>
      </c>
      <c r="N1066" s="33">
        <v>6</v>
      </c>
      <c r="O1066" s="49">
        <v>0.13</v>
      </c>
      <c r="P1066" s="56">
        <f t="shared" si="16"/>
        <v>363.48</v>
      </c>
      <c r="Q1066">
        <v>2432.52</v>
      </c>
      <c r="R1066" s="58">
        <v>40</v>
      </c>
      <c r="S1066" s="31">
        <v>2472.52</v>
      </c>
    </row>
    <row r="1067" spans="1:19" x14ac:dyDescent="0.35">
      <c r="A1067" s="52">
        <v>43235</v>
      </c>
      <c r="B1067" s="33" t="s">
        <v>2190</v>
      </c>
      <c r="C1067" t="s">
        <v>2191</v>
      </c>
      <c r="D1067" s="33" t="s">
        <v>25</v>
      </c>
      <c r="E1067" s="33" t="s">
        <v>78</v>
      </c>
      <c r="F1067" s="33" t="s">
        <v>29</v>
      </c>
      <c r="G1067" t="s">
        <v>13</v>
      </c>
      <c r="H1067" s="33" t="s">
        <v>33</v>
      </c>
      <c r="I1067" t="s">
        <v>44</v>
      </c>
      <c r="J1067" s="33" t="s">
        <v>34</v>
      </c>
      <c r="K1067" t="s">
        <v>39</v>
      </c>
      <c r="L1067" s="33" t="s">
        <v>45</v>
      </c>
      <c r="M1067">
        <v>292</v>
      </c>
      <c r="N1067" s="33">
        <v>6</v>
      </c>
      <c r="O1067" s="49">
        <v>0.1</v>
      </c>
      <c r="P1067" s="56">
        <f t="shared" si="16"/>
        <v>175.20000000000002</v>
      </c>
      <c r="Q1067">
        <v>1576.8000000000002</v>
      </c>
      <c r="R1067" s="58">
        <v>47</v>
      </c>
      <c r="S1067" s="31">
        <v>1623.8000000000002</v>
      </c>
    </row>
    <row r="1068" spans="1:19" x14ac:dyDescent="0.35">
      <c r="A1068" s="52">
        <v>42769</v>
      </c>
      <c r="B1068" s="33" t="s">
        <v>2192</v>
      </c>
      <c r="C1068" t="s">
        <v>2193</v>
      </c>
      <c r="D1068" s="33" t="s">
        <v>24</v>
      </c>
      <c r="E1068" s="33" t="s">
        <v>55</v>
      </c>
      <c r="F1068" s="33" t="s">
        <v>29</v>
      </c>
      <c r="G1068" t="s">
        <v>9</v>
      </c>
      <c r="H1068" s="33" t="s">
        <v>30</v>
      </c>
      <c r="I1068" t="s">
        <v>45</v>
      </c>
      <c r="J1068" s="33" t="s">
        <v>35</v>
      </c>
      <c r="K1068" t="s">
        <v>41</v>
      </c>
      <c r="L1068" s="33" t="s">
        <v>45</v>
      </c>
      <c r="M1068">
        <v>945</v>
      </c>
      <c r="N1068" s="33">
        <v>6</v>
      </c>
      <c r="O1068" s="49">
        <v>0.17</v>
      </c>
      <c r="P1068" s="56">
        <f t="shared" si="16"/>
        <v>963.9</v>
      </c>
      <c r="Q1068">
        <v>4706.0999999999995</v>
      </c>
      <c r="R1068" s="58">
        <v>36</v>
      </c>
      <c r="S1068" s="31">
        <v>4742.0999999999995</v>
      </c>
    </row>
    <row r="1069" spans="1:19" x14ac:dyDescent="0.35">
      <c r="A1069" s="52">
        <v>42177</v>
      </c>
      <c r="B1069" s="33" t="s">
        <v>2194</v>
      </c>
      <c r="C1069" t="s">
        <v>2195</v>
      </c>
      <c r="D1069" s="33" t="s">
        <v>25</v>
      </c>
      <c r="E1069" s="33" t="s">
        <v>55</v>
      </c>
      <c r="F1069" s="33" t="s">
        <v>27</v>
      </c>
      <c r="G1069" t="s">
        <v>8</v>
      </c>
      <c r="H1069" s="33" t="s">
        <v>30</v>
      </c>
      <c r="I1069" t="s">
        <v>45</v>
      </c>
      <c r="J1069" s="33" t="s">
        <v>36</v>
      </c>
      <c r="K1069" t="s">
        <v>39</v>
      </c>
      <c r="L1069" s="33" t="s">
        <v>45</v>
      </c>
      <c r="M1069">
        <v>492</v>
      </c>
      <c r="N1069" s="33">
        <v>9</v>
      </c>
      <c r="O1069" s="49">
        <v>0.18</v>
      </c>
      <c r="P1069" s="56">
        <f t="shared" si="16"/>
        <v>797.04</v>
      </c>
      <c r="Q1069">
        <v>3630.9600000000005</v>
      </c>
      <c r="R1069" s="58">
        <v>29</v>
      </c>
      <c r="S1069" s="31">
        <v>3659.9600000000005</v>
      </c>
    </row>
    <row r="1070" spans="1:19" x14ac:dyDescent="0.35">
      <c r="A1070" s="52">
        <v>42674</v>
      </c>
      <c r="B1070" s="33" t="s">
        <v>2196</v>
      </c>
      <c r="C1070" t="s">
        <v>2197</v>
      </c>
      <c r="D1070" s="33" t="s">
        <v>24</v>
      </c>
      <c r="E1070" s="33" t="s">
        <v>68</v>
      </c>
      <c r="F1070" s="33" t="s">
        <v>28</v>
      </c>
      <c r="G1070" t="s">
        <v>13</v>
      </c>
      <c r="H1070" s="33" t="s">
        <v>31</v>
      </c>
      <c r="I1070" t="s">
        <v>45</v>
      </c>
      <c r="J1070" s="33" t="s">
        <v>35</v>
      </c>
      <c r="K1070" t="s">
        <v>39</v>
      </c>
      <c r="L1070" s="33" t="s">
        <v>45</v>
      </c>
      <c r="M1070">
        <v>709</v>
      </c>
      <c r="N1070" s="33">
        <v>6</v>
      </c>
      <c r="O1070" s="49">
        <v>0.11</v>
      </c>
      <c r="P1070" s="56">
        <f t="shared" si="16"/>
        <v>467.94</v>
      </c>
      <c r="Q1070">
        <v>3786.06</v>
      </c>
      <c r="R1070" s="58">
        <v>35</v>
      </c>
      <c r="S1070" s="31">
        <v>3821.06</v>
      </c>
    </row>
    <row r="1071" spans="1:19" x14ac:dyDescent="0.35">
      <c r="A1071" s="52">
        <v>43718</v>
      </c>
      <c r="B1071" s="33" t="s">
        <v>2198</v>
      </c>
      <c r="C1071" t="s">
        <v>2199</v>
      </c>
      <c r="D1071" s="33" t="s">
        <v>26</v>
      </c>
      <c r="E1071" s="33" t="s">
        <v>115</v>
      </c>
      <c r="F1071" s="33" t="s">
        <v>27</v>
      </c>
      <c r="G1071" t="s">
        <v>7</v>
      </c>
      <c r="H1071" s="33" t="s">
        <v>32</v>
      </c>
      <c r="I1071" t="s">
        <v>44</v>
      </c>
      <c r="J1071" s="33" t="s">
        <v>35</v>
      </c>
      <c r="K1071" t="s">
        <v>42</v>
      </c>
      <c r="L1071" s="33" t="s">
        <v>44</v>
      </c>
      <c r="M1071">
        <v>839</v>
      </c>
      <c r="N1071" s="33">
        <v>4</v>
      </c>
      <c r="O1071" s="49">
        <v>0.13</v>
      </c>
      <c r="P1071" s="56">
        <f t="shared" si="16"/>
        <v>436.28000000000003</v>
      </c>
      <c r="Q1071">
        <v>2919.72</v>
      </c>
      <c r="R1071" s="58">
        <v>20</v>
      </c>
      <c r="S1071" s="31">
        <v>2939.72</v>
      </c>
    </row>
    <row r="1072" spans="1:19" x14ac:dyDescent="0.35">
      <c r="A1072" s="52">
        <v>42349</v>
      </c>
      <c r="B1072" s="33" t="s">
        <v>2200</v>
      </c>
      <c r="C1072" t="s">
        <v>2201</v>
      </c>
      <c r="D1072" s="33" t="s">
        <v>26</v>
      </c>
      <c r="E1072" s="33" t="s">
        <v>115</v>
      </c>
      <c r="F1072" s="33" t="s">
        <v>27</v>
      </c>
      <c r="G1072" t="s">
        <v>7</v>
      </c>
      <c r="H1072" s="33" t="s">
        <v>32</v>
      </c>
      <c r="I1072" t="s">
        <v>44</v>
      </c>
      <c r="J1072" s="33" t="s">
        <v>37</v>
      </c>
      <c r="K1072" t="s">
        <v>41</v>
      </c>
      <c r="L1072" s="33" t="s">
        <v>43</v>
      </c>
      <c r="M1072">
        <v>50</v>
      </c>
      <c r="N1072" s="33">
        <v>20</v>
      </c>
      <c r="O1072" s="49">
        <v>0.09</v>
      </c>
      <c r="P1072" s="56">
        <f t="shared" si="16"/>
        <v>89.999999999999986</v>
      </c>
      <c r="Q1072">
        <v>910</v>
      </c>
      <c r="R1072" s="58">
        <v>37</v>
      </c>
      <c r="S1072" s="31">
        <v>947</v>
      </c>
    </row>
    <row r="1073" spans="1:19" x14ac:dyDescent="0.35">
      <c r="A1073" s="52">
        <v>42192</v>
      </c>
      <c r="B1073" s="33" t="s">
        <v>2202</v>
      </c>
      <c r="C1073" t="s">
        <v>2203</v>
      </c>
      <c r="D1073" s="33" t="s">
        <v>26</v>
      </c>
      <c r="E1073" s="33" t="s">
        <v>55</v>
      </c>
      <c r="F1073" s="33" t="s">
        <v>27</v>
      </c>
      <c r="G1073" t="s">
        <v>10</v>
      </c>
      <c r="H1073" s="33" t="s">
        <v>32</v>
      </c>
      <c r="I1073" t="s">
        <v>43</v>
      </c>
      <c r="J1073" s="33" t="s">
        <v>34</v>
      </c>
      <c r="K1073" t="s">
        <v>39</v>
      </c>
      <c r="L1073" s="33" t="s">
        <v>46</v>
      </c>
      <c r="M1073">
        <v>273</v>
      </c>
      <c r="N1073" s="33">
        <v>4</v>
      </c>
      <c r="O1073" s="49">
        <v>0.2</v>
      </c>
      <c r="P1073" s="56">
        <f t="shared" si="16"/>
        <v>218.4</v>
      </c>
      <c r="Q1073">
        <v>873.6</v>
      </c>
      <c r="R1073" s="58">
        <v>48</v>
      </c>
      <c r="S1073" s="31">
        <v>921.6</v>
      </c>
    </row>
    <row r="1074" spans="1:19" x14ac:dyDescent="0.35">
      <c r="A1074" s="52">
        <v>43522</v>
      </c>
      <c r="B1074" s="33" t="s">
        <v>2204</v>
      </c>
      <c r="C1074" t="s">
        <v>2205</v>
      </c>
      <c r="D1074" s="33" t="s">
        <v>26</v>
      </c>
      <c r="E1074" s="33" t="s">
        <v>85</v>
      </c>
      <c r="F1074" s="33" t="s">
        <v>27</v>
      </c>
      <c r="G1074" t="s">
        <v>8</v>
      </c>
      <c r="H1074" s="33" t="s">
        <v>33</v>
      </c>
      <c r="I1074" t="s">
        <v>46</v>
      </c>
      <c r="J1074" s="33" t="s">
        <v>34</v>
      </c>
      <c r="K1074" t="s">
        <v>39</v>
      </c>
      <c r="L1074" s="33" t="s">
        <v>46</v>
      </c>
      <c r="M1074">
        <v>201</v>
      </c>
      <c r="N1074" s="33">
        <v>8</v>
      </c>
      <c r="O1074" s="49">
        <v>0.12</v>
      </c>
      <c r="P1074" s="56">
        <f t="shared" si="16"/>
        <v>192.95999999999998</v>
      </c>
      <c r="Q1074">
        <v>1415.04</v>
      </c>
      <c r="R1074" s="58">
        <v>29</v>
      </c>
      <c r="S1074" s="31">
        <v>1444.04</v>
      </c>
    </row>
    <row r="1075" spans="1:19" x14ac:dyDescent="0.35">
      <c r="A1075" s="52">
        <v>44387</v>
      </c>
      <c r="B1075" s="33" t="s">
        <v>2206</v>
      </c>
      <c r="C1075" t="s">
        <v>2207</v>
      </c>
      <c r="D1075" s="33" t="s">
        <v>26</v>
      </c>
      <c r="E1075" s="33" t="s">
        <v>106</v>
      </c>
      <c r="F1075" s="33" t="s">
        <v>28</v>
      </c>
      <c r="G1075" t="s">
        <v>12</v>
      </c>
      <c r="H1075" s="33" t="s">
        <v>33</v>
      </c>
      <c r="I1075" t="s">
        <v>48</v>
      </c>
      <c r="J1075" s="33" t="s">
        <v>34</v>
      </c>
      <c r="K1075" t="s">
        <v>41</v>
      </c>
      <c r="L1075" s="33" t="s">
        <v>44</v>
      </c>
      <c r="M1075">
        <v>238</v>
      </c>
      <c r="N1075" s="33">
        <v>4</v>
      </c>
      <c r="O1075" s="49">
        <v>0.14000000000000001</v>
      </c>
      <c r="P1075" s="56">
        <f t="shared" si="16"/>
        <v>133.28</v>
      </c>
      <c r="Q1075">
        <v>818.72</v>
      </c>
      <c r="R1075" s="58">
        <v>44</v>
      </c>
      <c r="S1075" s="31">
        <v>862.72</v>
      </c>
    </row>
    <row r="1076" spans="1:19" x14ac:dyDescent="0.35">
      <c r="A1076" s="52">
        <v>43124</v>
      </c>
      <c r="B1076" s="33" t="s">
        <v>2208</v>
      </c>
      <c r="C1076" t="s">
        <v>2209</v>
      </c>
      <c r="D1076" s="33" t="s">
        <v>24</v>
      </c>
      <c r="E1076" s="33" t="s">
        <v>85</v>
      </c>
      <c r="F1076" s="33" t="s">
        <v>27</v>
      </c>
      <c r="G1076" t="s">
        <v>7</v>
      </c>
      <c r="H1076" s="33" t="s">
        <v>30</v>
      </c>
      <c r="I1076" t="s">
        <v>47</v>
      </c>
      <c r="J1076" s="33" t="s">
        <v>34</v>
      </c>
      <c r="K1076" t="s">
        <v>42</v>
      </c>
      <c r="L1076" s="33" t="s">
        <v>45</v>
      </c>
      <c r="M1076">
        <v>264</v>
      </c>
      <c r="N1076" s="33">
        <v>4</v>
      </c>
      <c r="O1076" s="49">
        <v>0.19</v>
      </c>
      <c r="P1076" s="56">
        <f t="shared" si="16"/>
        <v>200.64000000000001</v>
      </c>
      <c r="Q1076">
        <v>855.36</v>
      </c>
      <c r="R1076" s="58">
        <v>22</v>
      </c>
      <c r="S1076" s="31">
        <v>877.36</v>
      </c>
    </row>
    <row r="1077" spans="1:19" x14ac:dyDescent="0.35">
      <c r="A1077" s="52">
        <v>44273</v>
      </c>
      <c r="B1077" s="33" t="s">
        <v>2210</v>
      </c>
      <c r="C1077" t="s">
        <v>2211</v>
      </c>
      <c r="D1077" s="33" t="s">
        <v>25</v>
      </c>
      <c r="E1077" s="33" t="s">
        <v>78</v>
      </c>
      <c r="F1077" s="33" t="s">
        <v>27</v>
      </c>
      <c r="G1077" t="s">
        <v>8</v>
      </c>
      <c r="H1077" s="33" t="s">
        <v>31</v>
      </c>
      <c r="I1077" t="s">
        <v>48</v>
      </c>
      <c r="J1077" s="33" t="s">
        <v>37</v>
      </c>
      <c r="K1077" t="s">
        <v>41</v>
      </c>
      <c r="L1077" s="33" t="s">
        <v>44</v>
      </c>
      <c r="M1077">
        <v>56</v>
      </c>
      <c r="N1077" s="33">
        <v>10</v>
      </c>
      <c r="O1077" s="49">
        <v>0.2</v>
      </c>
      <c r="P1077" s="56">
        <f t="shared" si="16"/>
        <v>112</v>
      </c>
      <c r="Q1077">
        <v>448</v>
      </c>
      <c r="R1077" s="58">
        <v>37</v>
      </c>
      <c r="S1077" s="31">
        <v>485</v>
      </c>
    </row>
    <row r="1078" spans="1:19" x14ac:dyDescent="0.35">
      <c r="A1078" s="52">
        <v>42190</v>
      </c>
      <c r="B1078" s="33" t="s">
        <v>2212</v>
      </c>
      <c r="C1078" t="s">
        <v>2213</v>
      </c>
      <c r="D1078" s="33" t="s">
        <v>24</v>
      </c>
      <c r="E1078" s="33" t="s">
        <v>58</v>
      </c>
      <c r="F1078" s="33" t="s">
        <v>27</v>
      </c>
      <c r="G1078" t="s">
        <v>12</v>
      </c>
      <c r="H1078" s="33" t="s">
        <v>33</v>
      </c>
      <c r="I1078" t="s">
        <v>44</v>
      </c>
      <c r="J1078" s="33" t="s">
        <v>38</v>
      </c>
      <c r="K1078" t="s">
        <v>41</v>
      </c>
      <c r="L1078" s="33" t="s">
        <v>43</v>
      </c>
      <c r="M1078">
        <v>20</v>
      </c>
      <c r="N1078" s="33">
        <v>32</v>
      </c>
      <c r="O1078" s="49">
        <v>0.16</v>
      </c>
      <c r="P1078" s="56">
        <f t="shared" si="16"/>
        <v>102.4</v>
      </c>
      <c r="Q1078">
        <v>537.6</v>
      </c>
      <c r="R1078" s="58">
        <v>38</v>
      </c>
      <c r="S1078" s="31">
        <v>575.6</v>
      </c>
    </row>
    <row r="1079" spans="1:19" x14ac:dyDescent="0.35">
      <c r="A1079" s="52">
        <v>42286</v>
      </c>
      <c r="B1079" s="33" t="s">
        <v>2214</v>
      </c>
      <c r="C1079" t="s">
        <v>2215</v>
      </c>
      <c r="D1079" s="33" t="s">
        <v>24</v>
      </c>
      <c r="E1079" s="33" t="s">
        <v>55</v>
      </c>
      <c r="F1079" s="33" t="s">
        <v>29</v>
      </c>
      <c r="G1079" t="s">
        <v>8</v>
      </c>
      <c r="H1079" s="33" t="s">
        <v>31</v>
      </c>
      <c r="I1079" t="s">
        <v>46</v>
      </c>
      <c r="J1079" s="33" t="s">
        <v>35</v>
      </c>
      <c r="K1079" t="s">
        <v>42</v>
      </c>
      <c r="L1079" s="33" t="s">
        <v>45</v>
      </c>
      <c r="M1079">
        <v>1163</v>
      </c>
      <c r="N1079" s="33">
        <v>8</v>
      </c>
      <c r="O1079" s="49">
        <v>0.18</v>
      </c>
      <c r="P1079" s="56">
        <f t="shared" si="16"/>
        <v>1674.72</v>
      </c>
      <c r="Q1079">
        <v>7629.2800000000007</v>
      </c>
      <c r="R1079" s="58">
        <v>30</v>
      </c>
      <c r="S1079" s="31">
        <v>7659.2800000000007</v>
      </c>
    </row>
    <row r="1080" spans="1:19" x14ac:dyDescent="0.35">
      <c r="A1080" s="52">
        <v>44098</v>
      </c>
      <c r="B1080" s="33" t="s">
        <v>2216</v>
      </c>
      <c r="C1080" t="s">
        <v>2217</v>
      </c>
      <c r="D1080" s="33" t="s">
        <v>24</v>
      </c>
      <c r="E1080" s="33" t="s">
        <v>68</v>
      </c>
      <c r="F1080" s="33" t="s">
        <v>29</v>
      </c>
      <c r="G1080" t="s">
        <v>12</v>
      </c>
      <c r="H1080" s="33" t="s">
        <v>30</v>
      </c>
      <c r="I1080" t="s">
        <v>45</v>
      </c>
      <c r="J1080" s="33" t="s">
        <v>37</v>
      </c>
      <c r="K1080" t="s">
        <v>42</v>
      </c>
      <c r="L1080" s="33" t="s">
        <v>46</v>
      </c>
      <c r="M1080">
        <v>98</v>
      </c>
      <c r="N1080" s="33">
        <v>25</v>
      </c>
      <c r="O1080" s="49">
        <v>0.11</v>
      </c>
      <c r="P1080" s="56">
        <f t="shared" si="16"/>
        <v>269.5</v>
      </c>
      <c r="Q1080">
        <v>2180.5</v>
      </c>
      <c r="R1080" s="58">
        <v>48</v>
      </c>
      <c r="S1080" s="31">
        <v>2228.5</v>
      </c>
    </row>
    <row r="1081" spans="1:19" x14ac:dyDescent="0.35">
      <c r="A1081" s="52">
        <v>44362</v>
      </c>
      <c r="B1081" s="33" t="s">
        <v>2218</v>
      </c>
      <c r="C1081" t="s">
        <v>2219</v>
      </c>
      <c r="D1081" s="33" t="s">
        <v>25</v>
      </c>
      <c r="E1081" s="33" t="s">
        <v>85</v>
      </c>
      <c r="F1081" s="33" t="s">
        <v>28</v>
      </c>
      <c r="G1081" t="s">
        <v>10</v>
      </c>
      <c r="H1081" s="33" t="s">
        <v>32</v>
      </c>
      <c r="I1081" t="s">
        <v>43</v>
      </c>
      <c r="J1081" s="33" t="s">
        <v>34</v>
      </c>
      <c r="K1081" t="s">
        <v>40</v>
      </c>
      <c r="L1081" s="33" t="s">
        <v>43</v>
      </c>
      <c r="M1081">
        <v>260</v>
      </c>
      <c r="N1081" s="33">
        <v>4</v>
      </c>
      <c r="O1081" s="49">
        <v>0.08</v>
      </c>
      <c r="P1081" s="56">
        <f t="shared" si="16"/>
        <v>83.2</v>
      </c>
      <c r="Q1081">
        <v>956.80000000000007</v>
      </c>
      <c r="R1081" s="58">
        <v>39</v>
      </c>
      <c r="S1081" s="31">
        <v>995.80000000000007</v>
      </c>
    </row>
    <row r="1082" spans="1:19" x14ac:dyDescent="0.35">
      <c r="A1082" s="52">
        <v>44441</v>
      </c>
      <c r="B1082" s="33" t="s">
        <v>2220</v>
      </c>
      <c r="C1082" t="s">
        <v>2221</v>
      </c>
      <c r="D1082" s="33" t="s">
        <v>25</v>
      </c>
      <c r="E1082" s="33" t="s">
        <v>78</v>
      </c>
      <c r="F1082" s="33" t="s">
        <v>27</v>
      </c>
      <c r="G1082" t="s">
        <v>6</v>
      </c>
      <c r="H1082" s="33" t="s">
        <v>33</v>
      </c>
      <c r="I1082" t="s">
        <v>47</v>
      </c>
      <c r="J1082" s="33" t="s">
        <v>38</v>
      </c>
      <c r="K1082" t="s">
        <v>39</v>
      </c>
      <c r="L1082" s="33" t="s">
        <v>44</v>
      </c>
      <c r="M1082">
        <v>19</v>
      </c>
      <c r="N1082" s="33">
        <v>40</v>
      </c>
      <c r="O1082" s="49">
        <v>0.19</v>
      </c>
      <c r="P1082" s="56">
        <f t="shared" si="16"/>
        <v>144.4</v>
      </c>
      <c r="Q1082">
        <v>615.60000000000014</v>
      </c>
      <c r="R1082" s="58">
        <v>42</v>
      </c>
      <c r="S1082" s="31">
        <v>657.60000000000014</v>
      </c>
    </row>
    <row r="1083" spans="1:19" x14ac:dyDescent="0.35">
      <c r="A1083" s="52">
        <v>44449</v>
      </c>
      <c r="B1083" s="33" t="s">
        <v>2222</v>
      </c>
      <c r="C1083" t="s">
        <v>2223</v>
      </c>
      <c r="D1083" s="33" t="s">
        <v>24</v>
      </c>
      <c r="E1083" s="33" t="s">
        <v>73</v>
      </c>
      <c r="F1083" s="33" t="s">
        <v>27</v>
      </c>
      <c r="G1083" t="s">
        <v>6</v>
      </c>
      <c r="H1083" s="33" t="s">
        <v>32</v>
      </c>
      <c r="I1083" t="s">
        <v>44</v>
      </c>
      <c r="J1083" s="33" t="s">
        <v>37</v>
      </c>
      <c r="K1083" t="s">
        <v>39</v>
      </c>
      <c r="L1083" s="33" t="s">
        <v>44</v>
      </c>
      <c r="M1083">
        <v>50</v>
      </c>
      <c r="N1083" s="33">
        <v>10</v>
      </c>
      <c r="O1083" s="49">
        <v>0.18</v>
      </c>
      <c r="P1083" s="56">
        <f t="shared" si="16"/>
        <v>89.999999999999986</v>
      </c>
      <c r="Q1083">
        <v>410.00000000000006</v>
      </c>
      <c r="R1083" s="58">
        <v>37</v>
      </c>
      <c r="S1083" s="31">
        <v>447.00000000000006</v>
      </c>
    </row>
    <row r="1084" spans="1:19" x14ac:dyDescent="0.35">
      <c r="A1084" s="52">
        <v>44135</v>
      </c>
      <c r="B1084" s="33" t="s">
        <v>2224</v>
      </c>
      <c r="C1084" t="s">
        <v>2225</v>
      </c>
      <c r="D1084" s="33" t="s">
        <v>26</v>
      </c>
      <c r="E1084" s="33" t="s">
        <v>78</v>
      </c>
      <c r="F1084" s="33" t="s">
        <v>28</v>
      </c>
      <c r="G1084" t="s">
        <v>7</v>
      </c>
      <c r="H1084" s="33" t="s">
        <v>30</v>
      </c>
      <c r="I1084" t="s">
        <v>43</v>
      </c>
      <c r="J1084" s="33" t="s">
        <v>36</v>
      </c>
      <c r="K1084" t="s">
        <v>41</v>
      </c>
      <c r="L1084" s="33" t="s">
        <v>45</v>
      </c>
      <c r="M1084">
        <v>310</v>
      </c>
      <c r="N1084" s="33">
        <v>6</v>
      </c>
      <c r="O1084" s="49">
        <v>0.15</v>
      </c>
      <c r="P1084" s="56">
        <f t="shared" si="16"/>
        <v>279</v>
      </c>
      <c r="Q1084">
        <v>1581</v>
      </c>
      <c r="R1084" s="58">
        <v>21</v>
      </c>
      <c r="S1084" s="31">
        <v>1602</v>
      </c>
    </row>
    <row r="1085" spans="1:19" x14ac:dyDescent="0.35">
      <c r="A1085" s="52">
        <v>43483</v>
      </c>
      <c r="B1085" s="33" t="s">
        <v>2226</v>
      </c>
      <c r="C1085" t="s">
        <v>2227</v>
      </c>
      <c r="D1085" s="33" t="s">
        <v>26</v>
      </c>
      <c r="E1085" s="33" t="s">
        <v>73</v>
      </c>
      <c r="F1085" s="33" t="s">
        <v>28</v>
      </c>
      <c r="G1085" t="s">
        <v>10</v>
      </c>
      <c r="H1085" s="33" t="s">
        <v>33</v>
      </c>
      <c r="I1085" t="s">
        <v>45</v>
      </c>
      <c r="J1085" s="33" t="s">
        <v>36</v>
      </c>
      <c r="K1085" t="s">
        <v>40</v>
      </c>
      <c r="L1085" s="33" t="s">
        <v>46</v>
      </c>
      <c r="M1085">
        <v>233</v>
      </c>
      <c r="N1085" s="33">
        <v>9</v>
      </c>
      <c r="O1085" s="49">
        <v>0.13</v>
      </c>
      <c r="P1085" s="56">
        <f t="shared" si="16"/>
        <v>272.60999999999996</v>
      </c>
      <c r="Q1085">
        <v>1824.39</v>
      </c>
      <c r="R1085" s="58">
        <v>45</v>
      </c>
      <c r="S1085" s="31">
        <v>1869.39</v>
      </c>
    </row>
    <row r="1086" spans="1:19" x14ac:dyDescent="0.35">
      <c r="A1086" s="52">
        <v>43564</v>
      </c>
      <c r="B1086" s="33" t="s">
        <v>2228</v>
      </c>
      <c r="C1086" t="s">
        <v>2229</v>
      </c>
      <c r="D1086" s="33" t="s">
        <v>26</v>
      </c>
      <c r="E1086" s="33" t="s">
        <v>68</v>
      </c>
      <c r="F1086" s="33" t="s">
        <v>29</v>
      </c>
      <c r="G1086" t="s">
        <v>10</v>
      </c>
      <c r="H1086" s="33" t="s">
        <v>31</v>
      </c>
      <c r="I1086" t="s">
        <v>46</v>
      </c>
      <c r="J1086" s="33" t="s">
        <v>35</v>
      </c>
      <c r="K1086" t="s">
        <v>42</v>
      </c>
      <c r="L1086" s="33" t="s">
        <v>46</v>
      </c>
      <c r="M1086">
        <v>834</v>
      </c>
      <c r="N1086" s="33">
        <v>8</v>
      </c>
      <c r="O1086" s="49">
        <v>0.08</v>
      </c>
      <c r="P1086" s="56">
        <f t="shared" si="16"/>
        <v>533.76</v>
      </c>
      <c r="Q1086">
        <v>6138.2400000000007</v>
      </c>
      <c r="R1086" s="58">
        <v>34</v>
      </c>
      <c r="S1086" s="31">
        <v>6172.2400000000007</v>
      </c>
    </row>
    <row r="1087" spans="1:19" x14ac:dyDescent="0.35">
      <c r="A1087" s="52">
        <v>44249</v>
      </c>
      <c r="B1087" s="33" t="s">
        <v>2230</v>
      </c>
      <c r="C1087" t="s">
        <v>2231</v>
      </c>
      <c r="D1087" s="33" t="s">
        <v>26</v>
      </c>
      <c r="E1087" s="33" t="s">
        <v>63</v>
      </c>
      <c r="F1087" s="33" t="s">
        <v>29</v>
      </c>
      <c r="G1087" t="s">
        <v>10</v>
      </c>
      <c r="H1087" s="33" t="s">
        <v>30</v>
      </c>
      <c r="I1087" t="s">
        <v>48</v>
      </c>
      <c r="J1087" s="33" t="s">
        <v>35</v>
      </c>
      <c r="K1087" t="s">
        <v>40</v>
      </c>
      <c r="L1087" s="33" t="s">
        <v>43</v>
      </c>
      <c r="M1087">
        <v>792</v>
      </c>
      <c r="N1087" s="33">
        <v>4</v>
      </c>
      <c r="O1087" s="49">
        <v>0.2</v>
      </c>
      <c r="P1087" s="56">
        <f t="shared" si="16"/>
        <v>633.6</v>
      </c>
      <c r="Q1087">
        <v>2534.4</v>
      </c>
      <c r="R1087" s="58">
        <v>29</v>
      </c>
      <c r="S1087" s="31">
        <v>2563.4</v>
      </c>
    </row>
    <row r="1088" spans="1:19" x14ac:dyDescent="0.35">
      <c r="A1088" s="52">
        <v>42416</v>
      </c>
      <c r="B1088" s="33" t="s">
        <v>2232</v>
      </c>
      <c r="C1088" t="s">
        <v>2233</v>
      </c>
      <c r="D1088" s="33" t="s">
        <v>24</v>
      </c>
      <c r="E1088" s="33" t="s">
        <v>58</v>
      </c>
      <c r="F1088" s="33" t="s">
        <v>27</v>
      </c>
      <c r="G1088" t="s">
        <v>7</v>
      </c>
      <c r="H1088" s="33" t="s">
        <v>32</v>
      </c>
      <c r="I1088" t="s">
        <v>43</v>
      </c>
      <c r="J1088" s="33" t="s">
        <v>38</v>
      </c>
      <c r="K1088" t="s">
        <v>41</v>
      </c>
      <c r="L1088" s="33" t="s">
        <v>43</v>
      </c>
      <c r="M1088">
        <v>10</v>
      </c>
      <c r="N1088" s="33">
        <v>24</v>
      </c>
      <c r="O1088" s="49">
        <v>0.09</v>
      </c>
      <c r="P1088" s="56">
        <f t="shared" si="16"/>
        <v>21.6</v>
      </c>
      <c r="Q1088">
        <v>218.4</v>
      </c>
      <c r="R1088" s="58">
        <v>30</v>
      </c>
      <c r="S1088" s="31">
        <v>248.4</v>
      </c>
    </row>
    <row r="1089" spans="1:19" x14ac:dyDescent="0.35">
      <c r="A1089" s="52">
        <v>42828</v>
      </c>
      <c r="B1089" s="33" t="s">
        <v>2234</v>
      </c>
      <c r="C1089" t="s">
        <v>2235</v>
      </c>
      <c r="D1089" s="33" t="s">
        <v>26</v>
      </c>
      <c r="E1089" s="33" t="s">
        <v>115</v>
      </c>
      <c r="F1089" s="33" t="s">
        <v>28</v>
      </c>
      <c r="G1089" t="s">
        <v>8</v>
      </c>
      <c r="H1089" s="33" t="s">
        <v>30</v>
      </c>
      <c r="I1089" t="s">
        <v>43</v>
      </c>
      <c r="J1089" s="33" t="s">
        <v>35</v>
      </c>
      <c r="K1089" t="s">
        <v>42</v>
      </c>
      <c r="L1089" s="33" t="s">
        <v>45</v>
      </c>
      <c r="M1089">
        <v>718</v>
      </c>
      <c r="N1089" s="33">
        <v>8</v>
      </c>
      <c r="O1089" s="49">
        <v>0.09</v>
      </c>
      <c r="P1089" s="56">
        <f t="shared" si="16"/>
        <v>516.96</v>
      </c>
      <c r="Q1089">
        <v>5227.04</v>
      </c>
      <c r="R1089" s="58">
        <v>37</v>
      </c>
      <c r="S1089" s="31">
        <v>5264.04</v>
      </c>
    </row>
    <row r="1090" spans="1:19" x14ac:dyDescent="0.35">
      <c r="A1090" s="52">
        <v>43881</v>
      </c>
      <c r="B1090" s="33" t="s">
        <v>2236</v>
      </c>
      <c r="C1090" t="s">
        <v>2237</v>
      </c>
      <c r="D1090" s="33" t="s">
        <v>26</v>
      </c>
      <c r="E1090" s="33" t="s">
        <v>115</v>
      </c>
      <c r="F1090" s="33" t="s">
        <v>27</v>
      </c>
      <c r="G1090" t="s">
        <v>6</v>
      </c>
      <c r="H1090" s="33" t="s">
        <v>31</v>
      </c>
      <c r="I1090" t="s">
        <v>47</v>
      </c>
      <c r="J1090" s="33" t="s">
        <v>35</v>
      </c>
      <c r="K1090" t="s">
        <v>41</v>
      </c>
      <c r="L1090" s="33" t="s">
        <v>45</v>
      </c>
      <c r="M1090">
        <v>830</v>
      </c>
      <c r="N1090" s="33">
        <v>8</v>
      </c>
      <c r="O1090" s="49">
        <v>0.15</v>
      </c>
      <c r="P1090" s="56">
        <f t="shared" si="16"/>
        <v>996</v>
      </c>
      <c r="Q1090">
        <v>5644</v>
      </c>
      <c r="R1090" s="58">
        <v>46</v>
      </c>
      <c r="S1090" s="31">
        <v>5690</v>
      </c>
    </row>
    <row r="1091" spans="1:19" x14ac:dyDescent="0.35">
      <c r="A1091" s="52">
        <v>44540</v>
      </c>
      <c r="B1091" s="33" t="s">
        <v>2238</v>
      </c>
      <c r="C1091" t="s">
        <v>2239</v>
      </c>
      <c r="D1091" s="33" t="s">
        <v>26</v>
      </c>
      <c r="E1091" s="33" t="s">
        <v>115</v>
      </c>
      <c r="F1091" s="33" t="s">
        <v>29</v>
      </c>
      <c r="G1091" t="s">
        <v>11</v>
      </c>
      <c r="H1091" s="33" t="s">
        <v>31</v>
      </c>
      <c r="I1091" t="s">
        <v>48</v>
      </c>
      <c r="J1091" s="33" t="s">
        <v>35</v>
      </c>
      <c r="K1091" t="s">
        <v>41</v>
      </c>
      <c r="L1091" s="33" t="s">
        <v>43</v>
      </c>
      <c r="M1091">
        <v>828</v>
      </c>
      <c r="N1091" s="33">
        <v>4</v>
      </c>
      <c r="O1091" s="49">
        <v>0.12</v>
      </c>
      <c r="P1091" s="56">
        <f t="shared" ref="P1091:P1154" si="17">O1091*N1091*M1091</f>
        <v>397.44</v>
      </c>
      <c r="Q1091">
        <v>2914.56</v>
      </c>
      <c r="R1091" s="58">
        <v>29</v>
      </c>
      <c r="S1091" s="31">
        <v>2943.56</v>
      </c>
    </row>
    <row r="1092" spans="1:19" x14ac:dyDescent="0.35">
      <c r="A1092" s="52">
        <v>42592</v>
      </c>
      <c r="B1092" s="33" t="s">
        <v>2240</v>
      </c>
      <c r="C1092" t="s">
        <v>2241</v>
      </c>
      <c r="D1092" s="33" t="s">
        <v>24</v>
      </c>
      <c r="E1092" s="33" t="s">
        <v>58</v>
      </c>
      <c r="F1092" s="33" t="s">
        <v>27</v>
      </c>
      <c r="G1092" t="s">
        <v>7</v>
      </c>
      <c r="H1092" s="33" t="s">
        <v>30</v>
      </c>
      <c r="I1092" t="s">
        <v>47</v>
      </c>
      <c r="J1092" s="33" t="s">
        <v>37</v>
      </c>
      <c r="K1092" t="s">
        <v>40</v>
      </c>
      <c r="L1092" s="33" t="s">
        <v>44</v>
      </c>
      <c r="M1092">
        <v>74</v>
      </c>
      <c r="N1092" s="33">
        <v>25</v>
      </c>
      <c r="O1092" s="49">
        <v>0.12</v>
      </c>
      <c r="P1092" s="56">
        <f t="shared" si="17"/>
        <v>222</v>
      </c>
      <c r="Q1092">
        <v>1628</v>
      </c>
      <c r="R1092" s="58">
        <v>23</v>
      </c>
      <c r="S1092" s="31">
        <v>1651</v>
      </c>
    </row>
    <row r="1093" spans="1:19" x14ac:dyDescent="0.35">
      <c r="A1093" s="52">
        <v>43948</v>
      </c>
      <c r="B1093" s="33" t="s">
        <v>2242</v>
      </c>
      <c r="C1093" t="s">
        <v>2243</v>
      </c>
      <c r="D1093" s="33" t="s">
        <v>26</v>
      </c>
      <c r="E1093" s="33" t="s">
        <v>63</v>
      </c>
      <c r="F1093" s="33" t="s">
        <v>29</v>
      </c>
      <c r="G1093" t="s">
        <v>9</v>
      </c>
      <c r="H1093" s="33" t="s">
        <v>32</v>
      </c>
      <c r="I1093" t="s">
        <v>46</v>
      </c>
      <c r="J1093" s="33" t="s">
        <v>37</v>
      </c>
      <c r="K1093" t="s">
        <v>41</v>
      </c>
      <c r="L1093" s="33" t="s">
        <v>44</v>
      </c>
      <c r="M1093">
        <v>33</v>
      </c>
      <c r="N1093" s="33">
        <v>20</v>
      </c>
      <c r="O1093" s="49">
        <v>0.17</v>
      </c>
      <c r="P1093" s="56">
        <f t="shared" si="17"/>
        <v>112.20000000000002</v>
      </c>
      <c r="Q1093">
        <v>547.79999999999995</v>
      </c>
      <c r="R1093" s="58">
        <v>29</v>
      </c>
      <c r="S1093" s="31">
        <v>576.79999999999995</v>
      </c>
    </row>
    <row r="1094" spans="1:19" x14ac:dyDescent="0.35">
      <c r="A1094" s="52">
        <v>43578</v>
      </c>
      <c r="B1094" s="33" t="s">
        <v>2244</v>
      </c>
      <c r="C1094" t="s">
        <v>2245</v>
      </c>
      <c r="D1094" s="33" t="s">
        <v>24</v>
      </c>
      <c r="E1094" s="33" t="s">
        <v>78</v>
      </c>
      <c r="F1094" s="33" t="s">
        <v>28</v>
      </c>
      <c r="G1094" t="s">
        <v>7</v>
      </c>
      <c r="H1094" s="33" t="s">
        <v>31</v>
      </c>
      <c r="I1094" t="s">
        <v>43</v>
      </c>
      <c r="J1094" s="33" t="s">
        <v>36</v>
      </c>
      <c r="K1094" t="s">
        <v>39</v>
      </c>
      <c r="L1094" s="33" t="s">
        <v>43</v>
      </c>
      <c r="M1094">
        <v>281</v>
      </c>
      <c r="N1094" s="33">
        <v>12</v>
      </c>
      <c r="O1094" s="49">
        <v>0.14000000000000001</v>
      </c>
      <c r="P1094" s="56">
        <f t="shared" si="17"/>
        <v>472.08000000000004</v>
      </c>
      <c r="Q1094">
        <v>2899.92</v>
      </c>
      <c r="R1094" s="58">
        <v>22</v>
      </c>
      <c r="S1094" s="31">
        <v>2921.92</v>
      </c>
    </row>
    <row r="1095" spans="1:19" x14ac:dyDescent="0.35">
      <c r="A1095" s="52">
        <v>44098</v>
      </c>
      <c r="B1095" s="33" t="s">
        <v>2246</v>
      </c>
      <c r="C1095" t="s">
        <v>2247</v>
      </c>
      <c r="D1095" s="33" t="s">
        <v>24</v>
      </c>
      <c r="E1095" s="33" t="s">
        <v>55</v>
      </c>
      <c r="F1095" s="33" t="s">
        <v>27</v>
      </c>
      <c r="G1095" t="s">
        <v>10</v>
      </c>
      <c r="H1095" s="33" t="s">
        <v>32</v>
      </c>
      <c r="I1095" t="s">
        <v>48</v>
      </c>
      <c r="J1095" s="33" t="s">
        <v>37</v>
      </c>
      <c r="K1095" t="s">
        <v>40</v>
      </c>
      <c r="L1095" s="33" t="s">
        <v>46</v>
      </c>
      <c r="M1095">
        <v>100</v>
      </c>
      <c r="N1095" s="33">
        <v>15</v>
      </c>
      <c r="O1095" s="49">
        <v>0.08</v>
      </c>
      <c r="P1095" s="56">
        <f t="shared" si="17"/>
        <v>120</v>
      </c>
      <c r="Q1095">
        <v>1380</v>
      </c>
      <c r="R1095" s="58">
        <v>25</v>
      </c>
      <c r="S1095" s="31">
        <v>1405</v>
      </c>
    </row>
    <row r="1096" spans="1:19" x14ac:dyDescent="0.35">
      <c r="A1096" s="52">
        <v>44194</v>
      </c>
      <c r="B1096" s="33" t="s">
        <v>2248</v>
      </c>
      <c r="C1096" t="s">
        <v>2249</v>
      </c>
      <c r="D1096" s="33" t="s">
        <v>26</v>
      </c>
      <c r="E1096" s="33" t="s">
        <v>55</v>
      </c>
      <c r="F1096" s="33" t="s">
        <v>29</v>
      </c>
      <c r="G1096" t="s">
        <v>11</v>
      </c>
      <c r="H1096" s="33" t="s">
        <v>32</v>
      </c>
      <c r="I1096" t="s">
        <v>46</v>
      </c>
      <c r="J1096" s="33" t="s">
        <v>34</v>
      </c>
      <c r="K1096" t="s">
        <v>39</v>
      </c>
      <c r="L1096" s="33" t="s">
        <v>45</v>
      </c>
      <c r="M1096">
        <v>249</v>
      </c>
      <c r="N1096" s="33">
        <v>6</v>
      </c>
      <c r="O1096" s="49">
        <v>0.19</v>
      </c>
      <c r="P1096" s="56">
        <f t="shared" si="17"/>
        <v>283.86</v>
      </c>
      <c r="Q1096">
        <v>1210.1400000000001</v>
      </c>
      <c r="R1096" s="58">
        <v>47</v>
      </c>
      <c r="S1096" s="31">
        <v>1257.1400000000001</v>
      </c>
    </row>
    <row r="1097" spans="1:19" x14ac:dyDescent="0.35">
      <c r="A1097" s="52">
        <v>43620</v>
      </c>
      <c r="B1097" s="33" t="s">
        <v>2250</v>
      </c>
      <c r="C1097" t="s">
        <v>2251</v>
      </c>
      <c r="D1097" s="33" t="s">
        <v>25</v>
      </c>
      <c r="E1097" s="33" t="s">
        <v>115</v>
      </c>
      <c r="F1097" s="33" t="s">
        <v>28</v>
      </c>
      <c r="G1097" t="s">
        <v>11</v>
      </c>
      <c r="H1097" s="33" t="s">
        <v>30</v>
      </c>
      <c r="I1097" t="s">
        <v>48</v>
      </c>
      <c r="J1097" s="33" t="s">
        <v>38</v>
      </c>
      <c r="K1097" t="s">
        <v>42</v>
      </c>
      <c r="L1097" s="33" t="s">
        <v>44</v>
      </c>
      <c r="M1097">
        <v>16</v>
      </c>
      <c r="N1097" s="33">
        <v>16</v>
      </c>
      <c r="O1097" s="49">
        <v>0.11</v>
      </c>
      <c r="P1097" s="56">
        <f t="shared" si="17"/>
        <v>28.16</v>
      </c>
      <c r="Q1097">
        <v>227.84</v>
      </c>
      <c r="R1097" s="58">
        <v>22</v>
      </c>
      <c r="S1097" s="31">
        <v>249.84</v>
      </c>
    </row>
    <row r="1098" spans="1:19" x14ac:dyDescent="0.35">
      <c r="A1098" s="52">
        <v>43849</v>
      </c>
      <c r="B1098" s="33" t="s">
        <v>2252</v>
      </c>
      <c r="C1098" t="s">
        <v>2253</v>
      </c>
      <c r="D1098" s="33" t="s">
        <v>25</v>
      </c>
      <c r="E1098" s="33" t="s">
        <v>115</v>
      </c>
      <c r="F1098" s="33" t="s">
        <v>28</v>
      </c>
      <c r="G1098" t="s">
        <v>13</v>
      </c>
      <c r="H1098" s="33" t="s">
        <v>32</v>
      </c>
      <c r="I1098" t="s">
        <v>46</v>
      </c>
      <c r="J1098" s="33" t="s">
        <v>37</v>
      </c>
      <c r="K1098" t="s">
        <v>39</v>
      </c>
      <c r="L1098" s="33" t="s">
        <v>43</v>
      </c>
      <c r="M1098">
        <v>65</v>
      </c>
      <c r="N1098" s="33">
        <v>25</v>
      </c>
      <c r="O1098" s="49">
        <v>0.15</v>
      </c>
      <c r="P1098" s="56">
        <f t="shared" si="17"/>
        <v>243.75</v>
      </c>
      <c r="Q1098">
        <v>1381.25</v>
      </c>
      <c r="R1098" s="58">
        <v>42</v>
      </c>
      <c r="S1098" s="31">
        <v>1423.25</v>
      </c>
    </row>
    <row r="1099" spans="1:19" x14ac:dyDescent="0.35">
      <c r="A1099" s="52">
        <v>42255</v>
      </c>
      <c r="B1099" s="33" t="s">
        <v>2254</v>
      </c>
      <c r="C1099" t="s">
        <v>2255</v>
      </c>
      <c r="D1099" s="33" t="s">
        <v>26</v>
      </c>
      <c r="E1099" s="33" t="s">
        <v>85</v>
      </c>
      <c r="F1099" s="33" t="s">
        <v>28</v>
      </c>
      <c r="G1099" t="s">
        <v>13</v>
      </c>
      <c r="H1099" s="33" t="s">
        <v>31</v>
      </c>
      <c r="I1099" t="s">
        <v>47</v>
      </c>
      <c r="J1099" s="33" t="s">
        <v>38</v>
      </c>
      <c r="K1099" t="s">
        <v>39</v>
      </c>
      <c r="L1099" s="33" t="s">
        <v>44</v>
      </c>
      <c r="M1099">
        <v>16</v>
      </c>
      <c r="N1099" s="33">
        <v>16</v>
      </c>
      <c r="O1099" s="49">
        <v>0.17</v>
      </c>
      <c r="P1099" s="56">
        <f t="shared" si="17"/>
        <v>43.52</v>
      </c>
      <c r="Q1099">
        <v>212.48</v>
      </c>
      <c r="R1099" s="58">
        <v>26</v>
      </c>
      <c r="S1099" s="31">
        <v>238.48</v>
      </c>
    </row>
    <row r="1100" spans="1:19" x14ac:dyDescent="0.35">
      <c r="A1100" s="52">
        <v>44197</v>
      </c>
      <c r="B1100" s="33" t="s">
        <v>2256</v>
      </c>
      <c r="C1100" t="s">
        <v>2257</v>
      </c>
      <c r="D1100" s="33" t="s">
        <v>25</v>
      </c>
      <c r="E1100" s="33" t="s">
        <v>68</v>
      </c>
      <c r="F1100" s="33" t="s">
        <v>27</v>
      </c>
      <c r="G1100" t="s">
        <v>13</v>
      </c>
      <c r="H1100" s="33" t="s">
        <v>30</v>
      </c>
      <c r="I1100" t="s">
        <v>46</v>
      </c>
      <c r="J1100" s="33" t="s">
        <v>35</v>
      </c>
      <c r="K1100" t="s">
        <v>40</v>
      </c>
      <c r="L1100" s="33" t="s">
        <v>45</v>
      </c>
      <c r="M1100">
        <v>1006</v>
      </c>
      <c r="N1100" s="33">
        <v>4</v>
      </c>
      <c r="O1100" s="49">
        <v>0.12</v>
      </c>
      <c r="P1100" s="56">
        <f t="shared" si="17"/>
        <v>482.88</v>
      </c>
      <c r="Q1100">
        <v>3541.12</v>
      </c>
      <c r="R1100" s="58">
        <v>43</v>
      </c>
      <c r="S1100" s="31">
        <v>3584.12</v>
      </c>
    </row>
    <row r="1101" spans="1:19" x14ac:dyDescent="0.35">
      <c r="A1101" s="52">
        <v>43141</v>
      </c>
      <c r="B1101" s="33" t="s">
        <v>2258</v>
      </c>
      <c r="C1101" t="s">
        <v>2259</v>
      </c>
      <c r="D1101" s="33" t="s">
        <v>26</v>
      </c>
      <c r="E1101" s="33" t="s">
        <v>115</v>
      </c>
      <c r="F1101" s="33" t="s">
        <v>29</v>
      </c>
      <c r="G1101" t="s">
        <v>11</v>
      </c>
      <c r="H1101" s="33" t="s">
        <v>31</v>
      </c>
      <c r="I1101" t="s">
        <v>43</v>
      </c>
      <c r="J1101" s="33" t="s">
        <v>37</v>
      </c>
      <c r="K1101" t="s">
        <v>39</v>
      </c>
      <c r="L1101" s="33" t="s">
        <v>43</v>
      </c>
      <c r="M1101">
        <v>91</v>
      </c>
      <c r="N1101" s="33">
        <v>10</v>
      </c>
      <c r="O1101" s="49">
        <v>0.1</v>
      </c>
      <c r="P1101" s="56">
        <f t="shared" si="17"/>
        <v>91</v>
      </c>
      <c r="Q1101">
        <v>819</v>
      </c>
      <c r="R1101" s="58">
        <v>22</v>
      </c>
      <c r="S1101" s="31">
        <v>841</v>
      </c>
    </row>
    <row r="1102" spans="1:19" x14ac:dyDescent="0.35">
      <c r="A1102" s="52">
        <v>42285</v>
      </c>
      <c r="B1102" s="33" t="s">
        <v>2260</v>
      </c>
      <c r="C1102" t="s">
        <v>2261</v>
      </c>
      <c r="D1102" s="33" t="s">
        <v>25</v>
      </c>
      <c r="E1102" s="33" t="s">
        <v>58</v>
      </c>
      <c r="F1102" s="33" t="s">
        <v>29</v>
      </c>
      <c r="G1102" t="s">
        <v>7</v>
      </c>
      <c r="H1102" s="33" t="s">
        <v>33</v>
      </c>
      <c r="I1102" t="s">
        <v>43</v>
      </c>
      <c r="J1102" s="33" t="s">
        <v>34</v>
      </c>
      <c r="K1102" t="s">
        <v>41</v>
      </c>
      <c r="L1102" s="33" t="s">
        <v>46</v>
      </c>
      <c r="M1102">
        <v>278</v>
      </c>
      <c r="N1102" s="33">
        <v>6</v>
      </c>
      <c r="O1102" s="49">
        <v>0.14000000000000001</v>
      </c>
      <c r="P1102" s="56">
        <f t="shared" si="17"/>
        <v>233.52</v>
      </c>
      <c r="Q1102">
        <v>1434.48</v>
      </c>
      <c r="R1102" s="58">
        <v>23</v>
      </c>
      <c r="S1102" s="31">
        <v>1457.48</v>
      </c>
    </row>
    <row r="1103" spans="1:19" x14ac:dyDescent="0.35">
      <c r="A1103" s="52">
        <v>44032</v>
      </c>
      <c r="B1103" s="33" t="s">
        <v>2262</v>
      </c>
      <c r="C1103" t="s">
        <v>2263</v>
      </c>
      <c r="D1103" s="33" t="s">
        <v>26</v>
      </c>
      <c r="E1103" s="33" t="s">
        <v>106</v>
      </c>
      <c r="F1103" s="33" t="s">
        <v>27</v>
      </c>
      <c r="G1103" t="s">
        <v>10</v>
      </c>
      <c r="H1103" s="33" t="s">
        <v>32</v>
      </c>
      <c r="I1103" t="s">
        <v>43</v>
      </c>
      <c r="J1103" s="33" t="s">
        <v>35</v>
      </c>
      <c r="K1103" t="s">
        <v>41</v>
      </c>
      <c r="L1103" s="33" t="s">
        <v>43</v>
      </c>
      <c r="M1103">
        <v>1040</v>
      </c>
      <c r="N1103" s="33">
        <v>6</v>
      </c>
      <c r="O1103" s="49">
        <v>0.13</v>
      </c>
      <c r="P1103" s="56">
        <f t="shared" si="17"/>
        <v>811.2</v>
      </c>
      <c r="Q1103">
        <v>5428.8</v>
      </c>
      <c r="R1103" s="58">
        <v>26</v>
      </c>
      <c r="S1103" s="31">
        <v>5454.8</v>
      </c>
    </row>
    <row r="1104" spans="1:19" x14ac:dyDescent="0.35">
      <c r="A1104" s="52">
        <v>42701</v>
      </c>
      <c r="B1104" s="33" t="s">
        <v>2264</v>
      </c>
      <c r="C1104" t="s">
        <v>2265</v>
      </c>
      <c r="D1104" s="33" t="s">
        <v>25</v>
      </c>
      <c r="E1104" s="33" t="s">
        <v>58</v>
      </c>
      <c r="F1104" s="33" t="s">
        <v>29</v>
      </c>
      <c r="G1104" t="s">
        <v>6</v>
      </c>
      <c r="H1104" s="33" t="s">
        <v>30</v>
      </c>
      <c r="I1104" t="s">
        <v>46</v>
      </c>
      <c r="J1104" s="33" t="s">
        <v>35</v>
      </c>
      <c r="K1104" t="s">
        <v>39</v>
      </c>
      <c r="L1104" s="33" t="s">
        <v>46</v>
      </c>
      <c r="M1104">
        <v>752</v>
      </c>
      <c r="N1104" s="33">
        <v>8</v>
      </c>
      <c r="O1104" s="49">
        <v>0.16</v>
      </c>
      <c r="P1104" s="56">
        <f t="shared" si="17"/>
        <v>962.56000000000006</v>
      </c>
      <c r="Q1104">
        <v>5053.4399999999996</v>
      </c>
      <c r="R1104" s="58">
        <v>44</v>
      </c>
      <c r="S1104" s="31">
        <v>5097.4399999999996</v>
      </c>
    </row>
    <row r="1105" spans="1:19" x14ac:dyDescent="0.35">
      <c r="A1105" s="52">
        <v>44039</v>
      </c>
      <c r="B1105" s="33" t="s">
        <v>2266</v>
      </c>
      <c r="C1105" t="s">
        <v>2267</v>
      </c>
      <c r="D1105" s="33" t="s">
        <v>26</v>
      </c>
      <c r="E1105" s="33" t="s">
        <v>78</v>
      </c>
      <c r="F1105" s="33" t="s">
        <v>28</v>
      </c>
      <c r="G1105" t="s">
        <v>11</v>
      </c>
      <c r="H1105" s="33" t="s">
        <v>33</v>
      </c>
      <c r="I1105" t="s">
        <v>46</v>
      </c>
      <c r="J1105" s="33" t="s">
        <v>37</v>
      </c>
      <c r="K1105" t="s">
        <v>39</v>
      </c>
      <c r="L1105" s="33" t="s">
        <v>44</v>
      </c>
      <c r="M1105">
        <v>60</v>
      </c>
      <c r="N1105" s="33">
        <v>10</v>
      </c>
      <c r="O1105" s="49">
        <v>0.08</v>
      </c>
      <c r="P1105" s="56">
        <f t="shared" si="17"/>
        <v>48</v>
      </c>
      <c r="Q1105">
        <v>552.00000000000011</v>
      </c>
      <c r="R1105" s="58">
        <v>25</v>
      </c>
      <c r="S1105" s="31">
        <v>577.00000000000011</v>
      </c>
    </row>
    <row r="1106" spans="1:19" x14ac:dyDescent="0.35">
      <c r="A1106" s="52">
        <v>44235</v>
      </c>
      <c r="B1106" s="33" t="s">
        <v>2268</v>
      </c>
      <c r="C1106" t="s">
        <v>2269</v>
      </c>
      <c r="D1106" s="33" t="s">
        <v>24</v>
      </c>
      <c r="E1106" s="33" t="s">
        <v>58</v>
      </c>
      <c r="F1106" s="33" t="s">
        <v>27</v>
      </c>
      <c r="G1106" t="s">
        <v>13</v>
      </c>
      <c r="H1106" s="33" t="s">
        <v>33</v>
      </c>
      <c r="I1106" t="s">
        <v>46</v>
      </c>
      <c r="J1106" s="33" t="s">
        <v>36</v>
      </c>
      <c r="K1106" t="s">
        <v>42</v>
      </c>
      <c r="L1106" s="33" t="s">
        <v>45</v>
      </c>
      <c r="M1106">
        <v>400</v>
      </c>
      <c r="N1106" s="33">
        <v>12</v>
      </c>
      <c r="O1106" s="49">
        <v>0.15</v>
      </c>
      <c r="P1106" s="56">
        <f t="shared" si="17"/>
        <v>719.99999999999989</v>
      </c>
      <c r="Q1106">
        <v>4079.9999999999995</v>
      </c>
      <c r="R1106" s="58">
        <v>34</v>
      </c>
      <c r="S1106" s="31">
        <v>4114</v>
      </c>
    </row>
    <row r="1107" spans="1:19" x14ac:dyDescent="0.35">
      <c r="A1107" s="52">
        <v>42939</v>
      </c>
      <c r="B1107" s="33" t="s">
        <v>2270</v>
      </c>
      <c r="C1107" t="s">
        <v>2271</v>
      </c>
      <c r="D1107" s="33" t="s">
        <v>26</v>
      </c>
      <c r="E1107" s="33" t="s">
        <v>55</v>
      </c>
      <c r="F1107" s="33" t="s">
        <v>29</v>
      </c>
      <c r="G1107" t="s">
        <v>10</v>
      </c>
      <c r="H1107" s="33" t="s">
        <v>33</v>
      </c>
      <c r="I1107" t="s">
        <v>45</v>
      </c>
      <c r="J1107" s="33" t="s">
        <v>34</v>
      </c>
      <c r="K1107" t="s">
        <v>41</v>
      </c>
      <c r="L1107" s="33" t="s">
        <v>44</v>
      </c>
      <c r="M1107">
        <v>208</v>
      </c>
      <c r="N1107" s="33">
        <v>10</v>
      </c>
      <c r="O1107" s="49">
        <v>0.17</v>
      </c>
      <c r="P1107" s="56">
        <f t="shared" si="17"/>
        <v>353.6</v>
      </c>
      <c r="Q1107">
        <v>1726.3999999999999</v>
      </c>
      <c r="R1107" s="58">
        <v>47</v>
      </c>
      <c r="S1107" s="31">
        <v>1773.3999999999999</v>
      </c>
    </row>
    <row r="1108" spans="1:19" x14ac:dyDescent="0.35">
      <c r="A1108" s="52">
        <v>43571</v>
      </c>
      <c r="B1108" s="33" t="s">
        <v>2272</v>
      </c>
      <c r="C1108" t="s">
        <v>2273</v>
      </c>
      <c r="D1108" s="33" t="s">
        <v>25</v>
      </c>
      <c r="E1108" s="33" t="s">
        <v>106</v>
      </c>
      <c r="F1108" s="33" t="s">
        <v>28</v>
      </c>
      <c r="G1108" t="s">
        <v>9</v>
      </c>
      <c r="H1108" s="33" t="s">
        <v>31</v>
      </c>
      <c r="I1108" t="s">
        <v>43</v>
      </c>
      <c r="J1108" s="33" t="s">
        <v>36</v>
      </c>
      <c r="K1108" t="s">
        <v>40</v>
      </c>
      <c r="L1108" s="33" t="s">
        <v>46</v>
      </c>
      <c r="M1108">
        <v>339</v>
      </c>
      <c r="N1108" s="33">
        <v>9</v>
      </c>
      <c r="O1108" s="49">
        <v>0.1</v>
      </c>
      <c r="P1108" s="56">
        <f t="shared" si="17"/>
        <v>305.10000000000002</v>
      </c>
      <c r="Q1108">
        <v>2745.9</v>
      </c>
      <c r="R1108" s="58">
        <v>25</v>
      </c>
      <c r="S1108" s="31">
        <v>2770.9</v>
      </c>
    </row>
    <row r="1109" spans="1:19" x14ac:dyDescent="0.35">
      <c r="A1109" s="52">
        <v>43019</v>
      </c>
      <c r="B1109" s="33" t="s">
        <v>2274</v>
      </c>
      <c r="C1109" t="s">
        <v>2275</v>
      </c>
      <c r="D1109" s="33" t="s">
        <v>25</v>
      </c>
      <c r="E1109" s="33" t="s">
        <v>55</v>
      </c>
      <c r="F1109" s="33" t="s">
        <v>27</v>
      </c>
      <c r="G1109" t="s">
        <v>11</v>
      </c>
      <c r="H1109" s="33" t="s">
        <v>32</v>
      </c>
      <c r="I1109" t="s">
        <v>47</v>
      </c>
      <c r="J1109" s="33" t="s">
        <v>35</v>
      </c>
      <c r="K1109" t="s">
        <v>40</v>
      </c>
      <c r="L1109" s="33" t="s">
        <v>46</v>
      </c>
      <c r="M1109">
        <v>996</v>
      </c>
      <c r="N1109" s="33">
        <v>4</v>
      </c>
      <c r="O1109" s="49">
        <v>0.15</v>
      </c>
      <c r="P1109" s="56">
        <f t="shared" si="17"/>
        <v>597.6</v>
      </c>
      <c r="Q1109">
        <v>3386.4</v>
      </c>
      <c r="R1109" s="58">
        <v>37</v>
      </c>
      <c r="S1109" s="31">
        <v>3423.4</v>
      </c>
    </row>
    <row r="1110" spans="1:19" x14ac:dyDescent="0.35">
      <c r="A1110" s="52">
        <v>43032</v>
      </c>
      <c r="B1110" s="33" t="s">
        <v>2276</v>
      </c>
      <c r="C1110" t="s">
        <v>2277</v>
      </c>
      <c r="D1110" s="33" t="s">
        <v>25</v>
      </c>
      <c r="E1110" s="33" t="s">
        <v>106</v>
      </c>
      <c r="F1110" s="33" t="s">
        <v>28</v>
      </c>
      <c r="G1110" t="s">
        <v>8</v>
      </c>
      <c r="H1110" s="33" t="s">
        <v>31</v>
      </c>
      <c r="I1110" t="s">
        <v>44</v>
      </c>
      <c r="J1110" s="33" t="s">
        <v>36</v>
      </c>
      <c r="K1110" t="s">
        <v>42</v>
      </c>
      <c r="L1110" s="33" t="s">
        <v>46</v>
      </c>
      <c r="M1110">
        <v>328</v>
      </c>
      <c r="N1110" s="33">
        <v>12</v>
      </c>
      <c r="O1110" s="49">
        <v>0.18</v>
      </c>
      <c r="P1110" s="56">
        <f t="shared" si="17"/>
        <v>708.48</v>
      </c>
      <c r="Q1110">
        <v>3227.52</v>
      </c>
      <c r="R1110" s="58">
        <v>27</v>
      </c>
      <c r="S1110" s="31">
        <v>3254.52</v>
      </c>
    </row>
    <row r="1111" spans="1:19" x14ac:dyDescent="0.35">
      <c r="A1111" s="52">
        <v>43004</v>
      </c>
      <c r="B1111" s="33" t="s">
        <v>2278</v>
      </c>
      <c r="C1111" t="s">
        <v>2279</v>
      </c>
      <c r="D1111" s="33" t="s">
        <v>25</v>
      </c>
      <c r="E1111" s="33" t="s">
        <v>106</v>
      </c>
      <c r="F1111" s="33" t="s">
        <v>27</v>
      </c>
      <c r="G1111" t="s">
        <v>9</v>
      </c>
      <c r="H1111" s="33" t="s">
        <v>33</v>
      </c>
      <c r="I1111" t="s">
        <v>48</v>
      </c>
      <c r="J1111" s="33" t="s">
        <v>34</v>
      </c>
      <c r="K1111" t="s">
        <v>42</v>
      </c>
      <c r="L1111" s="33" t="s">
        <v>45</v>
      </c>
      <c r="M1111">
        <v>226</v>
      </c>
      <c r="N1111" s="33">
        <v>8</v>
      </c>
      <c r="O1111" s="49">
        <v>0.15</v>
      </c>
      <c r="P1111" s="56">
        <f t="shared" si="17"/>
        <v>271.2</v>
      </c>
      <c r="Q1111">
        <v>1536.8</v>
      </c>
      <c r="R1111" s="58">
        <v>38</v>
      </c>
      <c r="S1111" s="31">
        <v>1574.8</v>
      </c>
    </row>
    <row r="1112" spans="1:19" x14ac:dyDescent="0.35">
      <c r="A1112" s="52">
        <v>43559</v>
      </c>
      <c r="B1112" s="33" t="s">
        <v>2280</v>
      </c>
      <c r="C1112" t="s">
        <v>2281</v>
      </c>
      <c r="D1112" s="33" t="s">
        <v>24</v>
      </c>
      <c r="E1112" s="33" t="s">
        <v>52</v>
      </c>
      <c r="F1112" s="33" t="s">
        <v>27</v>
      </c>
      <c r="G1112" t="s">
        <v>11</v>
      </c>
      <c r="H1112" s="33" t="s">
        <v>30</v>
      </c>
      <c r="I1112" t="s">
        <v>46</v>
      </c>
      <c r="J1112" s="33" t="s">
        <v>38</v>
      </c>
      <c r="K1112" t="s">
        <v>39</v>
      </c>
      <c r="L1112" s="33" t="s">
        <v>45</v>
      </c>
      <c r="M1112">
        <v>17</v>
      </c>
      <c r="N1112" s="33">
        <v>40</v>
      </c>
      <c r="O1112" s="49">
        <v>0.17</v>
      </c>
      <c r="P1112" s="56">
        <f t="shared" si="17"/>
        <v>115.60000000000001</v>
      </c>
      <c r="Q1112">
        <v>564.4</v>
      </c>
      <c r="R1112" s="58">
        <v>47</v>
      </c>
      <c r="S1112" s="31">
        <v>611.4</v>
      </c>
    </row>
    <row r="1113" spans="1:19" x14ac:dyDescent="0.35">
      <c r="A1113" s="52">
        <v>43639</v>
      </c>
      <c r="B1113" s="33" t="s">
        <v>2282</v>
      </c>
      <c r="C1113" t="s">
        <v>2283</v>
      </c>
      <c r="D1113" s="33" t="s">
        <v>26</v>
      </c>
      <c r="E1113" s="33" t="s">
        <v>55</v>
      </c>
      <c r="F1113" s="33" t="s">
        <v>28</v>
      </c>
      <c r="G1113" t="s">
        <v>11</v>
      </c>
      <c r="H1113" s="33" t="s">
        <v>33</v>
      </c>
      <c r="I1113" t="s">
        <v>48</v>
      </c>
      <c r="J1113" s="33" t="s">
        <v>35</v>
      </c>
      <c r="K1113" t="s">
        <v>40</v>
      </c>
      <c r="L1113" s="33" t="s">
        <v>43</v>
      </c>
      <c r="M1113">
        <v>799</v>
      </c>
      <c r="N1113" s="33">
        <v>6</v>
      </c>
      <c r="O1113" s="49">
        <v>0.18</v>
      </c>
      <c r="P1113" s="56">
        <f t="shared" si="17"/>
        <v>862.92000000000007</v>
      </c>
      <c r="Q1113">
        <v>3931.08</v>
      </c>
      <c r="R1113" s="58">
        <v>43</v>
      </c>
      <c r="S1113" s="31">
        <v>3974.08</v>
      </c>
    </row>
    <row r="1114" spans="1:19" x14ac:dyDescent="0.35">
      <c r="A1114" s="52">
        <v>44329</v>
      </c>
      <c r="B1114" s="33" t="s">
        <v>2284</v>
      </c>
      <c r="C1114" t="s">
        <v>2285</v>
      </c>
      <c r="D1114" s="33" t="s">
        <v>24</v>
      </c>
      <c r="E1114" s="33" t="s">
        <v>68</v>
      </c>
      <c r="F1114" s="33" t="s">
        <v>27</v>
      </c>
      <c r="G1114" t="s">
        <v>10</v>
      </c>
      <c r="H1114" s="33" t="s">
        <v>32</v>
      </c>
      <c r="I1114" t="s">
        <v>46</v>
      </c>
      <c r="J1114" s="33" t="s">
        <v>34</v>
      </c>
      <c r="K1114" t="s">
        <v>40</v>
      </c>
      <c r="L1114" s="33" t="s">
        <v>45</v>
      </c>
      <c r="M1114">
        <v>278</v>
      </c>
      <c r="N1114" s="33">
        <v>8</v>
      </c>
      <c r="O1114" s="49">
        <v>0.1</v>
      </c>
      <c r="P1114" s="56">
        <f t="shared" si="17"/>
        <v>222.4</v>
      </c>
      <c r="Q1114">
        <v>2001.6000000000001</v>
      </c>
      <c r="R1114" s="58">
        <v>33</v>
      </c>
      <c r="S1114" s="31">
        <v>2034.6000000000001</v>
      </c>
    </row>
    <row r="1115" spans="1:19" x14ac:dyDescent="0.35">
      <c r="A1115" s="52">
        <v>42579</v>
      </c>
      <c r="B1115" s="33" t="s">
        <v>2286</v>
      </c>
      <c r="C1115" t="s">
        <v>2287</v>
      </c>
      <c r="D1115" s="33" t="s">
        <v>24</v>
      </c>
      <c r="E1115" s="33" t="s">
        <v>115</v>
      </c>
      <c r="F1115" s="33" t="s">
        <v>29</v>
      </c>
      <c r="G1115" t="s">
        <v>6</v>
      </c>
      <c r="H1115" s="33" t="s">
        <v>31</v>
      </c>
      <c r="I1115" t="s">
        <v>47</v>
      </c>
      <c r="J1115" s="33" t="s">
        <v>36</v>
      </c>
      <c r="K1115" t="s">
        <v>41</v>
      </c>
      <c r="L1115" s="33" t="s">
        <v>43</v>
      </c>
      <c r="M1115">
        <v>210</v>
      </c>
      <c r="N1115" s="33">
        <v>15</v>
      </c>
      <c r="O1115" s="49">
        <v>0.08</v>
      </c>
      <c r="P1115" s="56">
        <f t="shared" si="17"/>
        <v>252</v>
      </c>
      <c r="Q1115">
        <v>2898</v>
      </c>
      <c r="R1115" s="58">
        <v>30</v>
      </c>
      <c r="S1115" s="31">
        <v>2928</v>
      </c>
    </row>
    <row r="1116" spans="1:19" x14ac:dyDescent="0.35">
      <c r="A1116" s="52">
        <v>43027</v>
      </c>
      <c r="B1116" s="33" t="s">
        <v>2288</v>
      </c>
      <c r="C1116" t="s">
        <v>2289</v>
      </c>
      <c r="D1116" s="33" t="s">
        <v>24</v>
      </c>
      <c r="E1116" s="33" t="s">
        <v>85</v>
      </c>
      <c r="F1116" s="33" t="s">
        <v>29</v>
      </c>
      <c r="G1116" t="s">
        <v>9</v>
      </c>
      <c r="H1116" s="33" t="s">
        <v>32</v>
      </c>
      <c r="I1116" t="s">
        <v>44</v>
      </c>
      <c r="J1116" s="33" t="s">
        <v>37</v>
      </c>
      <c r="K1116" t="s">
        <v>42</v>
      </c>
      <c r="L1116" s="33" t="s">
        <v>46</v>
      </c>
      <c r="M1116">
        <v>68</v>
      </c>
      <c r="N1116" s="33">
        <v>15</v>
      </c>
      <c r="O1116" s="49">
        <v>0.08</v>
      </c>
      <c r="P1116" s="56">
        <f t="shared" si="17"/>
        <v>81.599999999999994</v>
      </c>
      <c r="Q1116">
        <v>938.40000000000009</v>
      </c>
      <c r="R1116" s="58">
        <v>50</v>
      </c>
      <c r="S1116" s="31">
        <v>988.40000000000009</v>
      </c>
    </row>
    <row r="1117" spans="1:19" x14ac:dyDescent="0.35">
      <c r="A1117" s="52">
        <v>42893</v>
      </c>
      <c r="B1117" s="33" t="s">
        <v>2290</v>
      </c>
      <c r="C1117" t="s">
        <v>2291</v>
      </c>
      <c r="D1117" s="33" t="s">
        <v>26</v>
      </c>
      <c r="E1117" s="33" t="s">
        <v>63</v>
      </c>
      <c r="F1117" s="33" t="s">
        <v>27</v>
      </c>
      <c r="G1117" t="s">
        <v>10</v>
      </c>
      <c r="H1117" s="33" t="s">
        <v>30</v>
      </c>
      <c r="I1117" t="s">
        <v>47</v>
      </c>
      <c r="J1117" s="33" t="s">
        <v>34</v>
      </c>
      <c r="K1117" t="s">
        <v>41</v>
      </c>
      <c r="L1117" s="33" t="s">
        <v>46</v>
      </c>
      <c r="M1117">
        <v>210</v>
      </c>
      <c r="N1117" s="33">
        <v>10</v>
      </c>
      <c r="O1117" s="49">
        <v>0.08</v>
      </c>
      <c r="P1117" s="56">
        <f t="shared" si="17"/>
        <v>168</v>
      </c>
      <c r="Q1117">
        <v>1932.0000000000002</v>
      </c>
      <c r="R1117" s="58">
        <v>22</v>
      </c>
      <c r="S1117" s="31">
        <v>1954.0000000000002</v>
      </c>
    </row>
    <row r="1118" spans="1:19" x14ac:dyDescent="0.35">
      <c r="A1118" s="52">
        <v>42865</v>
      </c>
      <c r="B1118" s="33" t="s">
        <v>2292</v>
      </c>
      <c r="C1118" t="s">
        <v>2293</v>
      </c>
      <c r="D1118" s="33" t="s">
        <v>24</v>
      </c>
      <c r="E1118" s="33" t="s">
        <v>68</v>
      </c>
      <c r="F1118" s="33" t="s">
        <v>28</v>
      </c>
      <c r="G1118" t="s">
        <v>7</v>
      </c>
      <c r="H1118" s="33" t="s">
        <v>31</v>
      </c>
      <c r="I1118" t="s">
        <v>46</v>
      </c>
      <c r="J1118" s="33" t="s">
        <v>38</v>
      </c>
      <c r="K1118" t="s">
        <v>40</v>
      </c>
      <c r="L1118" s="33" t="s">
        <v>43</v>
      </c>
      <c r="M1118">
        <v>14</v>
      </c>
      <c r="N1118" s="33">
        <v>24</v>
      </c>
      <c r="O1118" s="49">
        <v>0.1</v>
      </c>
      <c r="P1118" s="56">
        <f t="shared" si="17"/>
        <v>33.600000000000009</v>
      </c>
      <c r="Q1118">
        <v>302.40000000000003</v>
      </c>
      <c r="R1118" s="58">
        <v>37</v>
      </c>
      <c r="S1118" s="31">
        <v>339.40000000000003</v>
      </c>
    </row>
    <row r="1119" spans="1:19" x14ac:dyDescent="0.35">
      <c r="A1119" s="52">
        <v>44457</v>
      </c>
      <c r="B1119" s="33" t="s">
        <v>2294</v>
      </c>
      <c r="C1119" t="s">
        <v>2295</v>
      </c>
      <c r="D1119" s="33" t="s">
        <v>26</v>
      </c>
      <c r="E1119" s="33" t="s">
        <v>58</v>
      </c>
      <c r="F1119" s="33" t="s">
        <v>27</v>
      </c>
      <c r="G1119" t="s">
        <v>13</v>
      </c>
      <c r="H1119" s="33" t="s">
        <v>32</v>
      </c>
      <c r="I1119" t="s">
        <v>47</v>
      </c>
      <c r="J1119" s="33" t="s">
        <v>38</v>
      </c>
      <c r="K1119" t="s">
        <v>40</v>
      </c>
      <c r="L1119" s="33" t="s">
        <v>43</v>
      </c>
      <c r="M1119">
        <v>18</v>
      </c>
      <c r="N1119" s="33">
        <v>24</v>
      </c>
      <c r="O1119" s="49">
        <v>0.15</v>
      </c>
      <c r="P1119" s="56">
        <f t="shared" si="17"/>
        <v>64.8</v>
      </c>
      <c r="Q1119">
        <v>367.2</v>
      </c>
      <c r="R1119" s="58">
        <v>49</v>
      </c>
      <c r="S1119" s="31">
        <v>416.2</v>
      </c>
    </row>
    <row r="1120" spans="1:19" x14ac:dyDescent="0.35">
      <c r="A1120" s="52">
        <v>44149</v>
      </c>
      <c r="B1120" s="33" t="s">
        <v>2296</v>
      </c>
      <c r="C1120" t="s">
        <v>2297</v>
      </c>
      <c r="D1120" s="33" t="s">
        <v>26</v>
      </c>
      <c r="E1120" s="33" t="s">
        <v>78</v>
      </c>
      <c r="F1120" s="33" t="s">
        <v>28</v>
      </c>
      <c r="G1120" t="s">
        <v>8</v>
      </c>
      <c r="H1120" s="33" t="s">
        <v>30</v>
      </c>
      <c r="I1120" t="s">
        <v>46</v>
      </c>
      <c r="J1120" s="33" t="s">
        <v>37</v>
      </c>
      <c r="K1120" t="s">
        <v>42</v>
      </c>
      <c r="L1120" s="33" t="s">
        <v>45</v>
      </c>
      <c r="M1120">
        <v>98</v>
      </c>
      <c r="N1120" s="33">
        <v>25</v>
      </c>
      <c r="O1120" s="49">
        <v>0.15</v>
      </c>
      <c r="P1120" s="56">
        <f t="shared" si="17"/>
        <v>367.5</v>
      </c>
      <c r="Q1120">
        <v>2082.5</v>
      </c>
      <c r="R1120" s="58">
        <v>29</v>
      </c>
      <c r="S1120" s="31">
        <v>2111.5</v>
      </c>
    </row>
    <row r="1121" spans="1:19" x14ac:dyDescent="0.35">
      <c r="A1121" s="52">
        <v>43948</v>
      </c>
      <c r="B1121" s="33" t="s">
        <v>2298</v>
      </c>
      <c r="C1121" t="s">
        <v>2299</v>
      </c>
      <c r="D1121" s="33" t="s">
        <v>25</v>
      </c>
      <c r="E1121" s="33" t="s">
        <v>63</v>
      </c>
      <c r="F1121" s="33" t="s">
        <v>27</v>
      </c>
      <c r="G1121" t="s">
        <v>7</v>
      </c>
      <c r="H1121" s="33" t="s">
        <v>32</v>
      </c>
      <c r="I1121" t="s">
        <v>44</v>
      </c>
      <c r="J1121" s="33" t="s">
        <v>37</v>
      </c>
      <c r="K1121" t="s">
        <v>39</v>
      </c>
      <c r="L1121" s="33" t="s">
        <v>46</v>
      </c>
      <c r="M1121">
        <v>93</v>
      </c>
      <c r="N1121" s="33">
        <v>15</v>
      </c>
      <c r="O1121" s="49">
        <v>0.1</v>
      </c>
      <c r="P1121" s="56">
        <f t="shared" si="17"/>
        <v>139.5</v>
      </c>
      <c r="Q1121">
        <v>1255.5</v>
      </c>
      <c r="R1121" s="58">
        <v>49</v>
      </c>
      <c r="S1121" s="31">
        <v>1304.5</v>
      </c>
    </row>
    <row r="1122" spans="1:19" x14ac:dyDescent="0.35">
      <c r="A1122" s="52">
        <v>43826</v>
      </c>
      <c r="B1122" s="33" t="s">
        <v>2300</v>
      </c>
      <c r="C1122" t="s">
        <v>2301</v>
      </c>
      <c r="D1122" s="33" t="s">
        <v>26</v>
      </c>
      <c r="E1122" s="33" t="s">
        <v>58</v>
      </c>
      <c r="F1122" s="33" t="s">
        <v>29</v>
      </c>
      <c r="G1122" t="s">
        <v>11</v>
      </c>
      <c r="H1122" s="33" t="s">
        <v>33</v>
      </c>
      <c r="I1122" t="s">
        <v>44</v>
      </c>
      <c r="J1122" s="33" t="s">
        <v>35</v>
      </c>
      <c r="K1122" t="s">
        <v>42</v>
      </c>
      <c r="L1122" s="33" t="s">
        <v>43</v>
      </c>
      <c r="M1122">
        <v>1143</v>
      </c>
      <c r="N1122" s="33">
        <v>4</v>
      </c>
      <c r="O1122" s="49">
        <v>0.12</v>
      </c>
      <c r="P1122" s="56">
        <f t="shared" si="17"/>
        <v>548.64</v>
      </c>
      <c r="Q1122">
        <v>4023.36</v>
      </c>
      <c r="R1122" s="58">
        <v>40</v>
      </c>
      <c r="S1122" s="31">
        <v>4063.36</v>
      </c>
    </row>
    <row r="1123" spans="1:19" x14ac:dyDescent="0.35">
      <c r="A1123" s="52">
        <v>42337</v>
      </c>
      <c r="B1123" s="33" t="s">
        <v>2302</v>
      </c>
      <c r="C1123" t="s">
        <v>2303</v>
      </c>
      <c r="D1123" s="33" t="s">
        <v>24</v>
      </c>
      <c r="E1123" s="33" t="s">
        <v>78</v>
      </c>
      <c r="F1123" s="33" t="s">
        <v>29</v>
      </c>
      <c r="G1123" t="s">
        <v>13</v>
      </c>
      <c r="H1123" s="33" t="s">
        <v>30</v>
      </c>
      <c r="I1123" t="s">
        <v>48</v>
      </c>
      <c r="J1123" s="33" t="s">
        <v>37</v>
      </c>
      <c r="K1123" t="s">
        <v>40</v>
      </c>
      <c r="L1123" s="33" t="s">
        <v>44</v>
      </c>
      <c r="M1123">
        <v>95</v>
      </c>
      <c r="N1123" s="33">
        <v>20</v>
      </c>
      <c r="O1123" s="49">
        <v>0.17</v>
      </c>
      <c r="P1123" s="56">
        <f t="shared" si="17"/>
        <v>323.00000000000006</v>
      </c>
      <c r="Q1123">
        <v>1576.9999999999998</v>
      </c>
      <c r="R1123" s="58">
        <v>36</v>
      </c>
      <c r="S1123" s="31">
        <v>1612.9999999999998</v>
      </c>
    </row>
    <row r="1124" spans="1:19" x14ac:dyDescent="0.35">
      <c r="A1124" s="52">
        <v>43083</v>
      </c>
      <c r="B1124" s="33" t="s">
        <v>2304</v>
      </c>
      <c r="C1124" t="s">
        <v>2305</v>
      </c>
      <c r="D1124" s="33" t="s">
        <v>24</v>
      </c>
      <c r="E1124" s="33" t="s">
        <v>63</v>
      </c>
      <c r="F1124" s="33" t="s">
        <v>28</v>
      </c>
      <c r="G1124" t="s">
        <v>8</v>
      </c>
      <c r="H1124" s="33" t="s">
        <v>30</v>
      </c>
      <c r="I1124" t="s">
        <v>48</v>
      </c>
      <c r="J1124" s="33" t="s">
        <v>36</v>
      </c>
      <c r="K1124" t="s">
        <v>39</v>
      </c>
      <c r="L1124" s="33" t="s">
        <v>46</v>
      </c>
      <c r="M1124">
        <v>304</v>
      </c>
      <c r="N1124" s="33">
        <v>15</v>
      </c>
      <c r="O1124" s="49">
        <v>0.15</v>
      </c>
      <c r="P1124" s="56">
        <f t="shared" si="17"/>
        <v>684</v>
      </c>
      <c r="Q1124">
        <v>3876</v>
      </c>
      <c r="R1124" s="58">
        <v>45</v>
      </c>
      <c r="S1124" s="31">
        <v>3921</v>
      </c>
    </row>
    <row r="1125" spans="1:19" x14ac:dyDescent="0.35">
      <c r="A1125" s="52">
        <v>43749</v>
      </c>
      <c r="B1125" s="33" t="s">
        <v>2306</v>
      </c>
      <c r="C1125" t="s">
        <v>2307</v>
      </c>
      <c r="D1125" s="33" t="s">
        <v>24</v>
      </c>
      <c r="E1125" s="33" t="s">
        <v>115</v>
      </c>
      <c r="F1125" s="33" t="s">
        <v>28</v>
      </c>
      <c r="G1125" t="s">
        <v>8</v>
      </c>
      <c r="H1125" s="33" t="s">
        <v>32</v>
      </c>
      <c r="I1125" t="s">
        <v>46</v>
      </c>
      <c r="J1125" s="33" t="s">
        <v>37</v>
      </c>
      <c r="K1125" t="s">
        <v>39</v>
      </c>
      <c r="L1125" s="33" t="s">
        <v>46</v>
      </c>
      <c r="M1125">
        <v>82</v>
      </c>
      <c r="N1125" s="33">
        <v>20</v>
      </c>
      <c r="O1125" s="49">
        <v>0.18</v>
      </c>
      <c r="P1125" s="56">
        <f t="shared" si="17"/>
        <v>295.2</v>
      </c>
      <c r="Q1125">
        <v>1344.8000000000002</v>
      </c>
      <c r="R1125" s="58">
        <v>26</v>
      </c>
      <c r="S1125" s="31">
        <v>1370.8000000000002</v>
      </c>
    </row>
    <row r="1126" spans="1:19" x14ac:dyDescent="0.35">
      <c r="A1126" s="52">
        <v>42684</v>
      </c>
      <c r="B1126" s="33" t="s">
        <v>2308</v>
      </c>
      <c r="C1126" t="s">
        <v>2309</v>
      </c>
      <c r="D1126" s="33" t="s">
        <v>24</v>
      </c>
      <c r="E1126" s="33" t="s">
        <v>52</v>
      </c>
      <c r="F1126" s="33" t="s">
        <v>28</v>
      </c>
      <c r="G1126" t="s">
        <v>8</v>
      </c>
      <c r="H1126" s="33" t="s">
        <v>32</v>
      </c>
      <c r="I1126" t="s">
        <v>45</v>
      </c>
      <c r="J1126" s="33" t="s">
        <v>37</v>
      </c>
      <c r="K1126" t="s">
        <v>42</v>
      </c>
      <c r="L1126" s="33" t="s">
        <v>43</v>
      </c>
      <c r="M1126">
        <v>26</v>
      </c>
      <c r="N1126" s="33">
        <v>20</v>
      </c>
      <c r="O1126" s="49">
        <v>0.17</v>
      </c>
      <c r="P1126" s="56">
        <f t="shared" si="17"/>
        <v>88.4</v>
      </c>
      <c r="Q1126">
        <v>431.59999999999997</v>
      </c>
      <c r="R1126" s="58">
        <v>30</v>
      </c>
      <c r="S1126" s="31">
        <v>461.59999999999997</v>
      </c>
    </row>
    <row r="1127" spans="1:19" x14ac:dyDescent="0.35">
      <c r="A1127" s="52">
        <v>42573</v>
      </c>
      <c r="B1127" s="33" t="s">
        <v>2310</v>
      </c>
      <c r="C1127" t="s">
        <v>2311</v>
      </c>
      <c r="D1127" s="33" t="s">
        <v>25</v>
      </c>
      <c r="E1127" s="33" t="s">
        <v>63</v>
      </c>
      <c r="F1127" s="33" t="s">
        <v>28</v>
      </c>
      <c r="G1127" t="s">
        <v>12</v>
      </c>
      <c r="H1127" s="33" t="s">
        <v>31</v>
      </c>
      <c r="I1127" t="s">
        <v>45</v>
      </c>
      <c r="J1127" s="33" t="s">
        <v>34</v>
      </c>
      <c r="K1127" t="s">
        <v>41</v>
      </c>
      <c r="L1127" s="33" t="s">
        <v>44</v>
      </c>
      <c r="M1127">
        <v>266</v>
      </c>
      <c r="N1127" s="33">
        <v>8</v>
      </c>
      <c r="O1127" s="49">
        <v>0.17</v>
      </c>
      <c r="P1127" s="56">
        <f t="shared" si="17"/>
        <v>361.76000000000005</v>
      </c>
      <c r="Q1127">
        <v>1766.24</v>
      </c>
      <c r="R1127" s="58">
        <v>50</v>
      </c>
      <c r="S1127" s="31">
        <v>1816.24</v>
      </c>
    </row>
    <row r="1128" spans="1:19" x14ac:dyDescent="0.35">
      <c r="A1128" s="52">
        <v>44564</v>
      </c>
      <c r="B1128" s="33" t="s">
        <v>2312</v>
      </c>
      <c r="C1128" t="s">
        <v>2313</v>
      </c>
      <c r="D1128" s="33" t="s">
        <v>24</v>
      </c>
      <c r="E1128" s="33" t="s">
        <v>63</v>
      </c>
      <c r="F1128" s="33" t="s">
        <v>28</v>
      </c>
      <c r="G1128" t="s">
        <v>11</v>
      </c>
      <c r="H1128" s="33" t="s">
        <v>32</v>
      </c>
      <c r="I1128" t="s">
        <v>48</v>
      </c>
      <c r="J1128" s="33" t="s">
        <v>34</v>
      </c>
      <c r="K1128" t="s">
        <v>41</v>
      </c>
      <c r="L1128" s="33" t="s">
        <v>45</v>
      </c>
      <c r="M1128">
        <v>237</v>
      </c>
      <c r="N1128" s="33">
        <v>8</v>
      </c>
      <c r="O1128" s="49">
        <v>0.19</v>
      </c>
      <c r="P1128" s="56">
        <f t="shared" si="17"/>
        <v>360.24</v>
      </c>
      <c r="Q1128">
        <v>1535.76</v>
      </c>
      <c r="R1128" s="58">
        <v>23</v>
      </c>
      <c r="S1128" s="31">
        <v>1558.76</v>
      </c>
    </row>
    <row r="1129" spans="1:19" x14ac:dyDescent="0.35">
      <c r="A1129" s="52">
        <v>42843</v>
      </c>
      <c r="B1129" s="33" t="s">
        <v>2314</v>
      </c>
      <c r="C1129" t="s">
        <v>2315</v>
      </c>
      <c r="D1129" s="33" t="s">
        <v>24</v>
      </c>
      <c r="E1129" s="33" t="s">
        <v>115</v>
      </c>
      <c r="F1129" s="33" t="s">
        <v>29</v>
      </c>
      <c r="G1129" t="s">
        <v>6</v>
      </c>
      <c r="H1129" s="33" t="s">
        <v>33</v>
      </c>
      <c r="I1129" t="s">
        <v>43</v>
      </c>
      <c r="J1129" s="33" t="s">
        <v>35</v>
      </c>
      <c r="K1129" t="s">
        <v>40</v>
      </c>
      <c r="L1129" s="33" t="s">
        <v>44</v>
      </c>
      <c r="M1129">
        <v>710</v>
      </c>
      <c r="N1129" s="33">
        <v>8</v>
      </c>
      <c r="O1129" s="49">
        <v>0.08</v>
      </c>
      <c r="P1129" s="56">
        <f t="shared" si="17"/>
        <v>454.40000000000003</v>
      </c>
      <c r="Q1129">
        <v>5225.6000000000004</v>
      </c>
      <c r="R1129" s="58">
        <v>47</v>
      </c>
      <c r="S1129" s="31">
        <v>5272.6</v>
      </c>
    </row>
    <row r="1130" spans="1:19" x14ac:dyDescent="0.35">
      <c r="A1130" s="52">
        <v>43779</v>
      </c>
      <c r="B1130" s="33" t="s">
        <v>2316</v>
      </c>
      <c r="C1130" t="s">
        <v>2317</v>
      </c>
      <c r="D1130" s="33" t="s">
        <v>25</v>
      </c>
      <c r="E1130" s="33" t="s">
        <v>85</v>
      </c>
      <c r="F1130" s="33" t="s">
        <v>29</v>
      </c>
      <c r="G1130" t="s">
        <v>11</v>
      </c>
      <c r="H1130" s="33" t="s">
        <v>32</v>
      </c>
      <c r="I1130" t="s">
        <v>45</v>
      </c>
      <c r="J1130" s="33" t="s">
        <v>37</v>
      </c>
      <c r="K1130" t="s">
        <v>41</v>
      </c>
      <c r="L1130" s="33" t="s">
        <v>43</v>
      </c>
      <c r="M1130">
        <v>24</v>
      </c>
      <c r="N1130" s="33">
        <v>25</v>
      </c>
      <c r="O1130" s="49">
        <v>0.16</v>
      </c>
      <c r="P1130" s="56">
        <f t="shared" si="17"/>
        <v>96</v>
      </c>
      <c r="Q1130">
        <v>504</v>
      </c>
      <c r="R1130" s="58">
        <v>48</v>
      </c>
      <c r="S1130" s="31">
        <v>552</v>
      </c>
    </row>
    <row r="1131" spans="1:19" x14ac:dyDescent="0.35">
      <c r="A1131" s="52">
        <v>43486</v>
      </c>
      <c r="B1131" s="33" t="s">
        <v>2318</v>
      </c>
      <c r="C1131" t="s">
        <v>2319</v>
      </c>
      <c r="D1131" s="33" t="s">
        <v>24</v>
      </c>
      <c r="E1131" s="33" t="s">
        <v>78</v>
      </c>
      <c r="F1131" s="33" t="s">
        <v>27</v>
      </c>
      <c r="G1131" t="s">
        <v>9</v>
      </c>
      <c r="H1131" s="33" t="s">
        <v>32</v>
      </c>
      <c r="I1131" t="s">
        <v>45</v>
      </c>
      <c r="J1131" s="33" t="s">
        <v>34</v>
      </c>
      <c r="K1131" t="s">
        <v>39</v>
      </c>
      <c r="L1131" s="33" t="s">
        <v>45</v>
      </c>
      <c r="M1131">
        <v>258</v>
      </c>
      <c r="N1131" s="33">
        <v>8</v>
      </c>
      <c r="O1131" s="49">
        <v>0.09</v>
      </c>
      <c r="P1131" s="56">
        <f t="shared" si="17"/>
        <v>185.76</v>
      </c>
      <c r="Q1131">
        <v>1878.24</v>
      </c>
      <c r="R1131" s="58">
        <v>26</v>
      </c>
      <c r="S1131" s="31">
        <v>1904.24</v>
      </c>
    </row>
    <row r="1132" spans="1:19" x14ac:dyDescent="0.35">
      <c r="A1132" s="52">
        <v>43775</v>
      </c>
      <c r="B1132" s="33" t="s">
        <v>2320</v>
      </c>
      <c r="C1132" t="s">
        <v>2321</v>
      </c>
      <c r="D1132" s="33" t="s">
        <v>24</v>
      </c>
      <c r="E1132" s="33" t="s">
        <v>106</v>
      </c>
      <c r="F1132" s="33" t="s">
        <v>29</v>
      </c>
      <c r="G1132" t="s">
        <v>6</v>
      </c>
      <c r="H1132" s="33" t="s">
        <v>33</v>
      </c>
      <c r="I1132" t="s">
        <v>45</v>
      </c>
      <c r="J1132" s="33" t="s">
        <v>35</v>
      </c>
      <c r="K1132" t="s">
        <v>41</v>
      </c>
      <c r="L1132" s="33" t="s">
        <v>44</v>
      </c>
      <c r="M1132">
        <v>933</v>
      </c>
      <c r="N1132" s="33">
        <v>6</v>
      </c>
      <c r="O1132" s="49">
        <v>0.1</v>
      </c>
      <c r="P1132" s="56">
        <f t="shared" si="17"/>
        <v>559.80000000000007</v>
      </c>
      <c r="Q1132">
        <v>5038.2000000000007</v>
      </c>
      <c r="R1132" s="58">
        <v>37</v>
      </c>
      <c r="S1132" s="31">
        <v>5075.2000000000007</v>
      </c>
    </row>
    <row r="1133" spans="1:19" x14ac:dyDescent="0.35">
      <c r="A1133" s="52">
        <v>43494</v>
      </c>
      <c r="B1133" s="33" t="s">
        <v>2322</v>
      </c>
      <c r="C1133" t="s">
        <v>2323</v>
      </c>
      <c r="D1133" s="33" t="s">
        <v>26</v>
      </c>
      <c r="E1133" s="33" t="s">
        <v>63</v>
      </c>
      <c r="F1133" s="33" t="s">
        <v>27</v>
      </c>
      <c r="G1133" t="s">
        <v>13</v>
      </c>
      <c r="H1133" s="33" t="s">
        <v>30</v>
      </c>
      <c r="I1133" t="s">
        <v>43</v>
      </c>
      <c r="J1133" s="33" t="s">
        <v>35</v>
      </c>
      <c r="K1133" t="s">
        <v>41</v>
      </c>
      <c r="L1133" s="33" t="s">
        <v>44</v>
      </c>
      <c r="M1133">
        <v>898</v>
      </c>
      <c r="N1133" s="33">
        <v>4</v>
      </c>
      <c r="O1133" s="49">
        <v>0.17</v>
      </c>
      <c r="P1133" s="56">
        <f t="shared" si="17"/>
        <v>610.6400000000001</v>
      </c>
      <c r="Q1133">
        <v>2981.3599999999997</v>
      </c>
      <c r="R1133" s="58">
        <v>21</v>
      </c>
      <c r="S1133" s="31">
        <v>3002.3599999999997</v>
      </c>
    </row>
    <row r="1134" spans="1:19" x14ac:dyDescent="0.35">
      <c r="A1134" s="52">
        <v>42224</v>
      </c>
      <c r="B1134" s="33" t="s">
        <v>2324</v>
      </c>
      <c r="C1134" t="s">
        <v>2325</v>
      </c>
      <c r="D1134" s="33" t="s">
        <v>26</v>
      </c>
      <c r="E1134" s="33" t="s">
        <v>106</v>
      </c>
      <c r="F1134" s="33" t="s">
        <v>28</v>
      </c>
      <c r="G1134" t="s">
        <v>12</v>
      </c>
      <c r="H1134" s="33" t="s">
        <v>31</v>
      </c>
      <c r="I1134" t="s">
        <v>43</v>
      </c>
      <c r="J1134" s="33" t="s">
        <v>36</v>
      </c>
      <c r="K1134" t="s">
        <v>39</v>
      </c>
      <c r="L1134" s="33" t="s">
        <v>45</v>
      </c>
      <c r="M1134">
        <v>245</v>
      </c>
      <c r="N1134" s="33">
        <v>15</v>
      </c>
      <c r="O1134" s="49">
        <v>0.13</v>
      </c>
      <c r="P1134" s="56">
        <f t="shared" si="17"/>
        <v>477.75000000000006</v>
      </c>
      <c r="Q1134">
        <v>3197.25</v>
      </c>
      <c r="R1134" s="58">
        <v>29</v>
      </c>
      <c r="S1134" s="31">
        <v>3226.25</v>
      </c>
    </row>
    <row r="1135" spans="1:19" x14ac:dyDescent="0.35">
      <c r="A1135" s="52">
        <v>43419</v>
      </c>
      <c r="B1135" s="33" t="s">
        <v>2326</v>
      </c>
      <c r="C1135" t="s">
        <v>2327</v>
      </c>
      <c r="D1135" s="33" t="s">
        <v>25</v>
      </c>
      <c r="E1135" s="33" t="s">
        <v>73</v>
      </c>
      <c r="F1135" s="33" t="s">
        <v>28</v>
      </c>
      <c r="G1135" t="s">
        <v>11</v>
      </c>
      <c r="H1135" s="33" t="s">
        <v>32</v>
      </c>
      <c r="I1135" t="s">
        <v>48</v>
      </c>
      <c r="J1135" s="33" t="s">
        <v>38</v>
      </c>
      <c r="K1135" t="s">
        <v>42</v>
      </c>
      <c r="L1135" s="33" t="s">
        <v>45</v>
      </c>
      <c r="M1135">
        <v>13</v>
      </c>
      <c r="N1135" s="33">
        <v>32</v>
      </c>
      <c r="O1135" s="49">
        <v>0.16</v>
      </c>
      <c r="P1135" s="56">
        <f t="shared" si="17"/>
        <v>66.56</v>
      </c>
      <c r="Q1135">
        <v>349.44</v>
      </c>
      <c r="R1135" s="58">
        <v>40</v>
      </c>
      <c r="S1135" s="31">
        <v>389.44</v>
      </c>
    </row>
    <row r="1136" spans="1:19" x14ac:dyDescent="0.35">
      <c r="A1136" s="52">
        <v>44572</v>
      </c>
      <c r="B1136" s="33" t="s">
        <v>2328</v>
      </c>
      <c r="C1136" t="s">
        <v>2329</v>
      </c>
      <c r="D1136" s="33" t="s">
        <v>26</v>
      </c>
      <c r="E1136" s="33" t="s">
        <v>115</v>
      </c>
      <c r="F1136" s="33" t="s">
        <v>28</v>
      </c>
      <c r="G1136" t="s">
        <v>8</v>
      </c>
      <c r="H1136" s="33" t="s">
        <v>31</v>
      </c>
      <c r="I1136" t="s">
        <v>44</v>
      </c>
      <c r="J1136" s="33" t="s">
        <v>34</v>
      </c>
      <c r="K1136" t="s">
        <v>41</v>
      </c>
      <c r="L1136" s="33" t="s">
        <v>43</v>
      </c>
      <c r="M1136">
        <v>293</v>
      </c>
      <c r="N1136" s="33">
        <v>8</v>
      </c>
      <c r="O1136" s="49">
        <v>0.19</v>
      </c>
      <c r="P1136" s="56">
        <f t="shared" si="17"/>
        <v>445.36</v>
      </c>
      <c r="Q1136">
        <v>1898.64</v>
      </c>
      <c r="R1136" s="58">
        <v>42</v>
      </c>
      <c r="S1136" s="31">
        <v>1940.64</v>
      </c>
    </row>
    <row r="1137" spans="1:19" x14ac:dyDescent="0.35">
      <c r="A1137" s="52">
        <v>42168</v>
      </c>
      <c r="B1137" s="33" t="s">
        <v>2330</v>
      </c>
      <c r="C1137" t="s">
        <v>2331</v>
      </c>
      <c r="D1137" s="33" t="s">
        <v>24</v>
      </c>
      <c r="E1137" s="33" t="s">
        <v>115</v>
      </c>
      <c r="F1137" s="33" t="s">
        <v>28</v>
      </c>
      <c r="G1137" t="s">
        <v>13</v>
      </c>
      <c r="H1137" s="33" t="s">
        <v>32</v>
      </c>
      <c r="I1137" t="s">
        <v>43</v>
      </c>
      <c r="J1137" s="33" t="s">
        <v>36</v>
      </c>
      <c r="K1137" t="s">
        <v>39</v>
      </c>
      <c r="L1137" s="33" t="s">
        <v>46</v>
      </c>
      <c r="M1137">
        <v>462</v>
      </c>
      <c r="N1137" s="33">
        <v>6</v>
      </c>
      <c r="O1137" s="49">
        <v>0.12</v>
      </c>
      <c r="P1137" s="56">
        <f t="shared" si="17"/>
        <v>332.64</v>
      </c>
      <c r="Q1137">
        <v>2439.36</v>
      </c>
      <c r="R1137" s="58">
        <v>36</v>
      </c>
      <c r="S1137" s="31">
        <v>2475.36</v>
      </c>
    </row>
    <row r="1138" spans="1:19" x14ac:dyDescent="0.35">
      <c r="A1138" s="52">
        <v>42363</v>
      </c>
      <c r="B1138" s="33" t="s">
        <v>2332</v>
      </c>
      <c r="C1138" t="s">
        <v>2333</v>
      </c>
      <c r="D1138" s="33" t="s">
        <v>24</v>
      </c>
      <c r="E1138" s="33" t="s">
        <v>52</v>
      </c>
      <c r="F1138" s="33" t="s">
        <v>28</v>
      </c>
      <c r="G1138" t="s">
        <v>9</v>
      </c>
      <c r="H1138" s="33" t="s">
        <v>32</v>
      </c>
      <c r="I1138" t="s">
        <v>43</v>
      </c>
      <c r="J1138" s="33" t="s">
        <v>37</v>
      </c>
      <c r="K1138" t="s">
        <v>39</v>
      </c>
      <c r="L1138" s="33" t="s">
        <v>43</v>
      </c>
      <c r="M1138">
        <v>68</v>
      </c>
      <c r="N1138" s="33">
        <v>20</v>
      </c>
      <c r="O1138" s="49">
        <v>0.16</v>
      </c>
      <c r="P1138" s="56">
        <f t="shared" si="17"/>
        <v>217.60000000000002</v>
      </c>
      <c r="Q1138">
        <v>1142.4000000000001</v>
      </c>
      <c r="R1138" s="58">
        <v>36</v>
      </c>
      <c r="S1138" s="31">
        <v>1178.4000000000001</v>
      </c>
    </row>
    <row r="1139" spans="1:19" x14ac:dyDescent="0.35">
      <c r="A1139" s="52">
        <v>43830</v>
      </c>
      <c r="B1139" s="33" t="s">
        <v>2334</v>
      </c>
      <c r="C1139" t="s">
        <v>2335</v>
      </c>
      <c r="D1139" s="33" t="s">
        <v>24</v>
      </c>
      <c r="E1139" s="33" t="s">
        <v>78</v>
      </c>
      <c r="F1139" s="33" t="s">
        <v>28</v>
      </c>
      <c r="G1139" t="s">
        <v>7</v>
      </c>
      <c r="H1139" s="33" t="s">
        <v>32</v>
      </c>
      <c r="I1139" t="s">
        <v>44</v>
      </c>
      <c r="J1139" s="33" t="s">
        <v>37</v>
      </c>
      <c r="K1139" t="s">
        <v>39</v>
      </c>
      <c r="L1139" s="33" t="s">
        <v>43</v>
      </c>
      <c r="M1139">
        <v>24</v>
      </c>
      <c r="N1139" s="33">
        <v>20</v>
      </c>
      <c r="O1139" s="49">
        <v>0.08</v>
      </c>
      <c r="P1139" s="56">
        <f t="shared" si="17"/>
        <v>38.400000000000006</v>
      </c>
      <c r="Q1139">
        <v>441.6</v>
      </c>
      <c r="R1139" s="58">
        <v>41</v>
      </c>
      <c r="S1139" s="31">
        <v>482.6</v>
      </c>
    </row>
    <row r="1140" spans="1:19" x14ac:dyDescent="0.35">
      <c r="A1140" s="52">
        <v>43134</v>
      </c>
      <c r="B1140" s="33" t="s">
        <v>2336</v>
      </c>
      <c r="C1140" t="s">
        <v>2337</v>
      </c>
      <c r="D1140" s="33" t="s">
        <v>26</v>
      </c>
      <c r="E1140" s="33" t="s">
        <v>52</v>
      </c>
      <c r="F1140" s="33" t="s">
        <v>27</v>
      </c>
      <c r="G1140" t="s">
        <v>9</v>
      </c>
      <c r="H1140" s="33" t="s">
        <v>33</v>
      </c>
      <c r="I1140" t="s">
        <v>46</v>
      </c>
      <c r="J1140" s="33" t="s">
        <v>38</v>
      </c>
      <c r="K1140" t="s">
        <v>40</v>
      </c>
      <c r="L1140" s="33" t="s">
        <v>46</v>
      </c>
      <c r="M1140">
        <v>20</v>
      </c>
      <c r="N1140" s="33">
        <v>32</v>
      </c>
      <c r="O1140" s="49">
        <v>0.11</v>
      </c>
      <c r="P1140" s="56">
        <f t="shared" si="17"/>
        <v>70.400000000000006</v>
      </c>
      <c r="Q1140">
        <v>569.6</v>
      </c>
      <c r="R1140" s="58">
        <v>36</v>
      </c>
      <c r="S1140" s="31">
        <v>605.6</v>
      </c>
    </row>
    <row r="1141" spans="1:19" x14ac:dyDescent="0.35">
      <c r="A1141" s="52">
        <v>44583</v>
      </c>
      <c r="B1141" s="33" t="s">
        <v>2338</v>
      </c>
      <c r="C1141" t="s">
        <v>2339</v>
      </c>
      <c r="D1141" s="33" t="s">
        <v>26</v>
      </c>
      <c r="E1141" s="33" t="s">
        <v>55</v>
      </c>
      <c r="F1141" s="33" t="s">
        <v>29</v>
      </c>
      <c r="G1141" t="s">
        <v>6</v>
      </c>
      <c r="H1141" s="33" t="s">
        <v>33</v>
      </c>
      <c r="I1141" t="s">
        <v>43</v>
      </c>
      <c r="J1141" s="33" t="s">
        <v>34</v>
      </c>
      <c r="K1141" t="s">
        <v>42</v>
      </c>
      <c r="L1141" s="33" t="s">
        <v>45</v>
      </c>
      <c r="M1141">
        <v>233</v>
      </c>
      <c r="N1141" s="33">
        <v>4</v>
      </c>
      <c r="O1141" s="49">
        <v>0.16</v>
      </c>
      <c r="P1141" s="56">
        <f t="shared" si="17"/>
        <v>149.12</v>
      </c>
      <c r="Q1141">
        <v>782.88</v>
      </c>
      <c r="R1141" s="58">
        <v>31</v>
      </c>
      <c r="S1141" s="31">
        <v>813.88</v>
      </c>
    </row>
    <row r="1142" spans="1:19" x14ac:dyDescent="0.35">
      <c r="A1142" s="52">
        <v>43802</v>
      </c>
      <c r="B1142" s="33" t="s">
        <v>2340</v>
      </c>
      <c r="C1142" t="s">
        <v>2341</v>
      </c>
      <c r="D1142" s="33" t="s">
        <v>25</v>
      </c>
      <c r="E1142" s="33" t="s">
        <v>73</v>
      </c>
      <c r="F1142" s="33" t="s">
        <v>28</v>
      </c>
      <c r="G1142" t="s">
        <v>8</v>
      </c>
      <c r="H1142" s="33" t="s">
        <v>31</v>
      </c>
      <c r="I1142" t="s">
        <v>43</v>
      </c>
      <c r="J1142" s="33" t="s">
        <v>37</v>
      </c>
      <c r="K1142" t="s">
        <v>42</v>
      </c>
      <c r="L1142" s="33" t="s">
        <v>45</v>
      </c>
      <c r="M1142">
        <v>75</v>
      </c>
      <c r="N1142" s="33">
        <v>25</v>
      </c>
      <c r="O1142" s="49">
        <v>0.11</v>
      </c>
      <c r="P1142" s="56">
        <f t="shared" si="17"/>
        <v>206.25</v>
      </c>
      <c r="Q1142">
        <v>1668.75</v>
      </c>
      <c r="R1142" s="58">
        <v>43</v>
      </c>
      <c r="S1142" s="31">
        <v>1711.75</v>
      </c>
    </row>
    <row r="1143" spans="1:19" x14ac:dyDescent="0.35">
      <c r="A1143" s="52">
        <v>44112</v>
      </c>
      <c r="B1143" s="33" t="s">
        <v>2342</v>
      </c>
      <c r="C1143" t="s">
        <v>2343</v>
      </c>
      <c r="D1143" s="33" t="s">
        <v>25</v>
      </c>
      <c r="E1143" s="33" t="s">
        <v>63</v>
      </c>
      <c r="F1143" s="33" t="s">
        <v>28</v>
      </c>
      <c r="G1143" t="s">
        <v>11</v>
      </c>
      <c r="H1143" s="33" t="s">
        <v>31</v>
      </c>
      <c r="I1143" t="s">
        <v>44</v>
      </c>
      <c r="J1143" s="33" t="s">
        <v>38</v>
      </c>
      <c r="K1143" t="s">
        <v>39</v>
      </c>
      <c r="L1143" s="33" t="s">
        <v>43</v>
      </c>
      <c r="M1143">
        <v>10</v>
      </c>
      <c r="N1143" s="33">
        <v>16</v>
      </c>
      <c r="O1143" s="49">
        <v>0.18</v>
      </c>
      <c r="P1143" s="56">
        <f t="shared" si="17"/>
        <v>28.799999999999997</v>
      </c>
      <c r="Q1143">
        <v>131.20000000000002</v>
      </c>
      <c r="R1143" s="58">
        <v>37</v>
      </c>
      <c r="S1143" s="31">
        <v>168.20000000000002</v>
      </c>
    </row>
    <row r="1144" spans="1:19" x14ac:dyDescent="0.35">
      <c r="A1144" s="52">
        <v>43213</v>
      </c>
      <c r="B1144" s="33" t="s">
        <v>2344</v>
      </c>
      <c r="C1144" t="s">
        <v>2345</v>
      </c>
      <c r="D1144" s="33" t="s">
        <v>26</v>
      </c>
      <c r="E1144" s="33" t="s">
        <v>63</v>
      </c>
      <c r="F1144" s="33" t="s">
        <v>27</v>
      </c>
      <c r="G1144" t="s">
        <v>10</v>
      </c>
      <c r="H1144" s="33" t="s">
        <v>33</v>
      </c>
      <c r="I1144" t="s">
        <v>47</v>
      </c>
      <c r="J1144" s="33" t="s">
        <v>34</v>
      </c>
      <c r="K1144" t="s">
        <v>41</v>
      </c>
      <c r="L1144" s="33" t="s">
        <v>45</v>
      </c>
      <c r="M1144">
        <v>213</v>
      </c>
      <c r="N1144" s="33">
        <v>8</v>
      </c>
      <c r="O1144" s="49">
        <v>0.13</v>
      </c>
      <c r="P1144" s="56">
        <f t="shared" si="17"/>
        <v>221.52</v>
      </c>
      <c r="Q1144">
        <v>1482.48</v>
      </c>
      <c r="R1144" s="58">
        <v>21</v>
      </c>
      <c r="S1144" s="31">
        <v>1503.48</v>
      </c>
    </row>
    <row r="1145" spans="1:19" x14ac:dyDescent="0.35">
      <c r="A1145" s="52">
        <v>43824</v>
      </c>
      <c r="B1145" s="33" t="s">
        <v>2346</v>
      </c>
      <c r="C1145" t="s">
        <v>2347</v>
      </c>
      <c r="D1145" s="33" t="s">
        <v>26</v>
      </c>
      <c r="E1145" s="33" t="s">
        <v>73</v>
      </c>
      <c r="F1145" s="33" t="s">
        <v>27</v>
      </c>
      <c r="G1145" t="s">
        <v>9</v>
      </c>
      <c r="H1145" s="33" t="s">
        <v>32</v>
      </c>
      <c r="I1145" t="s">
        <v>47</v>
      </c>
      <c r="J1145" s="33" t="s">
        <v>34</v>
      </c>
      <c r="K1145" t="s">
        <v>40</v>
      </c>
      <c r="L1145" s="33" t="s">
        <v>45</v>
      </c>
      <c r="M1145">
        <v>208</v>
      </c>
      <c r="N1145" s="33">
        <v>4</v>
      </c>
      <c r="O1145" s="49">
        <v>0.2</v>
      </c>
      <c r="P1145" s="56">
        <f t="shared" si="17"/>
        <v>166.4</v>
      </c>
      <c r="Q1145">
        <v>665.6</v>
      </c>
      <c r="R1145" s="58">
        <v>23</v>
      </c>
      <c r="S1145" s="31">
        <v>688.6</v>
      </c>
    </row>
    <row r="1146" spans="1:19" x14ac:dyDescent="0.35">
      <c r="A1146" s="52">
        <v>43338</v>
      </c>
      <c r="B1146" s="33" t="s">
        <v>2348</v>
      </c>
      <c r="C1146" t="s">
        <v>2349</v>
      </c>
      <c r="D1146" s="33" t="s">
        <v>26</v>
      </c>
      <c r="E1146" s="33" t="s">
        <v>106</v>
      </c>
      <c r="F1146" s="33" t="s">
        <v>29</v>
      </c>
      <c r="G1146" t="s">
        <v>6</v>
      </c>
      <c r="H1146" s="33" t="s">
        <v>32</v>
      </c>
      <c r="I1146" t="s">
        <v>46</v>
      </c>
      <c r="J1146" s="33" t="s">
        <v>35</v>
      </c>
      <c r="K1146" t="s">
        <v>39</v>
      </c>
      <c r="L1146" s="33" t="s">
        <v>43</v>
      </c>
      <c r="M1146">
        <v>931</v>
      </c>
      <c r="N1146" s="33">
        <v>10</v>
      </c>
      <c r="O1146" s="49">
        <v>0.16</v>
      </c>
      <c r="P1146" s="56">
        <f t="shared" si="17"/>
        <v>1489.6000000000001</v>
      </c>
      <c r="Q1146">
        <v>7820.4000000000005</v>
      </c>
      <c r="R1146" s="58">
        <v>38</v>
      </c>
      <c r="S1146" s="31">
        <v>7858.4000000000005</v>
      </c>
    </row>
    <row r="1147" spans="1:19" x14ac:dyDescent="0.35">
      <c r="A1147" s="52">
        <v>43059</v>
      </c>
      <c r="B1147" s="33" t="s">
        <v>2350</v>
      </c>
      <c r="C1147" t="s">
        <v>2351</v>
      </c>
      <c r="D1147" s="33" t="s">
        <v>24</v>
      </c>
      <c r="E1147" s="33" t="s">
        <v>73</v>
      </c>
      <c r="F1147" s="33" t="s">
        <v>27</v>
      </c>
      <c r="G1147" t="s">
        <v>6</v>
      </c>
      <c r="H1147" s="33" t="s">
        <v>33</v>
      </c>
      <c r="I1147" t="s">
        <v>46</v>
      </c>
      <c r="J1147" s="33" t="s">
        <v>35</v>
      </c>
      <c r="K1147" t="s">
        <v>40</v>
      </c>
      <c r="L1147" s="33" t="s">
        <v>45</v>
      </c>
      <c r="M1147">
        <v>1058</v>
      </c>
      <c r="N1147" s="33">
        <v>4</v>
      </c>
      <c r="O1147" s="49">
        <v>0.19</v>
      </c>
      <c r="P1147" s="56">
        <f t="shared" si="17"/>
        <v>804.08</v>
      </c>
      <c r="Q1147">
        <v>3427.92</v>
      </c>
      <c r="R1147" s="58">
        <v>39</v>
      </c>
      <c r="S1147" s="31">
        <v>3466.92</v>
      </c>
    </row>
    <row r="1148" spans="1:19" x14ac:dyDescent="0.35">
      <c r="A1148" s="52">
        <v>44237</v>
      </c>
      <c r="B1148" s="33" t="s">
        <v>2352</v>
      </c>
      <c r="C1148" t="s">
        <v>2353</v>
      </c>
      <c r="D1148" s="33" t="s">
        <v>26</v>
      </c>
      <c r="E1148" s="33" t="s">
        <v>106</v>
      </c>
      <c r="F1148" s="33" t="s">
        <v>28</v>
      </c>
      <c r="G1148" t="s">
        <v>7</v>
      </c>
      <c r="H1148" s="33" t="s">
        <v>31</v>
      </c>
      <c r="I1148" t="s">
        <v>46</v>
      </c>
      <c r="J1148" s="33" t="s">
        <v>34</v>
      </c>
      <c r="K1148" t="s">
        <v>41</v>
      </c>
      <c r="L1148" s="33" t="s">
        <v>43</v>
      </c>
      <c r="M1148">
        <v>206</v>
      </c>
      <c r="N1148" s="33">
        <v>6</v>
      </c>
      <c r="O1148" s="49">
        <v>0.12</v>
      </c>
      <c r="P1148" s="56">
        <f t="shared" si="17"/>
        <v>148.32</v>
      </c>
      <c r="Q1148">
        <v>1087.68</v>
      </c>
      <c r="R1148" s="58">
        <v>30</v>
      </c>
      <c r="S1148" s="31">
        <v>1117.68</v>
      </c>
    </row>
    <row r="1149" spans="1:19" x14ac:dyDescent="0.35">
      <c r="A1149" s="52">
        <v>43992</v>
      </c>
      <c r="B1149" s="33" t="s">
        <v>2354</v>
      </c>
      <c r="C1149" t="s">
        <v>2355</v>
      </c>
      <c r="D1149" s="33" t="s">
        <v>24</v>
      </c>
      <c r="E1149" s="33" t="s">
        <v>115</v>
      </c>
      <c r="F1149" s="33" t="s">
        <v>28</v>
      </c>
      <c r="G1149" t="s">
        <v>6</v>
      </c>
      <c r="H1149" s="33" t="s">
        <v>33</v>
      </c>
      <c r="I1149" t="s">
        <v>47</v>
      </c>
      <c r="J1149" s="33" t="s">
        <v>36</v>
      </c>
      <c r="K1149" t="s">
        <v>42</v>
      </c>
      <c r="L1149" s="33" t="s">
        <v>43</v>
      </c>
      <c r="M1149">
        <v>331</v>
      </c>
      <c r="N1149" s="33">
        <v>15</v>
      </c>
      <c r="O1149" s="49">
        <v>0.15</v>
      </c>
      <c r="P1149" s="56">
        <f t="shared" si="17"/>
        <v>744.75</v>
      </c>
      <c r="Q1149">
        <v>4220.25</v>
      </c>
      <c r="R1149" s="58">
        <v>48</v>
      </c>
      <c r="S1149" s="31">
        <v>4268.25</v>
      </c>
    </row>
    <row r="1150" spans="1:19" x14ac:dyDescent="0.35">
      <c r="A1150" s="52">
        <v>42509</v>
      </c>
      <c r="B1150" s="33" t="s">
        <v>2356</v>
      </c>
      <c r="C1150" t="s">
        <v>2357</v>
      </c>
      <c r="D1150" s="33" t="s">
        <v>24</v>
      </c>
      <c r="E1150" s="33" t="s">
        <v>63</v>
      </c>
      <c r="F1150" s="33" t="s">
        <v>27</v>
      </c>
      <c r="G1150" t="s">
        <v>8</v>
      </c>
      <c r="H1150" s="33" t="s">
        <v>30</v>
      </c>
      <c r="I1150" t="s">
        <v>47</v>
      </c>
      <c r="J1150" s="33" t="s">
        <v>35</v>
      </c>
      <c r="K1150" t="s">
        <v>40</v>
      </c>
      <c r="L1150" s="33" t="s">
        <v>46</v>
      </c>
      <c r="M1150">
        <v>1199</v>
      </c>
      <c r="N1150" s="33">
        <v>4</v>
      </c>
      <c r="O1150" s="49">
        <v>0.15</v>
      </c>
      <c r="P1150" s="56">
        <f t="shared" si="17"/>
        <v>719.4</v>
      </c>
      <c r="Q1150">
        <v>4076.6</v>
      </c>
      <c r="R1150" s="58">
        <v>34</v>
      </c>
      <c r="S1150" s="31">
        <v>4110.6000000000004</v>
      </c>
    </row>
    <row r="1151" spans="1:19" x14ac:dyDescent="0.35">
      <c r="A1151" s="52">
        <v>44009</v>
      </c>
      <c r="B1151" s="33" t="s">
        <v>2358</v>
      </c>
      <c r="C1151" t="s">
        <v>2359</v>
      </c>
      <c r="D1151" s="33" t="s">
        <v>26</v>
      </c>
      <c r="E1151" s="33" t="s">
        <v>78</v>
      </c>
      <c r="F1151" s="33" t="s">
        <v>28</v>
      </c>
      <c r="G1151" t="s">
        <v>6</v>
      </c>
      <c r="H1151" s="33" t="s">
        <v>33</v>
      </c>
      <c r="I1151" t="s">
        <v>45</v>
      </c>
      <c r="J1151" s="33" t="s">
        <v>37</v>
      </c>
      <c r="K1151" t="s">
        <v>41</v>
      </c>
      <c r="L1151" s="33" t="s">
        <v>46</v>
      </c>
      <c r="M1151">
        <v>91</v>
      </c>
      <c r="N1151" s="33">
        <v>10</v>
      </c>
      <c r="O1151" s="49">
        <v>0.16</v>
      </c>
      <c r="P1151" s="56">
        <f t="shared" si="17"/>
        <v>145.6</v>
      </c>
      <c r="Q1151">
        <v>764.4</v>
      </c>
      <c r="R1151" s="58">
        <v>49</v>
      </c>
      <c r="S1151" s="31">
        <v>813.4</v>
      </c>
    </row>
    <row r="1152" spans="1:19" x14ac:dyDescent="0.35">
      <c r="A1152" s="52">
        <v>44143</v>
      </c>
      <c r="B1152" s="33" t="s">
        <v>2360</v>
      </c>
      <c r="C1152" t="s">
        <v>2361</v>
      </c>
      <c r="D1152" s="33" t="s">
        <v>25</v>
      </c>
      <c r="E1152" s="33" t="s">
        <v>78</v>
      </c>
      <c r="F1152" s="33" t="s">
        <v>27</v>
      </c>
      <c r="G1152" t="s">
        <v>8</v>
      </c>
      <c r="H1152" s="33" t="s">
        <v>30</v>
      </c>
      <c r="I1152" t="s">
        <v>48</v>
      </c>
      <c r="J1152" s="33" t="s">
        <v>34</v>
      </c>
      <c r="K1152" t="s">
        <v>42</v>
      </c>
      <c r="L1152" s="33" t="s">
        <v>46</v>
      </c>
      <c r="M1152">
        <v>202</v>
      </c>
      <c r="N1152" s="33">
        <v>6</v>
      </c>
      <c r="O1152" s="49">
        <v>0.09</v>
      </c>
      <c r="P1152" s="56">
        <f t="shared" si="17"/>
        <v>109.08000000000001</v>
      </c>
      <c r="Q1152">
        <v>1102.92</v>
      </c>
      <c r="R1152" s="58">
        <v>20</v>
      </c>
      <c r="S1152" s="31">
        <v>1122.92</v>
      </c>
    </row>
    <row r="1153" spans="1:19" x14ac:dyDescent="0.35">
      <c r="A1153" s="52">
        <v>43111</v>
      </c>
      <c r="B1153" s="33" t="s">
        <v>2362</v>
      </c>
      <c r="C1153" t="s">
        <v>2363</v>
      </c>
      <c r="D1153" s="33" t="s">
        <v>26</v>
      </c>
      <c r="E1153" s="33" t="s">
        <v>55</v>
      </c>
      <c r="F1153" s="33" t="s">
        <v>27</v>
      </c>
      <c r="G1153" t="s">
        <v>8</v>
      </c>
      <c r="H1153" s="33" t="s">
        <v>32</v>
      </c>
      <c r="I1153" t="s">
        <v>44</v>
      </c>
      <c r="J1153" s="33" t="s">
        <v>36</v>
      </c>
      <c r="K1153" t="s">
        <v>40</v>
      </c>
      <c r="L1153" s="33" t="s">
        <v>46</v>
      </c>
      <c r="M1153">
        <v>362</v>
      </c>
      <c r="N1153" s="33">
        <v>12</v>
      </c>
      <c r="O1153" s="49">
        <v>0.1</v>
      </c>
      <c r="P1153" s="56">
        <f t="shared" si="17"/>
        <v>434.40000000000009</v>
      </c>
      <c r="Q1153">
        <v>3909.6000000000004</v>
      </c>
      <c r="R1153" s="58">
        <v>43</v>
      </c>
      <c r="S1153" s="31">
        <v>3952.6000000000004</v>
      </c>
    </row>
    <row r="1154" spans="1:19" x14ac:dyDescent="0.35">
      <c r="A1154" s="52">
        <v>43396</v>
      </c>
      <c r="B1154" s="33" t="s">
        <v>2364</v>
      </c>
      <c r="C1154" t="s">
        <v>2365</v>
      </c>
      <c r="D1154" s="33" t="s">
        <v>24</v>
      </c>
      <c r="E1154" s="33" t="s">
        <v>58</v>
      </c>
      <c r="F1154" s="33" t="s">
        <v>27</v>
      </c>
      <c r="G1154" t="s">
        <v>9</v>
      </c>
      <c r="H1154" s="33" t="s">
        <v>32</v>
      </c>
      <c r="I1154" t="s">
        <v>47</v>
      </c>
      <c r="J1154" s="33" t="s">
        <v>34</v>
      </c>
      <c r="K1154" t="s">
        <v>41</v>
      </c>
      <c r="L1154" s="33" t="s">
        <v>43</v>
      </c>
      <c r="M1154">
        <v>273</v>
      </c>
      <c r="N1154" s="33">
        <v>10</v>
      </c>
      <c r="O1154" s="49">
        <v>0.14000000000000001</v>
      </c>
      <c r="P1154" s="56">
        <f t="shared" si="17"/>
        <v>382.20000000000005</v>
      </c>
      <c r="Q1154">
        <v>2347.7999999999997</v>
      </c>
      <c r="R1154" s="58">
        <v>34</v>
      </c>
      <c r="S1154" s="31">
        <v>2381.7999999999997</v>
      </c>
    </row>
    <row r="1155" spans="1:19" x14ac:dyDescent="0.35">
      <c r="A1155" s="52">
        <v>44482</v>
      </c>
      <c r="B1155" s="33" t="s">
        <v>2366</v>
      </c>
      <c r="C1155" t="s">
        <v>2367</v>
      </c>
      <c r="D1155" s="33" t="s">
        <v>25</v>
      </c>
      <c r="E1155" s="33" t="s">
        <v>68</v>
      </c>
      <c r="F1155" s="33" t="s">
        <v>27</v>
      </c>
      <c r="G1155" t="s">
        <v>7</v>
      </c>
      <c r="H1155" s="33" t="s">
        <v>32</v>
      </c>
      <c r="I1155" t="s">
        <v>48</v>
      </c>
      <c r="J1155" s="33" t="s">
        <v>34</v>
      </c>
      <c r="K1155" t="s">
        <v>41</v>
      </c>
      <c r="L1155" s="33" t="s">
        <v>44</v>
      </c>
      <c r="M1155">
        <v>264</v>
      </c>
      <c r="N1155" s="33">
        <v>6</v>
      </c>
      <c r="O1155" s="49">
        <v>0.19</v>
      </c>
      <c r="P1155" s="56">
        <f t="shared" ref="P1155:P1218" si="18">O1155*N1155*M1155</f>
        <v>300.96000000000004</v>
      </c>
      <c r="Q1155">
        <v>1283.0400000000002</v>
      </c>
      <c r="R1155" s="58">
        <v>46</v>
      </c>
      <c r="S1155" s="31">
        <v>1329.0400000000002</v>
      </c>
    </row>
    <row r="1156" spans="1:19" x14ac:dyDescent="0.35">
      <c r="A1156" s="52">
        <v>42759</v>
      </c>
      <c r="B1156" s="33" t="s">
        <v>2368</v>
      </c>
      <c r="C1156" t="s">
        <v>2369</v>
      </c>
      <c r="D1156" s="33" t="s">
        <v>25</v>
      </c>
      <c r="E1156" s="33" t="s">
        <v>58</v>
      </c>
      <c r="F1156" s="33" t="s">
        <v>28</v>
      </c>
      <c r="G1156" t="s">
        <v>12</v>
      </c>
      <c r="H1156" s="33" t="s">
        <v>32</v>
      </c>
      <c r="I1156" t="s">
        <v>48</v>
      </c>
      <c r="J1156" s="33" t="s">
        <v>36</v>
      </c>
      <c r="K1156" t="s">
        <v>39</v>
      </c>
      <c r="L1156" s="33" t="s">
        <v>46</v>
      </c>
      <c r="M1156">
        <v>401</v>
      </c>
      <c r="N1156" s="33">
        <v>12</v>
      </c>
      <c r="O1156" s="49">
        <v>0.11</v>
      </c>
      <c r="P1156" s="56">
        <f t="shared" si="18"/>
        <v>529.32000000000005</v>
      </c>
      <c r="Q1156">
        <v>4282.68</v>
      </c>
      <c r="R1156" s="58">
        <v>34</v>
      </c>
      <c r="S1156" s="31">
        <v>4316.68</v>
      </c>
    </row>
    <row r="1157" spans="1:19" x14ac:dyDescent="0.35">
      <c r="A1157" s="52">
        <v>43804</v>
      </c>
      <c r="B1157" s="33" t="s">
        <v>2370</v>
      </c>
      <c r="C1157" t="s">
        <v>2371</v>
      </c>
      <c r="D1157" s="33" t="s">
        <v>25</v>
      </c>
      <c r="E1157" s="33" t="s">
        <v>55</v>
      </c>
      <c r="F1157" s="33" t="s">
        <v>28</v>
      </c>
      <c r="G1157" t="s">
        <v>9</v>
      </c>
      <c r="H1157" s="33" t="s">
        <v>30</v>
      </c>
      <c r="I1157" t="s">
        <v>46</v>
      </c>
      <c r="J1157" s="33" t="s">
        <v>36</v>
      </c>
      <c r="K1157" t="s">
        <v>42</v>
      </c>
      <c r="L1157" s="33" t="s">
        <v>43</v>
      </c>
      <c r="M1157">
        <v>396</v>
      </c>
      <c r="N1157" s="33">
        <v>9</v>
      </c>
      <c r="O1157" s="49">
        <v>0.17</v>
      </c>
      <c r="P1157" s="56">
        <f t="shared" si="18"/>
        <v>605.88</v>
      </c>
      <c r="Q1157">
        <v>2958.12</v>
      </c>
      <c r="R1157" s="58">
        <v>27</v>
      </c>
      <c r="S1157" s="31">
        <v>2985.12</v>
      </c>
    </row>
    <row r="1158" spans="1:19" x14ac:dyDescent="0.35">
      <c r="A1158" s="52">
        <v>42399</v>
      </c>
      <c r="B1158" s="33" t="s">
        <v>2372</v>
      </c>
      <c r="C1158" t="s">
        <v>2373</v>
      </c>
      <c r="D1158" s="33" t="s">
        <v>26</v>
      </c>
      <c r="E1158" s="33" t="s">
        <v>78</v>
      </c>
      <c r="F1158" s="33" t="s">
        <v>27</v>
      </c>
      <c r="G1158" t="s">
        <v>6</v>
      </c>
      <c r="H1158" s="33" t="s">
        <v>33</v>
      </c>
      <c r="I1158" t="s">
        <v>48</v>
      </c>
      <c r="J1158" s="33" t="s">
        <v>34</v>
      </c>
      <c r="K1158" t="s">
        <v>40</v>
      </c>
      <c r="L1158" s="33" t="s">
        <v>46</v>
      </c>
      <c r="M1158">
        <v>276</v>
      </c>
      <c r="N1158" s="33">
        <v>4</v>
      </c>
      <c r="O1158" s="49">
        <v>0.16</v>
      </c>
      <c r="P1158" s="56">
        <f t="shared" si="18"/>
        <v>176.64000000000001</v>
      </c>
      <c r="Q1158">
        <v>927.36</v>
      </c>
      <c r="R1158" s="58">
        <v>26</v>
      </c>
      <c r="S1158" s="31">
        <v>953.36</v>
      </c>
    </row>
    <row r="1159" spans="1:19" x14ac:dyDescent="0.35">
      <c r="A1159" s="52">
        <v>42904</v>
      </c>
      <c r="B1159" s="33" t="s">
        <v>2374</v>
      </c>
      <c r="C1159" t="s">
        <v>2375</v>
      </c>
      <c r="D1159" s="33" t="s">
        <v>24</v>
      </c>
      <c r="E1159" s="33" t="s">
        <v>52</v>
      </c>
      <c r="F1159" s="33" t="s">
        <v>29</v>
      </c>
      <c r="G1159" t="s">
        <v>10</v>
      </c>
      <c r="H1159" s="33" t="s">
        <v>31</v>
      </c>
      <c r="I1159" t="s">
        <v>44</v>
      </c>
      <c r="J1159" s="33" t="s">
        <v>37</v>
      </c>
      <c r="K1159" t="s">
        <v>41</v>
      </c>
      <c r="L1159" s="33" t="s">
        <v>45</v>
      </c>
      <c r="M1159">
        <v>36</v>
      </c>
      <c r="N1159" s="33">
        <v>25</v>
      </c>
      <c r="O1159" s="49">
        <v>0.16</v>
      </c>
      <c r="P1159" s="56">
        <f t="shared" si="18"/>
        <v>144</v>
      </c>
      <c r="Q1159">
        <v>756</v>
      </c>
      <c r="R1159" s="58">
        <v>41</v>
      </c>
      <c r="S1159" s="31">
        <v>797</v>
      </c>
    </row>
    <row r="1160" spans="1:19" x14ac:dyDescent="0.35">
      <c r="A1160" s="52">
        <v>42215</v>
      </c>
      <c r="B1160" s="33" t="s">
        <v>2376</v>
      </c>
      <c r="C1160" t="s">
        <v>2377</v>
      </c>
      <c r="D1160" s="33" t="s">
        <v>24</v>
      </c>
      <c r="E1160" s="33" t="s">
        <v>78</v>
      </c>
      <c r="F1160" s="33" t="s">
        <v>29</v>
      </c>
      <c r="G1160" t="s">
        <v>9</v>
      </c>
      <c r="H1160" s="33" t="s">
        <v>31</v>
      </c>
      <c r="I1160" t="s">
        <v>45</v>
      </c>
      <c r="J1160" s="33" t="s">
        <v>38</v>
      </c>
      <c r="K1160" t="s">
        <v>42</v>
      </c>
      <c r="L1160" s="33" t="s">
        <v>46</v>
      </c>
      <c r="M1160">
        <v>14</v>
      </c>
      <c r="N1160" s="33">
        <v>40</v>
      </c>
      <c r="O1160" s="49">
        <v>0.19</v>
      </c>
      <c r="P1160" s="56">
        <f t="shared" si="18"/>
        <v>106.39999999999999</v>
      </c>
      <c r="Q1160">
        <v>453.60000000000008</v>
      </c>
      <c r="R1160" s="58">
        <v>30</v>
      </c>
      <c r="S1160" s="31">
        <v>483.60000000000008</v>
      </c>
    </row>
    <row r="1161" spans="1:19" x14ac:dyDescent="0.35">
      <c r="A1161" s="52">
        <v>42229</v>
      </c>
      <c r="B1161" s="33" t="s">
        <v>2378</v>
      </c>
      <c r="C1161" t="s">
        <v>2379</v>
      </c>
      <c r="D1161" s="33" t="s">
        <v>24</v>
      </c>
      <c r="E1161" s="33" t="s">
        <v>52</v>
      </c>
      <c r="F1161" s="33" t="s">
        <v>29</v>
      </c>
      <c r="G1161" t="s">
        <v>6</v>
      </c>
      <c r="H1161" s="33" t="s">
        <v>33</v>
      </c>
      <c r="I1161" t="s">
        <v>44</v>
      </c>
      <c r="J1161" s="33" t="s">
        <v>36</v>
      </c>
      <c r="K1161" t="s">
        <v>41</v>
      </c>
      <c r="L1161" s="33" t="s">
        <v>45</v>
      </c>
      <c r="M1161">
        <v>401</v>
      </c>
      <c r="N1161" s="33">
        <v>15</v>
      </c>
      <c r="O1161" s="49">
        <v>0.2</v>
      </c>
      <c r="P1161" s="56">
        <f t="shared" si="18"/>
        <v>1203</v>
      </c>
      <c r="Q1161">
        <v>4812</v>
      </c>
      <c r="R1161" s="58">
        <v>36</v>
      </c>
      <c r="S1161" s="31">
        <v>4848</v>
      </c>
    </row>
    <row r="1162" spans="1:19" x14ac:dyDescent="0.35">
      <c r="A1162" s="52">
        <v>42189</v>
      </c>
      <c r="B1162" s="33" t="s">
        <v>2380</v>
      </c>
      <c r="C1162" t="s">
        <v>2381</v>
      </c>
      <c r="D1162" s="33" t="s">
        <v>26</v>
      </c>
      <c r="E1162" s="33" t="s">
        <v>63</v>
      </c>
      <c r="F1162" s="33" t="s">
        <v>29</v>
      </c>
      <c r="G1162" t="s">
        <v>10</v>
      </c>
      <c r="H1162" s="33" t="s">
        <v>30</v>
      </c>
      <c r="I1162" t="s">
        <v>47</v>
      </c>
      <c r="J1162" s="33" t="s">
        <v>36</v>
      </c>
      <c r="K1162" t="s">
        <v>41</v>
      </c>
      <c r="L1162" s="33" t="s">
        <v>46</v>
      </c>
      <c r="M1162">
        <v>356</v>
      </c>
      <c r="N1162" s="33">
        <v>15</v>
      </c>
      <c r="O1162" s="49">
        <v>0.14000000000000001</v>
      </c>
      <c r="P1162" s="56">
        <f t="shared" si="18"/>
        <v>747.6</v>
      </c>
      <c r="Q1162">
        <v>4592.4000000000005</v>
      </c>
      <c r="R1162" s="58">
        <v>21</v>
      </c>
      <c r="S1162" s="31">
        <v>4613.4000000000005</v>
      </c>
    </row>
    <row r="1163" spans="1:19" x14ac:dyDescent="0.35">
      <c r="A1163" s="52">
        <v>43505</v>
      </c>
      <c r="B1163" s="33" t="s">
        <v>2382</v>
      </c>
      <c r="C1163" t="s">
        <v>2383</v>
      </c>
      <c r="D1163" s="33" t="s">
        <v>24</v>
      </c>
      <c r="E1163" s="33" t="s">
        <v>115</v>
      </c>
      <c r="F1163" s="33" t="s">
        <v>29</v>
      </c>
      <c r="G1163" t="s">
        <v>11</v>
      </c>
      <c r="H1163" s="33" t="s">
        <v>33</v>
      </c>
      <c r="I1163" t="s">
        <v>44</v>
      </c>
      <c r="J1163" s="33" t="s">
        <v>37</v>
      </c>
      <c r="K1163" t="s">
        <v>39</v>
      </c>
      <c r="L1163" s="33" t="s">
        <v>44</v>
      </c>
      <c r="M1163">
        <v>82</v>
      </c>
      <c r="N1163" s="33">
        <v>15</v>
      </c>
      <c r="O1163" s="49">
        <v>0.19</v>
      </c>
      <c r="P1163" s="56">
        <f t="shared" si="18"/>
        <v>233.70000000000002</v>
      </c>
      <c r="Q1163">
        <v>996.30000000000007</v>
      </c>
      <c r="R1163" s="58">
        <v>47</v>
      </c>
      <c r="S1163" s="31">
        <v>1043.3000000000002</v>
      </c>
    </row>
    <row r="1164" spans="1:19" x14ac:dyDescent="0.35">
      <c r="A1164" s="52">
        <v>42553</v>
      </c>
      <c r="B1164" s="33" t="s">
        <v>2384</v>
      </c>
      <c r="C1164" t="s">
        <v>2385</v>
      </c>
      <c r="D1164" s="33" t="s">
        <v>24</v>
      </c>
      <c r="E1164" s="33" t="s">
        <v>78</v>
      </c>
      <c r="F1164" s="33" t="s">
        <v>27</v>
      </c>
      <c r="G1164" t="s">
        <v>12</v>
      </c>
      <c r="H1164" s="33" t="s">
        <v>32</v>
      </c>
      <c r="I1164" t="s">
        <v>43</v>
      </c>
      <c r="J1164" s="33" t="s">
        <v>36</v>
      </c>
      <c r="K1164" t="s">
        <v>41</v>
      </c>
      <c r="L1164" s="33" t="s">
        <v>43</v>
      </c>
      <c r="M1164">
        <v>423</v>
      </c>
      <c r="N1164" s="33">
        <v>9</v>
      </c>
      <c r="O1164" s="49">
        <v>0.15</v>
      </c>
      <c r="P1164" s="56">
        <f t="shared" si="18"/>
        <v>571.04999999999995</v>
      </c>
      <c r="Q1164">
        <v>3235.95</v>
      </c>
      <c r="R1164" s="58">
        <v>49</v>
      </c>
      <c r="S1164" s="31">
        <v>3284.95</v>
      </c>
    </row>
    <row r="1165" spans="1:19" x14ac:dyDescent="0.35">
      <c r="A1165" s="52">
        <v>44574</v>
      </c>
      <c r="B1165" s="33" t="s">
        <v>2386</v>
      </c>
      <c r="C1165" t="s">
        <v>2387</v>
      </c>
      <c r="D1165" s="33" t="s">
        <v>26</v>
      </c>
      <c r="E1165" s="33" t="s">
        <v>115</v>
      </c>
      <c r="F1165" s="33" t="s">
        <v>27</v>
      </c>
      <c r="G1165" t="s">
        <v>7</v>
      </c>
      <c r="H1165" s="33" t="s">
        <v>30</v>
      </c>
      <c r="I1165" t="s">
        <v>43</v>
      </c>
      <c r="J1165" s="33" t="s">
        <v>37</v>
      </c>
      <c r="K1165" t="s">
        <v>41</v>
      </c>
      <c r="L1165" s="33" t="s">
        <v>43</v>
      </c>
      <c r="M1165">
        <v>87</v>
      </c>
      <c r="N1165" s="33">
        <v>15</v>
      </c>
      <c r="O1165" s="49">
        <v>0.08</v>
      </c>
      <c r="P1165" s="56">
        <f t="shared" si="18"/>
        <v>104.39999999999999</v>
      </c>
      <c r="Q1165">
        <v>1200.6000000000001</v>
      </c>
      <c r="R1165" s="58">
        <v>37</v>
      </c>
      <c r="S1165" s="31">
        <v>1237.6000000000001</v>
      </c>
    </row>
    <row r="1166" spans="1:19" x14ac:dyDescent="0.35">
      <c r="A1166" s="52">
        <v>43413</v>
      </c>
      <c r="B1166" s="33" t="s">
        <v>2388</v>
      </c>
      <c r="C1166" t="s">
        <v>2389</v>
      </c>
      <c r="D1166" s="33" t="s">
        <v>24</v>
      </c>
      <c r="E1166" s="33" t="s">
        <v>73</v>
      </c>
      <c r="F1166" s="33" t="s">
        <v>29</v>
      </c>
      <c r="G1166" t="s">
        <v>6</v>
      </c>
      <c r="H1166" s="33" t="s">
        <v>31</v>
      </c>
      <c r="I1166" t="s">
        <v>45</v>
      </c>
      <c r="J1166" s="33" t="s">
        <v>35</v>
      </c>
      <c r="K1166" t="s">
        <v>40</v>
      </c>
      <c r="L1166" s="33" t="s">
        <v>46</v>
      </c>
      <c r="M1166">
        <v>1163</v>
      </c>
      <c r="N1166" s="33">
        <v>4</v>
      </c>
      <c r="O1166" s="49">
        <v>0.17</v>
      </c>
      <c r="P1166" s="56">
        <f t="shared" si="18"/>
        <v>790.84</v>
      </c>
      <c r="Q1166">
        <v>3861.16</v>
      </c>
      <c r="R1166" s="58">
        <v>25</v>
      </c>
      <c r="S1166" s="31">
        <v>3886.16</v>
      </c>
    </row>
    <row r="1167" spans="1:19" x14ac:dyDescent="0.35">
      <c r="A1167" s="52">
        <v>42173</v>
      </c>
      <c r="B1167" s="33" t="s">
        <v>2390</v>
      </c>
      <c r="C1167" t="s">
        <v>2391</v>
      </c>
      <c r="D1167" s="33" t="s">
        <v>26</v>
      </c>
      <c r="E1167" s="33" t="s">
        <v>73</v>
      </c>
      <c r="F1167" s="33" t="s">
        <v>28</v>
      </c>
      <c r="G1167" t="s">
        <v>9</v>
      </c>
      <c r="H1167" s="33" t="s">
        <v>30</v>
      </c>
      <c r="I1167" t="s">
        <v>45</v>
      </c>
      <c r="J1167" s="33" t="s">
        <v>34</v>
      </c>
      <c r="K1167" t="s">
        <v>41</v>
      </c>
      <c r="L1167" s="33" t="s">
        <v>45</v>
      </c>
      <c r="M1167">
        <v>232</v>
      </c>
      <c r="N1167" s="33">
        <v>8</v>
      </c>
      <c r="O1167" s="49">
        <v>0.08</v>
      </c>
      <c r="P1167" s="56">
        <f t="shared" si="18"/>
        <v>148.47999999999999</v>
      </c>
      <c r="Q1167">
        <v>1707.52</v>
      </c>
      <c r="R1167" s="58">
        <v>49</v>
      </c>
      <c r="S1167" s="31">
        <v>1756.52</v>
      </c>
    </row>
    <row r="1168" spans="1:19" x14ac:dyDescent="0.35">
      <c r="A1168" s="52">
        <v>43448</v>
      </c>
      <c r="B1168" s="33" t="s">
        <v>2392</v>
      </c>
      <c r="C1168" t="s">
        <v>2393</v>
      </c>
      <c r="D1168" s="33" t="s">
        <v>24</v>
      </c>
      <c r="E1168" s="33" t="s">
        <v>73</v>
      </c>
      <c r="F1168" s="33" t="s">
        <v>28</v>
      </c>
      <c r="G1168" t="s">
        <v>11</v>
      </c>
      <c r="H1168" s="33" t="s">
        <v>32</v>
      </c>
      <c r="I1168" t="s">
        <v>47</v>
      </c>
      <c r="J1168" s="33" t="s">
        <v>36</v>
      </c>
      <c r="K1168" t="s">
        <v>39</v>
      </c>
      <c r="L1168" s="33" t="s">
        <v>45</v>
      </c>
      <c r="M1168">
        <v>417</v>
      </c>
      <c r="N1168" s="33">
        <v>6</v>
      </c>
      <c r="O1168" s="49">
        <v>0.13</v>
      </c>
      <c r="P1168" s="56">
        <f t="shared" si="18"/>
        <v>325.26</v>
      </c>
      <c r="Q1168">
        <v>2176.7399999999998</v>
      </c>
      <c r="R1168" s="58">
        <v>26</v>
      </c>
      <c r="S1168" s="31">
        <v>2202.7399999999998</v>
      </c>
    </row>
    <row r="1169" spans="1:19" x14ac:dyDescent="0.35">
      <c r="A1169" s="52">
        <v>42379</v>
      </c>
      <c r="B1169" s="33" t="s">
        <v>2394</v>
      </c>
      <c r="C1169" t="s">
        <v>2395</v>
      </c>
      <c r="D1169" s="33" t="s">
        <v>24</v>
      </c>
      <c r="E1169" s="33" t="s">
        <v>68</v>
      </c>
      <c r="F1169" s="33" t="s">
        <v>28</v>
      </c>
      <c r="G1169" t="s">
        <v>7</v>
      </c>
      <c r="H1169" s="33" t="s">
        <v>32</v>
      </c>
      <c r="I1169" t="s">
        <v>48</v>
      </c>
      <c r="J1169" s="33" t="s">
        <v>36</v>
      </c>
      <c r="K1169" t="s">
        <v>42</v>
      </c>
      <c r="L1169" s="33" t="s">
        <v>43</v>
      </c>
      <c r="M1169">
        <v>352</v>
      </c>
      <c r="N1169" s="33">
        <v>6</v>
      </c>
      <c r="O1169" s="49">
        <v>0.11</v>
      </c>
      <c r="P1169" s="56">
        <f t="shared" si="18"/>
        <v>232.32000000000002</v>
      </c>
      <c r="Q1169">
        <v>1879.6799999999998</v>
      </c>
      <c r="R1169" s="58">
        <v>36</v>
      </c>
      <c r="S1169" s="31">
        <v>1915.6799999999998</v>
      </c>
    </row>
    <row r="1170" spans="1:19" x14ac:dyDescent="0.35">
      <c r="A1170" s="52">
        <v>44464</v>
      </c>
      <c r="B1170" s="33" t="s">
        <v>2396</v>
      </c>
      <c r="C1170" t="s">
        <v>2397</v>
      </c>
      <c r="D1170" s="33" t="s">
        <v>26</v>
      </c>
      <c r="E1170" s="33" t="s">
        <v>73</v>
      </c>
      <c r="F1170" s="33" t="s">
        <v>28</v>
      </c>
      <c r="G1170" t="s">
        <v>9</v>
      </c>
      <c r="H1170" s="33" t="s">
        <v>32</v>
      </c>
      <c r="I1170" t="s">
        <v>43</v>
      </c>
      <c r="J1170" s="33" t="s">
        <v>36</v>
      </c>
      <c r="K1170" t="s">
        <v>40</v>
      </c>
      <c r="L1170" s="33" t="s">
        <v>46</v>
      </c>
      <c r="M1170">
        <v>392</v>
      </c>
      <c r="N1170" s="33">
        <v>12</v>
      </c>
      <c r="O1170" s="49">
        <v>0.16</v>
      </c>
      <c r="P1170" s="56">
        <f t="shared" si="18"/>
        <v>752.64</v>
      </c>
      <c r="Q1170">
        <v>3951.36</v>
      </c>
      <c r="R1170" s="58">
        <v>38</v>
      </c>
      <c r="S1170" s="31">
        <v>3989.36</v>
      </c>
    </row>
    <row r="1171" spans="1:19" x14ac:dyDescent="0.35">
      <c r="A1171" s="52">
        <v>42106</v>
      </c>
      <c r="B1171" s="33" t="s">
        <v>2398</v>
      </c>
      <c r="C1171" t="s">
        <v>2399</v>
      </c>
      <c r="D1171" s="33" t="s">
        <v>25</v>
      </c>
      <c r="E1171" s="33" t="s">
        <v>55</v>
      </c>
      <c r="F1171" s="33" t="s">
        <v>27</v>
      </c>
      <c r="G1171" t="s">
        <v>7</v>
      </c>
      <c r="H1171" s="33" t="s">
        <v>31</v>
      </c>
      <c r="I1171" t="s">
        <v>47</v>
      </c>
      <c r="J1171" s="33" t="s">
        <v>34</v>
      </c>
      <c r="K1171" t="s">
        <v>40</v>
      </c>
      <c r="L1171" s="33" t="s">
        <v>43</v>
      </c>
      <c r="M1171">
        <v>261</v>
      </c>
      <c r="N1171" s="33">
        <v>10</v>
      </c>
      <c r="O1171" s="49">
        <v>0.2</v>
      </c>
      <c r="P1171" s="56">
        <f t="shared" si="18"/>
        <v>522</v>
      </c>
      <c r="Q1171">
        <v>2088</v>
      </c>
      <c r="R1171" s="58">
        <v>24</v>
      </c>
      <c r="S1171" s="31">
        <v>2112</v>
      </c>
    </row>
    <row r="1172" spans="1:19" x14ac:dyDescent="0.35">
      <c r="A1172" s="52">
        <v>43815</v>
      </c>
      <c r="B1172" s="33" t="s">
        <v>2400</v>
      </c>
      <c r="C1172" t="s">
        <v>2401</v>
      </c>
      <c r="D1172" s="33" t="s">
        <v>25</v>
      </c>
      <c r="E1172" s="33" t="s">
        <v>52</v>
      </c>
      <c r="F1172" s="33" t="s">
        <v>28</v>
      </c>
      <c r="G1172" t="s">
        <v>10</v>
      </c>
      <c r="H1172" s="33" t="s">
        <v>30</v>
      </c>
      <c r="I1172" t="s">
        <v>48</v>
      </c>
      <c r="J1172" s="33" t="s">
        <v>36</v>
      </c>
      <c r="K1172" t="s">
        <v>39</v>
      </c>
      <c r="L1172" s="33" t="s">
        <v>43</v>
      </c>
      <c r="M1172">
        <v>206</v>
      </c>
      <c r="N1172" s="33">
        <v>15</v>
      </c>
      <c r="O1172" s="49">
        <v>0.1</v>
      </c>
      <c r="P1172" s="56">
        <f t="shared" si="18"/>
        <v>309</v>
      </c>
      <c r="Q1172">
        <v>2781</v>
      </c>
      <c r="R1172" s="58">
        <v>50</v>
      </c>
      <c r="S1172" s="31">
        <v>2831</v>
      </c>
    </row>
    <row r="1173" spans="1:19" x14ac:dyDescent="0.35">
      <c r="A1173" s="52">
        <v>43309</v>
      </c>
      <c r="B1173" s="33" t="s">
        <v>2402</v>
      </c>
      <c r="C1173" t="s">
        <v>2403</v>
      </c>
      <c r="D1173" s="33" t="s">
        <v>26</v>
      </c>
      <c r="E1173" s="33" t="s">
        <v>55</v>
      </c>
      <c r="F1173" s="33" t="s">
        <v>27</v>
      </c>
      <c r="G1173" t="s">
        <v>9</v>
      </c>
      <c r="H1173" s="33" t="s">
        <v>30</v>
      </c>
      <c r="I1173" t="s">
        <v>44</v>
      </c>
      <c r="J1173" s="33" t="s">
        <v>34</v>
      </c>
      <c r="K1173" t="s">
        <v>42</v>
      </c>
      <c r="L1173" s="33" t="s">
        <v>46</v>
      </c>
      <c r="M1173">
        <v>297</v>
      </c>
      <c r="N1173" s="33">
        <v>6</v>
      </c>
      <c r="O1173" s="49">
        <v>0.15</v>
      </c>
      <c r="P1173" s="56">
        <f t="shared" si="18"/>
        <v>267.29999999999995</v>
      </c>
      <c r="Q1173">
        <v>1514.6999999999998</v>
      </c>
      <c r="R1173" s="58">
        <v>43</v>
      </c>
      <c r="S1173" s="31">
        <v>1557.6999999999998</v>
      </c>
    </row>
    <row r="1174" spans="1:19" x14ac:dyDescent="0.35">
      <c r="A1174" s="52">
        <v>44189</v>
      </c>
      <c r="B1174" s="33" t="s">
        <v>2404</v>
      </c>
      <c r="C1174" t="s">
        <v>2405</v>
      </c>
      <c r="D1174" s="33" t="s">
        <v>25</v>
      </c>
      <c r="E1174" s="33" t="s">
        <v>106</v>
      </c>
      <c r="F1174" s="33" t="s">
        <v>29</v>
      </c>
      <c r="G1174" t="s">
        <v>8</v>
      </c>
      <c r="H1174" s="33" t="s">
        <v>31</v>
      </c>
      <c r="I1174" t="s">
        <v>48</v>
      </c>
      <c r="J1174" s="33" t="s">
        <v>37</v>
      </c>
      <c r="K1174" t="s">
        <v>42</v>
      </c>
      <c r="L1174" s="33" t="s">
        <v>45</v>
      </c>
      <c r="M1174">
        <v>86</v>
      </c>
      <c r="N1174" s="33">
        <v>25</v>
      </c>
      <c r="O1174" s="49">
        <v>0.08</v>
      </c>
      <c r="P1174" s="56">
        <f t="shared" si="18"/>
        <v>172</v>
      </c>
      <c r="Q1174">
        <v>1978</v>
      </c>
      <c r="R1174" s="58">
        <v>39</v>
      </c>
      <c r="S1174" s="31">
        <v>2017</v>
      </c>
    </row>
    <row r="1175" spans="1:19" x14ac:dyDescent="0.35">
      <c r="A1175" s="52">
        <v>42769</v>
      </c>
      <c r="B1175" s="33" t="s">
        <v>2406</v>
      </c>
      <c r="C1175" t="s">
        <v>2407</v>
      </c>
      <c r="D1175" s="33" t="s">
        <v>25</v>
      </c>
      <c r="E1175" s="33" t="s">
        <v>73</v>
      </c>
      <c r="F1175" s="33" t="s">
        <v>27</v>
      </c>
      <c r="G1175" t="s">
        <v>8</v>
      </c>
      <c r="H1175" s="33" t="s">
        <v>33</v>
      </c>
      <c r="I1175" t="s">
        <v>45</v>
      </c>
      <c r="J1175" s="33" t="s">
        <v>37</v>
      </c>
      <c r="K1175" t="s">
        <v>41</v>
      </c>
      <c r="L1175" s="33" t="s">
        <v>45</v>
      </c>
      <c r="M1175">
        <v>47</v>
      </c>
      <c r="N1175" s="33">
        <v>25</v>
      </c>
      <c r="O1175" s="49">
        <v>0.19</v>
      </c>
      <c r="P1175" s="56">
        <f t="shared" si="18"/>
        <v>223.25</v>
      </c>
      <c r="Q1175">
        <v>951.75</v>
      </c>
      <c r="R1175" s="58">
        <v>44</v>
      </c>
      <c r="S1175" s="31">
        <v>995.75</v>
      </c>
    </row>
    <row r="1176" spans="1:19" x14ac:dyDescent="0.35">
      <c r="A1176" s="52">
        <v>42138</v>
      </c>
      <c r="B1176" s="33" t="s">
        <v>2408</v>
      </c>
      <c r="C1176" t="s">
        <v>2409</v>
      </c>
      <c r="D1176" s="33" t="s">
        <v>26</v>
      </c>
      <c r="E1176" s="33" t="s">
        <v>52</v>
      </c>
      <c r="F1176" s="33" t="s">
        <v>29</v>
      </c>
      <c r="G1176" t="s">
        <v>11</v>
      </c>
      <c r="H1176" s="33" t="s">
        <v>30</v>
      </c>
      <c r="I1176" t="s">
        <v>47</v>
      </c>
      <c r="J1176" s="33" t="s">
        <v>38</v>
      </c>
      <c r="K1176" t="s">
        <v>41</v>
      </c>
      <c r="L1176" s="33" t="s">
        <v>45</v>
      </c>
      <c r="M1176">
        <v>13</v>
      </c>
      <c r="N1176" s="33">
        <v>32</v>
      </c>
      <c r="O1176" s="49">
        <v>0.19</v>
      </c>
      <c r="P1176" s="56">
        <f t="shared" si="18"/>
        <v>79.040000000000006</v>
      </c>
      <c r="Q1176">
        <v>336.96000000000004</v>
      </c>
      <c r="R1176" s="58">
        <v>46</v>
      </c>
      <c r="S1176" s="31">
        <v>382.96000000000004</v>
      </c>
    </row>
    <row r="1177" spans="1:19" x14ac:dyDescent="0.35">
      <c r="A1177" s="52">
        <v>43561</v>
      </c>
      <c r="B1177" s="33" t="s">
        <v>2410</v>
      </c>
      <c r="C1177" t="s">
        <v>2411</v>
      </c>
      <c r="D1177" s="33" t="s">
        <v>26</v>
      </c>
      <c r="E1177" s="33" t="s">
        <v>85</v>
      </c>
      <c r="F1177" s="33" t="s">
        <v>27</v>
      </c>
      <c r="G1177" t="s">
        <v>7</v>
      </c>
      <c r="H1177" s="33" t="s">
        <v>31</v>
      </c>
      <c r="I1177" t="s">
        <v>44</v>
      </c>
      <c r="J1177" s="33" t="s">
        <v>37</v>
      </c>
      <c r="K1177" t="s">
        <v>41</v>
      </c>
      <c r="L1177" s="33" t="s">
        <v>43</v>
      </c>
      <c r="M1177">
        <v>23</v>
      </c>
      <c r="N1177" s="33">
        <v>20</v>
      </c>
      <c r="O1177" s="49">
        <v>0.08</v>
      </c>
      <c r="P1177" s="56">
        <f t="shared" si="18"/>
        <v>36.800000000000004</v>
      </c>
      <c r="Q1177">
        <v>423.20000000000005</v>
      </c>
      <c r="R1177" s="58">
        <v>44</v>
      </c>
      <c r="S1177" s="31">
        <v>467.20000000000005</v>
      </c>
    </row>
    <row r="1178" spans="1:19" x14ac:dyDescent="0.35">
      <c r="A1178" s="52">
        <v>42637</v>
      </c>
      <c r="B1178" s="33" t="s">
        <v>2412</v>
      </c>
      <c r="C1178" t="s">
        <v>2413</v>
      </c>
      <c r="D1178" s="33" t="s">
        <v>24</v>
      </c>
      <c r="E1178" s="33" t="s">
        <v>115</v>
      </c>
      <c r="F1178" s="33" t="s">
        <v>27</v>
      </c>
      <c r="G1178" t="s">
        <v>7</v>
      </c>
      <c r="H1178" s="33" t="s">
        <v>30</v>
      </c>
      <c r="I1178" t="s">
        <v>45</v>
      </c>
      <c r="J1178" s="33" t="s">
        <v>38</v>
      </c>
      <c r="K1178" t="s">
        <v>40</v>
      </c>
      <c r="L1178" s="33" t="s">
        <v>45</v>
      </c>
      <c r="M1178">
        <v>20</v>
      </c>
      <c r="N1178" s="33">
        <v>32</v>
      </c>
      <c r="O1178" s="49">
        <v>0.09</v>
      </c>
      <c r="P1178" s="56">
        <f t="shared" si="18"/>
        <v>57.599999999999994</v>
      </c>
      <c r="Q1178">
        <v>582.4</v>
      </c>
      <c r="R1178" s="58">
        <v>38</v>
      </c>
      <c r="S1178" s="31">
        <v>620.4</v>
      </c>
    </row>
    <row r="1179" spans="1:19" x14ac:dyDescent="0.35">
      <c r="A1179" s="52">
        <v>42405</v>
      </c>
      <c r="B1179" s="33" t="s">
        <v>2414</v>
      </c>
      <c r="C1179" t="s">
        <v>2415</v>
      </c>
      <c r="D1179" s="33" t="s">
        <v>24</v>
      </c>
      <c r="E1179" s="33" t="s">
        <v>68</v>
      </c>
      <c r="F1179" s="33" t="s">
        <v>27</v>
      </c>
      <c r="G1179" t="s">
        <v>13</v>
      </c>
      <c r="H1179" s="33" t="s">
        <v>31</v>
      </c>
      <c r="I1179" t="s">
        <v>46</v>
      </c>
      <c r="J1179" s="33" t="s">
        <v>36</v>
      </c>
      <c r="K1179" t="s">
        <v>40</v>
      </c>
      <c r="L1179" s="33" t="s">
        <v>45</v>
      </c>
      <c r="M1179">
        <v>386</v>
      </c>
      <c r="N1179" s="33">
        <v>9</v>
      </c>
      <c r="O1179" s="49">
        <v>0.12</v>
      </c>
      <c r="P1179" s="56">
        <f t="shared" si="18"/>
        <v>416.88000000000005</v>
      </c>
      <c r="Q1179">
        <v>3057.12</v>
      </c>
      <c r="R1179" s="58">
        <v>37</v>
      </c>
      <c r="S1179" s="31">
        <v>3094.12</v>
      </c>
    </row>
    <row r="1180" spans="1:19" x14ac:dyDescent="0.35">
      <c r="A1180" s="52">
        <v>44429</v>
      </c>
      <c r="B1180" s="33" t="s">
        <v>2416</v>
      </c>
      <c r="C1180" t="s">
        <v>2417</v>
      </c>
      <c r="D1180" s="33" t="s">
        <v>24</v>
      </c>
      <c r="E1180" s="33" t="s">
        <v>73</v>
      </c>
      <c r="F1180" s="33" t="s">
        <v>28</v>
      </c>
      <c r="G1180" t="s">
        <v>11</v>
      </c>
      <c r="H1180" s="33" t="s">
        <v>31</v>
      </c>
      <c r="I1180" t="s">
        <v>47</v>
      </c>
      <c r="J1180" s="33" t="s">
        <v>38</v>
      </c>
      <c r="K1180" t="s">
        <v>39</v>
      </c>
      <c r="L1180" s="33" t="s">
        <v>46</v>
      </c>
      <c r="M1180">
        <v>16</v>
      </c>
      <c r="N1180" s="33">
        <v>24</v>
      </c>
      <c r="O1180" s="49">
        <v>0.12</v>
      </c>
      <c r="P1180" s="56">
        <f t="shared" si="18"/>
        <v>46.08</v>
      </c>
      <c r="Q1180">
        <v>337.92</v>
      </c>
      <c r="R1180" s="58">
        <v>50</v>
      </c>
      <c r="S1180" s="31">
        <v>387.92</v>
      </c>
    </row>
    <row r="1181" spans="1:19" x14ac:dyDescent="0.35">
      <c r="A1181" s="52">
        <v>42564</v>
      </c>
      <c r="B1181" s="33" t="s">
        <v>2418</v>
      </c>
      <c r="C1181" t="s">
        <v>2419</v>
      </c>
      <c r="D1181" s="33" t="s">
        <v>24</v>
      </c>
      <c r="E1181" s="33" t="s">
        <v>106</v>
      </c>
      <c r="F1181" s="33" t="s">
        <v>27</v>
      </c>
      <c r="G1181" t="s">
        <v>8</v>
      </c>
      <c r="H1181" s="33" t="s">
        <v>32</v>
      </c>
      <c r="I1181" t="s">
        <v>46</v>
      </c>
      <c r="J1181" s="33" t="s">
        <v>34</v>
      </c>
      <c r="K1181" t="s">
        <v>40</v>
      </c>
      <c r="L1181" s="33" t="s">
        <v>46</v>
      </c>
      <c r="M1181">
        <v>286</v>
      </c>
      <c r="N1181" s="33">
        <v>8</v>
      </c>
      <c r="O1181" s="49">
        <v>0.13</v>
      </c>
      <c r="P1181" s="56">
        <f t="shared" si="18"/>
        <v>297.44</v>
      </c>
      <c r="Q1181">
        <v>1990.56</v>
      </c>
      <c r="R1181" s="58">
        <v>27</v>
      </c>
      <c r="S1181" s="31">
        <v>2017.56</v>
      </c>
    </row>
    <row r="1182" spans="1:19" x14ac:dyDescent="0.35">
      <c r="A1182" s="52">
        <v>44579</v>
      </c>
      <c r="B1182" s="33" t="s">
        <v>2420</v>
      </c>
      <c r="C1182" t="s">
        <v>2421</v>
      </c>
      <c r="D1182" s="33" t="s">
        <v>26</v>
      </c>
      <c r="E1182" s="33" t="s">
        <v>55</v>
      </c>
      <c r="F1182" s="33" t="s">
        <v>28</v>
      </c>
      <c r="G1182" t="s">
        <v>7</v>
      </c>
      <c r="H1182" s="33" t="s">
        <v>32</v>
      </c>
      <c r="I1182" t="s">
        <v>43</v>
      </c>
      <c r="J1182" s="33" t="s">
        <v>37</v>
      </c>
      <c r="K1182" t="s">
        <v>42</v>
      </c>
      <c r="L1182" s="33" t="s">
        <v>46</v>
      </c>
      <c r="M1182">
        <v>24</v>
      </c>
      <c r="N1182" s="33">
        <v>15</v>
      </c>
      <c r="O1182" s="49">
        <v>0.13</v>
      </c>
      <c r="P1182" s="56">
        <f t="shared" si="18"/>
        <v>46.800000000000004</v>
      </c>
      <c r="Q1182">
        <v>313.20000000000005</v>
      </c>
      <c r="R1182" s="58">
        <v>48</v>
      </c>
      <c r="S1182" s="31">
        <v>361.20000000000005</v>
      </c>
    </row>
    <row r="1183" spans="1:19" x14ac:dyDescent="0.35">
      <c r="A1183" s="52">
        <v>43175</v>
      </c>
      <c r="B1183" s="33" t="s">
        <v>2422</v>
      </c>
      <c r="C1183" t="s">
        <v>2423</v>
      </c>
      <c r="D1183" s="33" t="s">
        <v>26</v>
      </c>
      <c r="E1183" s="33" t="s">
        <v>58</v>
      </c>
      <c r="F1183" s="33" t="s">
        <v>28</v>
      </c>
      <c r="G1183" t="s">
        <v>6</v>
      </c>
      <c r="H1183" s="33" t="s">
        <v>33</v>
      </c>
      <c r="I1183" t="s">
        <v>47</v>
      </c>
      <c r="J1183" s="33" t="s">
        <v>38</v>
      </c>
      <c r="K1183" t="s">
        <v>42</v>
      </c>
      <c r="L1183" s="33" t="s">
        <v>43</v>
      </c>
      <c r="M1183">
        <v>15</v>
      </c>
      <c r="N1183" s="33">
        <v>40</v>
      </c>
      <c r="O1183" s="49">
        <v>0.14000000000000001</v>
      </c>
      <c r="P1183" s="56">
        <f t="shared" si="18"/>
        <v>84.000000000000014</v>
      </c>
      <c r="Q1183">
        <v>516</v>
      </c>
      <c r="R1183" s="58">
        <v>40</v>
      </c>
      <c r="S1183" s="31">
        <v>556</v>
      </c>
    </row>
    <row r="1184" spans="1:19" x14ac:dyDescent="0.35">
      <c r="A1184" s="52">
        <v>44455</v>
      </c>
      <c r="B1184" s="33" t="s">
        <v>2424</v>
      </c>
      <c r="C1184" t="s">
        <v>2425</v>
      </c>
      <c r="D1184" s="33" t="s">
        <v>24</v>
      </c>
      <c r="E1184" s="33" t="s">
        <v>63</v>
      </c>
      <c r="F1184" s="33" t="s">
        <v>28</v>
      </c>
      <c r="G1184" t="s">
        <v>6</v>
      </c>
      <c r="H1184" s="33" t="s">
        <v>33</v>
      </c>
      <c r="I1184" t="s">
        <v>46</v>
      </c>
      <c r="J1184" s="33" t="s">
        <v>34</v>
      </c>
      <c r="K1184" t="s">
        <v>42</v>
      </c>
      <c r="L1184" s="33" t="s">
        <v>46</v>
      </c>
      <c r="M1184">
        <v>251</v>
      </c>
      <c r="N1184" s="33">
        <v>10</v>
      </c>
      <c r="O1184" s="49">
        <v>0.14000000000000001</v>
      </c>
      <c r="P1184" s="56">
        <f t="shared" si="18"/>
        <v>351.40000000000003</v>
      </c>
      <c r="Q1184">
        <v>2158.6</v>
      </c>
      <c r="R1184" s="58">
        <v>23</v>
      </c>
      <c r="S1184" s="31">
        <v>2181.6</v>
      </c>
    </row>
    <row r="1185" spans="1:19" x14ac:dyDescent="0.35">
      <c r="A1185" s="52">
        <v>42241</v>
      </c>
      <c r="B1185" s="33" t="s">
        <v>2426</v>
      </c>
      <c r="C1185" t="s">
        <v>2427</v>
      </c>
      <c r="D1185" s="33" t="s">
        <v>24</v>
      </c>
      <c r="E1185" s="33" t="s">
        <v>58</v>
      </c>
      <c r="F1185" s="33" t="s">
        <v>29</v>
      </c>
      <c r="G1185" t="s">
        <v>9</v>
      </c>
      <c r="H1185" s="33" t="s">
        <v>32</v>
      </c>
      <c r="I1185" t="s">
        <v>47</v>
      </c>
      <c r="J1185" s="33" t="s">
        <v>38</v>
      </c>
      <c r="K1185" t="s">
        <v>40</v>
      </c>
      <c r="L1185" s="33" t="s">
        <v>46</v>
      </c>
      <c r="M1185">
        <v>10</v>
      </c>
      <c r="N1185" s="33">
        <v>32</v>
      </c>
      <c r="O1185" s="49">
        <v>0.19</v>
      </c>
      <c r="P1185" s="56">
        <f t="shared" si="18"/>
        <v>60.8</v>
      </c>
      <c r="Q1185">
        <v>259.20000000000005</v>
      </c>
      <c r="R1185" s="58">
        <v>25</v>
      </c>
      <c r="S1185" s="31">
        <v>284.20000000000005</v>
      </c>
    </row>
    <row r="1186" spans="1:19" x14ac:dyDescent="0.35">
      <c r="A1186" s="52">
        <v>42974</v>
      </c>
      <c r="B1186" s="33" t="s">
        <v>2428</v>
      </c>
      <c r="C1186" t="s">
        <v>2429</v>
      </c>
      <c r="D1186" s="33" t="s">
        <v>25</v>
      </c>
      <c r="E1186" s="33" t="s">
        <v>115</v>
      </c>
      <c r="F1186" s="33" t="s">
        <v>28</v>
      </c>
      <c r="G1186" t="s">
        <v>12</v>
      </c>
      <c r="H1186" s="33" t="s">
        <v>30</v>
      </c>
      <c r="I1186" t="s">
        <v>45</v>
      </c>
      <c r="J1186" s="33" t="s">
        <v>38</v>
      </c>
      <c r="K1186" t="s">
        <v>39</v>
      </c>
      <c r="L1186" s="33" t="s">
        <v>45</v>
      </c>
      <c r="M1186">
        <v>18</v>
      </c>
      <c r="N1186" s="33">
        <v>24</v>
      </c>
      <c r="O1186" s="49">
        <v>0.08</v>
      </c>
      <c r="P1186" s="56">
        <f t="shared" si="18"/>
        <v>34.56</v>
      </c>
      <c r="Q1186">
        <v>397.44000000000005</v>
      </c>
      <c r="R1186" s="58">
        <v>27</v>
      </c>
      <c r="S1186" s="31">
        <v>424.44000000000005</v>
      </c>
    </row>
    <row r="1187" spans="1:19" x14ac:dyDescent="0.35">
      <c r="A1187" s="52">
        <v>44139</v>
      </c>
      <c r="B1187" s="33" t="s">
        <v>2430</v>
      </c>
      <c r="C1187" t="s">
        <v>2431</v>
      </c>
      <c r="D1187" s="33" t="s">
        <v>24</v>
      </c>
      <c r="E1187" s="33" t="s">
        <v>68</v>
      </c>
      <c r="F1187" s="33" t="s">
        <v>29</v>
      </c>
      <c r="G1187" t="s">
        <v>12</v>
      </c>
      <c r="H1187" s="33" t="s">
        <v>30</v>
      </c>
      <c r="I1187" t="s">
        <v>44</v>
      </c>
      <c r="J1187" s="33" t="s">
        <v>38</v>
      </c>
      <c r="K1187" t="s">
        <v>42</v>
      </c>
      <c r="L1187" s="33" t="s">
        <v>46</v>
      </c>
      <c r="M1187">
        <v>19</v>
      </c>
      <c r="N1187" s="33">
        <v>24</v>
      </c>
      <c r="O1187" s="49">
        <v>0.12</v>
      </c>
      <c r="P1187" s="56">
        <f t="shared" si="18"/>
        <v>54.72</v>
      </c>
      <c r="Q1187">
        <v>401.28000000000003</v>
      </c>
      <c r="R1187" s="58">
        <v>38</v>
      </c>
      <c r="S1187" s="31">
        <v>439.28000000000003</v>
      </c>
    </row>
    <row r="1188" spans="1:19" x14ac:dyDescent="0.35">
      <c r="A1188" s="52">
        <v>44303</v>
      </c>
      <c r="B1188" s="33" t="s">
        <v>2432</v>
      </c>
      <c r="C1188" t="s">
        <v>2433</v>
      </c>
      <c r="D1188" s="33" t="s">
        <v>25</v>
      </c>
      <c r="E1188" s="33" t="s">
        <v>63</v>
      </c>
      <c r="F1188" s="33" t="s">
        <v>27</v>
      </c>
      <c r="G1188" t="s">
        <v>13</v>
      </c>
      <c r="H1188" s="33" t="s">
        <v>32</v>
      </c>
      <c r="I1188" t="s">
        <v>43</v>
      </c>
      <c r="J1188" s="33" t="s">
        <v>37</v>
      </c>
      <c r="K1188" t="s">
        <v>41</v>
      </c>
      <c r="L1188" s="33" t="s">
        <v>45</v>
      </c>
      <c r="M1188">
        <v>48</v>
      </c>
      <c r="N1188" s="33">
        <v>20</v>
      </c>
      <c r="O1188" s="49">
        <v>0.11</v>
      </c>
      <c r="P1188" s="56">
        <f t="shared" si="18"/>
        <v>105.60000000000001</v>
      </c>
      <c r="Q1188">
        <v>854.40000000000009</v>
      </c>
      <c r="R1188" s="58">
        <v>42</v>
      </c>
      <c r="S1188" s="31">
        <v>896.40000000000009</v>
      </c>
    </row>
    <row r="1189" spans="1:19" x14ac:dyDescent="0.35">
      <c r="A1189" s="52">
        <v>43304</v>
      </c>
      <c r="B1189" s="33" t="s">
        <v>2434</v>
      </c>
      <c r="C1189" t="s">
        <v>2435</v>
      </c>
      <c r="D1189" s="33" t="s">
        <v>24</v>
      </c>
      <c r="E1189" s="33" t="s">
        <v>63</v>
      </c>
      <c r="F1189" s="33" t="s">
        <v>27</v>
      </c>
      <c r="G1189" t="s">
        <v>8</v>
      </c>
      <c r="H1189" s="33" t="s">
        <v>30</v>
      </c>
      <c r="I1189" t="s">
        <v>44</v>
      </c>
      <c r="J1189" s="33" t="s">
        <v>37</v>
      </c>
      <c r="K1189" t="s">
        <v>41</v>
      </c>
      <c r="L1189" s="33" t="s">
        <v>45</v>
      </c>
      <c r="M1189">
        <v>45</v>
      </c>
      <c r="N1189" s="33">
        <v>20</v>
      </c>
      <c r="O1189" s="49">
        <v>0.14000000000000001</v>
      </c>
      <c r="P1189" s="56">
        <f t="shared" si="18"/>
        <v>126.00000000000001</v>
      </c>
      <c r="Q1189">
        <v>774</v>
      </c>
      <c r="R1189" s="58">
        <v>45</v>
      </c>
      <c r="S1189" s="31">
        <v>819</v>
      </c>
    </row>
    <row r="1190" spans="1:19" x14ac:dyDescent="0.35">
      <c r="A1190" s="52">
        <v>43256</v>
      </c>
      <c r="B1190" s="33" t="s">
        <v>2436</v>
      </c>
      <c r="C1190" t="s">
        <v>2437</v>
      </c>
      <c r="D1190" s="33" t="s">
        <v>24</v>
      </c>
      <c r="E1190" s="33" t="s">
        <v>115</v>
      </c>
      <c r="F1190" s="33" t="s">
        <v>29</v>
      </c>
      <c r="G1190" t="s">
        <v>11</v>
      </c>
      <c r="H1190" s="33" t="s">
        <v>32</v>
      </c>
      <c r="I1190" t="s">
        <v>44</v>
      </c>
      <c r="J1190" s="33" t="s">
        <v>38</v>
      </c>
      <c r="K1190" t="s">
        <v>42</v>
      </c>
      <c r="L1190" s="33" t="s">
        <v>43</v>
      </c>
      <c r="M1190">
        <v>14</v>
      </c>
      <c r="N1190" s="33">
        <v>32</v>
      </c>
      <c r="O1190" s="49">
        <v>0.13</v>
      </c>
      <c r="P1190" s="56">
        <f t="shared" si="18"/>
        <v>58.24</v>
      </c>
      <c r="Q1190">
        <v>389.76</v>
      </c>
      <c r="R1190" s="58">
        <v>29</v>
      </c>
      <c r="S1190" s="31">
        <v>418.76</v>
      </c>
    </row>
    <row r="1191" spans="1:19" x14ac:dyDescent="0.35">
      <c r="A1191" s="52">
        <v>44486</v>
      </c>
      <c r="B1191" s="33" t="s">
        <v>2438</v>
      </c>
      <c r="C1191" t="s">
        <v>2439</v>
      </c>
      <c r="D1191" s="33" t="s">
        <v>26</v>
      </c>
      <c r="E1191" s="33" t="s">
        <v>55</v>
      </c>
      <c r="F1191" s="33" t="s">
        <v>27</v>
      </c>
      <c r="G1191" t="s">
        <v>9</v>
      </c>
      <c r="H1191" s="33" t="s">
        <v>33</v>
      </c>
      <c r="I1191" t="s">
        <v>44</v>
      </c>
      <c r="J1191" s="33" t="s">
        <v>38</v>
      </c>
      <c r="K1191" t="s">
        <v>40</v>
      </c>
      <c r="L1191" s="33" t="s">
        <v>46</v>
      </c>
      <c r="M1191">
        <v>14</v>
      </c>
      <c r="N1191" s="33">
        <v>24</v>
      </c>
      <c r="O1191" s="49">
        <v>0.11</v>
      </c>
      <c r="P1191" s="56">
        <f t="shared" si="18"/>
        <v>36.96</v>
      </c>
      <c r="Q1191">
        <v>299.03999999999996</v>
      </c>
      <c r="R1191" s="58">
        <v>28</v>
      </c>
      <c r="S1191" s="31">
        <v>327.03999999999996</v>
      </c>
    </row>
    <row r="1192" spans="1:19" x14ac:dyDescent="0.35">
      <c r="A1192" s="52">
        <v>43043</v>
      </c>
      <c r="B1192" s="33" t="s">
        <v>2440</v>
      </c>
      <c r="C1192" t="s">
        <v>2441</v>
      </c>
      <c r="D1192" s="33" t="s">
        <v>26</v>
      </c>
      <c r="E1192" s="33" t="s">
        <v>55</v>
      </c>
      <c r="F1192" s="33" t="s">
        <v>28</v>
      </c>
      <c r="G1192" t="s">
        <v>13</v>
      </c>
      <c r="H1192" s="33" t="s">
        <v>30</v>
      </c>
      <c r="I1192" t="s">
        <v>43</v>
      </c>
      <c r="J1192" s="33" t="s">
        <v>38</v>
      </c>
      <c r="K1192" t="s">
        <v>41</v>
      </c>
      <c r="L1192" s="33" t="s">
        <v>44</v>
      </c>
      <c r="M1192">
        <v>11</v>
      </c>
      <c r="N1192" s="33">
        <v>32</v>
      </c>
      <c r="O1192" s="49">
        <v>0.11</v>
      </c>
      <c r="P1192" s="56">
        <f t="shared" si="18"/>
        <v>38.72</v>
      </c>
      <c r="Q1192">
        <v>313.28000000000003</v>
      </c>
      <c r="R1192" s="58">
        <v>50</v>
      </c>
      <c r="S1192" s="31">
        <v>363.28000000000003</v>
      </c>
    </row>
    <row r="1193" spans="1:19" x14ac:dyDescent="0.35">
      <c r="A1193" s="52">
        <v>42800</v>
      </c>
      <c r="B1193" s="33" t="s">
        <v>2442</v>
      </c>
      <c r="C1193" t="s">
        <v>2443</v>
      </c>
      <c r="D1193" s="33" t="s">
        <v>24</v>
      </c>
      <c r="E1193" s="33" t="s">
        <v>58</v>
      </c>
      <c r="F1193" s="33" t="s">
        <v>27</v>
      </c>
      <c r="G1193" t="s">
        <v>10</v>
      </c>
      <c r="H1193" s="33" t="s">
        <v>32</v>
      </c>
      <c r="I1193" t="s">
        <v>44</v>
      </c>
      <c r="J1193" s="33" t="s">
        <v>35</v>
      </c>
      <c r="K1193" t="s">
        <v>42</v>
      </c>
      <c r="L1193" s="33" t="s">
        <v>44</v>
      </c>
      <c r="M1193">
        <v>1142</v>
      </c>
      <c r="N1193" s="33">
        <v>4</v>
      </c>
      <c r="O1193" s="49">
        <v>0.2</v>
      </c>
      <c r="P1193" s="56">
        <f t="shared" si="18"/>
        <v>913.6</v>
      </c>
      <c r="Q1193">
        <v>3654.4</v>
      </c>
      <c r="R1193" s="58">
        <v>49</v>
      </c>
      <c r="S1193" s="31">
        <v>3703.4</v>
      </c>
    </row>
    <row r="1194" spans="1:19" x14ac:dyDescent="0.35">
      <c r="A1194" s="52">
        <v>42696</v>
      </c>
      <c r="B1194" s="33" t="s">
        <v>2444</v>
      </c>
      <c r="C1194" t="s">
        <v>2445</v>
      </c>
      <c r="D1194" s="33" t="s">
        <v>24</v>
      </c>
      <c r="E1194" s="33" t="s">
        <v>58</v>
      </c>
      <c r="F1194" s="33" t="s">
        <v>29</v>
      </c>
      <c r="G1194" t="s">
        <v>12</v>
      </c>
      <c r="H1194" s="33" t="s">
        <v>31</v>
      </c>
      <c r="I1194" t="s">
        <v>47</v>
      </c>
      <c r="J1194" s="33" t="s">
        <v>36</v>
      </c>
      <c r="K1194" t="s">
        <v>39</v>
      </c>
      <c r="L1194" s="33" t="s">
        <v>43</v>
      </c>
      <c r="M1194">
        <v>406</v>
      </c>
      <c r="N1194" s="33">
        <v>15</v>
      </c>
      <c r="O1194" s="49">
        <v>0.17</v>
      </c>
      <c r="P1194" s="56">
        <f t="shared" si="18"/>
        <v>1035.3000000000002</v>
      </c>
      <c r="Q1194">
        <v>5054.7</v>
      </c>
      <c r="R1194" s="58">
        <v>32</v>
      </c>
      <c r="S1194" s="31">
        <v>5086.7</v>
      </c>
    </row>
    <row r="1195" spans="1:19" x14ac:dyDescent="0.35">
      <c r="A1195" s="52">
        <v>43776</v>
      </c>
      <c r="B1195" s="33" t="s">
        <v>2446</v>
      </c>
      <c r="C1195" t="s">
        <v>2447</v>
      </c>
      <c r="D1195" s="33" t="s">
        <v>26</v>
      </c>
      <c r="E1195" s="33" t="s">
        <v>52</v>
      </c>
      <c r="F1195" s="33" t="s">
        <v>27</v>
      </c>
      <c r="G1195" t="s">
        <v>7</v>
      </c>
      <c r="H1195" s="33" t="s">
        <v>32</v>
      </c>
      <c r="I1195" t="s">
        <v>45</v>
      </c>
      <c r="J1195" s="33" t="s">
        <v>38</v>
      </c>
      <c r="K1195" t="s">
        <v>39</v>
      </c>
      <c r="L1195" s="33" t="s">
        <v>44</v>
      </c>
      <c r="M1195">
        <v>20</v>
      </c>
      <c r="N1195" s="33">
        <v>40</v>
      </c>
      <c r="O1195" s="49">
        <v>0.19</v>
      </c>
      <c r="P1195" s="56">
        <f t="shared" si="18"/>
        <v>152</v>
      </c>
      <c r="Q1195">
        <v>648.00000000000011</v>
      </c>
      <c r="R1195" s="58">
        <v>40</v>
      </c>
      <c r="S1195" s="31">
        <v>688.00000000000011</v>
      </c>
    </row>
    <row r="1196" spans="1:19" x14ac:dyDescent="0.35">
      <c r="A1196" s="52">
        <v>42377</v>
      </c>
      <c r="B1196" s="33" t="s">
        <v>2448</v>
      </c>
      <c r="C1196" t="s">
        <v>2449</v>
      </c>
      <c r="D1196" s="33" t="s">
        <v>24</v>
      </c>
      <c r="E1196" s="33" t="s">
        <v>58</v>
      </c>
      <c r="F1196" s="33" t="s">
        <v>27</v>
      </c>
      <c r="G1196" t="s">
        <v>11</v>
      </c>
      <c r="H1196" s="33" t="s">
        <v>33</v>
      </c>
      <c r="I1196" t="s">
        <v>44</v>
      </c>
      <c r="J1196" s="33" t="s">
        <v>36</v>
      </c>
      <c r="K1196" t="s">
        <v>40</v>
      </c>
      <c r="L1196" s="33" t="s">
        <v>43</v>
      </c>
      <c r="M1196">
        <v>303</v>
      </c>
      <c r="N1196" s="33">
        <v>6</v>
      </c>
      <c r="O1196" s="49">
        <v>0.14000000000000001</v>
      </c>
      <c r="P1196" s="56">
        <f t="shared" si="18"/>
        <v>254.52</v>
      </c>
      <c r="Q1196">
        <v>1563.48</v>
      </c>
      <c r="R1196" s="58">
        <v>32</v>
      </c>
      <c r="S1196" s="31">
        <v>1595.48</v>
      </c>
    </row>
    <row r="1197" spans="1:19" x14ac:dyDescent="0.35">
      <c r="A1197" s="52">
        <v>43202</v>
      </c>
      <c r="B1197" s="33" t="s">
        <v>2450</v>
      </c>
      <c r="C1197" t="s">
        <v>2451</v>
      </c>
      <c r="D1197" s="33" t="s">
        <v>25</v>
      </c>
      <c r="E1197" s="33" t="s">
        <v>106</v>
      </c>
      <c r="F1197" s="33" t="s">
        <v>27</v>
      </c>
      <c r="G1197" t="s">
        <v>13</v>
      </c>
      <c r="H1197" s="33" t="s">
        <v>32</v>
      </c>
      <c r="I1197" t="s">
        <v>45</v>
      </c>
      <c r="J1197" s="33" t="s">
        <v>34</v>
      </c>
      <c r="K1197" t="s">
        <v>42</v>
      </c>
      <c r="L1197" s="33" t="s">
        <v>46</v>
      </c>
      <c r="M1197">
        <v>289</v>
      </c>
      <c r="N1197" s="33">
        <v>4</v>
      </c>
      <c r="O1197" s="49">
        <v>0.08</v>
      </c>
      <c r="P1197" s="56">
        <f t="shared" si="18"/>
        <v>92.48</v>
      </c>
      <c r="Q1197">
        <v>1063.52</v>
      </c>
      <c r="R1197" s="58">
        <v>22</v>
      </c>
      <c r="S1197" s="31">
        <v>1085.52</v>
      </c>
    </row>
    <row r="1198" spans="1:19" x14ac:dyDescent="0.35">
      <c r="A1198" s="52">
        <v>43318</v>
      </c>
      <c r="B1198" s="33" t="s">
        <v>2452</v>
      </c>
      <c r="C1198" t="s">
        <v>2453</v>
      </c>
      <c r="D1198" s="33" t="s">
        <v>26</v>
      </c>
      <c r="E1198" s="33" t="s">
        <v>78</v>
      </c>
      <c r="F1198" s="33" t="s">
        <v>27</v>
      </c>
      <c r="G1198" t="s">
        <v>13</v>
      </c>
      <c r="H1198" s="33" t="s">
        <v>33</v>
      </c>
      <c r="I1198" t="s">
        <v>44</v>
      </c>
      <c r="J1198" s="33" t="s">
        <v>34</v>
      </c>
      <c r="K1198" t="s">
        <v>42</v>
      </c>
      <c r="L1198" s="33" t="s">
        <v>45</v>
      </c>
      <c r="M1198">
        <v>236</v>
      </c>
      <c r="N1198" s="33">
        <v>8</v>
      </c>
      <c r="O1198" s="49">
        <v>0.09</v>
      </c>
      <c r="P1198" s="56">
        <f t="shared" si="18"/>
        <v>169.92</v>
      </c>
      <c r="Q1198">
        <v>1718.0800000000002</v>
      </c>
      <c r="R1198" s="58">
        <v>21</v>
      </c>
      <c r="S1198" s="31">
        <v>1739.0800000000002</v>
      </c>
    </row>
    <row r="1199" spans="1:19" x14ac:dyDescent="0.35">
      <c r="A1199" s="52">
        <v>44249</v>
      </c>
      <c r="B1199" s="33" t="s">
        <v>2454</v>
      </c>
      <c r="C1199" t="s">
        <v>2455</v>
      </c>
      <c r="D1199" s="33" t="s">
        <v>24</v>
      </c>
      <c r="E1199" s="33" t="s">
        <v>106</v>
      </c>
      <c r="F1199" s="33" t="s">
        <v>29</v>
      </c>
      <c r="G1199" t="s">
        <v>9</v>
      </c>
      <c r="H1199" s="33" t="s">
        <v>30</v>
      </c>
      <c r="I1199" t="s">
        <v>47</v>
      </c>
      <c r="J1199" s="33" t="s">
        <v>35</v>
      </c>
      <c r="K1199" t="s">
        <v>41</v>
      </c>
      <c r="L1199" s="33" t="s">
        <v>45</v>
      </c>
      <c r="M1199">
        <v>749</v>
      </c>
      <c r="N1199" s="33">
        <v>6</v>
      </c>
      <c r="O1199" s="49">
        <v>0.11</v>
      </c>
      <c r="P1199" s="56">
        <f t="shared" si="18"/>
        <v>494.34000000000003</v>
      </c>
      <c r="Q1199">
        <v>3999.66</v>
      </c>
      <c r="R1199" s="58">
        <v>37</v>
      </c>
      <c r="S1199" s="31">
        <v>4036.66</v>
      </c>
    </row>
    <row r="1200" spans="1:19" x14ac:dyDescent="0.35">
      <c r="A1200" s="52">
        <v>42446</v>
      </c>
      <c r="B1200" s="33" t="s">
        <v>2456</v>
      </c>
      <c r="C1200" t="s">
        <v>2457</v>
      </c>
      <c r="D1200" s="33" t="s">
        <v>26</v>
      </c>
      <c r="E1200" s="33" t="s">
        <v>115</v>
      </c>
      <c r="F1200" s="33" t="s">
        <v>29</v>
      </c>
      <c r="G1200" t="s">
        <v>9</v>
      </c>
      <c r="H1200" s="33" t="s">
        <v>30</v>
      </c>
      <c r="I1200" t="s">
        <v>48</v>
      </c>
      <c r="J1200" s="33" t="s">
        <v>38</v>
      </c>
      <c r="K1200" t="s">
        <v>41</v>
      </c>
      <c r="L1200" s="33" t="s">
        <v>46</v>
      </c>
      <c r="M1200">
        <v>18</v>
      </c>
      <c r="N1200" s="33">
        <v>40</v>
      </c>
      <c r="O1200" s="49">
        <v>0.08</v>
      </c>
      <c r="P1200" s="56">
        <f t="shared" si="18"/>
        <v>57.6</v>
      </c>
      <c r="Q1200">
        <v>662.40000000000009</v>
      </c>
      <c r="R1200" s="58">
        <v>36</v>
      </c>
      <c r="S1200" s="31">
        <v>698.40000000000009</v>
      </c>
    </row>
    <row r="1201" spans="1:19" x14ac:dyDescent="0.35">
      <c r="A1201" s="52">
        <v>43694</v>
      </c>
      <c r="B1201" s="33" t="s">
        <v>2458</v>
      </c>
      <c r="C1201" t="s">
        <v>2459</v>
      </c>
      <c r="D1201" s="33" t="s">
        <v>24</v>
      </c>
      <c r="E1201" s="33" t="s">
        <v>106</v>
      </c>
      <c r="F1201" s="33" t="s">
        <v>28</v>
      </c>
      <c r="G1201" t="s">
        <v>12</v>
      </c>
      <c r="H1201" s="33" t="s">
        <v>30</v>
      </c>
      <c r="I1201" t="s">
        <v>46</v>
      </c>
      <c r="J1201" s="33" t="s">
        <v>34</v>
      </c>
      <c r="K1201" t="s">
        <v>40</v>
      </c>
      <c r="L1201" s="33" t="s">
        <v>46</v>
      </c>
      <c r="M1201">
        <v>204</v>
      </c>
      <c r="N1201" s="33">
        <v>8</v>
      </c>
      <c r="O1201" s="49">
        <v>0.11</v>
      </c>
      <c r="P1201" s="56">
        <f t="shared" si="18"/>
        <v>179.52</v>
      </c>
      <c r="Q1201">
        <v>1452.48</v>
      </c>
      <c r="R1201" s="58">
        <v>39</v>
      </c>
      <c r="S1201" s="31">
        <v>1491.48</v>
      </c>
    </row>
    <row r="1202" spans="1:19" x14ac:dyDescent="0.35">
      <c r="A1202" s="52">
        <v>43147</v>
      </c>
      <c r="B1202" s="33" t="s">
        <v>2460</v>
      </c>
      <c r="C1202" t="s">
        <v>2461</v>
      </c>
      <c r="D1202" s="33" t="s">
        <v>24</v>
      </c>
      <c r="E1202" s="33" t="s">
        <v>115</v>
      </c>
      <c r="F1202" s="33" t="s">
        <v>29</v>
      </c>
      <c r="G1202" t="s">
        <v>8</v>
      </c>
      <c r="H1202" s="33" t="s">
        <v>30</v>
      </c>
      <c r="I1202" t="s">
        <v>48</v>
      </c>
      <c r="J1202" s="33" t="s">
        <v>35</v>
      </c>
      <c r="K1202" t="s">
        <v>39</v>
      </c>
      <c r="L1202" s="33" t="s">
        <v>45</v>
      </c>
      <c r="M1202">
        <v>916</v>
      </c>
      <c r="N1202" s="33">
        <v>10</v>
      </c>
      <c r="O1202" s="49">
        <v>0.16</v>
      </c>
      <c r="P1202" s="56">
        <f t="shared" si="18"/>
        <v>1465.6000000000001</v>
      </c>
      <c r="Q1202">
        <v>7694.4000000000005</v>
      </c>
      <c r="R1202" s="58">
        <v>34</v>
      </c>
      <c r="S1202" s="31">
        <v>7728.4000000000005</v>
      </c>
    </row>
    <row r="1203" spans="1:19" x14ac:dyDescent="0.35">
      <c r="A1203" s="52">
        <v>43781</v>
      </c>
      <c r="B1203" s="33" t="s">
        <v>2462</v>
      </c>
      <c r="C1203" t="s">
        <v>2463</v>
      </c>
      <c r="D1203" s="33" t="s">
        <v>24</v>
      </c>
      <c r="E1203" s="33" t="s">
        <v>68</v>
      </c>
      <c r="F1203" s="33" t="s">
        <v>29</v>
      </c>
      <c r="G1203" t="s">
        <v>10</v>
      </c>
      <c r="H1203" s="33" t="s">
        <v>32</v>
      </c>
      <c r="I1203" t="s">
        <v>45</v>
      </c>
      <c r="J1203" s="33" t="s">
        <v>34</v>
      </c>
      <c r="K1203" t="s">
        <v>41</v>
      </c>
      <c r="L1203" s="33" t="s">
        <v>45</v>
      </c>
      <c r="M1203">
        <v>298</v>
      </c>
      <c r="N1203" s="33">
        <v>10</v>
      </c>
      <c r="O1203" s="49">
        <v>0.18</v>
      </c>
      <c r="P1203" s="56">
        <f t="shared" si="18"/>
        <v>536.4</v>
      </c>
      <c r="Q1203">
        <v>2443.6000000000004</v>
      </c>
      <c r="R1203" s="58">
        <v>35</v>
      </c>
      <c r="S1203" s="31">
        <v>2478.6000000000004</v>
      </c>
    </row>
    <row r="1204" spans="1:19" x14ac:dyDescent="0.35">
      <c r="A1204" s="52">
        <v>42268</v>
      </c>
      <c r="B1204" s="33" t="s">
        <v>2464</v>
      </c>
      <c r="C1204" t="s">
        <v>2465</v>
      </c>
      <c r="D1204" s="33" t="s">
        <v>25</v>
      </c>
      <c r="E1204" s="33" t="s">
        <v>68</v>
      </c>
      <c r="F1204" s="33" t="s">
        <v>29</v>
      </c>
      <c r="G1204" t="s">
        <v>10</v>
      </c>
      <c r="H1204" s="33" t="s">
        <v>31</v>
      </c>
      <c r="I1204" t="s">
        <v>43</v>
      </c>
      <c r="J1204" s="33" t="s">
        <v>38</v>
      </c>
      <c r="K1204" t="s">
        <v>40</v>
      </c>
      <c r="L1204" s="33" t="s">
        <v>43</v>
      </c>
      <c r="M1204">
        <v>14</v>
      </c>
      <c r="N1204" s="33">
        <v>16</v>
      </c>
      <c r="O1204" s="49">
        <v>0.17</v>
      </c>
      <c r="P1204" s="56">
        <f t="shared" si="18"/>
        <v>38.080000000000005</v>
      </c>
      <c r="Q1204">
        <v>185.92</v>
      </c>
      <c r="R1204" s="58">
        <v>48</v>
      </c>
      <c r="S1204" s="31">
        <v>233.92</v>
      </c>
    </row>
    <row r="1205" spans="1:19" x14ac:dyDescent="0.35">
      <c r="A1205" s="52">
        <v>43169</v>
      </c>
      <c r="B1205" s="33" t="s">
        <v>2466</v>
      </c>
      <c r="C1205" t="s">
        <v>2467</v>
      </c>
      <c r="D1205" s="33" t="s">
        <v>25</v>
      </c>
      <c r="E1205" s="33" t="s">
        <v>115</v>
      </c>
      <c r="F1205" s="33" t="s">
        <v>29</v>
      </c>
      <c r="G1205" t="s">
        <v>13</v>
      </c>
      <c r="H1205" s="33" t="s">
        <v>32</v>
      </c>
      <c r="I1205" t="s">
        <v>47</v>
      </c>
      <c r="J1205" s="33" t="s">
        <v>35</v>
      </c>
      <c r="K1205" t="s">
        <v>41</v>
      </c>
      <c r="L1205" s="33" t="s">
        <v>46</v>
      </c>
      <c r="M1205">
        <v>802</v>
      </c>
      <c r="N1205" s="33">
        <v>6</v>
      </c>
      <c r="O1205" s="49">
        <v>0.12</v>
      </c>
      <c r="P1205" s="56">
        <f t="shared" si="18"/>
        <v>577.43999999999994</v>
      </c>
      <c r="Q1205">
        <v>4234.5600000000004</v>
      </c>
      <c r="R1205" s="58">
        <v>29</v>
      </c>
      <c r="S1205" s="31">
        <v>4263.5600000000004</v>
      </c>
    </row>
    <row r="1206" spans="1:19" x14ac:dyDescent="0.35">
      <c r="A1206" s="52">
        <v>43001</v>
      </c>
      <c r="B1206" s="33" t="s">
        <v>2468</v>
      </c>
      <c r="C1206" t="s">
        <v>2469</v>
      </c>
      <c r="D1206" s="33" t="s">
        <v>24</v>
      </c>
      <c r="E1206" s="33" t="s">
        <v>85</v>
      </c>
      <c r="F1206" s="33" t="s">
        <v>28</v>
      </c>
      <c r="G1206" t="s">
        <v>7</v>
      </c>
      <c r="H1206" s="33" t="s">
        <v>32</v>
      </c>
      <c r="I1206" t="s">
        <v>44</v>
      </c>
      <c r="J1206" s="33" t="s">
        <v>37</v>
      </c>
      <c r="K1206" t="s">
        <v>39</v>
      </c>
      <c r="L1206" s="33" t="s">
        <v>45</v>
      </c>
      <c r="M1206">
        <v>69</v>
      </c>
      <c r="N1206" s="33">
        <v>20</v>
      </c>
      <c r="O1206" s="49">
        <v>0.17</v>
      </c>
      <c r="P1206" s="56">
        <f t="shared" si="18"/>
        <v>234.60000000000002</v>
      </c>
      <c r="Q1206">
        <v>1145.3999999999999</v>
      </c>
      <c r="R1206" s="58">
        <v>44</v>
      </c>
      <c r="S1206" s="31">
        <v>1189.3999999999999</v>
      </c>
    </row>
    <row r="1207" spans="1:19" x14ac:dyDescent="0.35">
      <c r="A1207" s="52">
        <v>43506</v>
      </c>
      <c r="B1207" s="33" t="s">
        <v>2470</v>
      </c>
      <c r="C1207" t="s">
        <v>2471</v>
      </c>
      <c r="D1207" s="33" t="s">
        <v>24</v>
      </c>
      <c r="E1207" s="33" t="s">
        <v>73</v>
      </c>
      <c r="F1207" s="33" t="s">
        <v>29</v>
      </c>
      <c r="G1207" t="s">
        <v>7</v>
      </c>
      <c r="H1207" s="33" t="s">
        <v>30</v>
      </c>
      <c r="I1207" t="s">
        <v>47</v>
      </c>
      <c r="J1207" s="33" t="s">
        <v>35</v>
      </c>
      <c r="K1207" t="s">
        <v>39</v>
      </c>
      <c r="L1207" s="33" t="s">
        <v>46</v>
      </c>
      <c r="M1207">
        <v>1042</v>
      </c>
      <c r="N1207" s="33">
        <v>10</v>
      </c>
      <c r="O1207" s="49">
        <v>0.08</v>
      </c>
      <c r="P1207" s="56">
        <f t="shared" si="18"/>
        <v>833.6</v>
      </c>
      <c r="Q1207">
        <v>9586.4000000000015</v>
      </c>
      <c r="R1207" s="58">
        <v>46</v>
      </c>
      <c r="S1207" s="31">
        <v>9632.4000000000015</v>
      </c>
    </row>
    <row r="1208" spans="1:19" x14ac:dyDescent="0.35">
      <c r="A1208" s="52">
        <v>44044</v>
      </c>
      <c r="B1208" s="33" t="s">
        <v>2472</v>
      </c>
      <c r="C1208" t="s">
        <v>2473</v>
      </c>
      <c r="D1208" s="33" t="s">
        <v>24</v>
      </c>
      <c r="E1208" s="33" t="s">
        <v>58</v>
      </c>
      <c r="F1208" s="33" t="s">
        <v>27</v>
      </c>
      <c r="G1208" t="s">
        <v>6</v>
      </c>
      <c r="H1208" s="33" t="s">
        <v>30</v>
      </c>
      <c r="I1208" t="s">
        <v>44</v>
      </c>
      <c r="J1208" s="33" t="s">
        <v>34</v>
      </c>
      <c r="K1208" t="s">
        <v>40</v>
      </c>
      <c r="L1208" s="33" t="s">
        <v>44</v>
      </c>
      <c r="M1208">
        <v>231</v>
      </c>
      <c r="N1208" s="33">
        <v>4</v>
      </c>
      <c r="O1208" s="49">
        <v>0.09</v>
      </c>
      <c r="P1208" s="56">
        <f t="shared" si="18"/>
        <v>83.16</v>
      </c>
      <c r="Q1208">
        <v>840.84</v>
      </c>
      <c r="R1208" s="58">
        <v>27</v>
      </c>
      <c r="S1208" s="31">
        <v>867.84</v>
      </c>
    </row>
    <row r="1209" spans="1:19" x14ac:dyDescent="0.35">
      <c r="A1209" s="52">
        <v>44578</v>
      </c>
      <c r="B1209" s="33" t="s">
        <v>2474</v>
      </c>
      <c r="C1209" t="s">
        <v>2475</v>
      </c>
      <c r="D1209" s="33" t="s">
        <v>26</v>
      </c>
      <c r="E1209" s="33" t="s">
        <v>85</v>
      </c>
      <c r="F1209" s="33" t="s">
        <v>28</v>
      </c>
      <c r="G1209" t="s">
        <v>9</v>
      </c>
      <c r="H1209" s="33" t="s">
        <v>33</v>
      </c>
      <c r="I1209" t="s">
        <v>45</v>
      </c>
      <c r="J1209" s="33" t="s">
        <v>36</v>
      </c>
      <c r="K1209" t="s">
        <v>42</v>
      </c>
      <c r="L1209" s="33" t="s">
        <v>44</v>
      </c>
      <c r="M1209">
        <v>337</v>
      </c>
      <c r="N1209" s="33">
        <v>15</v>
      </c>
      <c r="O1209" s="49">
        <v>0.19</v>
      </c>
      <c r="P1209" s="56">
        <f t="shared" si="18"/>
        <v>960.45</v>
      </c>
      <c r="Q1209">
        <v>4094.55</v>
      </c>
      <c r="R1209" s="58">
        <v>42</v>
      </c>
      <c r="S1209" s="31">
        <v>4136.55</v>
      </c>
    </row>
    <row r="1210" spans="1:19" x14ac:dyDescent="0.35">
      <c r="A1210" s="52">
        <v>42536</v>
      </c>
      <c r="B1210" s="33" t="s">
        <v>2476</v>
      </c>
      <c r="C1210" t="s">
        <v>2477</v>
      </c>
      <c r="D1210" s="33" t="s">
        <v>24</v>
      </c>
      <c r="E1210" s="33" t="s">
        <v>68</v>
      </c>
      <c r="F1210" s="33" t="s">
        <v>28</v>
      </c>
      <c r="G1210" t="s">
        <v>6</v>
      </c>
      <c r="H1210" s="33" t="s">
        <v>33</v>
      </c>
      <c r="I1210" t="s">
        <v>44</v>
      </c>
      <c r="J1210" s="33" t="s">
        <v>36</v>
      </c>
      <c r="K1210" t="s">
        <v>39</v>
      </c>
      <c r="L1210" s="33" t="s">
        <v>44</v>
      </c>
      <c r="M1210">
        <v>426</v>
      </c>
      <c r="N1210" s="33">
        <v>9</v>
      </c>
      <c r="O1210" s="49">
        <v>0.11</v>
      </c>
      <c r="P1210" s="56">
        <f t="shared" si="18"/>
        <v>421.74</v>
      </c>
      <c r="Q1210">
        <v>3412.2599999999998</v>
      </c>
      <c r="R1210" s="58">
        <v>43</v>
      </c>
      <c r="S1210" s="31">
        <v>3455.2599999999998</v>
      </c>
    </row>
    <row r="1211" spans="1:19" x14ac:dyDescent="0.35">
      <c r="A1211" s="52">
        <v>43192</v>
      </c>
      <c r="B1211" s="33" t="s">
        <v>2478</v>
      </c>
      <c r="C1211" t="s">
        <v>2479</v>
      </c>
      <c r="D1211" s="33" t="s">
        <v>24</v>
      </c>
      <c r="E1211" s="33" t="s">
        <v>115</v>
      </c>
      <c r="F1211" s="33" t="s">
        <v>29</v>
      </c>
      <c r="G1211" t="s">
        <v>12</v>
      </c>
      <c r="H1211" s="33" t="s">
        <v>32</v>
      </c>
      <c r="I1211" t="s">
        <v>43</v>
      </c>
      <c r="J1211" s="33" t="s">
        <v>38</v>
      </c>
      <c r="K1211" t="s">
        <v>40</v>
      </c>
      <c r="L1211" s="33" t="s">
        <v>44</v>
      </c>
      <c r="M1211">
        <v>15</v>
      </c>
      <c r="N1211" s="33">
        <v>16</v>
      </c>
      <c r="O1211" s="49">
        <v>0.18</v>
      </c>
      <c r="P1211" s="56">
        <f t="shared" si="18"/>
        <v>43.199999999999996</v>
      </c>
      <c r="Q1211">
        <v>196.8</v>
      </c>
      <c r="R1211" s="58">
        <v>26</v>
      </c>
      <c r="S1211" s="31">
        <v>222.8</v>
      </c>
    </row>
    <row r="1212" spans="1:19" x14ac:dyDescent="0.35">
      <c r="A1212" s="52">
        <v>44072</v>
      </c>
      <c r="B1212" s="33" t="s">
        <v>2480</v>
      </c>
      <c r="C1212" t="s">
        <v>2481</v>
      </c>
      <c r="D1212" s="33" t="s">
        <v>25</v>
      </c>
      <c r="E1212" s="33" t="s">
        <v>106</v>
      </c>
      <c r="F1212" s="33" t="s">
        <v>29</v>
      </c>
      <c r="G1212" t="s">
        <v>6</v>
      </c>
      <c r="H1212" s="33" t="s">
        <v>33</v>
      </c>
      <c r="I1212" t="s">
        <v>46</v>
      </c>
      <c r="J1212" s="33" t="s">
        <v>37</v>
      </c>
      <c r="K1212" t="s">
        <v>41</v>
      </c>
      <c r="L1212" s="33" t="s">
        <v>43</v>
      </c>
      <c r="M1212">
        <v>74</v>
      </c>
      <c r="N1212" s="33">
        <v>20</v>
      </c>
      <c r="O1212" s="49">
        <v>0.09</v>
      </c>
      <c r="P1212" s="56">
        <f t="shared" si="18"/>
        <v>133.19999999999999</v>
      </c>
      <c r="Q1212">
        <v>1346.8</v>
      </c>
      <c r="R1212" s="58">
        <v>43</v>
      </c>
      <c r="S1212" s="31">
        <v>1389.8</v>
      </c>
    </row>
    <row r="1213" spans="1:19" x14ac:dyDescent="0.35">
      <c r="A1213" s="52">
        <v>44184</v>
      </c>
      <c r="B1213" s="33" t="s">
        <v>2482</v>
      </c>
      <c r="C1213" t="s">
        <v>2483</v>
      </c>
      <c r="D1213" s="33" t="s">
        <v>24</v>
      </c>
      <c r="E1213" s="33" t="s">
        <v>52</v>
      </c>
      <c r="F1213" s="33" t="s">
        <v>28</v>
      </c>
      <c r="G1213" t="s">
        <v>9</v>
      </c>
      <c r="H1213" s="33" t="s">
        <v>33</v>
      </c>
      <c r="I1213" t="s">
        <v>43</v>
      </c>
      <c r="J1213" s="33" t="s">
        <v>36</v>
      </c>
      <c r="K1213" t="s">
        <v>40</v>
      </c>
      <c r="L1213" s="33" t="s">
        <v>43</v>
      </c>
      <c r="M1213">
        <v>394</v>
      </c>
      <c r="N1213" s="33">
        <v>6</v>
      </c>
      <c r="O1213" s="49">
        <v>0.13</v>
      </c>
      <c r="P1213" s="56">
        <f t="shared" si="18"/>
        <v>307.32</v>
      </c>
      <c r="Q1213">
        <v>2056.6799999999998</v>
      </c>
      <c r="R1213" s="58">
        <v>41</v>
      </c>
      <c r="S1213" s="31">
        <v>2097.6799999999998</v>
      </c>
    </row>
    <row r="1214" spans="1:19" x14ac:dyDescent="0.35">
      <c r="A1214" s="52">
        <v>42301</v>
      </c>
      <c r="B1214" s="33" t="s">
        <v>2484</v>
      </c>
      <c r="C1214" t="s">
        <v>2485</v>
      </c>
      <c r="D1214" s="33" t="s">
        <v>24</v>
      </c>
      <c r="E1214" s="33" t="s">
        <v>115</v>
      </c>
      <c r="F1214" s="33" t="s">
        <v>28</v>
      </c>
      <c r="G1214" t="s">
        <v>9</v>
      </c>
      <c r="H1214" s="33" t="s">
        <v>32</v>
      </c>
      <c r="I1214" t="s">
        <v>44</v>
      </c>
      <c r="J1214" s="33" t="s">
        <v>34</v>
      </c>
      <c r="K1214" t="s">
        <v>39</v>
      </c>
      <c r="L1214" s="33" t="s">
        <v>46</v>
      </c>
      <c r="M1214">
        <v>250</v>
      </c>
      <c r="N1214" s="33">
        <v>8</v>
      </c>
      <c r="O1214" s="49">
        <v>0.17</v>
      </c>
      <c r="P1214" s="56">
        <f t="shared" si="18"/>
        <v>340</v>
      </c>
      <c r="Q1214">
        <v>1660</v>
      </c>
      <c r="R1214" s="58">
        <v>28</v>
      </c>
      <c r="S1214" s="31">
        <v>1688</v>
      </c>
    </row>
    <row r="1215" spans="1:19" x14ac:dyDescent="0.35">
      <c r="A1215" s="52">
        <v>42737</v>
      </c>
      <c r="B1215" s="33" t="s">
        <v>2486</v>
      </c>
      <c r="C1215" t="s">
        <v>2487</v>
      </c>
      <c r="D1215" s="33" t="s">
        <v>24</v>
      </c>
      <c r="E1215" s="33" t="s">
        <v>63</v>
      </c>
      <c r="F1215" s="33" t="s">
        <v>27</v>
      </c>
      <c r="G1215" t="s">
        <v>6</v>
      </c>
      <c r="H1215" s="33" t="s">
        <v>33</v>
      </c>
      <c r="I1215" t="s">
        <v>43</v>
      </c>
      <c r="J1215" s="33" t="s">
        <v>34</v>
      </c>
      <c r="K1215" t="s">
        <v>42</v>
      </c>
      <c r="L1215" s="33" t="s">
        <v>44</v>
      </c>
      <c r="M1215">
        <v>291</v>
      </c>
      <c r="N1215" s="33">
        <v>6</v>
      </c>
      <c r="O1215" s="49">
        <v>0.17</v>
      </c>
      <c r="P1215" s="56">
        <f t="shared" si="18"/>
        <v>296.82</v>
      </c>
      <c r="Q1215">
        <v>1449.1799999999998</v>
      </c>
      <c r="R1215" s="58">
        <v>35</v>
      </c>
      <c r="S1215" s="31">
        <v>1484.1799999999998</v>
      </c>
    </row>
    <row r="1216" spans="1:19" x14ac:dyDescent="0.35">
      <c r="A1216" s="52">
        <v>43638</v>
      </c>
      <c r="B1216" s="33" t="s">
        <v>2488</v>
      </c>
      <c r="C1216" t="s">
        <v>2489</v>
      </c>
      <c r="D1216" s="33" t="s">
        <v>25</v>
      </c>
      <c r="E1216" s="33" t="s">
        <v>106</v>
      </c>
      <c r="F1216" s="33" t="s">
        <v>28</v>
      </c>
      <c r="G1216" t="s">
        <v>6</v>
      </c>
      <c r="H1216" s="33" t="s">
        <v>30</v>
      </c>
      <c r="I1216" t="s">
        <v>48</v>
      </c>
      <c r="J1216" s="33" t="s">
        <v>35</v>
      </c>
      <c r="K1216" t="s">
        <v>39</v>
      </c>
      <c r="L1216" s="33" t="s">
        <v>44</v>
      </c>
      <c r="M1216">
        <v>1030</v>
      </c>
      <c r="N1216" s="33">
        <v>4</v>
      </c>
      <c r="O1216" s="49">
        <v>0.11</v>
      </c>
      <c r="P1216" s="56">
        <f t="shared" si="18"/>
        <v>453.2</v>
      </c>
      <c r="Q1216">
        <v>3666.8</v>
      </c>
      <c r="R1216" s="58">
        <v>21</v>
      </c>
      <c r="S1216" s="31">
        <v>3687.8</v>
      </c>
    </row>
    <row r="1217" spans="1:19" x14ac:dyDescent="0.35">
      <c r="A1217" s="52">
        <v>43878</v>
      </c>
      <c r="B1217" s="33" t="s">
        <v>2490</v>
      </c>
      <c r="C1217" t="s">
        <v>2491</v>
      </c>
      <c r="D1217" s="33" t="s">
        <v>24</v>
      </c>
      <c r="E1217" s="33" t="s">
        <v>78</v>
      </c>
      <c r="F1217" s="33" t="s">
        <v>29</v>
      </c>
      <c r="G1217" t="s">
        <v>8</v>
      </c>
      <c r="H1217" s="33" t="s">
        <v>31</v>
      </c>
      <c r="I1217" t="s">
        <v>43</v>
      </c>
      <c r="J1217" s="33" t="s">
        <v>37</v>
      </c>
      <c r="K1217" t="s">
        <v>41</v>
      </c>
      <c r="L1217" s="33" t="s">
        <v>45</v>
      </c>
      <c r="M1217">
        <v>95</v>
      </c>
      <c r="N1217" s="33">
        <v>25</v>
      </c>
      <c r="O1217" s="49">
        <v>0.08</v>
      </c>
      <c r="P1217" s="56">
        <f t="shared" si="18"/>
        <v>190</v>
      </c>
      <c r="Q1217">
        <v>2185</v>
      </c>
      <c r="R1217" s="58">
        <v>35</v>
      </c>
      <c r="S1217" s="31">
        <v>2220</v>
      </c>
    </row>
    <row r="1218" spans="1:19" x14ac:dyDescent="0.35">
      <c r="A1218" s="52">
        <v>42989</v>
      </c>
      <c r="B1218" s="33" t="s">
        <v>2492</v>
      </c>
      <c r="C1218" t="s">
        <v>2493</v>
      </c>
      <c r="D1218" s="33" t="s">
        <v>26</v>
      </c>
      <c r="E1218" s="33" t="s">
        <v>73</v>
      </c>
      <c r="F1218" s="33" t="s">
        <v>27</v>
      </c>
      <c r="G1218" t="s">
        <v>10</v>
      </c>
      <c r="H1218" s="33" t="s">
        <v>30</v>
      </c>
      <c r="I1218" t="s">
        <v>47</v>
      </c>
      <c r="J1218" s="33" t="s">
        <v>37</v>
      </c>
      <c r="K1218" t="s">
        <v>40</v>
      </c>
      <c r="L1218" s="33" t="s">
        <v>46</v>
      </c>
      <c r="M1218">
        <v>28</v>
      </c>
      <c r="N1218" s="33">
        <v>25</v>
      </c>
      <c r="O1218" s="49">
        <v>0.09</v>
      </c>
      <c r="P1218" s="56">
        <f t="shared" si="18"/>
        <v>63</v>
      </c>
      <c r="Q1218">
        <v>637</v>
      </c>
      <c r="R1218" s="58">
        <v>49</v>
      </c>
      <c r="S1218" s="31">
        <v>686</v>
      </c>
    </row>
    <row r="1219" spans="1:19" x14ac:dyDescent="0.35">
      <c r="A1219" s="52">
        <v>43706</v>
      </c>
      <c r="B1219" s="33" t="s">
        <v>2494</v>
      </c>
      <c r="C1219" t="s">
        <v>2495</v>
      </c>
      <c r="D1219" s="33" t="s">
        <v>24</v>
      </c>
      <c r="E1219" s="33" t="s">
        <v>106</v>
      </c>
      <c r="F1219" s="33" t="s">
        <v>28</v>
      </c>
      <c r="G1219" t="s">
        <v>10</v>
      </c>
      <c r="H1219" s="33" t="s">
        <v>30</v>
      </c>
      <c r="I1219" t="s">
        <v>43</v>
      </c>
      <c r="J1219" s="33" t="s">
        <v>37</v>
      </c>
      <c r="K1219" t="s">
        <v>39</v>
      </c>
      <c r="L1219" s="33" t="s">
        <v>45</v>
      </c>
      <c r="M1219">
        <v>25</v>
      </c>
      <c r="N1219" s="33">
        <v>20</v>
      </c>
      <c r="O1219" s="49">
        <v>0.08</v>
      </c>
      <c r="P1219" s="56">
        <f t="shared" ref="P1219:P1282" si="19">O1219*N1219*M1219</f>
        <v>40</v>
      </c>
      <c r="Q1219">
        <v>460.00000000000006</v>
      </c>
      <c r="R1219" s="58">
        <v>26</v>
      </c>
      <c r="S1219" s="31">
        <v>486.00000000000006</v>
      </c>
    </row>
    <row r="1220" spans="1:19" x14ac:dyDescent="0.35">
      <c r="A1220" s="52">
        <v>44475</v>
      </c>
      <c r="B1220" s="33" t="s">
        <v>2496</v>
      </c>
      <c r="C1220" t="s">
        <v>2497</v>
      </c>
      <c r="D1220" s="33" t="s">
        <v>26</v>
      </c>
      <c r="E1220" s="33" t="s">
        <v>68</v>
      </c>
      <c r="F1220" s="33" t="s">
        <v>27</v>
      </c>
      <c r="G1220" t="s">
        <v>8</v>
      </c>
      <c r="H1220" s="33" t="s">
        <v>30</v>
      </c>
      <c r="I1220" t="s">
        <v>47</v>
      </c>
      <c r="J1220" s="33" t="s">
        <v>36</v>
      </c>
      <c r="K1220" t="s">
        <v>40</v>
      </c>
      <c r="L1220" s="33" t="s">
        <v>46</v>
      </c>
      <c r="M1220">
        <v>421</v>
      </c>
      <c r="N1220" s="33">
        <v>9</v>
      </c>
      <c r="O1220" s="49">
        <v>0.2</v>
      </c>
      <c r="P1220" s="56">
        <f t="shared" si="19"/>
        <v>757.80000000000007</v>
      </c>
      <c r="Q1220">
        <v>3031.2000000000003</v>
      </c>
      <c r="R1220" s="58">
        <v>48</v>
      </c>
      <c r="S1220" s="31">
        <v>3079.2000000000003</v>
      </c>
    </row>
    <row r="1221" spans="1:19" x14ac:dyDescent="0.35">
      <c r="A1221" s="52">
        <v>43963</v>
      </c>
      <c r="B1221" s="33" t="s">
        <v>2498</v>
      </c>
      <c r="C1221" t="s">
        <v>2499</v>
      </c>
      <c r="D1221" s="33" t="s">
        <v>26</v>
      </c>
      <c r="E1221" s="33" t="s">
        <v>55</v>
      </c>
      <c r="F1221" s="33" t="s">
        <v>28</v>
      </c>
      <c r="G1221" t="s">
        <v>7</v>
      </c>
      <c r="H1221" s="33" t="s">
        <v>32</v>
      </c>
      <c r="I1221" t="s">
        <v>47</v>
      </c>
      <c r="J1221" s="33" t="s">
        <v>38</v>
      </c>
      <c r="K1221" t="s">
        <v>41</v>
      </c>
      <c r="L1221" s="33" t="s">
        <v>43</v>
      </c>
      <c r="M1221">
        <v>16</v>
      </c>
      <c r="N1221" s="33">
        <v>40</v>
      </c>
      <c r="O1221" s="49">
        <v>0.12</v>
      </c>
      <c r="P1221" s="56">
        <f t="shared" si="19"/>
        <v>76.8</v>
      </c>
      <c r="Q1221">
        <v>563.20000000000005</v>
      </c>
      <c r="R1221" s="58">
        <v>43</v>
      </c>
      <c r="S1221" s="31">
        <v>606.20000000000005</v>
      </c>
    </row>
    <row r="1222" spans="1:19" x14ac:dyDescent="0.35">
      <c r="A1222" s="52">
        <v>44036</v>
      </c>
      <c r="B1222" s="33" t="s">
        <v>2500</v>
      </c>
      <c r="C1222" t="s">
        <v>2501</v>
      </c>
      <c r="D1222" s="33" t="s">
        <v>25</v>
      </c>
      <c r="E1222" s="33" t="s">
        <v>52</v>
      </c>
      <c r="F1222" s="33" t="s">
        <v>27</v>
      </c>
      <c r="G1222" t="s">
        <v>13</v>
      </c>
      <c r="H1222" s="33" t="s">
        <v>32</v>
      </c>
      <c r="I1222" t="s">
        <v>48</v>
      </c>
      <c r="J1222" s="33" t="s">
        <v>37</v>
      </c>
      <c r="K1222" t="s">
        <v>39</v>
      </c>
      <c r="L1222" s="33" t="s">
        <v>45</v>
      </c>
      <c r="M1222">
        <v>54</v>
      </c>
      <c r="N1222" s="33">
        <v>15</v>
      </c>
      <c r="O1222" s="49">
        <v>0.18</v>
      </c>
      <c r="P1222" s="56">
        <f t="shared" si="19"/>
        <v>145.79999999999998</v>
      </c>
      <c r="Q1222">
        <v>664.2</v>
      </c>
      <c r="R1222" s="58">
        <v>45</v>
      </c>
      <c r="S1222" s="31">
        <v>709.2</v>
      </c>
    </row>
    <row r="1223" spans="1:19" x14ac:dyDescent="0.35">
      <c r="A1223" s="52">
        <v>43797</v>
      </c>
      <c r="B1223" s="33" t="s">
        <v>2502</v>
      </c>
      <c r="C1223" t="s">
        <v>2503</v>
      </c>
      <c r="D1223" s="33" t="s">
        <v>25</v>
      </c>
      <c r="E1223" s="33" t="s">
        <v>58</v>
      </c>
      <c r="F1223" s="33" t="s">
        <v>27</v>
      </c>
      <c r="G1223" t="s">
        <v>10</v>
      </c>
      <c r="H1223" s="33" t="s">
        <v>32</v>
      </c>
      <c r="I1223" t="s">
        <v>43</v>
      </c>
      <c r="J1223" s="33" t="s">
        <v>38</v>
      </c>
      <c r="K1223" t="s">
        <v>41</v>
      </c>
      <c r="L1223" s="33" t="s">
        <v>43</v>
      </c>
      <c r="M1223">
        <v>19</v>
      </c>
      <c r="N1223" s="33">
        <v>32</v>
      </c>
      <c r="O1223" s="49">
        <v>0.17</v>
      </c>
      <c r="P1223" s="56">
        <f t="shared" si="19"/>
        <v>103.36000000000001</v>
      </c>
      <c r="Q1223">
        <v>504.64</v>
      </c>
      <c r="R1223" s="58">
        <v>37</v>
      </c>
      <c r="S1223" s="31">
        <v>541.64</v>
      </c>
    </row>
    <row r="1224" spans="1:19" x14ac:dyDescent="0.35">
      <c r="A1224" s="52">
        <v>44345</v>
      </c>
      <c r="B1224" s="33" t="s">
        <v>2504</v>
      </c>
      <c r="C1224" t="s">
        <v>2505</v>
      </c>
      <c r="D1224" s="33" t="s">
        <v>26</v>
      </c>
      <c r="E1224" s="33" t="s">
        <v>85</v>
      </c>
      <c r="F1224" s="33" t="s">
        <v>28</v>
      </c>
      <c r="G1224" t="s">
        <v>11</v>
      </c>
      <c r="H1224" s="33" t="s">
        <v>33</v>
      </c>
      <c r="I1224" t="s">
        <v>47</v>
      </c>
      <c r="J1224" s="33" t="s">
        <v>38</v>
      </c>
      <c r="K1224" t="s">
        <v>39</v>
      </c>
      <c r="L1224" s="33" t="s">
        <v>43</v>
      </c>
      <c r="M1224">
        <v>16</v>
      </c>
      <c r="N1224" s="33">
        <v>32</v>
      </c>
      <c r="O1224" s="49">
        <v>0.11</v>
      </c>
      <c r="P1224" s="56">
        <f t="shared" si="19"/>
        <v>56.32</v>
      </c>
      <c r="Q1224">
        <v>455.68</v>
      </c>
      <c r="R1224" s="58">
        <v>32</v>
      </c>
      <c r="S1224" s="31">
        <v>487.68</v>
      </c>
    </row>
    <row r="1225" spans="1:19" x14ac:dyDescent="0.35">
      <c r="A1225" s="52">
        <v>43534</v>
      </c>
      <c r="B1225" s="33" t="s">
        <v>2506</v>
      </c>
      <c r="C1225" t="s">
        <v>2507</v>
      </c>
      <c r="D1225" s="33" t="s">
        <v>24</v>
      </c>
      <c r="E1225" s="33" t="s">
        <v>85</v>
      </c>
      <c r="F1225" s="33" t="s">
        <v>28</v>
      </c>
      <c r="G1225" t="s">
        <v>12</v>
      </c>
      <c r="H1225" s="33" t="s">
        <v>31</v>
      </c>
      <c r="I1225" t="s">
        <v>43</v>
      </c>
      <c r="J1225" s="33" t="s">
        <v>35</v>
      </c>
      <c r="K1225" t="s">
        <v>39</v>
      </c>
      <c r="L1225" s="33" t="s">
        <v>45</v>
      </c>
      <c r="M1225">
        <v>1050</v>
      </c>
      <c r="N1225" s="33">
        <v>4</v>
      </c>
      <c r="O1225" s="49">
        <v>0.15</v>
      </c>
      <c r="P1225" s="56">
        <f t="shared" si="19"/>
        <v>630</v>
      </c>
      <c r="Q1225">
        <v>3570</v>
      </c>
      <c r="R1225" s="58">
        <v>37</v>
      </c>
      <c r="S1225" s="31">
        <v>3607</v>
      </c>
    </row>
    <row r="1226" spans="1:19" x14ac:dyDescent="0.35">
      <c r="A1226" s="52">
        <v>42324</v>
      </c>
      <c r="B1226" s="33" t="s">
        <v>2508</v>
      </c>
      <c r="C1226" t="s">
        <v>2509</v>
      </c>
      <c r="D1226" s="33" t="s">
        <v>24</v>
      </c>
      <c r="E1226" s="33" t="s">
        <v>68</v>
      </c>
      <c r="F1226" s="33" t="s">
        <v>29</v>
      </c>
      <c r="G1226" t="s">
        <v>10</v>
      </c>
      <c r="H1226" s="33" t="s">
        <v>31</v>
      </c>
      <c r="I1226" t="s">
        <v>44</v>
      </c>
      <c r="J1226" s="33" t="s">
        <v>34</v>
      </c>
      <c r="K1226" t="s">
        <v>40</v>
      </c>
      <c r="L1226" s="33" t="s">
        <v>44</v>
      </c>
      <c r="M1226">
        <v>259</v>
      </c>
      <c r="N1226" s="33">
        <v>8</v>
      </c>
      <c r="O1226" s="49">
        <v>0.1</v>
      </c>
      <c r="P1226" s="56">
        <f t="shared" si="19"/>
        <v>207.20000000000002</v>
      </c>
      <c r="Q1226">
        <v>1864.8</v>
      </c>
      <c r="R1226" s="58">
        <v>49</v>
      </c>
      <c r="S1226" s="31">
        <v>1913.8</v>
      </c>
    </row>
    <row r="1227" spans="1:19" x14ac:dyDescent="0.35">
      <c r="A1227" s="52">
        <v>42481</v>
      </c>
      <c r="B1227" s="33" t="s">
        <v>2510</v>
      </c>
      <c r="C1227" t="s">
        <v>2511</v>
      </c>
      <c r="D1227" s="33" t="s">
        <v>26</v>
      </c>
      <c r="E1227" s="33" t="s">
        <v>85</v>
      </c>
      <c r="F1227" s="33" t="s">
        <v>27</v>
      </c>
      <c r="G1227" t="s">
        <v>8</v>
      </c>
      <c r="H1227" s="33" t="s">
        <v>31</v>
      </c>
      <c r="I1227" t="s">
        <v>46</v>
      </c>
      <c r="J1227" s="33" t="s">
        <v>35</v>
      </c>
      <c r="K1227" t="s">
        <v>42</v>
      </c>
      <c r="L1227" s="33" t="s">
        <v>43</v>
      </c>
      <c r="M1227">
        <v>882</v>
      </c>
      <c r="N1227" s="33">
        <v>8</v>
      </c>
      <c r="O1227" s="49">
        <v>0.08</v>
      </c>
      <c r="P1227" s="56">
        <f t="shared" si="19"/>
        <v>564.48</v>
      </c>
      <c r="Q1227">
        <v>6491.52</v>
      </c>
      <c r="R1227" s="58">
        <v>22</v>
      </c>
      <c r="S1227" s="31">
        <v>6513.52</v>
      </c>
    </row>
    <row r="1228" spans="1:19" x14ac:dyDescent="0.35">
      <c r="A1228" s="52">
        <v>43238</v>
      </c>
      <c r="B1228" s="33" t="s">
        <v>2512</v>
      </c>
      <c r="C1228" t="s">
        <v>2513</v>
      </c>
      <c r="D1228" s="33" t="s">
        <v>24</v>
      </c>
      <c r="E1228" s="33" t="s">
        <v>73</v>
      </c>
      <c r="F1228" s="33" t="s">
        <v>28</v>
      </c>
      <c r="G1228" t="s">
        <v>10</v>
      </c>
      <c r="H1228" s="33" t="s">
        <v>31</v>
      </c>
      <c r="I1228" t="s">
        <v>47</v>
      </c>
      <c r="J1228" s="33" t="s">
        <v>38</v>
      </c>
      <c r="K1228" t="s">
        <v>42</v>
      </c>
      <c r="L1228" s="33" t="s">
        <v>46</v>
      </c>
      <c r="M1228">
        <v>14</v>
      </c>
      <c r="N1228" s="33">
        <v>16</v>
      </c>
      <c r="O1228" s="49">
        <v>0.15</v>
      </c>
      <c r="P1228" s="56">
        <f t="shared" si="19"/>
        <v>33.6</v>
      </c>
      <c r="Q1228">
        <v>190.4</v>
      </c>
      <c r="R1228" s="58">
        <v>47</v>
      </c>
      <c r="S1228" s="31">
        <v>237.4</v>
      </c>
    </row>
    <row r="1229" spans="1:19" x14ac:dyDescent="0.35">
      <c r="A1229" s="52">
        <v>43505</v>
      </c>
      <c r="B1229" s="33" t="s">
        <v>2514</v>
      </c>
      <c r="C1229" t="s">
        <v>2515</v>
      </c>
      <c r="D1229" s="33" t="s">
        <v>26</v>
      </c>
      <c r="E1229" s="33" t="s">
        <v>58</v>
      </c>
      <c r="F1229" s="33" t="s">
        <v>29</v>
      </c>
      <c r="G1229" t="s">
        <v>13</v>
      </c>
      <c r="H1229" s="33" t="s">
        <v>31</v>
      </c>
      <c r="I1229" t="s">
        <v>45</v>
      </c>
      <c r="J1229" s="33" t="s">
        <v>35</v>
      </c>
      <c r="K1229" t="s">
        <v>41</v>
      </c>
      <c r="L1229" s="33" t="s">
        <v>44</v>
      </c>
      <c r="M1229">
        <v>881</v>
      </c>
      <c r="N1229" s="33">
        <v>10</v>
      </c>
      <c r="O1229" s="49">
        <v>0.09</v>
      </c>
      <c r="P1229" s="56">
        <f t="shared" si="19"/>
        <v>792.9</v>
      </c>
      <c r="Q1229">
        <v>8017.0999999999995</v>
      </c>
      <c r="R1229" s="58">
        <v>44</v>
      </c>
      <c r="S1229" s="31">
        <v>8061.0999999999995</v>
      </c>
    </row>
    <row r="1230" spans="1:19" x14ac:dyDescent="0.35">
      <c r="A1230" s="52">
        <v>44317</v>
      </c>
      <c r="B1230" s="33" t="s">
        <v>2516</v>
      </c>
      <c r="C1230" t="s">
        <v>2517</v>
      </c>
      <c r="D1230" s="33" t="s">
        <v>25</v>
      </c>
      <c r="E1230" s="33" t="s">
        <v>115</v>
      </c>
      <c r="F1230" s="33" t="s">
        <v>29</v>
      </c>
      <c r="G1230" t="s">
        <v>6</v>
      </c>
      <c r="H1230" s="33" t="s">
        <v>31</v>
      </c>
      <c r="I1230" t="s">
        <v>47</v>
      </c>
      <c r="J1230" s="33" t="s">
        <v>37</v>
      </c>
      <c r="K1230" t="s">
        <v>41</v>
      </c>
      <c r="L1230" s="33" t="s">
        <v>43</v>
      </c>
      <c r="M1230">
        <v>82</v>
      </c>
      <c r="N1230" s="33">
        <v>25</v>
      </c>
      <c r="O1230" s="49">
        <v>0.2</v>
      </c>
      <c r="P1230" s="56">
        <f t="shared" si="19"/>
        <v>410</v>
      </c>
      <c r="Q1230">
        <v>1640</v>
      </c>
      <c r="R1230" s="58">
        <v>43</v>
      </c>
      <c r="S1230" s="31">
        <v>1683</v>
      </c>
    </row>
    <row r="1231" spans="1:19" x14ac:dyDescent="0.35">
      <c r="A1231" s="52">
        <v>42164</v>
      </c>
      <c r="B1231" s="33" t="s">
        <v>2518</v>
      </c>
      <c r="C1231" t="s">
        <v>2519</v>
      </c>
      <c r="D1231" s="33" t="s">
        <v>26</v>
      </c>
      <c r="E1231" s="33" t="s">
        <v>63</v>
      </c>
      <c r="F1231" s="33" t="s">
        <v>29</v>
      </c>
      <c r="G1231" t="s">
        <v>8</v>
      </c>
      <c r="H1231" s="33" t="s">
        <v>33</v>
      </c>
      <c r="I1231" t="s">
        <v>45</v>
      </c>
      <c r="J1231" s="33" t="s">
        <v>35</v>
      </c>
      <c r="K1231" t="s">
        <v>39</v>
      </c>
      <c r="L1231" s="33" t="s">
        <v>43</v>
      </c>
      <c r="M1231">
        <v>1010</v>
      </c>
      <c r="N1231" s="33">
        <v>10</v>
      </c>
      <c r="O1231" s="49">
        <v>0.11</v>
      </c>
      <c r="P1231" s="56">
        <f t="shared" si="19"/>
        <v>1111</v>
      </c>
      <c r="Q1231">
        <v>8989</v>
      </c>
      <c r="R1231" s="58">
        <v>49</v>
      </c>
      <c r="S1231" s="31">
        <v>9038</v>
      </c>
    </row>
    <row r="1232" spans="1:19" x14ac:dyDescent="0.35">
      <c r="A1232" s="52">
        <v>42416</v>
      </c>
      <c r="B1232" s="33" t="s">
        <v>2520</v>
      </c>
      <c r="C1232" t="s">
        <v>2521</v>
      </c>
      <c r="D1232" s="33" t="s">
        <v>24</v>
      </c>
      <c r="E1232" s="33" t="s">
        <v>52</v>
      </c>
      <c r="F1232" s="33" t="s">
        <v>29</v>
      </c>
      <c r="G1232" t="s">
        <v>9</v>
      </c>
      <c r="H1232" s="33" t="s">
        <v>31</v>
      </c>
      <c r="I1232" t="s">
        <v>44</v>
      </c>
      <c r="J1232" s="33" t="s">
        <v>36</v>
      </c>
      <c r="K1232" t="s">
        <v>41</v>
      </c>
      <c r="L1232" s="33" t="s">
        <v>46</v>
      </c>
      <c r="M1232">
        <v>461</v>
      </c>
      <c r="N1232" s="33">
        <v>6</v>
      </c>
      <c r="O1232" s="49">
        <v>0.1</v>
      </c>
      <c r="P1232" s="56">
        <f t="shared" si="19"/>
        <v>276.60000000000002</v>
      </c>
      <c r="Q1232">
        <v>2489.4</v>
      </c>
      <c r="R1232" s="58">
        <v>43</v>
      </c>
      <c r="S1232" s="31">
        <v>2532.4</v>
      </c>
    </row>
    <row r="1233" spans="1:19" x14ac:dyDescent="0.35">
      <c r="A1233" s="52">
        <v>42798</v>
      </c>
      <c r="B1233" s="33" t="s">
        <v>2522</v>
      </c>
      <c r="C1233" t="s">
        <v>2523</v>
      </c>
      <c r="D1233" s="33" t="s">
        <v>24</v>
      </c>
      <c r="E1233" s="33" t="s">
        <v>85</v>
      </c>
      <c r="F1233" s="33" t="s">
        <v>27</v>
      </c>
      <c r="G1233" t="s">
        <v>13</v>
      </c>
      <c r="H1233" s="33" t="s">
        <v>33</v>
      </c>
      <c r="I1233" t="s">
        <v>48</v>
      </c>
      <c r="J1233" s="33" t="s">
        <v>37</v>
      </c>
      <c r="K1233" t="s">
        <v>41</v>
      </c>
      <c r="L1233" s="33" t="s">
        <v>43</v>
      </c>
      <c r="M1233">
        <v>93</v>
      </c>
      <c r="N1233" s="33">
        <v>15</v>
      </c>
      <c r="O1233" s="49">
        <v>0.1</v>
      </c>
      <c r="P1233" s="56">
        <f t="shared" si="19"/>
        <v>139.5</v>
      </c>
      <c r="Q1233">
        <v>1255.5</v>
      </c>
      <c r="R1233" s="58">
        <v>33</v>
      </c>
      <c r="S1233" s="31">
        <v>1288.5</v>
      </c>
    </row>
    <row r="1234" spans="1:19" x14ac:dyDescent="0.35">
      <c r="A1234" s="52">
        <v>43100</v>
      </c>
      <c r="B1234" s="33" t="s">
        <v>2524</v>
      </c>
      <c r="C1234" t="s">
        <v>2525</v>
      </c>
      <c r="D1234" s="33" t="s">
        <v>24</v>
      </c>
      <c r="E1234" s="33" t="s">
        <v>58</v>
      </c>
      <c r="F1234" s="33" t="s">
        <v>28</v>
      </c>
      <c r="G1234" t="s">
        <v>9</v>
      </c>
      <c r="H1234" s="33" t="s">
        <v>32</v>
      </c>
      <c r="I1234" t="s">
        <v>43</v>
      </c>
      <c r="J1234" s="33" t="s">
        <v>38</v>
      </c>
      <c r="K1234" t="s">
        <v>42</v>
      </c>
      <c r="L1234" s="33" t="s">
        <v>44</v>
      </c>
      <c r="M1234">
        <v>19</v>
      </c>
      <c r="N1234" s="33">
        <v>24</v>
      </c>
      <c r="O1234" s="49">
        <v>0.13</v>
      </c>
      <c r="P1234" s="56">
        <f t="shared" si="19"/>
        <v>59.28</v>
      </c>
      <c r="Q1234">
        <v>396.71999999999997</v>
      </c>
      <c r="R1234" s="58">
        <v>40</v>
      </c>
      <c r="S1234" s="31">
        <v>436.71999999999997</v>
      </c>
    </row>
    <row r="1235" spans="1:19" x14ac:dyDescent="0.35">
      <c r="A1235" s="52">
        <v>42267</v>
      </c>
      <c r="B1235" s="33" t="s">
        <v>2526</v>
      </c>
      <c r="C1235" t="s">
        <v>2527</v>
      </c>
      <c r="D1235" s="33" t="s">
        <v>25</v>
      </c>
      <c r="E1235" s="33" t="s">
        <v>106</v>
      </c>
      <c r="F1235" s="33" t="s">
        <v>29</v>
      </c>
      <c r="G1235" t="s">
        <v>12</v>
      </c>
      <c r="H1235" s="33" t="s">
        <v>30</v>
      </c>
      <c r="I1235" t="s">
        <v>44</v>
      </c>
      <c r="J1235" s="33" t="s">
        <v>36</v>
      </c>
      <c r="K1235" t="s">
        <v>40</v>
      </c>
      <c r="L1235" s="33" t="s">
        <v>44</v>
      </c>
      <c r="M1235">
        <v>284</v>
      </c>
      <c r="N1235" s="33">
        <v>15</v>
      </c>
      <c r="O1235" s="49">
        <v>0.12</v>
      </c>
      <c r="P1235" s="56">
        <f t="shared" si="19"/>
        <v>511.19999999999993</v>
      </c>
      <c r="Q1235">
        <v>3748.7999999999997</v>
      </c>
      <c r="R1235" s="58">
        <v>28</v>
      </c>
      <c r="S1235" s="31">
        <v>3776.7999999999997</v>
      </c>
    </row>
    <row r="1236" spans="1:19" x14ac:dyDescent="0.35">
      <c r="A1236" s="52">
        <v>44145</v>
      </c>
      <c r="B1236" s="33" t="s">
        <v>2528</v>
      </c>
      <c r="C1236" t="s">
        <v>2529</v>
      </c>
      <c r="D1236" s="33" t="s">
        <v>24</v>
      </c>
      <c r="E1236" s="33" t="s">
        <v>85</v>
      </c>
      <c r="F1236" s="33" t="s">
        <v>28</v>
      </c>
      <c r="G1236" t="s">
        <v>6</v>
      </c>
      <c r="H1236" s="33" t="s">
        <v>33</v>
      </c>
      <c r="I1236" t="s">
        <v>48</v>
      </c>
      <c r="J1236" s="33" t="s">
        <v>36</v>
      </c>
      <c r="K1236" t="s">
        <v>39</v>
      </c>
      <c r="L1236" s="33" t="s">
        <v>44</v>
      </c>
      <c r="M1236">
        <v>321</v>
      </c>
      <c r="N1236" s="33">
        <v>6</v>
      </c>
      <c r="O1236" s="49">
        <v>0.08</v>
      </c>
      <c r="P1236" s="56">
        <f t="shared" si="19"/>
        <v>154.07999999999998</v>
      </c>
      <c r="Q1236">
        <v>1771.92</v>
      </c>
      <c r="R1236" s="58">
        <v>24</v>
      </c>
      <c r="S1236" s="31">
        <v>1795.92</v>
      </c>
    </row>
    <row r="1237" spans="1:19" x14ac:dyDescent="0.35">
      <c r="A1237" s="52">
        <v>43325</v>
      </c>
      <c r="B1237" s="33" t="s">
        <v>2530</v>
      </c>
      <c r="C1237" t="s">
        <v>2531</v>
      </c>
      <c r="D1237" s="33" t="s">
        <v>25</v>
      </c>
      <c r="E1237" s="33" t="s">
        <v>115</v>
      </c>
      <c r="F1237" s="33" t="s">
        <v>29</v>
      </c>
      <c r="G1237" t="s">
        <v>12</v>
      </c>
      <c r="H1237" s="33" t="s">
        <v>30</v>
      </c>
      <c r="I1237" t="s">
        <v>46</v>
      </c>
      <c r="J1237" s="33" t="s">
        <v>36</v>
      </c>
      <c r="K1237" t="s">
        <v>41</v>
      </c>
      <c r="L1237" s="33" t="s">
        <v>46</v>
      </c>
      <c r="M1237">
        <v>355</v>
      </c>
      <c r="N1237" s="33">
        <v>6</v>
      </c>
      <c r="O1237" s="49">
        <v>0.1</v>
      </c>
      <c r="P1237" s="56">
        <f t="shared" si="19"/>
        <v>213.00000000000003</v>
      </c>
      <c r="Q1237">
        <v>1917.0000000000002</v>
      </c>
      <c r="R1237" s="58">
        <v>29</v>
      </c>
      <c r="S1237" s="31">
        <v>1946.0000000000002</v>
      </c>
    </row>
    <row r="1238" spans="1:19" x14ac:dyDescent="0.35">
      <c r="A1238" s="52">
        <v>43663</v>
      </c>
      <c r="B1238" s="33" t="s">
        <v>2532</v>
      </c>
      <c r="C1238" t="s">
        <v>2533</v>
      </c>
      <c r="D1238" s="33" t="s">
        <v>26</v>
      </c>
      <c r="E1238" s="33" t="s">
        <v>106</v>
      </c>
      <c r="F1238" s="33" t="s">
        <v>27</v>
      </c>
      <c r="G1238" t="s">
        <v>13</v>
      </c>
      <c r="H1238" s="33" t="s">
        <v>30</v>
      </c>
      <c r="I1238" t="s">
        <v>46</v>
      </c>
      <c r="J1238" s="33" t="s">
        <v>38</v>
      </c>
      <c r="K1238" t="s">
        <v>39</v>
      </c>
      <c r="L1238" s="33" t="s">
        <v>45</v>
      </c>
      <c r="M1238">
        <v>14</v>
      </c>
      <c r="N1238" s="33">
        <v>40</v>
      </c>
      <c r="O1238" s="49">
        <v>0.08</v>
      </c>
      <c r="P1238" s="56">
        <f t="shared" si="19"/>
        <v>44.800000000000004</v>
      </c>
      <c r="Q1238">
        <v>515.20000000000005</v>
      </c>
      <c r="R1238" s="58">
        <v>50</v>
      </c>
      <c r="S1238" s="31">
        <v>565.20000000000005</v>
      </c>
    </row>
    <row r="1239" spans="1:19" x14ac:dyDescent="0.35">
      <c r="A1239" s="52">
        <v>43176</v>
      </c>
      <c r="B1239" s="33" t="s">
        <v>2534</v>
      </c>
      <c r="C1239" t="s">
        <v>2535</v>
      </c>
      <c r="D1239" s="33" t="s">
        <v>26</v>
      </c>
      <c r="E1239" s="33" t="s">
        <v>68</v>
      </c>
      <c r="F1239" s="33" t="s">
        <v>28</v>
      </c>
      <c r="G1239" t="s">
        <v>8</v>
      </c>
      <c r="H1239" s="33" t="s">
        <v>33</v>
      </c>
      <c r="I1239" t="s">
        <v>48</v>
      </c>
      <c r="J1239" s="33" t="s">
        <v>36</v>
      </c>
      <c r="K1239" t="s">
        <v>41</v>
      </c>
      <c r="L1239" s="33" t="s">
        <v>45</v>
      </c>
      <c r="M1239">
        <v>285</v>
      </c>
      <c r="N1239" s="33">
        <v>9</v>
      </c>
      <c r="O1239" s="49">
        <v>0.14000000000000001</v>
      </c>
      <c r="P1239" s="56">
        <f t="shared" si="19"/>
        <v>359.10000000000008</v>
      </c>
      <c r="Q1239">
        <v>2205.9</v>
      </c>
      <c r="R1239" s="58">
        <v>41</v>
      </c>
      <c r="S1239" s="31">
        <v>2246.9</v>
      </c>
    </row>
    <row r="1240" spans="1:19" x14ac:dyDescent="0.35">
      <c r="A1240" s="52">
        <v>43393</v>
      </c>
      <c r="B1240" s="33" t="s">
        <v>2536</v>
      </c>
      <c r="C1240" t="s">
        <v>2537</v>
      </c>
      <c r="D1240" s="33" t="s">
        <v>26</v>
      </c>
      <c r="E1240" s="33" t="s">
        <v>63</v>
      </c>
      <c r="F1240" s="33" t="s">
        <v>29</v>
      </c>
      <c r="G1240" t="s">
        <v>12</v>
      </c>
      <c r="H1240" s="33" t="s">
        <v>31</v>
      </c>
      <c r="I1240" t="s">
        <v>44</v>
      </c>
      <c r="J1240" s="33" t="s">
        <v>35</v>
      </c>
      <c r="K1240" t="s">
        <v>40</v>
      </c>
      <c r="L1240" s="33" t="s">
        <v>44</v>
      </c>
      <c r="M1240">
        <v>1130</v>
      </c>
      <c r="N1240" s="33">
        <v>4</v>
      </c>
      <c r="O1240" s="49">
        <v>0.12</v>
      </c>
      <c r="P1240" s="56">
        <f t="shared" si="19"/>
        <v>542.4</v>
      </c>
      <c r="Q1240">
        <v>3977.6</v>
      </c>
      <c r="R1240" s="58">
        <v>27</v>
      </c>
      <c r="S1240" s="31">
        <v>4004.6</v>
      </c>
    </row>
    <row r="1241" spans="1:19" x14ac:dyDescent="0.35">
      <c r="A1241" s="52">
        <v>44513</v>
      </c>
      <c r="B1241" s="33" t="s">
        <v>2538</v>
      </c>
      <c r="C1241" t="s">
        <v>2539</v>
      </c>
      <c r="D1241" s="33" t="s">
        <v>26</v>
      </c>
      <c r="E1241" s="33" t="s">
        <v>115</v>
      </c>
      <c r="F1241" s="33" t="s">
        <v>28</v>
      </c>
      <c r="G1241" t="s">
        <v>12</v>
      </c>
      <c r="H1241" s="33" t="s">
        <v>30</v>
      </c>
      <c r="I1241" t="s">
        <v>45</v>
      </c>
      <c r="J1241" s="33" t="s">
        <v>34</v>
      </c>
      <c r="K1241" t="s">
        <v>41</v>
      </c>
      <c r="L1241" s="33" t="s">
        <v>46</v>
      </c>
      <c r="M1241">
        <v>295</v>
      </c>
      <c r="N1241" s="33">
        <v>10</v>
      </c>
      <c r="O1241" s="49">
        <v>0.11</v>
      </c>
      <c r="P1241" s="56">
        <f t="shared" si="19"/>
        <v>324.5</v>
      </c>
      <c r="Q1241">
        <v>2625.5</v>
      </c>
      <c r="R1241" s="58">
        <v>24</v>
      </c>
      <c r="S1241" s="31">
        <v>2649.5</v>
      </c>
    </row>
    <row r="1242" spans="1:19" x14ac:dyDescent="0.35">
      <c r="A1242" s="52">
        <v>43004</v>
      </c>
      <c r="B1242" s="33" t="s">
        <v>2540</v>
      </c>
      <c r="C1242" t="s">
        <v>2541</v>
      </c>
      <c r="D1242" s="33" t="s">
        <v>26</v>
      </c>
      <c r="E1242" s="33" t="s">
        <v>52</v>
      </c>
      <c r="F1242" s="33" t="s">
        <v>28</v>
      </c>
      <c r="G1242" t="s">
        <v>10</v>
      </c>
      <c r="H1242" s="33" t="s">
        <v>30</v>
      </c>
      <c r="I1242" t="s">
        <v>45</v>
      </c>
      <c r="J1242" s="33" t="s">
        <v>34</v>
      </c>
      <c r="K1242" t="s">
        <v>40</v>
      </c>
      <c r="L1242" s="33" t="s">
        <v>46</v>
      </c>
      <c r="M1242">
        <v>249</v>
      </c>
      <c r="N1242" s="33">
        <v>4</v>
      </c>
      <c r="O1242" s="49">
        <v>0.14000000000000001</v>
      </c>
      <c r="P1242" s="56">
        <f t="shared" si="19"/>
        <v>139.44000000000003</v>
      </c>
      <c r="Q1242">
        <v>856.56</v>
      </c>
      <c r="R1242" s="58">
        <v>36</v>
      </c>
      <c r="S1242" s="31">
        <v>892.56</v>
      </c>
    </row>
    <row r="1243" spans="1:19" x14ac:dyDescent="0.35">
      <c r="A1243" s="52">
        <v>43590</v>
      </c>
      <c r="B1243" s="33" t="s">
        <v>2542</v>
      </c>
      <c r="C1243" t="s">
        <v>2543</v>
      </c>
      <c r="D1243" s="33" t="s">
        <v>24</v>
      </c>
      <c r="E1243" s="33" t="s">
        <v>52</v>
      </c>
      <c r="F1243" s="33" t="s">
        <v>27</v>
      </c>
      <c r="G1243" t="s">
        <v>8</v>
      </c>
      <c r="H1243" s="33" t="s">
        <v>31</v>
      </c>
      <c r="I1243" t="s">
        <v>46</v>
      </c>
      <c r="J1243" s="33" t="s">
        <v>36</v>
      </c>
      <c r="K1243" t="s">
        <v>41</v>
      </c>
      <c r="L1243" s="33" t="s">
        <v>46</v>
      </c>
      <c r="M1243">
        <v>489</v>
      </c>
      <c r="N1243" s="33">
        <v>15</v>
      </c>
      <c r="O1243" s="49">
        <v>0.14000000000000001</v>
      </c>
      <c r="P1243" s="56">
        <f t="shared" si="19"/>
        <v>1026.9000000000001</v>
      </c>
      <c r="Q1243">
        <v>6308.1</v>
      </c>
      <c r="R1243" s="58">
        <v>33</v>
      </c>
      <c r="S1243" s="31">
        <v>6341.1</v>
      </c>
    </row>
    <row r="1244" spans="1:19" x14ac:dyDescent="0.35">
      <c r="A1244" s="52">
        <v>42579</v>
      </c>
      <c r="B1244" s="33" t="s">
        <v>2544</v>
      </c>
      <c r="C1244" t="s">
        <v>2545</v>
      </c>
      <c r="D1244" s="33" t="s">
        <v>26</v>
      </c>
      <c r="E1244" s="33" t="s">
        <v>63</v>
      </c>
      <c r="F1244" s="33" t="s">
        <v>28</v>
      </c>
      <c r="G1244" t="s">
        <v>13</v>
      </c>
      <c r="H1244" s="33" t="s">
        <v>33</v>
      </c>
      <c r="I1244" t="s">
        <v>46</v>
      </c>
      <c r="J1244" s="33" t="s">
        <v>36</v>
      </c>
      <c r="K1244" t="s">
        <v>40</v>
      </c>
      <c r="L1244" s="33" t="s">
        <v>44</v>
      </c>
      <c r="M1244">
        <v>426</v>
      </c>
      <c r="N1244" s="33">
        <v>15</v>
      </c>
      <c r="O1244" s="49">
        <v>0.11</v>
      </c>
      <c r="P1244" s="56">
        <f t="shared" si="19"/>
        <v>702.9</v>
      </c>
      <c r="Q1244">
        <v>5687.0999999999995</v>
      </c>
      <c r="R1244" s="58">
        <v>23</v>
      </c>
      <c r="S1244" s="31">
        <v>5710.0999999999995</v>
      </c>
    </row>
    <row r="1245" spans="1:19" x14ac:dyDescent="0.35">
      <c r="A1245" s="52">
        <v>43891</v>
      </c>
      <c r="B1245" s="33" t="s">
        <v>2546</v>
      </c>
      <c r="C1245" t="s">
        <v>2547</v>
      </c>
      <c r="D1245" s="33" t="s">
        <v>25</v>
      </c>
      <c r="E1245" s="33" t="s">
        <v>115</v>
      </c>
      <c r="F1245" s="33" t="s">
        <v>29</v>
      </c>
      <c r="G1245" t="s">
        <v>13</v>
      </c>
      <c r="H1245" s="33" t="s">
        <v>31</v>
      </c>
      <c r="I1245" t="s">
        <v>46</v>
      </c>
      <c r="J1245" s="33" t="s">
        <v>35</v>
      </c>
      <c r="K1245" t="s">
        <v>40</v>
      </c>
      <c r="L1245" s="33" t="s">
        <v>45</v>
      </c>
      <c r="M1245">
        <v>1069</v>
      </c>
      <c r="N1245" s="33">
        <v>10</v>
      </c>
      <c r="O1245" s="49">
        <v>0.19</v>
      </c>
      <c r="P1245" s="56">
        <f t="shared" si="19"/>
        <v>2031.1</v>
      </c>
      <c r="Q1245">
        <v>8658.9000000000015</v>
      </c>
      <c r="R1245" s="58">
        <v>47</v>
      </c>
      <c r="S1245" s="31">
        <v>8705.9000000000015</v>
      </c>
    </row>
    <row r="1246" spans="1:19" x14ac:dyDescent="0.35">
      <c r="A1246" s="52">
        <v>43880</v>
      </c>
      <c r="B1246" s="33" t="s">
        <v>2548</v>
      </c>
      <c r="C1246" t="s">
        <v>2549</v>
      </c>
      <c r="D1246" s="33" t="s">
        <v>26</v>
      </c>
      <c r="E1246" s="33" t="s">
        <v>106</v>
      </c>
      <c r="F1246" s="33" t="s">
        <v>28</v>
      </c>
      <c r="G1246" t="s">
        <v>12</v>
      </c>
      <c r="H1246" s="33" t="s">
        <v>30</v>
      </c>
      <c r="I1246" t="s">
        <v>47</v>
      </c>
      <c r="J1246" s="33" t="s">
        <v>36</v>
      </c>
      <c r="K1246" t="s">
        <v>40</v>
      </c>
      <c r="L1246" s="33" t="s">
        <v>45</v>
      </c>
      <c r="M1246">
        <v>200</v>
      </c>
      <c r="N1246" s="33">
        <v>12</v>
      </c>
      <c r="O1246" s="49">
        <v>0.19</v>
      </c>
      <c r="P1246" s="56">
        <f t="shared" si="19"/>
        <v>456.00000000000006</v>
      </c>
      <c r="Q1246">
        <v>1944.0000000000002</v>
      </c>
      <c r="R1246" s="58">
        <v>27</v>
      </c>
      <c r="S1246" s="31">
        <v>1971.0000000000002</v>
      </c>
    </row>
    <row r="1247" spans="1:19" x14ac:dyDescent="0.35">
      <c r="A1247" s="52">
        <v>43319</v>
      </c>
      <c r="B1247" s="33" t="s">
        <v>2550</v>
      </c>
      <c r="C1247" t="s">
        <v>2551</v>
      </c>
      <c r="D1247" s="33" t="s">
        <v>25</v>
      </c>
      <c r="E1247" s="33" t="s">
        <v>52</v>
      </c>
      <c r="F1247" s="33" t="s">
        <v>28</v>
      </c>
      <c r="G1247" t="s">
        <v>6</v>
      </c>
      <c r="H1247" s="33" t="s">
        <v>30</v>
      </c>
      <c r="I1247" t="s">
        <v>48</v>
      </c>
      <c r="J1247" s="33" t="s">
        <v>36</v>
      </c>
      <c r="K1247" t="s">
        <v>42</v>
      </c>
      <c r="L1247" s="33" t="s">
        <v>43</v>
      </c>
      <c r="M1247">
        <v>379</v>
      </c>
      <c r="N1247" s="33">
        <v>12</v>
      </c>
      <c r="O1247" s="49">
        <v>0.08</v>
      </c>
      <c r="P1247" s="56">
        <f t="shared" si="19"/>
        <v>363.84</v>
      </c>
      <c r="Q1247">
        <v>4184.1600000000008</v>
      </c>
      <c r="R1247" s="58">
        <v>31</v>
      </c>
      <c r="S1247" s="31">
        <v>4215.1600000000008</v>
      </c>
    </row>
    <row r="1248" spans="1:19" x14ac:dyDescent="0.35">
      <c r="A1248" s="52">
        <v>44473</v>
      </c>
      <c r="B1248" s="33" t="s">
        <v>2552</v>
      </c>
      <c r="C1248" t="s">
        <v>2553</v>
      </c>
      <c r="D1248" s="33" t="s">
        <v>24</v>
      </c>
      <c r="E1248" s="33" t="s">
        <v>63</v>
      </c>
      <c r="F1248" s="33" t="s">
        <v>28</v>
      </c>
      <c r="G1248" t="s">
        <v>8</v>
      </c>
      <c r="H1248" s="33" t="s">
        <v>32</v>
      </c>
      <c r="I1248" t="s">
        <v>47</v>
      </c>
      <c r="J1248" s="33" t="s">
        <v>36</v>
      </c>
      <c r="K1248" t="s">
        <v>39</v>
      </c>
      <c r="L1248" s="33" t="s">
        <v>46</v>
      </c>
      <c r="M1248">
        <v>357</v>
      </c>
      <c r="N1248" s="33">
        <v>12</v>
      </c>
      <c r="O1248" s="49">
        <v>0.15</v>
      </c>
      <c r="P1248" s="56">
        <f t="shared" si="19"/>
        <v>642.59999999999991</v>
      </c>
      <c r="Q1248">
        <v>3641.3999999999996</v>
      </c>
      <c r="R1248" s="58">
        <v>41</v>
      </c>
      <c r="S1248" s="31">
        <v>3682.3999999999996</v>
      </c>
    </row>
    <row r="1249" spans="1:19" x14ac:dyDescent="0.35">
      <c r="A1249" s="52">
        <v>44503</v>
      </c>
      <c r="B1249" s="33" t="s">
        <v>2554</v>
      </c>
      <c r="C1249" t="s">
        <v>2555</v>
      </c>
      <c r="D1249" s="33" t="s">
        <v>26</v>
      </c>
      <c r="E1249" s="33" t="s">
        <v>85</v>
      </c>
      <c r="F1249" s="33" t="s">
        <v>29</v>
      </c>
      <c r="G1249" t="s">
        <v>6</v>
      </c>
      <c r="H1249" s="33" t="s">
        <v>30</v>
      </c>
      <c r="I1249" t="s">
        <v>44</v>
      </c>
      <c r="J1249" s="33" t="s">
        <v>38</v>
      </c>
      <c r="K1249" t="s">
        <v>42</v>
      </c>
      <c r="L1249" s="33" t="s">
        <v>46</v>
      </c>
      <c r="M1249">
        <v>14</v>
      </c>
      <c r="N1249" s="33">
        <v>24</v>
      </c>
      <c r="O1249" s="49">
        <v>0.16</v>
      </c>
      <c r="P1249" s="56">
        <f t="shared" si="19"/>
        <v>53.76</v>
      </c>
      <c r="Q1249">
        <v>282.24</v>
      </c>
      <c r="R1249" s="58">
        <v>47</v>
      </c>
      <c r="S1249" s="31">
        <v>329.24</v>
      </c>
    </row>
    <row r="1250" spans="1:19" x14ac:dyDescent="0.35">
      <c r="A1250" s="52">
        <v>44036</v>
      </c>
      <c r="B1250" s="33" t="s">
        <v>2556</v>
      </c>
      <c r="C1250" t="s">
        <v>2557</v>
      </c>
      <c r="D1250" s="33" t="s">
        <v>25</v>
      </c>
      <c r="E1250" s="33" t="s">
        <v>115</v>
      </c>
      <c r="F1250" s="33" t="s">
        <v>29</v>
      </c>
      <c r="G1250" t="s">
        <v>11</v>
      </c>
      <c r="H1250" s="33" t="s">
        <v>30</v>
      </c>
      <c r="I1250" t="s">
        <v>44</v>
      </c>
      <c r="J1250" s="33" t="s">
        <v>38</v>
      </c>
      <c r="K1250" t="s">
        <v>40</v>
      </c>
      <c r="L1250" s="33" t="s">
        <v>46</v>
      </c>
      <c r="M1250">
        <v>14</v>
      </c>
      <c r="N1250" s="33">
        <v>40</v>
      </c>
      <c r="O1250" s="49">
        <v>0.14000000000000001</v>
      </c>
      <c r="P1250" s="56">
        <f t="shared" si="19"/>
        <v>78.400000000000006</v>
      </c>
      <c r="Q1250">
        <v>481.59999999999997</v>
      </c>
      <c r="R1250" s="58">
        <v>22</v>
      </c>
      <c r="S1250" s="31">
        <v>503.59999999999997</v>
      </c>
    </row>
    <row r="1251" spans="1:19" x14ac:dyDescent="0.35">
      <c r="A1251" s="52">
        <v>43605</v>
      </c>
      <c r="B1251" s="33" t="s">
        <v>2558</v>
      </c>
      <c r="C1251" t="s">
        <v>2559</v>
      </c>
      <c r="D1251" s="33" t="s">
        <v>26</v>
      </c>
      <c r="E1251" s="33" t="s">
        <v>115</v>
      </c>
      <c r="F1251" s="33" t="s">
        <v>29</v>
      </c>
      <c r="G1251" t="s">
        <v>6</v>
      </c>
      <c r="H1251" s="33" t="s">
        <v>32</v>
      </c>
      <c r="I1251" t="s">
        <v>44</v>
      </c>
      <c r="J1251" s="33" t="s">
        <v>37</v>
      </c>
      <c r="K1251" t="s">
        <v>41</v>
      </c>
      <c r="L1251" s="33" t="s">
        <v>45</v>
      </c>
      <c r="M1251">
        <v>66</v>
      </c>
      <c r="N1251" s="33">
        <v>15</v>
      </c>
      <c r="O1251" s="49">
        <v>0.15</v>
      </c>
      <c r="P1251" s="56">
        <f t="shared" si="19"/>
        <v>148.5</v>
      </c>
      <c r="Q1251">
        <v>841.5</v>
      </c>
      <c r="R1251" s="58">
        <v>49</v>
      </c>
      <c r="S1251" s="31">
        <v>890.5</v>
      </c>
    </row>
    <row r="1252" spans="1:19" x14ac:dyDescent="0.35">
      <c r="A1252" s="52">
        <v>42952</v>
      </c>
      <c r="B1252" s="33" t="s">
        <v>2560</v>
      </c>
      <c r="C1252" t="s">
        <v>2561</v>
      </c>
      <c r="D1252" s="33" t="s">
        <v>24</v>
      </c>
      <c r="E1252" s="33" t="s">
        <v>115</v>
      </c>
      <c r="F1252" s="33" t="s">
        <v>29</v>
      </c>
      <c r="G1252" t="s">
        <v>9</v>
      </c>
      <c r="H1252" s="33" t="s">
        <v>33</v>
      </c>
      <c r="I1252" t="s">
        <v>44</v>
      </c>
      <c r="J1252" s="33" t="s">
        <v>34</v>
      </c>
      <c r="K1252" t="s">
        <v>42</v>
      </c>
      <c r="L1252" s="33" t="s">
        <v>44</v>
      </c>
      <c r="M1252">
        <v>289</v>
      </c>
      <c r="N1252" s="33">
        <v>10</v>
      </c>
      <c r="O1252" s="49">
        <v>0.14000000000000001</v>
      </c>
      <c r="P1252" s="56">
        <f t="shared" si="19"/>
        <v>404.6</v>
      </c>
      <c r="Q1252">
        <v>2485.4</v>
      </c>
      <c r="R1252" s="58">
        <v>43</v>
      </c>
      <c r="S1252" s="31">
        <v>2528.4</v>
      </c>
    </row>
    <row r="1253" spans="1:19" x14ac:dyDescent="0.35">
      <c r="A1253" s="52">
        <v>44584</v>
      </c>
      <c r="B1253" s="33" t="s">
        <v>2562</v>
      </c>
      <c r="C1253" t="s">
        <v>2563</v>
      </c>
      <c r="D1253" s="33" t="s">
        <v>24</v>
      </c>
      <c r="E1253" s="33" t="s">
        <v>58</v>
      </c>
      <c r="F1253" s="33" t="s">
        <v>29</v>
      </c>
      <c r="G1253" t="s">
        <v>7</v>
      </c>
      <c r="H1253" s="33" t="s">
        <v>31</v>
      </c>
      <c r="I1253" t="s">
        <v>47</v>
      </c>
      <c r="J1253" s="33" t="s">
        <v>36</v>
      </c>
      <c r="K1253" t="s">
        <v>41</v>
      </c>
      <c r="L1253" s="33" t="s">
        <v>46</v>
      </c>
      <c r="M1253">
        <v>269</v>
      </c>
      <c r="N1253" s="33">
        <v>12</v>
      </c>
      <c r="O1253" s="49">
        <v>0.13</v>
      </c>
      <c r="P1253" s="56">
        <f t="shared" si="19"/>
        <v>419.64</v>
      </c>
      <c r="Q1253">
        <v>2808.3599999999997</v>
      </c>
      <c r="R1253" s="58">
        <v>46</v>
      </c>
      <c r="S1253" s="31">
        <v>2854.3599999999997</v>
      </c>
    </row>
    <row r="1254" spans="1:19" x14ac:dyDescent="0.35">
      <c r="A1254" s="52">
        <v>42766</v>
      </c>
      <c r="B1254" s="33" t="s">
        <v>2564</v>
      </c>
      <c r="C1254" t="s">
        <v>2565</v>
      </c>
      <c r="D1254" s="33" t="s">
        <v>24</v>
      </c>
      <c r="E1254" s="33" t="s">
        <v>52</v>
      </c>
      <c r="F1254" s="33" t="s">
        <v>27</v>
      </c>
      <c r="G1254" t="s">
        <v>12</v>
      </c>
      <c r="H1254" s="33" t="s">
        <v>31</v>
      </c>
      <c r="I1254" t="s">
        <v>43</v>
      </c>
      <c r="J1254" s="33" t="s">
        <v>36</v>
      </c>
      <c r="K1254" t="s">
        <v>41</v>
      </c>
      <c r="L1254" s="33" t="s">
        <v>46</v>
      </c>
      <c r="M1254">
        <v>384</v>
      </c>
      <c r="N1254" s="33">
        <v>15</v>
      </c>
      <c r="O1254" s="49">
        <v>0.09</v>
      </c>
      <c r="P1254" s="56">
        <f t="shared" si="19"/>
        <v>518.4</v>
      </c>
      <c r="Q1254">
        <v>5241.6000000000004</v>
      </c>
      <c r="R1254" s="58">
        <v>37</v>
      </c>
      <c r="S1254" s="31">
        <v>5278.6</v>
      </c>
    </row>
    <row r="1255" spans="1:19" x14ac:dyDescent="0.35">
      <c r="A1255" s="52">
        <v>43892</v>
      </c>
      <c r="B1255" s="33" t="s">
        <v>2566</v>
      </c>
      <c r="C1255" t="s">
        <v>2567</v>
      </c>
      <c r="D1255" s="33" t="s">
        <v>26</v>
      </c>
      <c r="E1255" s="33" t="s">
        <v>85</v>
      </c>
      <c r="F1255" s="33" t="s">
        <v>29</v>
      </c>
      <c r="G1255" t="s">
        <v>7</v>
      </c>
      <c r="H1255" s="33" t="s">
        <v>30</v>
      </c>
      <c r="I1255" t="s">
        <v>48</v>
      </c>
      <c r="J1255" s="33" t="s">
        <v>35</v>
      </c>
      <c r="K1255" t="s">
        <v>41</v>
      </c>
      <c r="L1255" s="33" t="s">
        <v>46</v>
      </c>
      <c r="M1255">
        <v>1128</v>
      </c>
      <c r="N1255" s="33">
        <v>8</v>
      </c>
      <c r="O1255" s="49">
        <v>0.11</v>
      </c>
      <c r="P1255" s="56">
        <f t="shared" si="19"/>
        <v>992.64</v>
      </c>
      <c r="Q1255">
        <v>8031.36</v>
      </c>
      <c r="R1255" s="58">
        <v>39</v>
      </c>
      <c r="S1255" s="31">
        <v>8070.36</v>
      </c>
    </row>
    <row r="1256" spans="1:19" x14ac:dyDescent="0.35">
      <c r="A1256" s="52">
        <v>43341</v>
      </c>
      <c r="B1256" s="33" t="s">
        <v>2568</v>
      </c>
      <c r="C1256" t="s">
        <v>2569</v>
      </c>
      <c r="D1256" s="33" t="s">
        <v>25</v>
      </c>
      <c r="E1256" s="33" t="s">
        <v>68</v>
      </c>
      <c r="F1256" s="33" t="s">
        <v>27</v>
      </c>
      <c r="G1256" t="s">
        <v>10</v>
      </c>
      <c r="H1256" s="33" t="s">
        <v>30</v>
      </c>
      <c r="I1256" t="s">
        <v>48</v>
      </c>
      <c r="J1256" s="33" t="s">
        <v>37</v>
      </c>
      <c r="K1256" t="s">
        <v>40</v>
      </c>
      <c r="L1256" s="33" t="s">
        <v>45</v>
      </c>
      <c r="M1256">
        <v>89</v>
      </c>
      <c r="N1256" s="33">
        <v>25</v>
      </c>
      <c r="O1256" s="49">
        <v>0.2</v>
      </c>
      <c r="P1256" s="56">
        <f t="shared" si="19"/>
        <v>445</v>
      </c>
      <c r="Q1256">
        <v>1780</v>
      </c>
      <c r="R1256" s="58">
        <v>27</v>
      </c>
      <c r="S1256" s="31">
        <v>1807</v>
      </c>
    </row>
    <row r="1257" spans="1:19" x14ac:dyDescent="0.35">
      <c r="A1257" s="52">
        <v>42115</v>
      </c>
      <c r="B1257" s="33" t="s">
        <v>2570</v>
      </c>
      <c r="C1257" t="s">
        <v>2571</v>
      </c>
      <c r="D1257" s="33" t="s">
        <v>24</v>
      </c>
      <c r="E1257" s="33" t="s">
        <v>73</v>
      </c>
      <c r="F1257" s="33" t="s">
        <v>29</v>
      </c>
      <c r="G1257" t="s">
        <v>13</v>
      </c>
      <c r="H1257" s="33" t="s">
        <v>31</v>
      </c>
      <c r="I1257" t="s">
        <v>45</v>
      </c>
      <c r="J1257" s="33" t="s">
        <v>36</v>
      </c>
      <c r="K1257" t="s">
        <v>42</v>
      </c>
      <c r="L1257" s="33" t="s">
        <v>44</v>
      </c>
      <c r="M1257">
        <v>454</v>
      </c>
      <c r="N1257" s="33">
        <v>9</v>
      </c>
      <c r="O1257" s="49">
        <v>0.1</v>
      </c>
      <c r="P1257" s="56">
        <f t="shared" si="19"/>
        <v>408.6</v>
      </c>
      <c r="Q1257">
        <v>3677.3999999999996</v>
      </c>
      <c r="R1257" s="58">
        <v>46</v>
      </c>
      <c r="S1257" s="31">
        <v>3723.3999999999996</v>
      </c>
    </row>
    <row r="1258" spans="1:19" x14ac:dyDescent="0.35">
      <c r="A1258" s="52">
        <v>42901</v>
      </c>
      <c r="B1258" s="33" t="s">
        <v>2572</v>
      </c>
      <c r="C1258" t="s">
        <v>2573</v>
      </c>
      <c r="D1258" s="33" t="s">
        <v>25</v>
      </c>
      <c r="E1258" s="33" t="s">
        <v>68</v>
      </c>
      <c r="F1258" s="33" t="s">
        <v>27</v>
      </c>
      <c r="G1258" t="s">
        <v>7</v>
      </c>
      <c r="H1258" s="33" t="s">
        <v>33</v>
      </c>
      <c r="I1258" t="s">
        <v>47</v>
      </c>
      <c r="J1258" s="33" t="s">
        <v>38</v>
      </c>
      <c r="K1258" t="s">
        <v>41</v>
      </c>
      <c r="L1258" s="33" t="s">
        <v>43</v>
      </c>
      <c r="M1258">
        <v>18</v>
      </c>
      <c r="N1258" s="33">
        <v>40</v>
      </c>
      <c r="O1258" s="49">
        <v>0.14000000000000001</v>
      </c>
      <c r="P1258" s="56">
        <f t="shared" si="19"/>
        <v>100.80000000000001</v>
      </c>
      <c r="Q1258">
        <v>619.19999999999993</v>
      </c>
      <c r="R1258" s="58">
        <v>43</v>
      </c>
      <c r="S1258" s="31">
        <v>662.19999999999993</v>
      </c>
    </row>
    <row r="1259" spans="1:19" x14ac:dyDescent="0.35">
      <c r="A1259" s="52">
        <v>42994</v>
      </c>
      <c r="B1259" s="33" t="s">
        <v>2574</v>
      </c>
      <c r="C1259" t="s">
        <v>2575</v>
      </c>
      <c r="D1259" s="33" t="s">
        <v>25</v>
      </c>
      <c r="E1259" s="33" t="s">
        <v>73</v>
      </c>
      <c r="F1259" s="33" t="s">
        <v>28</v>
      </c>
      <c r="G1259" t="s">
        <v>11</v>
      </c>
      <c r="H1259" s="33" t="s">
        <v>33</v>
      </c>
      <c r="I1259" t="s">
        <v>46</v>
      </c>
      <c r="J1259" s="33" t="s">
        <v>37</v>
      </c>
      <c r="K1259" t="s">
        <v>40</v>
      </c>
      <c r="L1259" s="33" t="s">
        <v>45</v>
      </c>
      <c r="M1259">
        <v>76</v>
      </c>
      <c r="N1259" s="33">
        <v>25</v>
      </c>
      <c r="O1259" s="49">
        <v>0.17</v>
      </c>
      <c r="P1259" s="56">
        <f t="shared" si="19"/>
        <v>323</v>
      </c>
      <c r="Q1259">
        <v>1577</v>
      </c>
      <c r="R1259" s="58">
        <v>35</v>
      </c>
      <c r="S1259" s="31">
        <v>1612</v>
      </c>
    </row>
    <row r="1260" spans="1:19" x14ac:dyDescent="0.35">
      <c r="A1260" s="52">
        <v>43060</v>
      </c>
      <c r="B1260" s="33" t="s">
        <v>2576</v>
      </c>
      <c r="C1260" t="s">
        <v>2577</v>
      </c>
      <c r="D1260" s="33" t="s">
        <v>25</v>
      </c>
      <c r="E1260" s="33" t="s">
        <v>106</v>
      </c>
      <c r="F1260" s="33" t="s">
        <v>28</v>
      </c>
      <c r="G1260" t="s">
        <v>12</v>
      </c>
      <c r="H1260" s="33" t="s">
        <v>30</v>
      </c>
      <c r="I1260" t="s">
        <v>43</v>
      </c>
      <c r="J1260" s="33" t="s">
        <v>37</v>
      </c>
      <c r="K1260" t="s">
        <v>41</v>
      </c>
      <c r="L1260" s="33" t="s">
        <v>45</v>
      </c>
      <c r="M1260">
        <v>37</v>
      </c>
      <c r="N1260" s="33">
        <v>25</v>
      </c>
      <c r="O1260" s="49">
        <v>0.09</v>
      </c>
      <c r="P1260" s="56">
        <f t="shared" si="19"/>
        <v>83.25</v>
      </c>
      <c r="Q1260">
        <v>841.75</v>
      </c>
      <c r="R1260" s="58">
        <v>20</v>
      </c>
      <c r="S1260" s="31">
        <v>861.75</v>
      </c>
    </row>
    <row r="1261" spans="1:19" x14ac:dyDescent="0.35">
      <c r="A1261" s="52">
        <v>43730</v>
      </c>
      <c r="B1261" s="33" t="s">
        <v>2578</v>
      </c>
      <c r="C1261" t="s">
        <v>2579</v>
      </c>
      <c r="D1261" s="33" t="s">
        <v>26</v>
      </c>
      <c r="E1261" s="33" t="s">
        <v>115</v>
      </c>
      <c r="F1261" s="33" t="s">
        <v>28</v>
      </c>
      <c r="G1261" t="s">
        <v>6</v>
      </c>
      <c r="H1261" s="33" t="s">
        <v>31</v>
      </c>
      <c r="I1261" t="s">
        <v>43</v>
      </c>
      <c r="J1261" s="33" t="s">
        <v>38</v>
      </c>
      <c r="K1261" t="s">
        <v>39</v>
      </c>
      <c r="L1261" s="33" t="s">
        <v>43</v>
      </c>
      <c r="M1261">
        <v>13</v>
      </c>
      <c r="N1261" s="33">
        <v>40</v>
      </c>
      <c r="O1261" s="49">
        <v>0.12</v>
      </c>
      <c r="P1261" s="56">
        <f t="shared" si="19"/>
        <v>62.4</v>
      </c>
      <c r="Q1261">
        <v>457.6</v>
      </c>
      <c r="R1261" s="58">
        <v>47</v>
      </c>
      <c r="S1261" s="31">
        <v>504.6</v>
      </c>
    </row>
    <row r="1262" spans="1:19" x14ac:dyDescent="0.35">
      <c r="A1262" s="52">
        <v>44514</v>
      </c>
      <c r="B1262" s="33" t="s">
        <v>2580</v>
      </c>
      <c r="C1262" t="s">
        <v>2581</v>
      </c>
      <c r="D1262" s="33" t="s">
        <v>26</v>
      </c>
      <c r="E1262" s="33" t="s">
        <v>68</v>
      </c>
      <c r="F1262" s="33" t="s">
        <v>27</v>
      </c>
      <c r="G1262" t="s">
        <v>9</v>
      </c>
      <c r="H1262" s="33" t="s">
        <v>32</v>
      </c>
      <c r="I1262" t="s">
        <v>45</v>
      </c>
      <c r="J1262" s="33" t="s">
        <v>35</v>
      </c>
      <c r="K1262" t="s">
        <v>42</v>
      </c>
      <c r="L1262" s="33" t="s">
        <v>45</v>
      </c>
      <c r="M1262">
        <v>1125</v>
      </c>
      <c r="N1262" s="33">
        <v>6</v>
      </c>
      <c r="O1262" s="49">
        <v>0.13</v>
      </c>
      <c r="P1262" s="56">
        <f t="shared" si="19"/>
        <v>877.5</v>
      </c>
      <c r="Q1262">
        <v>5872.5</v>
      </c>
      <c r="R1262" s="58">
        <v>49</v>
      </c>
      <c r="S1262" s="31">
        <v>5921.5</v>
      </c>
    </row>
    <row r="1263" spans="1:19" x14ac:dyDescent="0.35">
      <c r="A1263" s="52">
        <v>43103</v>
      </c>
      <c r="B1263" s="33" t="s">
        <v>2582</v>
      </c>
      <c r="C1263" t="s">
        <v>2583</v>
      </c>
      <c r="D1263" s="33" t="s">
        <v>26</v>
      </c>
      <c r="E1263" s="33" t="s">
        <v>78</v>
      </c>
      <c r="F1263" s="33" t="s">
        <v>29</v>
      </c>
      <c r="G1263" t="s">
        <v>7</v>
      </c>
      <c r="H1263" s="33" t="s">
        <v>32</v>
      </c>
      <c r="I1263" t="s">
        <v>43</v>
      </c>
      <c r="J1263" s="33" t="s">
        <v>38</v>
      </c>
      <c r="K1263" t="s">
        <v>41</v>
      </c>
      <c r="L1263" s="33" t="s">
        <v>43</v>
      </c>
      <c r="M1263">
        <v>20</v>
      </c>
      <c r="N1263" s="33">
        <v>40</v>
      </c>
      <c r="O1263" s="49">
        <v>0.13</v>
      </c>
      <c r="P1263" s="56">
        <f t="shared" si="19"/>
        <v>104</v>
      </c>
      <c r="Q1263">
        <v>696</v>
      </c>
      <c r="R1263" s="58">
        <v>23</v>
      </c>
      <c r="S1263" s="31">
        <v>719</v>
      </c>
    </row>
    <row r="1264" spans="1:19" x14ac:dyDescent="0.35">
      <c r="A1264" s="52">
        <v>43522</v>
      </c>
      <c r="B1264" s="33" t="s">
        <v>2584</v>
      </c>
      <c r="C1264" t="s">
        <v>2585</v>
      </c>
      <c r="D1264" s="33" t="s">
        <v>24</v>
      </c>
      <c r="E1264" s="33" t="s">
        <v>73</v>
      </c>
      <c r="F1264" s="33" t="s">
        <v>28</v>
      </c>
      <c r="G1264" t="s">
        <v>10</v>
      </c>
      <c r="H1264" s="33" t="s">
        <v>33</v>
      </c>
      <c r="I1264" t="s">
        <v>48</v>
      </c>
      <c r="J1264" s="33" t="s">
        <v>34</v>
      </c>
      <c r="K1264" t="s">
        <v>39</v>
      </c>
      <c r="L1264" s="33" t="s">
        <v>45</v>
      </c>
      <c r="M1264">
        <v>200</v>
      </c>
      <c r="N1264" s="33">
        <v>6</v>
      </c>
      <c r="O1264" s="49">
        <v>0.12</v>
      </c>
      <c r="P1264" s="56">
        <f t="shared" si="19"/>
        <v>144</v>
      </c>
      <c r="Q1264">
        <v>1056</v>
      </c>
      <c r="R1264" s="58">
        <v>33</v>
      </c>
      <c r="S1264" s="31">
        <v>1089</v>
      </c>
    </row>
    <row r="1265" spans="1:19" x14ac:dyDescent="0.35">
      <c r="A1265" s="52">
        <v>42768</v>
      </c>
      <c r="B1265" s="33" t="s">
        <v>2586</v>
      </c>
      <c r="C1265" t="s">
        <v>2587</v>
      </c>
      <c r="D1265" s="33" t="s">
        <v>26</v>
      </c>
      <c r="E1265" s="33" t="s">
        <v>58</v>
      </c>
      <c r="F1265" s="33" t="s">
        <v>27</v>
      </c>
      <c r="G1265" t="s">
        <v>6</v>
      </c>
      <c r="H1265" s="33" t="s">
        <v>33</v>
      </c>
      <c r="I1265" t="s">
        <v>44</v>
      </c>
      <c r="J1265" s="33" t="s">
        <v>35</v>
      </c>
      <c r="K1265" t="s">
        <v>40</v>
      </c>
      <c r="L1265" s="33" t="s">
        <v>46</v>
      </c>
      <c r="M1265">
        <v>1118</v>
      </c>
      <c r="N1265" s="33">
        <v>10</v>
      </c>
      <c r="O1265" s="49">
        <v>0.13</v>
      </c>
      <c r="P1265" s="56">
        <f t="shared" si="19"/>
        <v>1453.4</v>
      </c>
      <c r="Q1265">
        <v>9726.5999999999985</v>
      </c>
      <c r="R1265" s="58">
        <v>28</v>
      </c>
      <c r="S1265" s="31">
        <v>9754.5999999999985</v>
      </c>
    </row>
    <row r="1266" spans="1:19" x14ac:dyDescent="0.35">
      <c r="A1266" s="52">
        <v>44484</v>
      </c>
      <c r="B1266" s="33" t="s">
        <v>2588</v>
      </c>
      <c r="C1266" t="s">
        <v>2589</v>
      </c>
      <c r="D1266" s="33" t="s">
        <v>24</v>
      </c>
      <c r="E1266" s="33" t="s">
        <v>85</v>
      </c>
      <c r="F1266" s="33" t="s">
        <v>29</v>
      </c>
      <c r="G1266" t="s">
        <v>12</v>
      </c>
      <c r="H1266" s="33" t="s">
        <v>31</v>
      </c>
      <c r="I1266" t="s">
        <v>48</v>
      </c>
      <c r="J1266" s="33" t="s">
        <v>36</v>
      </c>
      <c r="K1266" t="s">
        <v>42</v>
      </c>
      <c r="L1266" s="33" t="s">
        <v>46</v>
      </c>
      <c r="M1266">
        <v>463</v>
      </c>
      <c r="N1266" s="33">
        <v>9</v>
      </c>
      <c r="O1266" s="49">
        <v>0.19</v>
      </c>
      <c r="P1266" s="56">
        <f t="shared" si="19"/>
        <v>791.73</v>
      </c>
      <c r="Q1266">
        <v>3375.2700000000004</v>
      </c>
      <c r="R1266" s="58">
        <v>30</v>
      </c>
      <c r="S1266" s="31">
        <v>3405.2700000000004</v>
      </c>
    </row>
    <row r="1267" spans="1:19" x14ac:dyDescent="0.35">
      <c r="A1267" s="52">
        <v>43186</v>
      </c>
      <c r="B1267" s="33" t="s">
        <v>2590</v>
      </c>
      <c r="C1267" t="s">
        <v>2591</v>
      </c>
      <c r="D1267" s="33" t="s">
        <v>26</v>
      </c>
      <c r="E1267" s="33" t="s">
        <v>115</v>
      </c>
      <c r="F1267" s="33" t="s">
        <v>27</v>
      </c>
      <c r="G1267" t="s">
        <v>6</v>
      </c>
      <c r="H1267" s="33" t="s">
        <v>31</v>
      </c>
      <c r="I1267" t="s">
        <v>47</v>
      </c>
      <c r="J1267" s="33" t="s">
        <v>35</v>
      </c>
      <c r="K1267" t="s">
        <v>41</v>
      </c>
      <c r="L1267" s="33" t="s">
        <v>43</v>
      </c>
      <c r="M1267">
        <v>798</v>
      </c>
      <c r="N1267" s="33">
        <v>4</v>
      </c>
      <c r="O1267" s="49">
        <v>0.08</v>
      </c>
      <c r="P1267" s="56">
        <f t="shared" si="19"/>
        <v>255.36</v>
      </c>
      <c r="Q1267">
        <v>2936.6400000000003</v>
      </c>
      <c r="R1267" s="58">
        <v>47</v>
      </c>
      <c r="S1267" s="31">
        <v>2983.6400000000003</v>
      </c>
    </row>
    <row r="1268" spans="1:19" x14ac:dyDescent="0.35">
      <c r="A1268" s="52">
        <v>43860</v>
      </c>
      <c r="B1268" s="33" t="s">
        <v>2592</v>
      </c>
      <c r="C1268" t="s">
        <v>2593</v>
      </c>
      <c r="D1268" s="33" t="s">
        <v>25</v>
      </c>
      <c r="E1268" s="33" t="s">
        <v>58</v>
      </c>
      <c r="F1268" s="33" t="s">
        <v>27</v>
      </c>
      <c r="G1268" t="s">
        <v>9</v>
      </c>
      <c r="H1268" s="33" t="s">
        <v>32</v>
      </c>
      <c r="I1268" t="s">
        <v>47</v>
      </c>
      <c r="J1268" s="33" t="s">
        <v>36</v>
      </c>
      <c r="K1268" t="s">
        <v>39</v>
      </c>
      <c r="L1268" s="33" t="s">
        <v>44</v>
      </c>
      <c r="M1268">
        <v>395</v>
      </c>
      <c r="N1268" s="33">
        <v>12</v>
      </c>
      <c r="O1268" s="49">
        <v>0.08</v>
      </c>
      <c r="P1268" s="56">
        <f t="shared" si="19"/>
        <v>379.2</v>
      </c>
      <c r="Q1268">
        <v>4360.8</v>
      </c>
      <c r="R1268" s="58">
        <v>34</v>
      </c>
      <c r="S1268" s="31">
        <v>4394.8</v>
      </c>
    </row>
    <row r="1269" spans="1:19" x14ac:dyDescent="0.35">
      <c r="A1269" s="52">
        <v>43146</v>
      </c>
      <c r="B1269" s="33" t="s">
        <v>2594</v>
      </c>
      <c r="C1269" t="s">
        <v>2595</v>
      </c>
      <c r="D1269" s="33" t="s">
        <v>24</v>
      </c>
      <c r="E1269" s="33" t="s">
        <v>73</v>
      </c>
      <c r="F1269" s="33" t="s">
        <v>27</v>
      </c>
      <c r="G1269" t="s">
        <v>9</v>
      </c>
      <c r="H1269" s="33" t="s">
        <v>32</v>
      </c>
      <c r="I1269" t="s">
        <v>46</v>
      </c>
      <c r="J1269" s="33" t="s">
        <v>38</v>
      </c>
      <c r="K1269" t="s">
        <v>40</v>
      </c>
      <c r="L1269" s="33" t="s">
        <v>43</v>
      </c>
      <c r="M1269">
        <v>18</v>
      </c>
      <c r="N1269" s="33">
        <v>16</v>
      </c>
      <c r="O1269" s="49">
        <v>0.18</v>
      </c>
      <c r="P1269" s="56">
        <f t="shared" si="19"/>
        <v>51.839999999999996</v>
      </c>
      <c r="Q1269">
        <v>236.16000000000003</v>
      </c>
      <c r="R1269" s="58">
        <v>25</v>
      </c>
      <c r="S1269" s="31">
        <v>261.16000000000003</v>
      </c>
    </row>
    <row r="1270" spans="1:19" x14ac:dyDescent="0.35">
      <c r="A1270" s="52">
        <v>44339</v>
      </c>
      <c r="B1270" s="33" t="s">
        <v>2596</v>
      </c>
      <c r="C1270" t="s">
        <v>2597</v>
      </c>
      <c r="D1270" s="33" t="s">
        <v>24</v>
      </c>
      <c r="E1270" s="33" t="s">
        <v>52</v>
      </c>
      <c r="F1270" s="33" t="s">
        <v>28</v>
      </c>
      <c r="G1270" t="s">
        <v>7</v>
      </c>
      <c r="H1270" s="33" t="s">
        <v>31</v>
      </c>
      <c r="I1270" t="s">
        <v>47</v>
      </c>
      <c r="J1270" s="33" t="s">
        <v>38</v>
      </c>
      <c r="K1270" t="s">
        <v>39</v>
      </c>
      <c r="L1270" s="33" t="s">
        <v>46</v>
      </c>
      <c r="M1270">
        <v>18</v>
      </c>
      <c r="N1270" s="33">
        <v>32</v>
      </c>
      <c r="O1270" s="49">
        <v>0.19</v>
      </c>
      <c r="P1270" s="56">
        <f t="shared" si="19"/>
        <v>109.44</v>
      </c>
      <c r="Q1270">
        <v>466.56000000000006</v>
      </c>
      <c r="R1270" s="58">
        <v>39</v>
      </c>
      <c r="S1270" s="31">
        <v>505.56000000000006</v>
      </c>
    </row>
    <row r="1271" spans="1:19" x14ac:dyDescent="0.35">
      <c r="A1271" s="52">
        <v>43895</v>
      </c>
      <c r="B1271" s="33" t="s">
        <v>2598</v>
      </c>
      <c r="C1271" t="s">
        <v>2599</v>
      </c>
      <c r="D1271" s="33" t="s">
        <v>24</v>
      </c>
      <c r="E1271" s="33" t="s">
        <v>78</v>
      </c>
      <c r="F1271" s="33" t="s">
        <v>28</v>
      </c>
      <c r="G1271" t="s">
        <v>12</v>
      </c>
      <c r="H1271" s="33" t="s">
        <v>33</v>
      </c>
      <c r="I1271" t="s">
        <v>43</v>
      </c>
      <c r="J1271" s="33" t="s">
        <v>38</v>
      </c>
      <c r="K1271" t="s">
        <v>39</v>
      </c>
      <c r="L1271" s="33" t="s">
        <v>44</v>
      </c>
      <c r="M1271">
        <v>12</v>
      </c>
      <c r="N1271" s="33">
        <v>24</v>
      </c>
      <c r="O1271" s="49">
        <v>0.08</v>
      </c>
      <c r="P1271" s="56">
        <f t="shared" si="19"/>
        <v>23.04</v>
      </c>
      <c r="Q1271">
        <v>264.96000000000004</v>
      </c>
      <c r="R1271" s="58">
        <v>22</v>
      </c>
      <c r="S1271" s="31">
        <v>286.96000000000004</v>
      </c>
    </row>
    <row r="1272" spans="1:19" x14ac:dyDescent="0.35">
      <c r="A1272" s="52">
        <v>42583</v>
      </c>
      <c r="B1272" s="33" t="s">
        <v>2600</v>
      </c>
      <c r="C1272" t="s">
        <v>2601</v>
      </c>
      <c r="D1272" s="33" t="s">
        <v>26</v>
      </c>
      <c r="E1272" s="33" t="s">
        <v>68</v>
      </c>
      <c r="F1272" s="33" t="s">
        <v>28</v>
      </c>
      <c r="G1272" t="s">
        <v>12</v>
      </c>
      <c r="H1272" s="33" t="s">
        <v>31</v>
      </c>
      <c r="I1272" t="s">
        <v>48</v>
      </c>
      <c r="J1272" s="33" t="s">
        <v>37</v>
      </c>
      <c r="K1272" t="s">
        <v>41</v>
      </c>
      <c r="L1272" s="33" t="s">
        <v>45</v>
      </c>
      <c r="M1272">
        <v>80</v>
      </c>
      <c r="N1272" s="33">
        <v>20</v>
      </c>
      <c r="O1272" s="49">
        <v>0.09</v>
      </c>
      <c r="P1272" s="56">
        <f t="shared" si="19"/>
        <v>144</v>
      </c>
      <c r="Q1272">
        <v>1456</v>
      </c>
      <c r="R1272" s="58">
        <v>27</v>
      </c>
      <c r="S1272" s="31">
        <v>1483</v>
      </c>
    </row>
    <row r="1273" spans="1:19" x14ac:dyDescent="0.35">
      <c r="A1273" s="52">
        <v>44226</v>
      </c>
      <c r="B1273" s="33" t="s">
        <v>2602</v>
      </c>
      <c r="C1273" t="s">
        <v>2603</v>
      </c>
      <c r="D1273" s="33" t="s">
        <v>25</v>
      </c>
      <c r="E1273" s="33" t="s">
        <v>73</v>
      </c>
      <c r="F1273" s="33" t="s">
        <v>29</v>
      </c>
      <c r="G1273" t="s">
        <v>11</v>
      </c>
      <c r="H1273" s="33" t="s">
        <v>32</v>
      </c>
      <c r="I1273" t="s">
        <v>44</v>
      </c>
      <c r="J1273" s="33" t="s">
        <v>36</v>
      </c>
      <c r="K1273" t="s">
        <v>42</v>
      </c>
      <c r="L1273" s="33" t="s">
        <v>43</v>
      </c>
      <c r="M1273">
        <v>439</v>
      </c>
      <c r="N1273" s="33">
        <v>15</v>
      </c>
      <c r="O1273" s="49">
        <v>0.14000000000000001</v>
      </c>
      <c r="P1273" s="56">
        <f t="shared" si="19"/>
        <v>921.90000000000009</v>
      </c>
      <c r="Q1273">
        <v>5663.1</v>
      </c>
      <c r="R1273" s="58">
        <v>42</v>
      </c>
      <c r="S1273" s="31">
        <v>5705.1</v>
      </c>
    </row>
    <row r="1274" spans="1:19" x14ac:dyDescent="0.35">
      <c r="A1274" s="52">
        <v>43993</v>
      </c>
      <c r="B1274" s="33" t="s">
        <v>2604</v>
      </c>
      <c r="C1274" t="s">
        <v>2605</v>
      </c>
      <c r="D1274" s="33" t="s">
        <v>24</v>
      </c>
      <c r="E1274" s="33" t="s">
        <v>68</v>
      </c>
      <c r="F1274" s="33" t="s">
        <v>29</v>
      </c>
      <c r="G1274" t="s">
        <v>6</v>
      </c>
      <c r="H1274" s="33" t="s">
        <v>32</v>
      </c>
      <c r="I1274" t="s">
        <v>43</v>
      </c>
      <c r="J1274" s="33" t="s">
        <v>38</v>
      </c>
      <c r="K1274" t="s">
        <v>39</v>
      </c>
      <c r="L1274" s="33" t="s">
        <v>46</v>
      </c>
      <c r="M1274">
        <v>16</v>
      </c>
      <c r="N1274" s="33">
        <v>40</v>
      </c>
      <c r="O1274" s="49">
        <v>0.17</v>
      </c>
      <c r="P1274" s="56">
        <f t="shared" si="19"/>
        <v>108.80000000000001</v>
      </c>
      <c r="Q1274">
        <v>531.19999999999993</v>
      </c>
      <c r="R1274" s="58">
        <v>37</v>
      </c>
      <c r="S1274" s="31">
        <v>568.19999999999993</v>
      </c>
    </row>
    <row r="1275" spans="1:19" x14ac:dyDescent="0.35">
      <c r="A1275" s="52">
        <v>44331</v>
      </c>
      <c r="B1275" s="33" t="s">
        <v>2606</v>
      </c>
      <c r="C1275" t="s">
        <v>2607</v>
      </c>
      <c r="D1275" s="33" t="s">
        <v>25</v>
      </c>
      <c r="E1275" s="33" t="s">
        <v>68</v>
      </c>
      <c r="F1275" s="33" t="s">
        <v>29</v>
      </c>
      <c r="G1275" t="s">
        <v>7</v>
      </c>
      <c r="H1275" s="33" t="s">
        <v>30</v>
      </c>
      <c r="I1275" t="s">
        <v>46</v>
      </c>
      <c r="J1275" s="33" t="s">
        <v>35</v>
      </c>
      <c r="K1275" t="s">
        <v>40</v>
      </c>
      <c r="L1275" s="33" t="s">
        <v>43</v>
      </c>
      <c r="M1275">
        <v>1122</v>
      </c>
      <c r="N1275" s="33">
        <v>4</v>
      </c>
      <c r="O1275" s="49">
        <v>0.19</v>
      </c>
      <c r="P1275" s="56">
        <f t="shared" si="19"/>
        <v>852.72</v>
      </c>
      <c r="Q1275">
        <v>3635.28</v>
      </c>
      <c r="R1275" s="58">
        <v>20</v>
      </c>
      <c r="S1275" s="31">
        <v>3655.28</v>
      </c>
    </row>
    <row r="1276" spans="1:19" x14ac:dyDescent="0.35">
      <c r="A1276" s="52">
        <v>43249</v>
      </c>
      <c r="B1276" s="33" t="s">
        <v>2608</v>
      </c>
      <c r="C1276" t="s">
        <v>2609</v>
      </c>
      <c r="D1276" s="33" t="s">
        <v>26</v>
      </c>
      <c r="E1276" s="33" t="s">
        <v>55</v>
      </c>
      <c r="F1276" s="33" t="s">
        <v>27</v>
      </c>
      <c r="G1276" t="s">
        <v>9</v>
      </c>
      <c r="H1276" s="33" t="s">
        <v>32</v>
      </c>
      <c r="I1276" t="s">
        <v>43</v>
      </c>
      <c r="J1276" s="33" t="s">
        <v>34</v>
      </c>
      <c r="K1276" t="s">
        <v>39</v>
      </c>
      <c r="L1276" s="33" t="s">
        <v>45</v>
      </c>
      <c r="M1276">
        <v>276</v>
      </c>
      <c r="N1276" s="33">
        <v>8</v>
      </c>
      <c r="O1276" s="49">
        <v>0.11</v>
      </c>
      <c r="P1276" s="56">
        <f t="shared" si="19"/>
        <v>242.88</v>
      </c>
      <c r="Q1276">
        <v>1965.1200000000001</v>
      </c>
      <c r="R1276" s="58">
        <v>32</v>
      </c>
      <c r="S1276" s="31">
        <v>1997.1200000000001</v>
      </c>
    </row>
    <row r="1277" spans="1:19" x14ac:dyDescent="0.35">
      <c r="A1277" s="52">
        <v>43064</v>
      </c>
      <c r="B1277" s="33" t="s">
        <v>2610</v>
      </c>
      <c r="C1277" t="s">
        <v>2611</v>
      </c>
      <c r="D1277" s="33" t="s">
        <v>25</v>
      </c>
      <c r="E1277" s="33" t="s">
        <v>115</v>
      </c>
      <c r="F1277" s="33" t="s">
        <v>29</v>
      </c>
      <c r="G1277" t="s">
        <v>6</v>
      </c>
      <c r="H1277" s="33" t="s">
        <v>33</v>
      </c>
      <c r="I1277" t="s">
        <v>48</v>
      </c>
      <c r="J1277" s="33" t="s">
        <v>38</v>
      </c>
      <c r="K1277" t="s">
        <v>39</v>
      </c>
      <c r="L1277" s="33" t="s">
        <v>45</v>
      </c>
      <c r="M1277">
        <v>10</v>
      </c>
      <c r="N1277" s="33">
        <v>16</v>
      </c>
      <c r="O1277" s="49">
        <v>0.17</v>
      </c>
      <c r="P1277" s="56">
        <f t="shared" si="19"/>
        <v>27.200000000000003</v>
      </c>
      <c r="Q1277">
        <v>132.79999999999998</v>
      </c>
      <c r="R1277" s="58">
        <v>32</v>
      </c>
      <c r="S1277" s="31">
        <v>164.79999999999998</v>
      </c>
    </row>
    <row r="1278" spans="1:19" x14ac:dyDescent="0.35">
      <c r="A1278" s="52">
        <v>42431</v>
      </c>
      <c r="B1278" s="33" t="s">
        <v>2612</v>
      </c>
      <c r="C1278" t="s">
        <v>2613</v>
      </c>
      <c r="D1278" s="33" t="s">
        <v>26</v>
      </c>
      <c r="E1278" s="33" t="s">
        <v>85</v>
      </c>
      <c r="F1278" s="33" t="s">
        <v>29</v>
      </c>
      <c r="G1278" t="s">
        <v>6</v>
      </c>
      <c r="H1278" s="33" t="s">
        <v>33</v>
      </c>
      <c r="I1278" t="s">
        <v>43</v>
      </c>
      <c r="J1278" s="33" t="s">
        <v>38</v>
      </c>
      <c r="K1278" t="s">
        <v>42</v>
      </c>
      <c r="L1278" s="33" t="s">
        <v>46</v>
      </c>
      <c r="M1278">
        <v>16</v>
      </c>
      <c r="N1278" s="33">
        <v>40</v>
      </c>
      <c r="O1278" s="49">
        <v>0.14000000000000001</v>
      </c>
      <c r="P1278" s="56">
        <f t="shared" si="19"/>
        <v>89.600000000000009</v>
      </c>
      <c r="Q1278">
        <v>550.4</v>
      </c>
      <c r="R1278" s="58">
        <v>40</v>
      </c>
      <c r="S1278" s="31">
        <v>590.4</v>
      </c>
    </row>
    <row r="1279" spans="1:19" x14ac:dyDescent="0.35">
      <c r="A1279" s="52">
        <v>44045</v>
      </c>
      <c r="B1279" s="33" t="s">
        <v>2614</v>
      </c>
      <c r="C1279" t="s">
        <v>2615</v>
      </c>
      <c r="D1279" s="33" t="s">
        <v>26</v>
      </c>
      <c r="E1279" s="33" t="s">
        <v>55</v>
      </c>
      <c r="F1279" s="33" t="s">
        <v>28</v>
      </c>
      <c r="G1279" t="s">
        <v>8</v>
      </c>
      <c r="H1279" s="33" t="s">
        <v>31</v>
      </c>
      <c r="I1279" t="s">
        <v>47</v>
      </c>
      <c r="J1279" s="33" t="s">
        <v>38</v>
      </c>
      <c r="K1279" t="s">
        <v>40</v>
      </c>
      <c r="L1279" s="33" t="s">
        <v>45</v>
      </c>
      <c r="M1279">
        <v>18</v>
      </c>
      <c r="N1279" s="33">
        <v>24</v>
      </c>
      <c r="O1279" s="49">
        <v>0.19</v>
      </c>
      <c r="P1279" s="56">
        <f t="shared" si="19"/>
        <v>82.080000000000013</v>
      </c>
      <c r="Q1279">
        <v>349.92</v>
      </c>
      <c r="R1279" s="58">
        <v>27</v>
      </c>
      <c r="S1279" s="31">
        <v>376.92</v>
      </c>
    </row>
    <row r="1280" spans="1:19" x14ac:dyDescent="0.35">
      <c r="A1280" s="52">
        <v>44390</v>
      </c>
      <c r="B1280" s="33" t="s">
        <v>2616</v>
      </c>
      <c r="C1280" t="s">
        <v>2617</v>
      </c>
      <c r="D1280" s="33" t="s">
        <v>26</v>
      </c>
      <c r="E1280" s="33" t="s">
        <v>73</v>
      </c>
      <c r="F1280" s="33" t="s">
        <v>28</v>
      </c>
      <c r="G1280" t="s">
        <v>13</v>
      </c>
      <c r="H1280" s="33" t="s">
        <v>32</v>
      </c>
      <c r="I1280" t="s">
        <v>46</v>
      </c>
      <c r="J1280" s="33" t="s">
        <v>34</v>
      </c>
      <c r="K1280" t="s">
        <v>42</v>
      </c>
      <c r="L1280" s="33" t="s">
        <v>45</v>
      </c>
      <c r="M1280">
        <v>251</v>
      </c>
      <c r="N1280" s="33">
        <v>8</v>
      </c>
      <c r="O1280" s="49">
        <v>0.1</v>
      </c>
      <c r="P1280" s="56">
        <f t="shared" si="19"/>
        <v>200.8</v>
      </c>
      <c r="Q1280">
        <v>1807.2</v>
      </c>
      <c r="R1280" s="58">
        <v>48</v>
      </c>
      <c r="S1280" s="31">
        <v>1855.2</v>
      </c>
    </row>
    <row r="1281" spans="1:19" x14ac:dyDescent="0.35">
      <c r="A1281" s="52">
        <v>43551</v>
      </c>
      <c r="B1281" s="33" t="s">
        <v>2618</v>
      </c>
      <c r="C1281" t="s">
        <v>2619</v>
      </c>
      <c r="D1281" s="33" t="s">
        <v>26</v>
      </c>
      <c r="E1281" s="33" t="s">
        <v>52</v>
      </c>
      <c r="F1281" s="33" t="s">
        <v>27</v>
      </c>
      <c r="G1281" t="s">
        <v>11</v>
      </c>
      <c r="H1281" s="33" t="s">
        <v>33</v>
      </c>
      <c r="I1281" t="s">
        <v>43</v>
      </c>
      <c r="J1281" s="33" t="s">
        <v>38</v>
      </c>
      <c r="K1281" t="s">
        <v>42</v>
      </c>
      <c r="L1281" s="33" t="s">
        <v>44</v>
      </c>
      <c r="M1281">
        <v>11</v>
      </c>
      <c r="N1281" s="33">
        <v>40</v>
      </c>
      <c r="O1281" s="49">
        <v>0.17</v>
      </c>
      <c r="P1281" s="56">
        <f t="shared" si="19"/>
        <v>74.800000000000011</v>
      </c>
      <c r="Q1281">
        <v>365.19999999999993</v>
      </c>
      <c r="R1281" s="58">
        <v>21</v>
      </c>
      <c r="S1281" s="31">
        <v>386.19999999999993</v>
      </c>
    </row>
    <row r="1282" spans="1:19" x14ac:dyDescent="0.35">
      <c r="A1282" s="52">
        <v>42788</v>
      </c>
      <c r="B1282" s="33" t="s">
        <v>2620</v>
      </c>
      <c r="C1282" t="s">
        <v>2621</v>
      </c>
      <c r="D1282" s="33" t="s">
        <v>26</v>
      </c>
      <c r="E1282" s="33" t="s">
        <v>63</v>
      </c>
      <c r="F1282" s="33" t="s">
        <v>27</v>
      </c>
      <c r="G1282" t="s">
        <v>13</v>
      </c>
      <c r="H1282" s="33" t="s">
        <v>31</v>
      </c>
      <c r="I1282" t="s">
        <v>45</v>
      </c>
      <c r="J1282" s="33" t="s">
        <v>35</v>
      </c>
      <c r="K1282" t="s">
        <v>41</v>
      </c>
      <c r="L1282" s="33" t="s">
        <v>45</v>
      </c>
      <c r="M1282">
        <v>702</v>
      </c>
      <c r="N1282" s="33">
        <v>4</v>
      </c>
      <c r="O1282" s="49">
        <v>0.08</v>
      </c>
      <c r="P1282" s="56">
        <f t="shared" si="19"/>
        <v>224.64000000000001</v>
      </c>
      <c r="Q1282">
        <v>2583.36</v>
      </c>
      <c r="R1282" s="58">
        <v>26</v>
      </c>
      <c r="S1282" s="31">
        <v>2609.36</v>
      </c>
    </row>
    <row r="1283" spans="1:19" x14ac:dyDescent="0.35">
      <c r="A1283" s="52">
        <v>42721</v>
      </c>
      <c r="B1283" s="33" t="s">
        <v>2622</v>
      </c>
      <c r="C1283" t="s">
        <v>2623</v>
      </c>
      <c r="D1283" s="33" t="s">
        <v>26</v>
      </c>
      <c r="E1283" s="33" t="s">
        <v>115</v>
      </c>
      <c r="F1283" s="33" t="s">
        <v>28</v>
      </c>
      <c r="G1283" t="s">
        <v>7</v>
      </c>
      <c r="H1283" s="33" t="s">
        <v>30</v>
      </c>
      <c r="I1283" t="s">
        <v>48</v>
      </c>
      <c r="J1283" s="33" t="s">
        <v>36</v>
      </c>
      <c r="K1283" t="s">
        <v>41</v>
      </c>
      <c r="L1283" s="33" t="s">
        <v>45</v>
      </c>
      <c r="M1283">
        <v>361</v>
      </c>
      <c r="N1283" s="33">
        <v>6</v>
      </c>
      <c r="O1283" s="49">
        <v>0.09</v>
      </c>
      <c r="P1283" s="56">
        <f t="shared" ref="P1283:P1346" si="20">O1283*N1283*M1283</f>
        <v>194.94000000000003</v>
      </c>
      <c r="Q1283">
        <v>1971.06</v>
      </c>
      <c r="R1283" s="58">
        <v>49</v>
      </c>
      <c r="S1283" s="31">
        <v>2020.06</v>
      </c>
    </row>
    <row r="1284" spans="1:19" x14ac:dyDescent="0.35">
      <c r="A1284" s="52">
        <v>44151</v>
      </c>
      <c r="B1284" s="33" t="s">
        <v>2624</v>
      </c>
      <c r="C1284" t="s">
        <v>2625</v>
      </c>
      <c r="D1284" s="33" t="s">
        <v>24</v>
      </c>
      <c r="E1284" s="33" t="s">
        <v>73</v>
      </c>
      <c r="F1284" s="33" t="s">
        <v>28</v>
      </c>
      <c r="G1284" t="s">
        <v>11</v>
      </c>
      <c r="H1284" s="33" t="s">
        <v>30</v>
      </c>
      <c r="I1284" t="s">
        <v>46</v>
      </c>
      <c r="J1284" s="33" t="s">
        <v>36</v>
      </c>
      <c r="K1284" t="s">
        <v>39</v>
      </c>
      <c r="L1284" s="33" t="s">
        <v>45</v>
      </c>
      <c r="M1284">
        <v>338</v>
      </c>
      <c r="N1284" s="33">
        <v>9</v>
      </c>
      <c r="O1284" s="49">
        <v>0.14000000000000001</v>
      </c>
      <c r="P1284" s="56">
        <f t="shared" si="20"/>
        <v>425.88000000000005</v>
      </c>
      <c r="Q1284">
        <v>2616.12</v>
      </c>
      <c r="R1284" s="58">
        <v>35</v>
      </c>
      <c r="S1284" s="31">
        <v>2651.12</v>
      </c>
    </row>
    <row r="1285" spans="1:19" x14ac:dyDescent="0.35">
      <c r="A1285" s="52">
        <v>43734</v>
      </c>
      <c r="B1285" s="33" t="s">
        <v>2626</v>
      </c>
      <c r="C1285" t="s">
        <v>2627</v>
      </c>
      <c r="D1285" s="33" t="s">
        <v>26</v>
      </c>
      <c r="E1285" s="33" t="s">
        <v>63</v>
      </c>
      <c r="F1285" s="33" t="s">
        <v>28</v>
      </c>
      <c r="G1285" t="s">
        <v>6</v>
      </c>
      <c r="H1285" s="33" t="s">
        <v>32</v>
      </c>
      <c r="I1285" t="s">
        <v>46</v>
      </c>
      <c r="J1285" s="33" t="s">
        <v>34</v>
      </c>
      <c r="K1285" t="s">
        <v>40</v>
      </c>
      <c r="L1285" s="33" t="s">
        <v>44</v>
      </c>
      <c r="M1285">
        <v>250</v>
      </c>
      <c r="N1285" s="33">
        <v>8</v>
      </c>
      <c r="O1285" s="49">
        <v>0.19</v>
      </c>
      <c r="P1285" s="56">
        <f t="shared" si="20"/>
        <v>380</v>
      </c>
      <c r="Q1285">
        <v>1620</v>
      </c>
      <c r="R1285" s="58">
        <v>45</v>
      </c>
      <c r="S1285" s="31">
        <v>1665</v>
      </c>
    </row>
    <row r="1286" spans="1:19" x14ac:dyDescent="0.35">
      <c r="A1286" s="52">
        <v>42243</v>
      </c>
      <c r="B1286" s="33" t="s">
        <v>2628</v>
      </c>
      <c r="C1286" t="s">
        <v>2629</v>
      </c>
      <c r="D1286" s="33" t="s">
        <v>26</v>
      </c>
      <c r="E1286" s="33" t="s">
        <v>73</v>
      </c>
      <c r="F1286" s="33" t="s">
        <v>29</v>
      </c>
      <c r="G1286" t="s">
        <v>9</v>
      </c>
      <c r="H1286" s="33" t="s">
        <v>33</v>
      </c>
      <c r="I1286" t="s">
        <v>45</v>
      </c>
      <c r="J1286" s="33" t="s">
        <v>38</v>
      </c>
      <c r="K1286" t="s">
        <v>39</v>
      </c>
      <c r="L1286" s="33" t="s">
        <v>46</v>
      </c>
      <c r="M1286">
        <v>14</v>
      </c>
      <c r="N1286" s="33">
        <v>32</v>
      </c>
      <c r="O1286" s="49">
        <v>0.17</v>
      </c>
      <c r="P1286" s="56">
        <f t="shared" si="20"/>
        <v>76.160000000000011</v>
      </c>
      <c r="Q1286">
        <v>371.84</v>
      </c>
      <c r="R1286" s="58">
        <v>48</v>
      </c>
      <c r="S1286" s="31">
        <v>419.84</v>
      </c>
    </row>
    <row r="1287" spans="1:19" x14ac:dyDescent="0.35">
      <c r="A1287" s="52">
        <v>44464</v>
      </c>
      <c r="B1287" s="33" t="s">
        <v>2630</v>
      </c>
      <c r="C1287" t="s">
        <v>2631</v>
      </c>
      <c r="D1287" s="33" t="s">
        <v>24</v>
      </c>
      <c r="E1287" s="33" t="s">
        <v>58</v>
      </c>
      <c r="F1287" s="33" t="s">
        <v>29</v>
      </c>
      <c r="G1287" t="s">
        <v>12</v>
      </c>
      <c r="H1287" s="33" t="s">
        <v>31</v>
      </c>
      <c r="I1287" t="s">
        <v>45</v>
      </c>
      <c r="J1287" s="33" t="s">
        <v>38</v>
      </c>
      <c r="K1287" t="s">
        <v>39</v>
      </c>
      <c r="L1287" s="33" t="s">
        <v>45</v>
      </c>
      <c r="M1287">
        <v>13</v>
      </c>
      <c r="N1287" s="33">
        <v>32</v>
      </c>
      <c r="O1287" s="49">
        <v>0.09</v>
      </c>
      <c r="P1287" s="56">
        <f t="shared" si="20"/>
        <v>37.44</v>
      </c>
      <c r="Q1287">
        <v>378.56</v>
      </c>
      <c r="R1287" s="58">
        <v>36</v>
      </c>
      <c r="S1287" s="31">
        <v>414.56</v>
      </c>
    </row>
    <row r="1288" spans="1:19" x14ac:dyDescent="0.35">
      <c r="A1288" s="52">
        <v>44092</v>
      </c>
      <c r="B1288" s="33" t="s">
        <v>2632</v>
      </c>
      <c r="C1288" t="s">
        <v>2633</v>
      </c>
      <c r="D1288" s="33" t="s">
        <v>24</v>
      </c>
      <c r="E1288" s="33" t="s">
        <v>63</v>
      </c>
      <c r="F1288" s="33" t="s">
        <v>28</v>
      </c>
      <c r="G1288" t="s">
        <v>7</v>
      </c>
      <c r="H1288" s="33" t="s">
        <v>30</v>
      </c>
      <c r="I1288" t="s">
        <v>48</v>
      </c>
      <c r="J1288" s="33" t="s">
        <v>35</v>
      </c>
      <c r="K1288" t="s">
        <v>42</v>
      </c>
      <c r="L1288" s="33" t="s">
        <v>44</v>
      </c>
      <c r="M1288">
        <v>777</v>
      </c>
      <c r="N1288" s="33">
        <v>8</v>
      </c>
      <c r="O1288" s="49">
        <v>0.13</v>
      </c>
      <c r="P1288" s="56">
        <f t="shared" si="20"/>
        <v>808.08</v>
      </c>
      <c r="Q1288">
        <v>5407.92</v>
      </c>
      <c r="R1288" s="58">
        <v>20</v>
      </c>
      <c r="S1288" s="31">
        <v>5427.92</v>
      </c>
    </row>
    <row r="1289" spans="1:19" x14ac:dyDescent="0.35">
      <c r="A1289" s="52">
        <v>43014</v>
      </c>
      <c r="B1289" s="33" t="s">
        <v>2634</v>
      </c>
      <c r="C1289" t="s">
        <v>2635</v>
      </c>
      <c r="D1289" s="33" t="s">
        <v>24</v>
      </c>
      <c r="E1289" s="33" t="s">
        <v>78</v>
      </c>
      <c r="F1289" s="33" t="s">
        <v>29</v>
      </c>
      <c r="G1289" t="s">
        <v>13</v>
      </c>
      <c r="H1289" s="33" t="s">
        <v>30</v>
      </c>
      <c r="I1289" t="s">
        <v>46</v>
      </c>
      <c r="J1289" s="33" t="s">
        <v>36</v>
      </c>
      <c r="K1289" t="s">
        <v>42</v>
      </c>
      <c r="L1289" s="33" t="s">
        <v>43</v>
      </c>
      <c r="M1289">
        <v>325</v>
      </c>
      <c r="N1289" s="33">
        <v>6</v>
      </c>
      <c r="O1289" s="49">
        <v>0.18</v>
      </c>
      <c r="P1289" s="56">
        <f t="shared" si="20"/>
        <v>351</v>
      </c>
      <c r="Q1289">
        <v>1599</v>
      </c>
      <c r="R1289" s="58">
        <v>32</v>
      </c>
      <c r="S1289" s="31">
        <v>1631</v>
      </c>
    </row>
    <row r="1290" spans="1:19" x14ac:dyDescent="0.35">
      <c r="A1290" s="52">
        <v>42276</v>
      </c>
      <c r="B1290" s="33" t="s">
        <v>2636</v>
      </c>
      <c r="C1290" t="s">
        <v>2637</v>
      </c>
      <c r="D1290" s="33" t="s">
        <v>24</v>
      </c>
      <c r="E1290" s="33" t="s">
        <v>73</v>
      </c>
      <c r="F1290" s="33" t="s">
        <v>27</v>
      </c>
      <c r="G1290" t="s">
        <v>10</v>
      </c>
      <c r="H1290" s="33" t="s">
        <v>30</v>
      </c>
      <c r="I1290" t="s">
        <v>44</v>
      </c>
      <c r="J1290" s="33" t="s">
        <v>35</v>
      </c>
      <c r="K1290" t="s">
        <v>39</v>
      </c>
      <c r="L1290" s="33" t="s">
        <v>45</v>
      </c>
      <c r="M1290">
        <v>1172</v>
      </c>
      <c r="N1290" s="33">
        <v>6</v>
      </c>
      <c r="O1290" s="49">
        <v>0.13</v>
      </c>
      <c r="P1290" s="56">
        <f t="shared" si="20"/>
        <v>914.16000000000008</v>
      </c>
      <c r="Q1290">
        <v>6117.84</v>
      </c>
      <c r="R1290" s="58">
        <v>22</v>
      </c>
      <c r="S1290" s="31">
        <v>6139.84</v>
      </c>
    </row>
    <row r="1291" spans="1:19" x14ac:dyDescent="0.35">
      <c r="A1291" s="52">
        <v>43935</v>
      </c>
      <c r="B1291" s="33" t="s">
        <v>2638</v>
      </c>
      <c r="C1291" t="s">
        <v>2639</v>
      </c>
      <c r="D1291" s="33" t="s">
        <v>25</v>
      </c>
      <c r="E1291" s="33" t="s">
        <v>73</v>
      </c>
      <c r="F1291" s="33" t="s">
        <v>29</v>
      </c>
      <c r="G1291" t="s">
        <v>10</v>
      </c>
      <c r="H1291" s="33" t="s">
        <v>33</v>
      </c>
      <c r="I1291" t="s">
        <v>46</v>
      </c>
      <c r="J1291" s="33" t="s">
        <v>36</v>
      </c>
      <c r="K1291" t="s">
        <v>39</v>
      </c>
      <c r="L1291" s="33" t="s">
        <v>44</v>
      </c>
      <c r="M1291">
        <v>389</v>
      </c>
      <c r="N1291" s="33">
        <v>6</v>
      </c>
      <c r="O1291" s="49">
        <v>0.12</v>
      </c>
      <c r="P1291" s="56">
        <f t="shared" si="20"/>
        <v>280.08</v>
      </c>
      <c r="Q1291">
        <v>2053.92</v>
      </c>
      <c r="R1291" s="58">
        <v>23</v>
      </c>
      <c r="S1291" s="31">
        <v>2076.92</v>
      </c>
    </row>
    <row r="1292" spans="1:19" x14ac:dyDescent="0.35">
      <c r="A1292" s="52">
        <v>44213</v>
      </c>
      <c r="B1292" s="33" t="s">
        <v>2640</v>
      </c>
      <c r="C1292" t="s">
        <v>2641</v>
      </c>
      <c r="D1292" s="33" t="s">
        <v>26</v>
      </c>
      <c r="E1292" s="33" t="s">
        <v>58</v>
      </c>
      <c r="F1292" s="33" t="s">
        <v>27</v>
      </c>
      <c r="G1292" t="s">
        <v>7</v>
      </c>
      <c r="H1292" s="33" t="s">
        <v>33</v>
      </c>
      <c r="I1292" t="s">
        <v>45</v>
      </c>
      <c r="J1292" s="33" t="s">
        <v>38</v>
      </c>
      <c r="K1292" t="s">
        <v>40</v>
      </c>
      <c r="L1292" s="33" t="s">
        <v>45</v>
      </c>
      <c r="M1292">
        <v>10</v>
      </c>
      <c r="N1292" s="33">
        <v>16</v>
      </c>
      <c r="O1292" s="49">
        <v>0.11</v>
      </c>
      <c r="P1292" s="56">
        <f t="shared" si="20"/>
        <v>17.600000000000001</v>
      </c>
      <c r="Q1292">
        <v>142.4</v>
      </c>
      <c r="R1292" s="58">
        <v>21</v>
      </c>
      <c r="S1292" s="31">
        <v>163.4</v>
      </c>
    </row>
    <row r="1293" spans="1:19" x14ac:dyDescent="0.35">
      <c r="A1293" s="52">
        <v>43604</v>
      </c>
      <c r="B1293" s="33" t="s">
        <v>2642</v>
      </c>
      <c r="C1293" t="s">
        <v>2643</v>
      </c>
      <c r="D1293" s="33" t="s">
        <v>26</v>
      </c>
      <c r="E1293" s="33" t="s">
        <v>73</v>
      </c>
      <c r="F1293" s="33" t="s">
        <v>28</v>
      </c>
      <c r="G1293" t="s">
        <v>7</v>
      </c>
      <c r="H1293" s="33" t="s">
        <v>31</v>
      </c>
      <c r="I1293" t="s">
        <v>47</v>
      </c>
      <c r="J1293" s="33" t="s">
        <v>36</v>
      </c>
      <c r="K1293" t="s">
        <v>41</v>
      </c>
      <c r="L1293" s="33" t="s">
        <v>45</v>
      </c>
      <c r="M1293">
        <v>363</v>
      </c>
      <c r="N1293" s="33">
        <v>15</v>
      </c>
      <c r="O1293" s="49">
        <v>0.17</v>
      </c>
      <c r="P1293" s="56">
        <f t="shared" si="20"/>
        <v>925.65000000000009</v>
      </c>
      <c r="Q1293">
        <v>4519.3499999999995</v>
      </c>
      <c r="R1293" s="58">
        <v>23</v>
      </c>
      <c r="S1293" s="31">
        <v>4542.3499999999995</v>
      </c>
    </row>
    <row r="1294" spans="1:19" x14ac:dyDescent="0.35">
      <c r="A1294" s="52">
        <v>43544</v>
      </c>
      <c r="B1294" s="33" t="s">
        <v>2644</v>
      </c>
      <c r="C1294" t="s">
        <v>2645</v>
      </c>
      <c r="D1294" s="33" t="s">
        <v>24</v>
      </c>
      <c r="E1294" s="33" t="s">
        <v>73</v>
      </c>
      <c r="F1294" s="33" t="s">
        <v>27</v>
      </c>
      <c r="G1294" t="s">
        <v>9</v>
      </c>
      <c r="H1294" s="33" t="s">
        <v>30</v>
      </c>
      <c r="I1294" t="s">
        <v>46</v>
      </c>
      <c r="J1294" s="33" t="s">
        <v>36</v>
      </c>
      <c r="K1294" t="s">
        <v>41</v>
      </c>
      <c r="L1294" s="33" t="s">
        <v>45</v>
      </c>
      <c r="M1294">
        <v>391</v>
      </c>
      <c r="N1294" s="33">
        <v>12</v>
      </c>
      <c r="O1294" s="49">
        <v>0.19</v>
      </c>
      <c r="P1294" s="56">
        <f t="shared" si="20"/>
        <v>891.48000000000013</v>
      </c>
      <c r="Q1294">
        <v>3800.5200000000004</v>
      </c>
      <c r="R1294" s="58">
        <v>27</v>
      </c>
      <c r="S1294" s="31">
        <v>3827.5200000000004</v>
      </c>
    </row>
    <row r="1295" spans="1:19" x14ac:dyDescent="0.35">
      <c r="A1295" s="52">
        <v>42585</v>
      </c>
      <c r="B1295" s="33" t="s">
        <v>2646</v>
      </c>
      <c r="C1295" t="s">
        <v>2647</v>
      </c>
      <c r="D1295" s="33" t="s">
        <v>24</v>
      </c>
      <c r="E1295" s="33" t="s">
        <v>106</v>
      </c>
      <c r="F1295" s="33" t="s">
        <v>27</v>
      </c>
      <c r="G1295" t="s">
        <v>12</v>
      </c>
      <c r="H1295" s="33" t="s">
        <v>30</v>
      </c>
      <c r="I1295" t="s">
        <v>46</v>
      </c>
      <c r="J1295" s="33" t="s">
        <v>35</v>
      </c>
      <c r="K1295" t="s">
        <v>39</v>
      </c>
      <c r="L1295" s="33" t="s">
        <v>46</v>
      </c>
      <c r="M1295">
        <v>1180</v>
      </c>
      <c r="N1295" s="33">
        <v>4</v>
      </c>
      <c r="O1295" s="49">
        <v>0.12</v>
      </c>
      <c r="P1295" s="56">
        <f t="shared" si="20"/>
        <v>566.4</v>
      </c>
      <c r="Q1295">
        <v>4153.6000000000004</v>
      </c>
      <c r="R1295" s="58">
        <v>34</v>
      </c>
      <c r="S1295" s="31">
        <v>4187.6000000000004</v>
      </c>
    </row>
    <row r="1296" spans="1:19" x14ac:dyDescent="0.35">
      <c r="A1296" s="52">
        <v>43950</v>
      </c>
      <c r="B1296" s="33" t="s">
        <v>2648</v>
      </c>
      <c r="C1296" t="s">
        <v>2649</v>
      </c>
      <c r="D1296" s="33" t="s">
        <v>26</v>
      </c>
      <c r="E1296" s="33" t="s">
        <v>63</v>
      </c>
      <c r="F1296" s="33" t="s">
        <v>28</v>
      </c>
      <c r="G1296" t="s">
        <v>10</v>
      </c>
      <c r="H1296" s="33" t="s">
        <v>30</v>
      </c>
      <c r="I1296" t="s">
        <v>47</v>
      </c>
      <c r="J1296" s="33" t="s">
        <v>37</v>
      </c>
      <c r="K1296" t="s">
        <v>41</v>
      </c>
      <c r="L1296" s="33" t="s">
        <v>43</v>
      </c>
      <c r="M1296">
        <v>42</v>
      </c>
      <c r="N1296" s="33">
        <v>15</v>
      </c>
      <c r="O1296" s="49">
        <v>0.1</v>
      </c>
      <c r="P1296" s="56">
        <f t="shared" si="20"/>
        <v>63</v>
      </c>
      <c r="Q1296">
        <v>567</v>
      </c>
      <c r="R1296" s="58">
        <v>38</v>
      </c>
      <c r="S1296" s="31">
        <v>605</v>
      </c>
    </row>
    <row r="1297" spans="1:19" x14ac:dyDescent="0.35">
      <c r="A1297" s="52">
        <v>43343</v>
      </c>
      <c r="B1297" s="33" t="s">
        <v>2650</v>
      </c>
      <c r="C1297" t="s">
        <v>2651</v>
      </c>
      <c r="D1297" s="33" t="s">
        <v>24</v>
      </c>
      <c r="E1297" s="33" t="s">
        <v>55</v>
      </c>
      <c r="F1297" s="33" t="s">
        <v>29</v>
      </c>
      <c r="G1297" t="s">
        <v>9</v>
      </c>
      <c r="H1297" s="33" t="s">
        <v>33</v>
      </c>
      <c r="I1297" t="s">
        <v>45</v>
      </c>
      <c r="J1297" s="33" t="s">
        <v>35</v>
      </c>
      <c r="K1297" t="s">
        <v>42</v>
      </c>
      <c r="L1297" s="33" t="s">
        <v>44</v>
      </c>
      <c r="M1297">
        <v>887</v>
      </c>
      <c r="N1297" s="33">
        <v>10</v>
      </c>
      <c r="O1297" s="49">
        <v>0.19</v>
      </c>
      <c r="P1297" s="56">
        <f t="shared" si="20"/>
        <v>1685.3</v>
      </c>
      <c r="Q1297">
        <v>7184.7000000000016</v>
      </c>
      <c r="R1297" s="58">
        <v>45</v>
      </c>
      <c r="S1297" s="31">
        <v>7229.7000000000016</v>
      </c>
    </row>
    <row r="1298" spans="1:19" x14ac:dyDescent="0.35">
      <c r="A1298" s="52">
        <v>43407</v>
      </c>
      <c r="B1298" s="33" t="s">
        <v>2652</v>
      </c>
      <c r="C1298" t="s">
        <v>2653</v>
      </c>
      <c r="D1298" s="33" t="s">
        <v>24</v>
      </c>
      <c r="E1298" s="33" t="s">
        <v>85</v>
      </c>
      <c r="F1298" s="33" t="s">
        <v>27</v>
      </c>
      <c r="G1298" t="s">
        <v>11</v>
      </c>
      <c r="H1298" s="33" t="s">
        <v>33</v>
      </c>
      <c r="I1298" t="s">
        <v>48</v>
      </c>
      <c r="J1298" s="33" t="s">
        <v>34</v>
      </c>
      <c r="K1298" t="s">
        <v>42</v>
      </c>
      <c r="L1298" s="33" t="s">
        <v>45</v>
      </c>
      <c r="M1298">
        <v>210</v>
      </c>
      <c r="N1298" s="33">
        <v>6</v>
      </c>
      <c r="O1298" s="49">
        <v>0.09</v>
      </c>
      <c r="P1298" s="56">
        <f t="shared" si="20"/>
        <v>113.4</v>
      </c>
      <c r="Q1298">
        <v>1146.5999999999999</v>
      </c>
      <c r="R1298" s="58">
        <v>23</v>
      </c>
      <c r="S1298" s="31">
        <v>1169.5999999999999</v>
      </c>
    </row>
    <row r="1299" spans="1:19" x14ac:dyDescent="0.35">
      <c r="A1299" s="52">
        <v>44285</v>
      </c>
      <c r="B1299" s="33" t="s">
        <v>2654</v>
      </c>
      <c r="C1299" t="s">
        <v>2655</v>
      </c>
      <c r="D1299" s="33" t="s">
        <v>24</v>
      </c>
      <c r="E1299" s="33" t="s">
        <v>68</v>
      </c>
      <c r="F1299" s="33" t="s">
        <v>29</v>
      </c>
      <c r="G1299" t="s">
        <v>10</v>
      </c>
      <c r="H1299" s="33" t="s">
        <v>30</v>
      </c>
      <c r="I1299" t="s">
        <v>46</v>
      </c>
      <c r="J1299" s="33" t="s">
        <v>36</v>
      </c>
      <c r="K1299" t="s">
        <v>40</v>
      </c>
      <c r="L1299" s="33" t="s">
        <v>46</v>
      </c>
      <c r="M1299">
        <v>456</v>
      </c>
      <c r="N1299" s="33">
        <v>15</v>
      </c>
      <c r="O1299" s="49">
        <v>0.14000000000000001</v>
      </c>
      <c r="P1299" s="56">
        <f t="shared" si="20"/>
        <v>957.6</v>
      </c>
      <c r="Q1299">
        <v>5882.4000000000005</v>
      </c>
      <c r="R1299" s="58">
        <v>37</v>
      </c>
      <c r="S1299" s="31">
        <v>5919.4000000000005</v>
      </c>
    </row>
    <row r="1300" spans="1:19" x14ac:dyDescent="0.35">
      <c r="A1300" s="52">
        <v>43282</v>
      </c>
      <c r="B1300" s="33" t="s">
        <v>2656</v>
      </c>
      <c r="C1300" t="s">
        <v>2657</v>
      </c>
      <c r="D1300" s="33" t="s">
        <v>26</v>
      </c>
      <c r="E1300" s="33" t="s">
        <v>73</v>
      </c>
      <c r="F1300" s="33" t="s">
        <v>28</v>
      </c>
      <c r="G1300" t="s">
        <v>12</v>
      </c>
      <c r="H1300" s="33" t="s">
        <v>32</v>
      </c>
      <c r="I1300" t="s">
        <v>47</v>
      </c>
      <c r="J1300" s="33" t="s">
        <v>37</v>
      </c>
      <c r="K1300" t="s">
        <v>41</v>
      </c>
      <c r="L1300" s="33" t="s">
        <v>44</v>
      </c>
      <c r="M1300">
        <v>66</v>
      </c>
      <c r="N1300" s="33">
        <v>10</v>
      </c>
      <c r="O1300" s="49">
        <v>0.2</v>
      </c>
      <c r="P1300" s="56">
        <f t="shared" si="20"/>
        <v>132</v>
      </c>
      <c r="Q1300">
        <v>528</v>
      </c>
      <c r="R1300" s="58">
        <v>22</v>
      </c>
      <c r="S1300" s="31">
        <v>550</v>
      </c>
    </row>
    <row r="1301" spans="1:19" x14ac:dyDescent="0.35">
      <c r="A1301" s="52">
        <v>42239</v>
      </c>
      <c r="B1301" s="33" t="s">
        <v>2658</v>
      </c>
      <c r="C1301" t="s">
        <v>2659</v>
      </c>
      <c r="D1301" s="33" t="s">
        <v>26</v>
      </c>
      <c r="E1301" s="33" t="s">
        <v>106</v>
      </c>
      <c r="F1301" s="33" t="s">
        <v>27</v>
      </c>
      <c r="G1301" t="s">
        <v>10</v>
      </c>
      <c r="H1301" s="33" t="s">
        <v>33</v>
      </c>
      <c r="I1301" t="s">
        <v>45</v>
      </c>
      <c r="J1301" s="33" t="s">
        <v>35</v>
      </c>
      <c r="K1301" t="s">
        <v>41</v>
      </c>
      <c r="L1301" s="33" t="s">
        <v>46</v>
      </c>
      <c r="M1301">
        <v>1092</v>
      </c>
      <c r="N1301" s="33">
        <v>8</v>
      </c>
      <c r="O1301" s="49">
        <v>0.12</v>
      </c>
      <c r="P1301" s="56">
        <f t="shared" si="20"/>
        <v>1048.32</v>
      </c>
      <c r="Q1301">
        <v>7687.68</v>
      </c>
      <c r="R1301" s="58">
        <v>38</v>
      </c>
      <c r="S1301" s="31">
        <v>7725.68</v>
      </c>
    </row>
    <row r="1302" spans="1:19" x14ac:dyDescent="0.35">
      <c r="A1302" s="52">
        <v>42756</v>
      </c>
      <c r="B1302" s="33" t="s">
        <v>2660</v>
      </c>
      <c r="C1302" t="s">
        <v>2661</v>
      </c>
      <c r="D1302" s="33" t="s">
        <v>26</v>
      </c>
      <c r="E1302" s="33" t="s">
        <v>52</v>
      </c>
      <c r="F1302" s="33" t="s">
        <v>27</v>
      </c>
      <c r="G1302" t="s">
        <v>12</v>
      </c>
      <c r="H1302" s="33" t="s">
        <v>33</v>
      </c>
      <c r="I1302" t="s">
        <v>47</v>
      </c>
      <c r="J1302" s="33" t="s">
        <v>37</v>
      </c>
      <c r="K1302" t="s">
        <v>41</v>
      </c>
      <c r="L1302" s="33" t="s">
        <v>44</v>
      </c>
      <c r="M1302">
        <v>37</v>
      </c>
      <c r="N1302" s="33">
        <v>25</v>
      </c>
      <c r="O1302" s="49">
        <v>0.09</v>
      </c>
      <c r="P1302" s="56">
        <f t="shared" si="20"/>
        <v>83.25</v>
      </c>
      <c r="Q1302">
        <v>841.75</v>
      </c>
      <c r="R1302" s="58">
        <v>43</v>
      </c>
      <c r="S1302" s="31">
        <v>884.75</v>
      </c>
    </row>
    <row r="1303" spans="1:19" x14ac:dyDescent="0.35">
      <c r="A1303" s="52">
        <v>44379</v>
      </c>
      <c r="B1303" s="33" t="s">
        <v>2662</v>
      </c>
      <c r="C1303" t="s">
        <v>2663</v>
      </c>
      <c r="D1303" s="33" t="s">
        <v>25</v>
      </c>
      <c r="E1303" s="33" t="s">
        <v>68</v>
      </c>
      <c r="F1303" s="33" t="s">
        <v>27</v>
      </c>
      <c r="G1303" t="s">
        <v>6</v>
      </c>
      <c r="H1303" s="33" t="s">
        <v>33</v>
      </c>
      <c r="I1303" t="s">
        <v>43</v>
      </c>
      <c r="J1303" s="33" t="s">
        <v>37</v>
      </c>
      <c r="K1303" t="s">
        <v>39</v>
      </c>
      <c r="L1303" s="33" t="s">
        <v>45</v>
      </c>
      <c r="M1303">
        <v>92</v>
      </c>
      <c r="N1303" s="33">
        <v>15</v>
      </c>
      <c r="O1303" s="49">
        <v>0.18</v>
      </c>
      <c r="P1303" s="56">
        <f t="shared" si="20"/>
        <v>248.39999999999998</v>
      </c>
      <c r="Q1303">
        <v>1131.6000000000001</v>
      </c>
      <c r="R1303" s="58">
        <v>36</v>
      </c>
      <c r="S1303" s="31">
        <v>1167.6000000000001</v>
      </c>
    </row>
    <row r="1304" spans="1:19" x14ac:dyDescent="0.35">
      <c r="A1304" s="52">
        <v>43922</v>
      </c>
      <c r="B1304" s="33" t="s">
        <v>2664</v>
      </c>
      <c r="C1304" t="s">
        <v>2665</v>
      </c>
      <c r="D1304" s="33" t="s">
        <v>25</v>
      </c>
      <c r="E1304" s="33" t="s">
        <v>115</v>
      </c>
      <c r="F1304" s="33" t="s">
        <v>27</v>
      </c>
      <c r="G1304" t="s">
        <v>9</v>
      </c>
      <c r="H1304" s="33" t="s">
        <v>33</v>
      </c>
      <c r="I1304" t="s">
        <v>47</v>
      </c>
      <c r="J1304" s="33" t="s">
        <v>38</v>
      </c>
      <c r="K1304" t="s">
        <v>39</v>
      </c>
      <c r="L1304" s="33" t="s">
        <v>46</v>
      </c>
      <c r="M1304">
        <v>20</v>
      </c>
      <c r="N1304" s="33">
        <v>32</v>
      </c>
      <c r="O1304" s="49">
        <v>0.2</v>
      </c>
      <c r="P1304" s="56">
        <f t="shared" si="20"/>
        <v>128</v>
      </c>
      <c r="Q1304">
        <v>512</v>
      </c>
      <c r="R1304" s="58">
        <v>45</v>
      </c>
      <c r="S1304" s="31">
        <v>557</v>
      </c>
    </row>
    <row r="1305" spans="1:19" x14ac:dyDescent="0.35">
      <c r="A1305" s="52">
        <v>43243</v>
      </c>
      <c r="B1305" s="33" t="s">
        <v>2666</v>
      </c>
      <c r="C1305" t="s">
        <v>2667</v>
      </c>
      <c r="D1305" s="33" t="s">
        <v>26</v>
      </c>
      <c r="E1305" s="33" t="s">
        <v>106</v>
      </c>
      <c r="F1305" s="33" t="s">
        <v>28</v>
      </c>
      <c r="G1305" t="s">
        <v>6</v>
      </c>
      <c r="H1305" s="33" t="s">
        <v>33</v>
      </c>
      <c r="I1305" t="s">
        <v>44</v>
      </c>
      <c r="J1305" s="33" t="s">
        <v>35</v>
      </c>
      <c r="K1305" t="s">
        <v>40</v>
      </c>
      <c r="L1305" s="33" t="s">
        <v>45</v>
      </c>
      <c r="M1305">
        <v>724</v>
      </c>
      <c r="N1305" s="33">
        <v>6</v>
      </c>
      <c r="O1305" s="49">
        <v>0.16</v>
      </c>
      <c r="P1305" s="56">
        <f t="shared" si="20"/>
        <v>695.04</v>
      </c>
      <c r="Q1305">
        <v>3648.96</v>
      </c>
      <c r="R1305" s="58">
        <v>20</v>
      </c>
      <c r="S1305" s="31">
        <v>3668.96</v>
      </c>
    </row>
    <row r="1306" spans="1:19" x14ac:dyDescent="0.35">
      <c r="A1306" s="52">
        <v>44147</v>
      </c>
      <c r="B1306" s="33" t="s">
        <v>2668</v>
      </c>
      <c r="C1306" t="s">
        <v>2669</v>
      </c>
      <c r="D1306" s="33" t="s">
        <v>24</v>
      </c>
      <c r="E1306" s="33" t="s">
        <v>68</v>
      </c>
      <c r="F1306" s="33" t="s">
        <v>27</v>
      </c>
      <c r="G1306" t="s">
        <v>10</v>
      </c>
      <c r="H1306" s="33" t="s">
        <v>30</v>
      </c>
      <c r="I1306" t="s">
        <v>48</v>
      </c>
      <c r="J1306" s="33" t="s">
        <v>34</v>
      </c>
      <c r="K1306" t="s">
        <v>39</v>
      </c>
      <c r="L1306" s="33" t="s">
        <v>44</v>
      </c>
      <c r="M1306">
        <v>297</v>
      </c>
      <c r="N1306" s="33">
        <v>4</v>
      </c>
      <c r="O1306" s="49">
        <v>0.08</v>
      </c>
      <c r="P1306" s="56">
        <f t="shared" si="20"/>
        <v>95.04</v>
      </c>
      <c r="Q1306">
        <v>1092.96</v>
      </c>
      <c r="R1306" s="58">
        <v>40</v>
      </c>
      <c r="S1306" s="31">
        <v>1132.96</v>
      </c>
    </row>
    <row r="1307" spans="1:19" x14ac:dyDescent="0.35">
      <c r="A1307" s="52">
        <v>43551</v>
      </c>
      <c r="B1307" s="33" t="s">
        <v>2670</v>
      </c>
      <c r="C1307" t="s">
        <v>2671</v>
      </c>
      <c r="D1307" s="33" t="s">
        <v>26</v>
      </c>
      <c r="E1307" s="33" t="s">
        <v>52</v>
      </c>
      <c r="F1307" s="33" t="s">
        <v>27</v>
      </c>
      <c r="G1307" t="s">
        <v>12</v>
      </c>
      <c r="H1307" s="33" t="s">
        <v>30</v>
      </c>
      <c r="I1307" t="s">
        <v>45</v>
      </c>
      <c r="J1307" s="33" t="s">
        <v>37</v>
      </c>
      <c r="K1307" t="s">
        <v>41</v>
      </c>
      <c r="L1307" s="33" t="s">
        <v>43</v>
      </c>
      <c r="M1307">
        <v>73</v>
      </c>
      <c r="N1307" s="33">
        <v>15</v>
      </c>
      <c r="O1307" s="49">
        <v>0.13</v>
      </c>
      <c r="P1307" s="56">
        <f t="shared" si="20"/>
        <v>142.35000000000002</v>
      </c>
      <c r="Q1307">
        <v>952.65000000000009</v>
      </c>
      <c r="R1307" s="58">
        <v>40</v>
      </c>
      <c r="S1307" s="31">
        <v>992.65000000000009</v>
      </c>
    </row>
    <row r="1308" spans="1:19" x14ac:dyDescent="0.35">
      <c r="A1308" s="52">
        <v>43484</v>
      </c>
      <c r="B1308" s="33" t="s">
        <v>2672</v>
      </c>
      <c r="C1308" t="s">
        <v>2673</v>
      </c>
      <c r="D1308" s="33" t="s">
        <v>25</v>
      </c>
      <c r="E1308" s="33" t="s">
        <v>68</v>
      </c>
      <c r="F1308" s="33" t="s">
        <v>29</v>
      </c>
      <c r="G1308" t="s">
        <v>6</v>
      </c>
      <c r="H1308" s="33" t="s">
        <v>32</v>
      </c>
      <c r="I1308" t="s">
        <v>46</v>
      </c>
      <c r="J1308" s="33" t="s">
        <v>34</v>
      </c>
      <c r="K1308" t="s">
        <v>42</v>
      </c>
      <c r="L1308" s="33" t="s">
        <v>46</v>
      </c>
      <c r="M1308">
        <v>289</v>
      </c>
      <c r="N1308" s="33">
        <v>10</v>
      </c>
      <c r="O1308" s="49">
        <v>0.1</v>
      </c>
      <c r="P1308" s="56">
        <f t="shared" si="20"/>
        <v>289</v>
      </c>
      <c r="Q1308">
        <v>2601</v>
      </c>
      <c r="R1308" s="58">
        <v>48</v>
      </c>
      <c r="S1308" s="31">
        <v>2649</v>
      </c>
    </row>
    <row r="1309" spans="1:19" x14ac:dyDescent="0.35">
      <c r="A1309" s="52">
        <v>43779</v>
      </c>
      <c r="B1309" s="33" t="s">
        <v>2674</v>
      </c>
      <c r="C1309" t="s">
        <v>2675</v>
      </c>
      <c r="D1309" s="33" t="s">
        <v>25</v>
      </c>
      <c r="E1309" s="33" t="s">
        <v>85</v>
      </c>
      <c r="F1309" s="33" t="s">
        <v>29</v>
      </c>
      <c r="G1309" t="s">
        <v>12</v>
      </c>
      <c r="H1309" s="33" t="s">
        <v>30</v>
      </c>
      <c r="I1309" t="s">
        <v>48</v>
      </c>
      <c r="J1309" s="33" t="s">
        <v>35</v>
      </c>
      <c r="K1309" t="s">
        <v>42</v>
      </c>
      <c r="L1309" s="33" t="s">
        <v>43</v>
      </c>
      <c r="M1309">
        <v>1110</v>
      </c>
      <c r="N1309" s="33">
        <v>6</v>
      </c>
      <c r="O1309" s="49">
        <v>0.13</v>
      </c>
      <c r="P1309" s="56">
        <f t="shared" si="20"/>
        <v>865.80000000000007</v>
      </c>
      <c r="Q1309">
        <v>5794.2</v>
      </c>
      <c r="R1309" s="58">
        <v>43</v>
      </c>
      <c r="S1309" s="31">
        <v>5837.2</v>
      </c>
    </row>
    <row r="1310" spans="1:19" x14ac:dyDescent="0.35">
      <c r="A1310" s="52">
        <v>42707</v>
      </c>
      <c r="B1310" s="33" t="s">
        <v>2676</v>
      </c>
      <c r="C1310" t="s">
        <v>2677</v>
      </c>
      <c r="D1310" s="33" t="s">
        <v>25</v>
      </c>
      <c r="E1310" s="33" t="s">
        <v>78</v>
      </c>
      <c r="F1310" s="33" t="s">
        <v>28</v>
      </c>
      <c r="G1310" t="s">
        <v>10</v>
      </c>
      <c r="H1310" s="33" t="s">
        <v>30</v>
      </c>
      <c r="I1310" t="s">
        <v>47</v>
      </c>
      <c r="J1310" s="33" t="s">
        <v>38</v>
      </c>
      <c r="K1310" t="s">
        <v>41</v>
      </c>
      <c r="L1310" s="33" t="s">
        <v>46</v>
      </c>
      <c r="M1310">
        <v>17</v>
      </c>
      <c r="N1310" s="33">
        <v>16</v>
      </c>
      <c r="O1310" s="49">
        <v>0.09</v>
      </c>
      <c r="P1310" s="56">
        <f t="shared" si="20"/>
        <v>24.48</v>
      </c>
      <c r="Q1310">
        <v>247.52</v>
      </c>
      <c r="R1310" s="58">
        <v>35</v>
      </c>
      <c r="S1310" s="31">
        <v>282.52</v>
      </c>
    </row>
    <row r="1311" spans="1:19" x14ac:dyDescent="0.35">
      <c r="A1311" s="52">
        <v>42656</v>
      </c>
      <c r="B1311" s="33" t="s">
        <v>2678</v>
      </c>
      <c r="C1311" t="s">
        <v>2679</v>
      </c>
      <c r="D1311" s="33" t="s">
        <v>24</v>
      </c>
      <c r="E1311" s="33" t="s">
        <v>106</v>
      </c>
      <c r="F1311" s="33" t="s">
        <v>27</v>
      </c>
      <c r="G1311" t="s">
        <v>7</v>
      </c>
      <c r="H1311" s="33" t="s">
        <v>31</v>
      </c>
      <c r="I1311" t="s">
        <v>45</v>
      </c>
      <c r="J1311" s="33" t="s">
        <v>35</v>
      </c>
      <c r="K1311" t="s">
        <v>41</v>
      </c>
      <c r="L1311" s="33" t="s">
        <v>46</v>
      </c>
      <c r="M1311">
        <v>833</v>
      </c>
      <c r="N1311" s="33">
        <v>6</v>
      </c>
      <c r="O1311" s="49">
        <v>0.11</v>
      </c>
      <c r="P1311" s="56">
        <f t="shared" si="20"/>
        <v>549.78</v>
      </c>
      <c r="Q1311">
        <v>4448.22</v>
      </c>
      <c r="R1311" s="58">
        <v>24</v>
      </c>
      <c r="S1311" s="31">
        <v>4472.22</v>
      </c>
    </row>
    <row r="1312" spans="1:19" x14ac:dyDescent="0.35">
      <c r="A1312" s="52">
        <v>44349</v>
      </c>
      <c r="B1312" s="33" t="s">
        <v>2680</v>
      </c>
      <c r="C1312" t="s">
        <v>2681</v>
      </c>
      <c r="D1312" s="33" t="s">
        <v>26</v>
      </c>
      <c r="E1312" s="33" t="s">
        <v>55</v>
      </c>
      <c r="F1312" s="33" t="s">
        <v>29</v>
      </c>
      <c r="G1312" t="s">
        <v>12</v>
      </c>
      <c r="H1312" s="33" t="s">
        <v>32</v>
      </c>
      <c r="I1312" t="s">
        <v>48</v>
      </c>
      <c r="J1312" s="33" t="s">
        <v>35</v>
      </c>
      <c r="K1312" t="s">
        <v>40</v>
      </c>
      <c r="L1312" s="33" t="s">
        <v>46</v>
      </c>
      <c r="M1312">
        <v>1012</v>
      </c>
      <c r="N1312" s="33">
        <v>10</v>
      </c>
      <c r="O1312" s="49">
        <v>0.18</v>
      </c>
      <c r="P1312" s="56">
        <f t="shared" si="20"/>
        <v>1821.6</v>
      </c>
      <c r="Q1312">
        <v>8298.4000000000015</v>
      </c>
      <c r="R1312" s="58">
        <v>45</v>
      </c>
      <c r="S1312" s="31">
        <v>8343.4000000000015</v>
      </c>
    </row>
    <row r="1313" spans="1:19" x14ac:dyDescent="0.35">
      <c r="A1313" s="52">
        <v>44437</v>
      </c>
      <c r="B1313" s="33" t="s">
        <v>2682</v>
      </c>
      <c r="C1313" t="s">
        <v>2683</v>
      </c>
      <c r="D1313" s="33" t="s">
        <v>24</v>
      </c>
      <c r="E1313" s="33" t="s">
        <v>78</v>
      </c>
      <c r="F1313" s="33" t="s">
        <v>29</v>
      </c>
      <c r="G1313" t="s">
        <v>6</v>
      </c>
      <c r="H1313" s="33" t="s">
        <v>33</v>
      </c>
      <c r="I1313" t="s">
        <v>48</v>
      </c>
      <c r="J1313" s="33" t="s">
        <v>34</v>
      </c>
      <c r="K1313" t="s">
        <v>42</v>
      </c>
      <c r="L1313" s="33" t="s">
        <v>46</v>
      </c>
      <c r="M1313">
        <v>286</v>
      </c>
      <c r="N1313" s="33">
        <v>4</v>
      </c>
      <c r="O1313" s="49">
        <v>0.2</v>
      </c>
      <c r="P1313" s="56">
        <f t="shared" si="20"/>
        <v>228.8</v>
      </c>
      <c r="Q1313">
        <v>915.2</v>
      </c>
      <c r="R1313" s="58">
        <v>38</v>
      </c>
      <c r="S1313" s="31">
        <v>953.2</v>
      </c>
    </row>
    <row r="1314" spans="1:19" x14ac:dyDescent="0.35">
      <c r="A1314" s="52">
        <v>43693</v>
      </c>
      <c r="B1314" s="33" t="s">
        <v>2684</v>
      </c>
      <c r="C1314" t="s">
        <v>2685</v>
      </c>
      <c r="D1314" s="33" t="s">
        <v>24</v>
      </c>
      <c r="E1314" s="33" t="s">
        <v>73</v>
      </c>
      <c r="F1314" s="33" t="s">
        <v>29</v>
      </c>
      <c r="G1314" t="s">
        <v>8</v>
      </c>
      <c r="H1314" s="33" t="s">
        <v>33</v>
      </c>
      <c r="I1314" t="s">
        <v>44</v>
      </c>
      <c r="J1314" s="33" t="s">
        <v>34</v>
      </c>
      <c r="K1314" t="s">
        <v>42</v>
      </c>
      <c r="L1314" s="33" t="s">
        <v>44</v>
      </c>
      <c r="M1314">
        <v>204</v>
      </c>
      <c r="N1314" s="33">
        <v>10</v>
      </c>
      <c r="O1314" s="49">
        <v>0.14000000000000001</v>
      </c>
      <c r="P1314" s="56">
        <f t="shared" si="20"/>
        <v>285.60000000000002</v>
      </c>
      <c r="Q1314">
        <v>1754.3999999999999</v>
      </c>
      <c r="R1314" s="58">
        <v>49</v>
      </c>
      <c r="S1314" s="31">
        <v>1803.3999999999999</v>
      </c>
    </row>
    <row r="1315" spans="1:19" x14ac:dyDescent="0.35">
      <c r="A1315" s="52">
        <v>44077</v>
      </c>
      <c r="B1315" s="33" t="s">
        <v>2686</v>
      </c>
      <c r="C1315" t="s">
        <v>2687</v>
      </c>
      <c r="D1315" s="33" t="s">
        <v>26</v>
      </c>
      <c r="E1315" s="33" t="s">
        <v>115</v>
      </c>
      <c r="F1315" s="33" t="s">
        <v>29</v>
      </c>
      <c r="G1315" t="s">
        <v>10</v>
      </c>
      <c r="H1315" s="33" t="s">
        <v>33</v>
      </c>
      <c r="I1315" t="s">
        <v>43</v>
      </c>
      <c r="J1315" s="33" t="s">
        <v>36</v>
      </c>
      <c r="K1315" t="s">
        <v>41</v>
      </c>
      <c r="L1315" s="33" t="s">
        <v>45</v>
      </c>
      <c r="M1315">
        <v>429</v>
      </c>
      <c r="N1315" s="33">
        <v>15</v>
      </c>
      <c r="O1315" s="49">
        <v>0.08</v>
      </c>
      <c r="P1315" s="56">
        <f t="shared" si="20"/>
        <v>514.79999999999995</v>
      </c>
      <c r="Q1315">
        <v>5920.2000000000007</v>
      </c>
      <c r="R1315" s="58">
        <v>42</v>
      </c>
      <c r="S1315" s="31">
        <v>5962.2000000000007</v>
      </c>
    </row>
    <row r="1316" spans="1:19" x14ac:dyDescent="0.35">
      <c r="A1316" s="52">
        <v>44447</v>
      </c>
      <c r="B1316" s="33" t="s">
        <v>2688</v>
      </c>
      <c r="C1316" t="s">
        <v>2689</v>
      </c>
      <c r="D1316" s="33" t="s">
        <v>24</v>
      </c>
      <c r="E1316" s="33" t="s">
        <v>106</v>
      </c>
      <c r="F1316" s="33" t="s">
        <v>28</v>
      </c>
      <c r="G1316" t="s">
        <v>6</v>
      </c>
      <c r="H1316" s="33" t="s">
        <v>30</v>
      </c>
      <c r="I1316" t="s">
        <v>46</v>
      </c>
      <c r="J1316" s="33" t="s">
        <v>35</v>
      </c>
      <c r="K1316" t="s">
        <v>42</v>
      </c>
      <c r="L1316" s="33" t="s">
        <v>46</v>
      </c>
      <c r="M1316">
        <v>830</v>
      </c>
      <c r="N1316" s="33">
        <v>4</v>
      </c>
      <c r="O1316" s="49">
        <v>0.18</v>
      </c>
      <c r="P1316" s="56">
        <f t="shared" si="20"/>
        <v>597.6</v>
      </c>
      <c r="Q1316">
        <v>2722.4</v>
      </c>
      <c r="R1316" s="58">
        <v>39</v>
      </c>
      <c r="S1316" s="31">
        <v>2761.4</v>
      </c>
    </row>
    <row r="1317" spans="1:19" x14ac:dyDescent="0.35">
      <c r="A1317" s="52">
        <v>43833</v>
      </c>
      <c r="B1317" s="33" t="s">
        <v>2690</v>
      </c>
      <c r="C1317" t="s">
        <v>2691</v>
      </c>
      <c r="D1317" s="33" t="s">
        <v>26</v>
      </c>
      <c r="E1317" s="33" t="s">
        <v>63</v>
      </c>
      <c r="F1317" s="33" t="s">
        <v>29</v>
      </c>
      <c r="G1317" t="s">
        <v>10</v>
      </c>
      <c r="H1317" s="33" t="s">
        <v>33</v>
      </c>
      <c r="I1317" t="s">
        <v>47</v>
      </c>
      <c r="J1317" s="33" t="s">
        <v>36</v>
      </c>
      <c r="K1317" t="s">
        <v>41</v>
      </c>
      <c r="L1317" s="33" t="s">
        <v>43</v>
      </c>
      <c r="M1317">
        <v>452</v>
      </c>
      <c r="N1317" s="33">
        <v>15</v>
      </c>
      <c r="O1317" s="49">
        <v>0.19</v>
      </c>
      <c r="P1317" s="56">
        <f t="shared" si="20"/>
        <v>1288.2</v>
      </c>
      <c r="Q1317">
        <v>5491.8</v>
      </c>
      <c r="R1317" s="58">
        <v>47</v>
      </c>
      <c r="S1317" s="31">
        <v>5538.8</v>
      </c>
    </row>
    <row r="1318" spans="1:19" x14ac:dyDescent="0.35">
      <c r="A1318" s="52">
        <v>43809</v>
      </c>
      <c r="B1318" s="33" t="s">
        <v>2692</v>
      </c>
      <c r="C1318" t="s">
        <v>2693</v>
      </c>
      <c r="D1318" s="33" t="s">
        <v>25</v>
      </c>
      <c r="E1318" s="33" t="s">
        <v>115</v>
      </c>
      <c r="F1318" s="33" t="s">
        <v>27</v>
      </c>
      <c r="G1318" t="s">
        <v>8</v>
      </c>
      <c r="H1318" s="33" t="s">
        <v>30</v>
      </c>
      <c r="I1318" t="s">
        <v>44</v>
      </c>
      <c r="J1318" s="33" t="s">
        <v>35</v>
      </c>
      <c r="K1318" t="s">
        <v>39</v>
      </c>
      <c r="L1318" s="33" t="s">
        <v>43</v>
      </c>
      <c r="M1318">
        <v>728</v>
      </c>
      <c r="N1318" s="33">
        <v>10</v>
      </c>
      <c r="O1318" s="49">
        <v>0.14000000000000001</v>
      </c>
      <c r="P1318" s="56">
        <f t="shared" si="20"/>
        <v>1019.2</v>
      </c>
      <c r="Q1318">
        <v>6260.8</v>
      </c>
      <c r="R1318" s="58">
        <v>46</v>
      </c>
      <c r="S1318" s="31">
        <v>6306.8</v>
      </c>
    </row>
    <row r="1319" spans="1:19" x14ac:dyDescent="0.35">
      <c r="A1319" s="52">
        <v>42426</v>
      </c>
      <c r="B1319" s="33" t="s">
        <v>2694</v>
      </c>
      <c r="C1319" t="s">
        <v>2695</v>
      </c>
      <c r="D1319" s="33" t="s">
        <v>26</v>
      </c>
      <c r="E1319" s="33" t="s">
        <v>106</v>
      </c>
      <c r="F1319" s="33" t="s">
        <v>27</v>
      </c>
      <c r="G1319" t="s">
        <v>10</v>
      </c>
      <c r="H1319" s="33" t="s">
        <v>33</v>
      </c>
      <c r="I1319" t="s">
        <v>43</v>
      </c>
      <c r="J1319" s="33" t="s">
        <v>38</v>
      </c>
      <c r="K1319" t="s">
        <v>41</v>
      </c>
      <c r="L1319" s="33" t="s">
        <v>46</v>
      </c>
      <c r="M1319">
        <v>20</v>
      </c>
      <c r="N1319" s="33">
        <v>40</v>
      </c>
      <c r="O1319" s="49">
        <v>0.14000000000000001</v>
      </c>
      <c r="P1319" s="56">
        <f t="shared" si="20"/>
        <v>112.00000000000001</v>
      </c>
      <c r="Q1319">
        <v>688</v>
      </c>
      <c r="R1319" s="58">
        <v>22</v>
      </c>
      <c r="S1319" s="31">
        <v>710</v>
      </c>
    </row>
    <row r="1320" spans="1:19" x14ac:dyDescent="0.35">
      <c r="A1320" s="52">
        <v>42836</v>
      </c>
      <c r="B1320" s="33" t="s">
        <v>2696</v>
      </c>
      <c r="C1320" t="s">
        <v>2697</v>
      </c>
      <c r="D1320" s="33" t="s">
        <v>26</v>
      </c>
      <c r="E1320" s="33" t="s">
        <v>58</v>
      </c>
      <c r="F1320" s="33" t="s">
        <v>27</v>
      </c>
      <c r="G1320" t="s">
        <v>8</v>
      </c>
      <c r="H1320" s="33" t="s">
        <v>30</v>
      </c>
      <c r="I1320" t="s">
        <v>48</v>
      </c>
      <c r="J1320" s="33" t="s">
        <v>35</v>
      </c>
      <c r="K1320" t="s">
        <v>39</v>
      </c>
      <c r="L1320" s="33" t="s">
        <v>43</v>
      </c>
      <c r="M1320">
        <v>718</v>
      </c>
      <c r="N1320" s="33">
        <v>8</v>
      </c>
      <c r="O1320" s="49">
        <v>0.1</v>
      </c>
      <c r="P1320" s="56">
        <f t="shared" si="20"/>
        <v>574.4</v>
      </c>
      <c r="Q1320">
        <v>5169.6000000000004</v>
      </c>
      <c r="R1320" s="58">
        <v>35</v>
      </c>
      <c r="S1320" s="31">
        <v>5204.6000000000004</v>
      </c>
    </row>
    <row r="1321" spans="1:19" x14ac:dyDescent="0.35">
      <c r="A1321" s="52">
        <v>44065</v>
      </c>
      <c r="B1321" s="33" t="s">
        <v>2698</v>
      </c>
      <c r="C1321" t="s">
        <v>2699</v>
      </c>
      <c r="D1321" s="33" t="s">
        <v>24</v>
      </c>
      <c r="E1321" s="33" t="s">
        <v>85</v>
      </c>
      <c r="F1321" s="33" t="s">
        <v>29</v>
      </c>
      <c r="G1321" t="s">
        <v>9</v>
      </c>
      <c r="H1321" s="33" t="s">
        <v>33</v>
      </c>
      <c r="I1321" t="s">
        <v>44</v>
      </c>
      <c r="J1321" s="33" t="s">
        <v>34</v>
      </c>
      <c r="K1321" t="s">
        <v>39</v>
      </c>
      <c r="L1321" s="33" t="s">
        <v>45</v>
      </c>
      <c r="M1321">
        <v>228</v>
      </c>
      <c r="N1321" s="33">
        <v>4</v>
      </c>
      <c r="O1321" s="49">
        <v>0.14000000000000001</v>
      </c>
      <c r="P1321" s="56">
        <f t="shared" si="20"/>
        <v>127.68</v>
      </c>
      <c r="Q1321">
        <v>784.31999999999994</v>
      </c>
      <c r="R1321" s="58">
        <v>35</v>
      </c>
      <c r="S1321" s="31">
        <v>819.31999999999994</v>
      </c>
    </row>
    <row r="1322" spans="1:19" x14ac:dyDescent="0.35">
      <c r="A1322" s="52">
        <v>44059</v>
      </c>
      <c r="B1322" s="33" t="s">
        <v>2700</v>
      </c>
      <c r="C1322" t="s">
        <v>2701</v>
      </c>
      <c r="D1322" s="33" t="s">
        <v>26</v>
      </c>
      <c r="E1322" s="33" t="s">
        <v>85</v>
      </c>
      <c r="F1322" s="33" t="s">
        <v>27</v>
      </c>
      <c r="G1322" t="s">
        <v>7</v>
      </c>
      <c r="H1322" s="33" t="s">
        <v>31</v>
      </c>
      <c r="I1322" t="s">
        <v>47</v>
      </c>
      <c r="J1322" s="33" t="s">
        <v>38</v>
      </c>
      <c r="K1322" t="s">
        <v>41</v>
      </c>
      <c r="L1322" s="33" t="s">
        <v>45</v>
      </c>
      <c r="M1322">
        <v>15</v>
      </c>
      <c r="N1322" s="33">
        <v>16</v>
      </c>
      <c r="O1322" s="49">
        <v>0.13</v>
      </c>
      <c r="P1322" s="56">
        <f t="shared" si="20"/>
        <v>31.200000000000003</v>
      </c>
      <c r="Q1322">
        <v>208.8</v>
      </c>
      <c r="R1322" s="58">
        <v>24</v>
      </c>
      <c r="S1322" s="31">
        <v>232.8</v>
      </c>
    </row>
    <row r="1323" spans="1:19" x14ac:dyDescent="0.35">
      <c r="A1323" s="52">
        <v>44456</v>
      </c>
      <c r="B1323" s="33" t="s">
        <v>2702</v>
      </c>
      <c r="C1323" t="s">
        <v>2703</v>
      </c>
      <c r="D1323" s="33" t="s">
        <v>26</v>
      </c>
      <c r="E1323" s="33" t="s">
        <v>52</v>
      </c>
      <c r="F1323" s="33" t="s">
        <v>27</v>
      </c>
      <c r="G1323" t="s">
        <v>12</v>
      </c>
      <c r="H1323" s="33" t="s">
        <v>33</v>
      </c>
      <c r="I1323" t="s">
        <v>43</v>
      </c>
      <c r="J1323" s="33" t="s">
        <v>34</v>
      </c>
      <c r="K1323" t="s">
        <v>40</v>
      </c>
      <c r="L1323" s="33" t="s">
        <v>43</v>
      </c>
      <c r="M1323">
        <v>260</v>
      </c>
      <c r="N1323" s="33">
        <v>6</v>
      </c>
      <c r="O1323" s="49">
        <v>0.2</v>
      </c>
      <c r="P1323" s="56">
        <f t="shared" si="20"/>
        <v>312.00000000000006</v>
      </c>
      <c r="Q1323">
        <v>1248.0000000000002</v>
      </c>
      <c r="R1323" s="58">
        <v>22</v>
      </c>
      <c r="S1323" s="31">
        <v>1270.0000000000002</v>
      </c>
    </row>
    <row r="1324" spans="1:19" x14ac:dyDescent="0.35">
      <c r="A1324" s="52">
        <v>44390</v>
      </c>
      <c r="B1324" s="33" t="s">
        <v>2704</v>
      </c>
      <c r="C1324" t="s">
        <v>2705</v>
      </c>
      <c r="D1324" s="33" t="s">
        <v>24</v>
      </c>
      <c r="E1324" s="33" t="s">
        <v>106</v>
      </c>
      <c r="F1324" s="33" t="s">
        <v>27</v>
      </c>
      <c r="G1324" t="s">
        <v>7</v>
      </c>
      <c r="H1324" s="33" t="s">
        <v>30</v>
      </c>
      <c r="I1324" t="s">
        <v>43</v>
      </c>
      <c r="J1324" s="33" t="s">
        <v>37</v>
      </c>
      <c r="K1324" t="s">
        <v>42</v>
      </c>
      <c r="L1324" s="33" t="s">
        <v>46</v>
      </c>
      <c r="M1324">
        <v>21</v>
      </c>
      <c r="N1324" s="33">
        <v>20</v>
      </c>
      <c r="O1324" s="49">
        <v>0.17</v>
      </c>
      <c r="P1324" s="56">
        <f t="shared" si="20"/>
        <v>71.400000000000006</v>
      </c>
      <c r="Q1324">
        <v>348.59999999999997</v>
      </c>
      <c r="R1324" s="58">
        <v>45</v>
      </c>
      <c r="S1324" s="31">
        <v>393.59999999999997</v>
      </c>
    </row>
    <row r="1325" spans="1:19" x14ac:dyDescent="0.35">
      <c r="A1325" s="52">
        <v>43499</v>
      </c>
      <c r="B1325" s="33" t="s">
        <v>2706</v>
      </c>
      <c r="C1325" t="s">
        <v>2707</v>
      </c>
      <c r="D1325" s="33" t="s">
        <v>24</v>
      </c>
      <c r="E1325" s="33" t="s">
        <v>55</v>
      </c>
      <c r="F1325" s="33" t="s">
        <v>27</v>
      </c>
      <c r="G1325" t="s">
        <v>7</v>
      </c>
      <c r="H1325" s="33" t="s">
        <v>32</v>
      </c>
      <c r="I1325" t="s">
        <v>45</v>
      </c>
      <c r="J1325" s="33" t="s">
        <v>37</v>
      </c>
      <c r="K1325" t="s">
        <v>42</v>
      </c>
      <c r="L1325" s="33" t="s">
        <v>46</v>
      </c>
      <c r="M1325">
        <v>75</v>
      </c>
      <c r="N1325" s="33">
        <v>20</v>
      </c>
      <c r="O1325" s="49">
        <v>0.09</v>
      </c>
      <c r="P1325" s="56">
        <f t="shared" si="20"/>
        <v>135</v>
      </c>
      <c r="Q1325">
        <v>1365</v>
      </c>
      <c r="R1325" s="58">
        <v>38</v>
      </c>
      <c r="S1325" s="31">
        <v>1403</v>
      </c>
    </row>
    <row r="1326" spans="1:19" x14ac:dyDescent="0.35">
      <c r="A1326" s="52">
        <v>43820</v>
      </c>
      <c r="B1326" s="33" t="s">
        <v>2708</v>
      </c>
      <c r="C1326" t="s">
        <v>2709</v>
      </c>
      <c r="D1326" s="33" t="s">
        <v>24</v>
      </c>
      <c r="E1326" s="33" t="s">
        <v>85</v>
      </c>
      <c r="F1326" s="33" t="s">
        <v>29</v>
      </c>
      <c r="G1326" t="s">
        <v>9</v>
      </c>
      <c r="H1326" s="33" t="s">
        <v>31</v>
      </c>
      <c r="I1326" t="s">
        <v>47</v>
      </c>
      <c r="J1326" s="33" t="s">
        <v>37</v>
      </c>
      <c r="K1326" t="s">
        <v>42</v>
      </c>
      <c r="L1326" s="33" t="s">
        <v>46</v>
      </c>
      <c r="M1326">
        <v>39</v>
      </c>
      <c r="N1326" s="33">
        <v>15</v>
      </c>
      <c r="O1326" s="49">
        <v>0.09</v>
      </c>
      <c r="P1326" s="56">
        <f t="shared" si="20"/>
        <v>52.649999999999991</v>
      </c>
      <c r="Q1326">
        <v>532.35</v>
      </c>
      <c r="R1326" s="58">
        <v>27</v>
      </c>
      <c r="S1326" s="31">
        <v>559.35</v>
      </c>
    </row>
    <row r="1327" spans="1:19" x14ac:dyDescent="0.35">
      <c r="A1327" s="52">
        <v>44077</v>
      </c>
      <c r="B1327" s="33" t="s">
        <v>2710</v>
      </c>
      <c r="C1327" t="s">
        <v>2711</v>
      </c>
      <c r="D1327" s="33" t="s">
        <v>26</v>
      </c>
      <c r="E1327" s="33" t="s">
        <v>58</v>
      </c>
      <c r="F1327" s="33" t="s">
        <v>28</v>
      </c>
      <c r="G1327" t="s">
        <v>13</v>
      </c>
      <c r="H1327" s="33" t="s">
        <v>33</v>
      </c>
      <c r="I1327" t="s">
        <v>44</v>
      </c>
      <c r="J1327" s="33" t="s">
        <v>37</v>
      </c>
      <c r="K1327" t="s">
        <v>41</v>
      </c>
      <c r="L1327" s="33" t="s">
        <v>43</v>
      </c>
      <c r="M1327">
        <v>51</v>
      </c>
      <c r="N1327" s="33">
        <v>25</v>
      </c>
      <c r="O1327" s="49">
        <v>0.18</v>
      </c>
      <c r="P1327" s="56">
        <f t="shared" si="20"/>
        <v>229.5</v>
      </c>
      <c r="Q1327">
        <v>1045.5</v>
      </c>
      <c r="R1327" s="58">
        <v>20</v>
      </c>
      <c r="S1327" s="31">
        <v>1065.5</v>
      </c>
    </row>
    <row r="1328" spans="1:19" x14ac:dyDescent="0.35">
      <c r="A1328" s="52">
        <v>43251</v>
      </c>
      <c r="B1328" s="33" t="s">
        <v>2712</v>
      </c>
      <c r="C1328" t="s">
        <v>2713</v>
      </c>
      <c r="D1328" s="33" t="s">
        <v>26</v>
      </c>
      <c r="E1328" s="33" t="s">
        <v>78</v>
      </c>
      <c r="F1328" s="33" t="s">
        <v>27</v>
      </c>
      <c r="G1328" t="s">
        <v>9</v>
      </c>
      <c r="H1328" s="33" t="s">
        <v>33</v>
      </c>
      <c r="I1328" t="s">
        <v>47</v>
      </c>
      <c r="J1328" s="33" t="s">
        <v>35</v>
      </c>
      <c r="K1328" t="s">
        <v>41</v>
      </c>
      <c r="L1328" s="33" t="s">
        <v>43</v>
      </c>
      <c r="M1328">
        <v>851</v>
      </c>
      <c r="N1328" s="33">
        <v>8</v>
      </c>
      <c r="O1328" s="49">
        <v>0.16</v>
      </c>
      <c r="P1328" s="56">
        <f t="shared" si="20"/>
        <v>1089.28</v>
      </c>
      <c r="Q1328">
        <v>5718.7199999999993</v>
      </c>
      <c r="R1328" s="58">
        <v>33</v>
      </c>
      <c r="S1328" s="31">
        <v>5751.7199999999993</v>
      </c>
    </row>
    <row r="1329" spans="1:19" x14ac:dyDescent="0.35">
      <c r="A1329" s="52">
        <v>42381</v>
      </c>
      <c r="B1329" s="33" t="s">
        <v>2714</v>
      </c>
      <c r="C1329" t="s">
        <v>2715</v>
      </c>
      <c r="D1329" s="33" t="s">
        <v>24</v>
      </c>
      <c r="E1329" s="33" t="s">
        <v>73</v>
      </c>
      <c r="F1329" s="33" t="s">
        <v>29</v>
      </c>
      <c r="G1329" t="s">
        <v>9</v>
      </c>
      <c r="H1329" s="33" t="s">
        <v>33</v>
      </c>
      <c r="I1329" t="s">
        <v>48</v>
      </c>
      <c r="J1329" s="33" t="s">
        <v>36</v>
      </c>
      <c r="K1329" t="s">
        <v>40</v>
      </c>
      <c r="L1329" s="33" t="s">
        <v>45</v>
      </c>
      <c r="M1329">
        <v>432</v>
      </c>
      <c r="N1329" s="33">
        <v>6</v>
      </c>
      <c r="O1329" s="49">
        <v>0.1</v>
      </c>
      <c r="P1329" s="56">
        <f t="shared" si="20"/>
        <v>259.20000000000005</v>
      </c>
      <c r="Q1329">
        <v>2332.8000000000002</v>
      </c>
      <c r="R1329" s="58">
        <v>41</v>
      </c>
      <c r="S1329" s="31">
        <v>2373.8000000000002</v>
      </c>
    </row>
    <row r="1330" spans="1:19" x14ac:dyDescent="0.35">
      <c r="A1330" s="52">
        <v>43186</v>
      </c>
      <c r="B1330" s="33" t="s">
        <v>2716</v>
      </c>
      <c r="C1330" t="s">
        <v>2717</v>
      </c>
      <c r="D1330" s="33" t="s">
        <v>24</v>
      </c>
      <c r="E1330" s="33" t="s">
        <v>58</v>
      </c>
      <c r="F1330" s="33" t="s">
        <v>29</v>
      </c>
      <c r="G1330" t="s">
        <v>9</v>
      </c>
      <c r="H1330" s="33" t="s">
        <v>32</v>
      </c>
      <c r="I1330" t="s">
        <v>47</v>
      </c>
      <c r="J1330" s="33" t="s">
        <v>37</v>
      </c>
      <c r="K1330" t="s">
        <v>41</v>
      </c>
      <c r="L1330" s="33" t="s">
        <v>44</v>
      </c>
      <c r="M1330">
        <v>74</v>
      </c>
      <c r="N1330" s="33">
        <v>20</v>
      </c>
      <c r="O1330" s="49">
        <v>0.11</v>
      </c>
      <c r="P1330" s="56">
        <f t="shared" si="20"/>
        <v>162.80000000000001</v>
      </c>
      <c r="Q1330">
        <v>1317.2</v>
      </c>
      <c r="R1330" s="58">
        <v>46</v>
      </c>
      <c r="S1330" s="31">
        <v>1363.2</v>
      </c>
    </row>
    <row r="1331" spans="1:19" x14ac:dyDescent="0.35">
      <c r="A1331" s="52">
        <v>42995</v>
      </c>
      <c r="B1331" s="33" t="s">
        <v>2718</v>
      </c>
      <c r="C1331" t="s">
        <v>2719</v>
      </c>
      <c r="D1331" s="33" t="s">
        <v>24</v>
      </c>
      <c r="E1331" s="33" t="s">
        <v>73</v>
      </c>
      <c r="F1331" s="33" t="s">
        <v>27</v>
      </c>
      <c r="G1331" t="s">
        <v>13</v>
      </c>
      <c r="H1331" s="33" t="s">
        <v>31</v>
      </c>
      <c r="I1331" t="s">
        <v>46</v>
      </c>
      <c r="J1331" s="33" t="s">
        <v>36</v>
      </c>
      <c r="K1331" t="s">
        <v>41</v>
      </c>
      <c r="L1331" s="33" t="s">
        <v>44</v>
      </c>
      <c r="M1331">
        <v>288</v>
      </c>
      <c r="N1331" s="33">
        <v>12</v>
      </c>
      <c r="O1331" s="49">
        <v>0.1</v>
      </c>
      <c r="P1331" s="56">
        <f t="shared" si="20"/>
        <v>345.6</v>
      </c>
      <c r="Q1331">
        <v>3110.4</v>
      </c>
      <c r="R1331" s="58">
        <v>27</v>
      </c>
      <c r="S1331" s="31">
        <v>3137.4</v>
      </c>
    </row>
    <row r="1332" spans="1:19" x14ac:dyDescent="0.35">
      <c r="A1332" s="52">
        <v>44300</v>
      </c>
      <c r="B1332" s="33" t="s">
        <v>2720</v>
      </c>
      <c r="C1332" t="s">
        <v>2721</v>
      </c>
      <c r="D1332" s="33" t="s">
        <v>24</v>
      </c>
      <c r="E1332" s="33" t="s">
        <v>68</v>
      </c>
      <c r="F1332" s="33" t="s">
        <v>29</v>
      </c>
      <c r="G1332" t="s">
        <v>6</v>
      </c>
      <c r="H1332" s="33" t="s">
        <v>32</v>
      </c>
      <c r="I1332" t="s">
        <v>43</v>
      </c>
      <c r="J1332" s="33" t="s">
        <v>36</v>
      </c>
      <c r="K1332" t="s">
        <v>40</v>
      </c>
      <c r="L1332" s="33" t="s">
        <v>43</v>
      </c>
      <c r="M1332">
        <v>390</v>
      </c>
      <c r="N1332" s="33">
        <v>6</v>
      </c>
      <c r="O1332" s="49">
        <v>0.08</v>
      </c>
      <c r="P1332" s="56">
        <f t="shared" si="20"/>
        <v>187.2</v>
      </c>
      <c r="Q1332">
        <v>2152.8000000000002</v>
      </c>
      <c r="R1332" s="58">
        <v>24</v>
      </c>
      <c r="S1332" s="31">
        <v>2176.8000000000002</v>
      </c>
    </row>
    <row r="1333" spans="1:19" x14ac:dyDescent="0.35">
      <c r="A1333" s="52">
        <v>44341</v>
      </c>
      <c r="B1333" s="33" t="s">
        <v>2722</v>
      </c>
      <c r="C1333" t="s">
        <v>2723</v>
      </c>
      <c r="D1333" s="33" t="s">
        <v>25</v>
      </c>
      <c r="E1333" s="33" t="s">
        <v>52</v>
      </c>
      <c r="F1333" s="33" t="s">
        <v>28</v>
      </c>
      <c r="G1333" t="s">
        <v>10</v>
      </c>
      <c r="H1333" s="33" t="s">
        <v>30</v>
      </c>
      <c r="I1333" t="s">
        <v>43</v>
      </c>
      <c r="J1333" s="33" t="s">
        <v>35</v>
      </c>
      <c r="K1333" t="s">
        <v>39</v>
      </c>
      <c r="L1333" s="33" t="s">
        <v>43</v>
      </c>
      <c r="M1333">
        <v>1139</v>
      </c>
      <c r="N1333" s="33">
        <v>4</v>
      </c>
      <c r="O1333" s="49">
        <v>0.18</v>
      </c>
      <c r="P1333" s="56">
        <f t="shared" si="20"/>
        <v>820.07999999999993</v>
      </c>
      <c r="Q1333">
        <v>3735.92</v>
      </c>
      <c r="R1333" s="58">
        <v>23</v>
      </c>
      <c r="S1333" s="31">
        <v>3758.92</v>
      </c>
    </row>
    <row r="1334" spans="1:19" x14ac:dyDescent="0.35">
      <c r="A1334" s="52">
        <v>44329</v>
      </c>
      <c r="B1334" s="33" t="s">
        <v>2724</v>
      </c>
      <c r="C1334" t="s">
        <v>2725</v>
      </c>
      <c r="D1334" s="33" t="s">
        <v>24</v>
      </c>
      <c r="E1334" s="33" t="s">
        <v>85</v>
      </c>
      <c r="F1334" s="33" t="s">
        <v>29</v>
      </c>
      <c r="G1334" t="s">
        <v>13</v>
      </c>
      <c r="H1334" s="33" t="s">
        <v>30</v>
      </c>
      <c r="I1334" t="s">
        <v>43</v>
      </c>
      <c r="J1334" s="33" t="s">
        <v>35</v>
      </c>
      <c r="K1334" t="s">
        <v>42</v>
      </c>
      <c r="L1334" s="33" t="s">
        <v>43</v>
      </c>
      <c r="M1334">
        <v>1164</v>
      </c>
      <c r="N1334" s="33">
        <v>4</v>
      </c>
      <c r="O1334" s="49">
        <v>0.16</v>
      </c>
      <c r="P1334" s="56">
        <f t="shared" si="20"/>
        <v>744.96</v>
      </c>
      <c r="Q1334">
        <v>3911.04</v>
      </c>
      <c r="R1334" s="58">
        <v>24</v>
      </c>
      <c r="S1334" s="31">
        <v>3935.04</v>
      </c>
    </row>
    <row r="1335" spans="1:19" x14ac:dyDescent="0.35">
      <c r="A1335" s="52">
        <v>42208</v>
      </c>
      <c r="B1335" s="33" t="s">
        <v>2726</v>
      </c>
      <c r="C1335" t="s">
        <v>2727</v>
      </c>
      <c r="D1335" s="33" t="s">
        <v>24</v>
      </c>
      <c r="E1335" s="33" t="s">
        <v>73</v>
      </c>
      <c r="F1335" s="33" t="s">
        <v>28</v>
      </c>
      <c r="G1335" t="s">
        <v>10</v>
      </c>
      <c r="H1335" s="33" t="s">
        <v>31</v>
      </c>
      <c r="I1335" t="s">
        <v>44</v>
      </c>
      <c r="J1335" s="33" t="s">
        <v>34</v>
      </c>
      <c r="K1335" t="s">
        <v>42</v>
      </c>
      <c r="L1335" s="33" t="s">
        <v>45</v>
      </c>
      <c r="M1335">
        <v>241</v>
      </c>
      <c r="N1335" s="33">
        <v>4</v>
      </c>
      <c r="O1335" s="49">
        <v>0.17</v>
      </c>
      <c r="P1335" s="56">
        <f t="shared" si="20"/>
        <v>163.88000000000002</v>
      </c>
      <c r="Q1335">
        <v>800.12</v>
      </c>
      <c r="R1335" s="58">
        <v>26</v>
      </c>
      <c r="S1335" s="31">
        <v>826.12</v>
      </c>
    </row>
    <row r="1336" spans="1:19" x14ac:dyDescent="0.35">
      <c r="A1336" s="52">
        <v>44142</v>
      </c>
      <c r="B1336" s="33" t="s">
        <v>2728</v>
      </c>
      <c r="C1336" t="s">
        <v>2729</v>
      </c>
      <c r="D1336" s="33" t="s">
        <v>24</v>
      </c>
      <c r="E1336" s="33" t="s">
        <v>73</v>
      </c>
      <c r="F1336" s="33" t="s">
        <v>27</v>
      </c>
      <c r="G1336" t="s">
        <v>12</v>
      </c>
      <c r="H1336" s="33" t="s">
        <v>33</v>
      </c>
      <c r="I1336" t="s">
        <v>43</v>
      </c>
      <c r="J1336" s="33" t="s">
        <v>37</v>
      </c>
      <c r="K1336" t="s">
        <v>41</v>
      </c>
      <c r="L1336" s="33" t="s">
        <v>44</v>
      </c>
      <c r="M1336">
        <v>88</v>
      </c>
      <c r="N1336" s="33">
        <v>20</v>
      </c>
      <c r="O1336" s="49">
        <v>0.17</v>
      </c>
      <c r="P1336" s="56">
        <f t="shared" si="20"/>
        <v>299.20000000000005</v>
      </c>
      <c r="Q1336">
        <v>1460.7999999999997</v>
      </c>
      <c r="R1336" s="58">
        <v>21</v>
      </c>
      <c r="S1336" s="31">
        <v>1481.7999999999997</v>
      </c>
    </row>
    <row r="1337" spans="1:19" x14ac:dyDescent="0.35">
      <c r="A1337" s="52">
        <v>43387</v>
      </c>
      <c r="B1337" s="33" t="s">
        <v>2730</v>
      </c>
      <c r="C1337" t="s">
        <v>2731</v>
      </c>
      <c r="D1337" s="33" t="s">
        <v>24</v>
      </c>
      <c r="E1337" s="33" t="s">
        <v>115</v>
      </c>
      <c r="F1337" s="33" t="s">
        <v>28</v>
      </c>
      <c r="G1337" t="s">
        <v>12</v>
      </c>
      <c r="H1337" s="33" t="s">
        <v>33</v>
      </c>
      <c r="I1337" t="s">
        <v>48</v>
      </c>
      <c r="J1337" s="33" t="s">
        <v>37</v>
      </c>
      <c r="K1337" t="s">
        <v>40</v>
      </c>
      <c r="L1337" s="33" t="s">
        <v>46</v>
      </c>
      <c r="M1337">
        <v>25</v>
      </c>
      <c r="N1337" s="33">
        <v>20</v>
      </c>
      <c r="O1337" s="49">
        <v>0.18</v>
      </c>
      <c r="P1337" s="56">
        <f t="shared" si="20"/>
        <v>89.999999999999986</v>
      </c>
      <c r="Q1337">
        <v>410.00000000000006</v>
      </c>
      <c r="R1337" s="58">
        <v>36</v>
      </c>
      <c r="S1337" s="31">
        <v>446.00000000000006</v>
      </c>
    </row>
    <row r="1338" spans="1:19" x14ac:dyDescent="0.35">
      <c r="A1338" s="52">
        <v>43981</v>
      </c>
      <c r="B1338" s="33" t="s">
        <v>2732</v>
      </c>
      <c r="C1338" t="s">
        <v>2733</v>
      </c>
      <c r="D1338" s="33" t="s">
        <v>25</v>
      </c>
      <c r="E1338" s="33" t="s">
        <v>78</v>
      </c>
      <c r="F1338" s="33" t="s">
        <v>29</v>
      </c>
      <c r="G1338" t="s">
        <v>11</v>
      </c>
      <c r="H1338" s="33" t="s">
        <v>30</v>
      </c>
      <c r="I1338" t="s">
        <v>44</v>
      </c>
      <c r="J1338" s="33" t="s">
        <v>38</v>
      </c>
      <c r="K1338" t="s">
        <v>41</v>
      </c>
      <c r="L1338" s="33" t="s">
        <v>45</v>
      </c>
      <c r="M1338">
        <v>11</v>
      </c>
      <c r="N1338" s="33">
        <v>16</v>
      </c>
      <c r="O1338" s="49">
        <v>0.11</v>
      </c>
      <c r="P1338" s="56">
        <f t="shared" si="20"/>
        <v>19.36</v>
      </c>
      <c r="Q1338">
        <v>156.64000000000001</v>
      </c>
      <c r="R1338" s="58">
        <v>45</v>
      </c>
      <c r="S1338" s="31">
        <v>201.64000000000001</v>
      </c>
    </row>
    <row r="1339" spans="1:19" x14ac:dyDescent="0.35">
      <c r="A1339" s="52">
        <v>42477</v>
      </c>
      <c r="B1339" s="33" t="s">
        <v>2734</v>
      </c>
      <c r="C1339" t="s">
        <v>2735</v>
      </c>
      <c r="D1339" s="33" t="s">
        <v>24</v>
      </c>
      <c r="E1339" s="33" t="s">
        <v>68</v>
      </c>
      <c r="F1339" s="33" t="s">
        <v>28</v>
      </c>
      <c r="G1339" t="s">
        <v>7</v>
      </c>
      <c r="H1339" s="33" t="s">
        <v>32</v>
      </c>
      <c r="I1339" t="s">
        <v>46</v>
      </c>
      <c r="J1339" s="33" t="s">
        <v>36</v>
      </c>
      <c r="K1339" t="s">
        <v>42</v>
      </c>
      <c r="L1339" s="33" t="s">
        <v>43</v>
      </c>
      <c r="M1339">
        <v>402</v>
      </c>
      <c r="N1339" s="33">
        <v>6</v>
      </c>
      <c r="O1339" s="49">
        <v>0.13</v>
      </c>
      <c r="P1339" s="56">
        <f t="shared" si="20"/>
        <v>313.56</v>
      </c>
      <c r="Q1339">
        <v>2098.44</v>
      </c>
      <c r="R1339" s="58">
        <v>38</v>
      </c>
      <c r="S1339" s="31">
        <v>2136.44</v>
      </c>
    </row>
    <row r="1340" spans="1:19" x14ac:dyDescent="0.35">
      <c r="A1340" s="52">
        <v>42495</v>
      </c>
      <c r="B1340" s="33" t="s">
        <v>2736</v>
      </c>
      <c r="C1340" t="s">
        <v>2737</v>
      </c>
      <c r="D1340" s="33" t="s">
        <v>24</v>
      </c>
      <c r="E1340" s="33" t="s">
        <v>85</v>
      </c>
      <c r="F1340" s="33" t="s">
        <v>29</v>
      </c>
      <c r="G1340" t="s">
        <v>7</v>
      </c>
      <c r="H1340" s="33" t="s">
        <v>31</v>
      </c>
      <c r="I1340" t="s">
        <v>47</v>
      </c>
      <c r="J1340" s="33" t="s">
        <v>38</v>
      </c>
      <c r="K1340" t="s">
        <v>39</v>
      </c>
      <c r="L1340" s="33" t="s">
        <v>44</v>
      </c>
      <c r="M1340">
        <v>15</v>
      </c>
      <c r="N1340" s="33">
        <v>40</v>
      </c>
      <c r="O1340" s="49">
        <v>0.09</v>
      </c>
      <c r="P1340" s="56">
        <f t="shared" si="20"/>
        <v>53.999999999999993</v>
      </c>
      <c r="Q1340">
        <v>546</v>
      </c>
      <c r="R1340" s="58">
        <v>41</v>
      </c>
      <c r="S1340" s="31">
        <v>587</v>
      </c>
    </row>
    <row r="1341" spans="1:19" x14ac:dyDescent="0.35">
      <c r="A1341" s="52">
        <v>44590</v>
      </c>
      <c r="B1341" s="33" t="s">
        <v>2738</v>
      </c>
      <c r="C1341" t="s">
        <v>2739</v>
      </c>
      <c r="D1341" s="33" t="s">
        <v>24</v>
      </c>
      <c r="E1341" s="33" t="s">
        <v>78</v>
      </c>
      <c r="F1341" s="33" t="s">
        <v>28</v>
      </c>
      <c r="G1341" t="s">
        <v>6</v>
      </c>
      <c r="H1341" s="33" t="s">
        <v>31</v>
      </c>
      <c r="I1341" t="s">
        <v>43</v>
      </c>
      <c r="J1341" s="33" t="s">
        <v>36</v>
      </c>
      <c r="K1341" t="s">
        <v>42</v>
      </c>
      <c r="L1341" s="33" t="s">
        <v>44</v>
      </c>
      <c r="M1341">
        <v>218</v>
      </c>
      <c r="N1341" s="33">
        <v>12</v>
      </c>
      <c r="O1341" s="49">
        <v>0.15</v>
      </c>
      <c r="P1341" s="56">
        <f t="shared" si="20"/>
        <v>392.4</v>
      </c>
      <c r="Q1341">
        <v>2223.6</v>
      </c>
      <c r="R1341" s="58">
        <v>31</v>
      </c>
      <c r="S1341" s="31">
        <v>2254.6</v>
      </c>
    </row>
    <row r="1342" spans="1:19" x14ac:dyDescent="0.35">
      <c r="A1342" s="52">
        <v>44203</v>
      </c>
      <c r="B1342" s="33" t="s">
        <v>2740</v>
      </c>
      <c r="C1342" t="s">
        <v>2741</v>
      </c>
      <c r="D1342" s="33" t="s">
        <v>25</v>
      </c>
      <c r="E1342" s="33" t="s">
        <v>52</v>
      </c>
      <c r="F1342" s="33" t="s">
        <v>28</v>
      </c>
      <c r="G1342" t="s">
        <v>10</v>
      </c>
      <c r="H1342" s="33" t="s">
        <v>32</v>
      </c>
      <c r="I1342" t="s">
        <v>46</v>
      </c>
      <c r="J1342" s="33" t="s">
        <v>35</v>
      </c>
      <c r="K1342" t="s">
        <v>39</v>
      </c>
      <c r="L1342" s="33" t="s">
        <v>44</v>
      </c>
      <c r="M1342">
        <v>883</v>
      </c>
      <c r="N1342" s="33">
        <v>8</v>
      </c>
      <c r="O1342" s="49">
        <v>0.08</v>
      </c>
      <c r="P1342" s="56">
        <f t="shared" si="20"/>
        <v>565.12</v>
      </c>
      <c r="Q1342">
        <v>6498.88</v>
      </c>
      <c r="R1342" s="58">
        <v>24</v>
      </c>
      <c r="S1342" s="31">
        <v>6522.88</v>
      </c>
    </row>
    <row r="1343" spans="1:19" x14ac:dyDescent="0.35">
      <c r="A1343" s="52">
        <v>43143</v>
      </c>
      <c r="B1343" s="33" t="s">
        <v>2742</v>
      </c>
      <c r="C1343" t="s">
        <v>2743</v>
      </c>
      <c r="D1343" s="33" t="s">
        <v>26</v>
      </c>
      <c r="E1343" s="33" t="s">
        <v>52</v>
      </c>
      <c r="F1343" s="33" t="s">
        <v>27</v>
      </c>
      <c r="G1343" t="s">
        <v>6</v>
      </c>
      <c r="H1343" s="33" t="s">
        <v>32</v>
      </c>
      <c r="I1343" t="s">
        <v>46</v>
      </c>
      <c r="J1343" s="33" t="s">
        <v>38</v>
      </c>
      <c r="K1343" t="s">
        <v>39</v>
      </c>
      <c r="L1343" s="33" t="s">
        <v>43</v>
      </c>
      <c r="M1343">
        <v>11</v>
      </c>
      <c r="N1343" s="33">
        <v>24</v>
      </c>
      <c r="O1343" s="49">
        <v>0.18</v>
      </c>
      <c r="P1343" s="56">
        <f t="shared" si="20"/>
        <v>47.52</v>
      </c>
      <c r="Q1343">
        <v>216.48</v>
      </c>
      <c r="R1343" s="58">
        <v>49</v>
      </c>
      <c r="S1343" s="31">
        <v>265.48</v>
      </c>
    </row>
    <row r="1344" spans="1:19" x14ac:dyDescent="0.35">
      <c r="A1344" s="52">
        <v>44091</v>
      </c>
      <c r="B1344" s="33" t="s">
        <v>2744</v>
      </c>
      <c r="C1344" t="s">
        <v>2745</v>
      </c>
      <c r="D1344" s="33" t="s">
        <v>26</v>
      </c>
      <c r="E1344" s="33" t="s">
        <v>106</v>
      </c>
      <c r="F1344" s="33" t="s">
        <v>27</v>
      </c>
      <c r="G1344" t="s">
        <v>11</v>
      </c>
      <c r="H1344" s="33" t="s">
        <v>30</v>
      </c>
      <c r="I1344" t="s">
        <v>48</v>
      </c>
      <c r="J1344" s="33" t="s">
        <v>34</v>
      </c>
      <c r="K1344" t="s">
        <v>40</v>
      </c>
      <c r="L1344" s="33" t="s">
        <v>45</v>
      </c>
      <c r="M1344">
        <v>248</v>
      </c>
      <c r="N1344" s="33">
        <v>10</v>
      </c>
      <c r="O1344" s="49">
        <v>0.12</v>
      </c>
      <c r="P1344" s="56">
        <f t="shared" si="20"/>
        <v>297.59999999999997</v>
      </c>
      <c r="Q1344">
        <v>2182.4</v>
      </c>
      <c r="R1344" s="58">
        <v>37</v>
      </c>
      <c r="S1344" s="31">
        <v>2219.4</v>
      </c>
    </row>
    <row r="1345" spans="1:19" x14ac:dyDescent="0.35">
      <c r="A1345" s="52">
        <v>42994</v>
      </c>
      <c r="B1345" s="33" t="s">
        <v>2746</v>
      </c>
      <c r="C1345" t="s">
        <v>2747</v>
      </c>
      <c r="D1345" s="33" t="s">
        <v>24</v>
      </c>
      <c r="E1345" s="33" t="s">
        <v>52</v>
      </c>
      <c r="F1345" s="33" t="s">
        <v>29</v>
      </c>
      <c r="G1345" t="s">
        <v>6</v>
      </c>
      <c r="H1345" s="33" t="s">
        <v>30</v>
      </c>
      <c r="I1345" t="s">
        <v>45</v>
      </c>
      <c r="J1345" s="33" t="s">
        <v>36</v>
      </c>
      <c r="K1345" t="s">
        <v>39</v>
      </c>
      <c r="L1345" s="33" t="s">
        <v>45</v>
      </c>
      <c r="M1345">
        <v>482</v>
      </c>
      <c r="N1345" s="33">
        <v>12</v>
      </c>
      <c r="O1345" s="49">
        <v>0.15</v>
      </c>
      <c r="P1345" s="56">
        <f t="shared" si="20"/>
        <v>867.59999999999991</v>
      </c>
      <c r="Q1345">
        <v>4916.3999999999996</v>
      </c>
      <c r="R1345" s="58">
        <v>45</v>
      </c>
      <c r="S1345" s="31">
        <v>4961.3999999999996</v>
      </c>
    </row>
    <row r="1346" spans="1:19" x14ac:dyDescent="0.35">
      <c r="A1346" s="52">
        <v>42135</v>
      </c>
      <c r="B1346" s="33" t="s">
        <v>2748</v>
      </c>
      <c r="C1346" t="s">
        <v>2749</v>
      </c>
      <c r="D1346" s="33" t="s">
        <v>24</v>
      </c>
      <c r="E1346" s="33" t="s">
        <v>85</v>
      </c>
      <c r="F1346" s="33" t="s">
        <v>27</v>
      </c>
      <c r="G1346" t="s">
        <v>10</v>
      </c>
      <c r="H1346" s="33" t="s">
        <v>32</v>
      </c>
      <c r="I1346" t="s">
        <v>48</v>
      </c>
      <c r="J1346" s="33" t="s">
        <v>36</v>
      </c>
      <c r="K1346" t="s">
        <v>41</v>
      </c>
      <c r="L1346" s="33" t="s">
        <v>45</v>
      </c>
      <c r="M1346">
        <v>396</v>
      </c>
      <c r="N1346" s="33">
        <v>12</v>
      </c>
      <c r="O1346" s="49">
        <v>0.08</v>
      </c>
      <c r="P1346" s="56">
        <f t="shared" si="20"/>
        <v>380.15999999999997</v>
      </c>
      <c r="Q1346">
        <v>4371.84</v>
      </c>
      <c r="R1346" s="58">
        <v>24</v>
      </c>
      <c r="S1346" s="31">
        <v>4395.84</v>
      </c>
    </row>
    <row r="1347" spans="1:19" x14ac:dyDescent="0.35">
      <c r="A1347" s="52">
        <v>42607</v>
      </c>
      <c r="B1347" s="33" t="s">
        <v>2750</v>
      </c>
      <c r="C1347" t="s">
        <v>2751</v>
      </c>
      <c r="D1347" s="33" t="s">
        <v>24</v>
      </c>
      <c r="E1347" s="33" t="s">
        <v>55</v>
      </c>
      <c r="F1347" s="33" t="s">
        <v>27</v>
      </c>
      <c r="G1347" t="s">
        <v>7</v>
      </c>
      <c r="H1347" s="33" t="s">
        <v>33</v>
      </c>
      <c r="I1347" t="s">
        <v>45</v>
      </c>
      <c r="J1347" s="33" t="s">
        <v>36</v>
      </c>
      <c r="K1347" t="s">
        <v>42</v>
      </c>
      <c r="L1347" s="33" t="s">
        <v>45</v>
      </c>
      <c r="M1347">
        <v>286</v>
      </c>
      <c r="N1347" s="33">
        <v>6</v>
      </c>
      <c r="O1347" s="49">
        <v>0.09</v>
      </c>
      <c r="P1347" s="56">
        <f t="shared" ref="P1347:P1410" si="21">O1347*N1347*M1347</f>
        <v>154.44</v>
      </c>
      <c r="Q1347">
        <v>1561.56</v>
      </c>
      <c r="R1347" s="58">
        <v>29</v>
      </c>
      <c r="S1347" s="31">
        <v>1590.56</v>
      </c>
    </row>
    <row r="1348" spans="1:19" x14ac:dyDescent="0.35">
      <c r="A1348" s="52">
        <v>42307</v>
      </c>
      <c r="B1348" s="33" t="s">
        <v>2752</v>
      </c>
      <c r="C1348" t="s">
        <v>2753</v>
      </c>
      <c r="D1348" s="33" t="s">
        <v>24</v>
      </c>
      <c r="E1348" s="33" t="s">
        <v>73</v>
      </c>
      <c r="F1348" s="33" t="s">
        <v>27</v>
      </c>
      <c r="G1348" t="s">
        <v>6</v>
      </c>
      <c r="H1348" s="33" t="s">
        <v>31</v>
      </c>
      <c r="I1348" t="s">
        <v>45</v>
      </c>
      <c r="J1348" s="33" t="s">
        <v>34</v>
      </c>
      <c r="K1348" t="s">
        <v>42</v>
      </c>
      <c r="L1348" s="33" t="s">
        <v>44</v>
      </c>
      <c r="M1348">
        <v>270</v>
      </c>
      <c r="N1348" s="33">
        <v>4</v>
      </c>
      <c r="O1348" s="49">
        <v>0.16</v>
      </c>
      <c r="P1348" s="56">
        <f t="shared" si="21"/>
        <v>172.8</v>
      </c>
      <c r="Q1348">
        <v>907.19999999999993</v>
      </c>
      <c r="R1348" s="58">
        <v>48</v>
      </c>
      <c r="S1348" s="31">
        <v>955.19999999999993</v>
      </c>
    </row>
    <row r="1349" spans="1:19" x14ac:dyDescent="0.35">
      <c r="A1349" s="52">
        <v>44260</v>
      </c>
      <c r="B1349" s="33" t="s">
        <v>2754</v>
      </c>
      <c r="C1349" t="s">
        <v>2755</v>
      </c>
      <c r="D1349" s="33" t="s">
        <v>26</v>
      </c>
      <c r="E1349" s="33" t="s">
        <v>55</v>
      </c>
      <c r="F1349" s="33" t="s">
        <v>28</v>
      </c>
      <c r="G1349" t="s">
        <v>9</v>
      </c>
      <c r="H1349" s="33" t="s">
        <v>31</v>
      </c>
      <c r="I1349" t="s">
        <v>48</v>
      </c>
      <c r="J1349" s="33" t="s">
        <v>36</v>
      </c>
      <c r="K1349" t="s">
        <v>40</v>
      </c>
      <c r="L1349" s="33" t="s">
        <v>43</v>
      </c>
      <c r="M1349">
        <v>416</v>
      </c>
      <c r="N1349" s="33">
        <v>15</v>
      </c>
      <c r="O1349" s="49">
        <v>0.12</v>
      </c>
      <c r="P1349" s="56">
        <f t="shared" si="21"/>
        <v>748.8</v>
      </c>
      <c r="Q1349">
        <v>5491.2</v>
      </c>
      <c r="R1349" s="58">
        <v>36</v>
      </c>
      <c r="S1349" s="31">
        <v>5527.2</v>
      </c>
    </row>
    <row r="1350" spans="1:19" x14ac:dyDescent="0.35">
      <c r="A1350" s="52">
        <v>44390</v>
      </c>
      <c r="B1350" s="33" t="s">
        <v>2756</v>
      </c>
      <c r="C1350" t="s">
        <v>2757</v>
      </c>
      <c r="D1350" s="33" t="s">
        <v>24</v>
      </c>
      <c r="E1350" s="33" t="s">
        <v>73</v>
      </c>
      <c r="F1350" s="33" t="s">
        <v>28</v>
      </c>
      <c r="G1350" t="s">
        <v>9</v>
      </c>
      <c r="H1350" s="33" t="s">
        <v>32</v>
      </c>
      <c r="I1350" t="s">
        <v>46</v>
      </c>
      <c r="J1350" s="33" t="s">
        <v>38</v>
      </c>
      <c r="K1350" t="s">
        <v>41</v>
      </c>
      <c r="L1350" s="33" t="s">
        <v>45</v>
      </c>
      <c r="M1350">
        <v>13</v>
      </c>
      <c r="N1350" s="33">
        <v>24</v>
      </c>
      <c r="O1350" s="49">
        <v>0.09</v>
      </c>
      <c r="P1350" s="56">
        <f t="shared" si="21"/>
        <v>28.080000000000002</v>
      </c>
      <c r="Q1350">
        <v>283.92</v>
      </c>
      <c r="R1350" s="58">
        <v>30</v>
      </c>
      <c r="S1350" s="31">
        <v>313.92</v>
      </c>
    </row>
    <row r="1351" spans="1:19" x14ac:dyDescent="0.35">
      <c r="A1351" s="52">
        <v>42614</v>
      </c>
      <c r="B1351" s="33" t="s">
        <v>2758</v>
      </c>
      <c r="C1351" t="s">
        <v>2759</v>
      </c>
      <c r="D1351" s="33" t="s">
        <v>24</v>
      </c>
      <c r="E1351" s="33" t="s">
        <v>58</v>
      </c>
      <c r="F1351" s="33" t="s">
        <v>27</v>
      </c>
      <c r="G1351" t="s">
        <v>12</v>
      </c>
      <c r="H1351" s="33" t="s">
        <v>30</v>
      </c>
      <c r="I1351" t="s">
        <v>43</v>
      </c>
      <c r="J1351" s="33" t="s">
        <v>38</v>
      </c>
      <c r="K1351" t="s">
        <v>40</v>
      </c>
      <c r="L1351" s="33" t="s">
        <v>45</v>
      </c>
      <c r="M1351">
        <v>19</v>
      </c>
      <c r="N1351" s="33">
        <v>40</v>
      </c>
      <c r="O1351" s="49">
        <v>0.13</v>
      </c>
      <c r="P1351" s="56">
        <f t="shared" si="21"/>
        <v>98.8</v>
      </c>
      <c r="Q1351">
        <v>661.19999999999993</v>
      </c>
      <c r="R1351" s="58">
        <v>28</v>
      </c>
      <c r="S1351" s="31">
        <v>689.19999999999993</v>
      </c>
    </row>
    <row r="1352" spans="1:19" x14ac:dyDescent="0.35">
      <c r="A1352" s="52">
        <v>43701</v>
      </c>
      <c r="B1352" s="33" t="s">
        <v>2760</v>
      </c>
      <c r="C1352" t="s">
        <v>2761</v>
      </c>
      <c r="D1352" s="33" t="s">
        <v>26</v>
      </c>
      <c r="E1352" s="33" t="s">
        <v>55</v>
      </c>
      <c r="F1352" s="33" t="s">
        <v>27</v>
      </c>
      <c r="G1352" t="s">
        <v>7</v>
      </c>
      <c r="H1352" s="33" t="s">
        <v>33</v>
      </c>
      <c r="I1352" t="s">
        <v>44</v>
      </c>
      <c r="J1352" s="33" t="s">
        <v>36</v>
      </c>
      <c r="K1352" t="s">
        <v>39</v>
      </c>
      <c r="L1352" s="33" t="s">
        <v>43</v>
      </c>
      <c r="M1352">
        <v>302</v>
      </c>
      <c r="N1352" s="33">
        <v>15</v>
      </c>
      <c r="O1352" s="49">
        <v>0.09</v>
      </c>
      <c r="P1352" s="56">
        <f t="shared" si="21"/>
        <v>407.69999999999993</v>
      </c>
      <c r="Q1352">
        <v>4122.3</v>
      </c>
      <c r="R1352" s="58">
        <v>36</v>
      </c>
      <c r="S1352" s="31">
        <v>4158.3</v>
      </c>
    </row>
    <row r="1353" spans="1:19" x14ac:dyDescent="0.35">
      <c r="A1353" s="52">
        <v>43218</v>
      </c>
      <c r="B1353" s="33" t="s">
        <v>2762</v>
      </c>
      <c r="C1353" t="s">
        <v>2763</v>
      </c>
      <c r="D1353" s="33" t="s">
        <v>26</v>
      </c>
      <c r="E1353" s="33" t="s">
        <v>78</v>
      </c>
      <c r="F1353" s="33" t="s">
        <v>28</v>
      </c>
      <c r="G1353" t="s">
        <v>10</v>
      </c>
      <c r="H1353" s="33" t="s">
        <v>30</v>
      </c>
      <c r="I1353" t="s">
        <v>43</v>
      </c>
      <c r="J1353" s="33" t="s">
        <v>35</v>
      </c>
      <c r="K1353" t="s">
        <v>40</v>
      </c>
      <c r="L1353" s="33" t="s">
        <v>44</v>
      </c>
      <c r="M1353">
        <v>760</v>
      </c>
      <c r="N1353" s="33">
        <v>4</v>
      </c>
      <c r="O1353" s="49">
        <v>0.16</v>
      </c>
      <c r="P1353" s="56">
        <f t="shared" si="21"/>
        <v>486.40000000000003</v>
      </c>
      <c r="Q1353">
        <v>2553.6</v>
      </c>
      <c r="R1353" s="58">
        <v>36</v>
      </c>
      <c r="S1353" s="31">
        <v>2589.6</v>
      </c>
    </row>
    <row r="1354" spans="1:19" x14ac:dyDescent="0.35">
      <c r="A1354" s="52">
        <v>42967</v>
      </c>
      <c r="B1354" s="33" t="s">
        <v>2764</v>
      </c>
      <c r="C1354" t="s">
        <v>2765</v>
      </c>
      <c r="D1354" s="33" t="s">
        <v>24</v>
      </c>
      <c r="E1354" s="33" t="s">
        <v>52</v>
      </c>
      <c r="F1354" s="33" t="s">
        <v>27</v>
      </c>
      <c r="G1354" t="s">
        <v>13</v>
      </c>
      <c r="H1354" s="33" t="s">
        <v>32</v>
      </c>
      <c r="I1354" t="s">
        <v>44</v>
      </c>
      <c r="J1354" s="33" t="s">
        <v>34</v>
      </c>
      <c r="K1354" t="s">
        <v>40</v>
      </c>
      <c r="L1354" s="33" t="s">
        <v>45</v>
      </c>
      <c r="M1354">
        <v>290</v>
      </c>
      <c r="N1354" s="33">
        <v>6</v>
      </c>
      <c r="O1354" s="49">
        <v>0.18</v>
      </c>
      <c r="P1354" s="56">
        <f t="shared" si="21"/>
        <v>313.20000000000005</v>
      </c>
      <c r="Q1354">
        <v>1426.8</v>
      </c>
      <c r="R1354" s="58">
        <v>27</v>
      </c>
      <c r="S1354" s="31">
        <v>1453.8</v>
      </c>
    </row>
    <row r="1355" spans="1:19" x14ac:dyDescent="0.35">
      <c r="A1355" s="52">
        <v>42572</v>
      </c>
      <c r="B1355" s="33" t="s">
        <v>2766</v>
      </c>
      <c r="C1355" t="s">
        <v>2767</v>
      </c>
      <c r="D1355" s="33" t="s">
        <v>25</v>
      </c>
      <c r="E1355" s="33" t="s">
        <v>85</v>
      </c>
      <c r="F1355" s="33" t="s">
        <v>27</v>
      </c>
      <c r="G1355" t="s">
        <v>6</v>
      </c>
      <c r="H1355" s="33" t="s">
        <v>32</v>
      </c>
      <c r="I1355" t="s">
        <v>47</v>
      </c>
      <c r="J1355" s="33" t="s">
        <v>34</v>
      </c>
      <c r="K1355" t="s">
        <v>39</v>
      </c>
      <c r="L1355" s="33" t="s">
        <v>46</v>
      </c>
      <c r="M1355">
        <v>234</v>
      </c>
      <c r="N1355" s="33">
        <v>6</v>
      </c>
      <c r="O1355" s="49">
        <v>0.11</v>
      </c>
      <c r="P1355" s="56">
        <f t="shared" si="21"/>
        <v>154.44</v>
      </c>
      <c r="Q1355">
        <v>1249.56</v>
      </c>
      <c r="R1355" s="58">
        <v>27</v>
      </c>
      <c r="S1355" s="31">
        <v>1276.56</v>
      </c>
    </row>
    <row r="1356" spans="1:19" x14ac:dyDescent="0.35">
      <c r="A1356" s="52">
        <v>44576</v>
      </c>
      <c r="B1356" s="33" t="s">
        <v>2768</v>
      </c>
      <c r="C1356" t="s">
        <v>2769</v>
      </c>
      <c r="D1356" s="33" t="s">
        <v>26</v>
      </c>
      <c r="E1356" s="33" t="s">
        <v>55</v>
      </c>
      <c r="F1356" s="33" t="s">
        <v>29</v>
      </c>
      <c r="G1356" t="s">
        <v>7</v>
      </c>
      <c r="H1356" s="33" t="s">
        <v>33</v>
      </c>
      <c r="I1356" t="s">
        <v>45</v>
      </c>
      <c r="J1356" s="33" t="s">
        <v>35</v>
      </c>
      <c r="K1356" t="s">
        <v>42</v>
      </c>
      <c r="L1356" s="33" t="s">
        <v>44</v>
      </c>
      <c r="M1356">
        <v>745</v>
      </c>
      <c r="N1356" s="33">
        <v>4</v>
      </c>
      <c r="O1356" s="49">
        <v>0.1</v>
      </c>
      <c r="P1356" s="56">
        <f t="shared" si="21"/>
        <v>298</v>
      </c>
      <c r="Q1356">
        <v>2682</v>
      </c>
      <c r="R1356" s="58">
        <v>32</v>
      </c>
      <c r="S1356" s="31">
        <v>2714</v>
      </c>
    </row>
    <row r="1357" spans="1:19" x14ac:dyDescent="0.35">
      <c r="A1357" s="52">
        <v>44477</v>
      </c>
      <c r="B1357" s="33" t="s">
        <v>2770</v>
      </c>
      <c r="C1357" t="s">
        <v>2771</v>
      </c>
      <c r="D1357" s="33" t="s">
        <v>24</v>
      </c>
      <c r="E1357" s="33" t="s">
        <v>85</v>
      </c>
      <c r="F1357" s="33" t="s">
        <v>29</v>
      </c>
      <c r="G1357" t="s">
        <v>11</v>
      </c>
      <c r="H1357" s="33" t="s">
        <v>30</v>
      </c>
      <c r="I1357" t="s">
        <v>46</v>
      </c>
      <c r="J1357" s="33" t="s">
        <v>34</v>
      </c>
      <c r="K1357" t="s">
        <v>42</v>
      </c>
      <c r="L1357" s="33" t="s">
        <v>45</v>
      </c>
      <c r="M1357">
        <v>245</v>
      </c>
      <c r="N1357" s="33">
        <v>8</v>
      </c>
      <c r="O1357" s="49">
        <v>0.19</v>
      </c>
      <c r="P1357" s="56">
        <f t="shared" si="21"/>
        <v>372.4</v>
      </c>
      <c r="Q1357">
        <v>1587.6000000000001</v>
      </c>
      <c r="R1357" s="58">
        <v>45</v>
      </c>
      <c r="S1357" s="31">
        <v>1632.6000000000001</v>
      </c>
    </row>
    <row r="1358" spans="1:19" x14ac:dyDescent="0.35">
      <c r="A1358" s="52">
        <v>44062</v>
      </c>
      <c r="B1358" s="33" t="s">
        <v>2772</v>
      </c>
      <c r="C1358" t="s">
        <v>2773</v>
      </c>
      <c r="D1358" s="33" t="s">
        <v>26</v>
      </c>
      <c r="E1358" s="33" t="s">
        <v>58</v>
      </c>
      <c r="F1358" s="33" t="s">
        <v>28</v>
      </c>
      <c r="G1358" t="s">
        <v>6</v>
      </c>
      <c r="H1358" s="33" t="s">
        <v>30</v>
      </c>
      <c r="I1358" t="s">
        <v>43</v>
      </c>
      <c r="J1358" s="33" t="s">
        <v>38</v>
      </c>
      <c r="K1358" t="s">
        <v>41</v>
      </c>
      <c r="L1358" s="33" t="s">
        <v>46</v>
      </c>
      <c r="M1358">
        <v>17</v>
      </c>
      <c r="N1358" s="33">
        <v>40</v>
      </c>
      <c r="O1358" s="49">
        <v>0.17</v>
      </c>
      <c r="P1358" s="56">
        <f t="shared" si="21"/>
        <v>115.60000000000001</v>
      </c>
      <c r="Q1358">
        <v>564.4</v>
      </c>
      <c r="R1358" s="58">
        <v>40</v>
      </c>
      <c r="S1358" s="31">
        <v>604.4</v>
      </c>
    </row>
    <row r="1359" spans="1:19" x14ac:dyDescent="0.35">
      <c r="A1359" s="52">
        <v>43051</v>
      </c>
      <c r="B1359" s="33" t="s">
        <v>2774</v>
      </c>
      <c r="C1359" t="s">
        <v>2775</v>
      </c>
      <c r="D1359" s="33" t="s">
        <v>24</v>
      </c>
      <c r="E1359" s="33" t="s">
        <v>55</v>
      </c>
      <c r="F1359" s="33" t="s">
        <v>28</v>
      </c>
      <c r="G1359" t="s">
        <v>13</v>
      </c>
      <c r="H1359" s="33" t="s">
        <v>32</v>
      </c>
      <c r="I1359" t="s">
        <v>44</v>
      </c>
      <c r="J1359" s="33" t="s">
        <v>34</v>
      </c>
      <c r="K1359" t="s">
        <v>39</v>
      </c>
      <c r="L1359" s="33" t="s">
        <v>44</v>
      </c>
      <c r="M1359">
        <v>265</v>
      </c>
      <c r="N1359" s="33">
        <v>4</v>
      </c>
      <c r="O1359" s="49">
        <v>0.14000000000000001</v>
      </c>
      <c r="P1359" s="56">
        <f t="shared" si="21"/>
        <v>148.4</v>
      </c>
      <c r="Q1359">
        <v>911.6</v>
      </c>
      <c r="R1359" s="58">
        <v>44</v>
      </c>
      <c r="S1359" s="31">
        <v>955.6</v>
      </c>
    </row>
    <row r="1360" spans="1:19" x14ac:dyDescent="0.35">
      <c r="A1360" s="52">
        <v>43749</v>
      </c>
      <c r="B1360" s="33" t="s">
        <v>2776</v>
      </c>
      <c r="C1360" t="s">
        <v>2777</v>
      </c>
      <c r="D1360" s="33" t="s">
        <v>26</v>
      </c>
      <c r="E1360" s="33" t="s">
        <v>106</v>
      </c>
      <c r="F1360" s="33" t="s">
        <v>29</v>
      </c>
      <c r="G1360" t="s">
        <v>8</v>
      </c>
      <c r="H1360" s="33" t="s">
        <v>31</v>
      </c>
      <c r="I1360" t="s">
        <v>43</v>
      </c>
      <c r="J1360" s="33" t="s">
        <v>35</v>
      </c>
      <c r="K1360" t="s">
        <v>39</v>
      </c>
      <c r="L1360" s="33" t="s">
        <v>43</v>
      </c>
      <c r="M1360">
        <v>786</v>
      </c>
      <c r="N1360" s="33">
        <v>6</v>
      </c>
      <c r="O1360" s="49">
        <v>0.13</v>
      </c>
      <c r="P1360" s="56">
        <f t="shared" si="21"/>
        <v>613.08000000000004</v>
      </c>
      <c r="Q1360">
        <v>4102.92</v>
      </c>
      <c r="R1360" s="58">
        <v>42</v>
      </c>
      <c r="S1360" s="31">
        <v>4144.92</v>
      </c>
    </row>
    <row r="1361" spans="1:19" x14ac:dyDescent="0.35">
      <c r="A1361" s="52">
        <v>43432</v>
      </c>
      <c r="B1361" s="33" t="s">
        <v>2778</v>
      </c>
      <c r="C1361" t="s">
        <v>2779</v>
      </c>
      <c r="D1361" s="33" t="s">
        <v>26</v>
      </c>
      <c r="E1361" s="33" t="s">
        <v>106</v>
      </c>
      <c r="F1361" s="33" t="s">
        <v>28</v>
      </c>
      <c r="G1361" t="s">
        <v>6</v>
      </c>
      <c r="H1361" s="33" t="s">
        <v>30</v>
      </c>
      <c r="I1361" t="s">
        <v>44</v>
      </c>
      <c r="J1361" s="33" t="s">
        <v>37</v>
      </c>
      <c r="K1361" t="s">
        <v>39</v>
      </c>
      <c r="L1361" s="33" t="s">
        <v>44</v>
      </c>
      <c r="M1361">
        <v>58</v>
      </c>
      <c r="N1361" s="33">
        <v>20</v>
      </c>
      <c r="O1361" s="49">
        <v>0.19</v>
      </c>
      <c r="P1361" s="56">
        <f t="shared" si="21"/>
        <v>220.39999999999998</v>
      </c>
      <c r="Q1361">
        <v>939.60000000000014</v>
      </c>
      <c r="R1361" s="58">
        <v>27</v>
      </c>
      <c r="S1361" s="31">
        <v>966.60000000000014</v>
      </c>
    </row>
    <row r="1362" spans="1:19" x14ac:dyDescent="0.35">
      <c r="A1362" s="52">
        <v>42896</v>
      </c>
      <c r="B1362" s="33" t="s">
        <v>2780</v>
      </c>
      <c r="C1362" t="s">
        <v>2781</v>
      </c>
      <c r="D1362" s="33" t="s">
        <v>24</v>
      </c>
      <c r="E1362" s="33" t="s">
        <v>58</v>
      </c>
      <c r="F1362" s="33" t="s">
        <v>27</v>
      </c>
      <c r="G1362" t="s">
        <v>8</v>
      </c>
      <c r="H1362" s="33" t="s">
        <v>30</v>
      </c>
      <c r="I1362" t="s">
        <v>45</v>
      </c>
      <c r="J1362" s="33" t="s">
        <v>35</v>
      </c>
      <c r="K1362" t="s">
        <v>40</v>
      </c>
      <c r="L1362" s="33" t="s">
        <v>46</v>
      </c>
      <c r="M1362">
        <v>716</v>
      </c>
      <c r="N1362" s="33">
        <v>6</v>
      </c>
      <c r="O1362" s="49">
        <v>0.19</v>
      </c>
      <c r="P1362" s="56">
        <f t="shared" si="21"/>
        <v>816.24000000000012</v>
      </c>
      <c r="Q1362">
        <v>3479.76</v>
      </c>
      <c r="R1362" s="58">
        <v>28</v>
      </c>
      <c r="S1362" s="31">
        <v>3507.76</v>
      </c>
    </row>
    <row r="1363" spans="1:19" x14ac:dyDescent="0.35">
      <c r="A1363" s="52">
        <v>43042</v>
      </c>
      <c r="B1363" s="33" t="s">
        <v>2782</v>
      </c>
      <c r="C1363" t="s">
        <v>2783</v>
      </c>
      <c r="D1363" s="33" t="s">
        <v>24</v>
      </c>
      <c r="E1363" s="33" t="s">
        <v>63</v>
      </c>
      <c r="F1363" s="33" t="s">
        <v>29</v>
      </c>
      <c r="G1363" t="s">
        <v>10</v>
      </c>
      <c r="H1363" s="33" t="s">
        <v>31</v>
      </c>
      <c r="I1363" t="s">
        <v>44</v>
      </c>
      <c r="J1363" s="33" t="s">
        <v>38</v>
      </c>
      <c r="K1363" t="s">
        <v>39</v>
      </c>
      <c r="L1363" s="33" t="s">
        <v>44</v>
      </c>
      <c r="M1363">
        <v>11</v>
      </c>
      <c r="N1363" s="33">
        <v>24</v>
      </c>
      <c r="O1363" s="49">
        <v>0.11</v>
      </c>
      <c r="P1363" s="56">
        <f t="shared" si="21"/>
        <v>29.040000000000003</v>
      </c>
      <c r="Q1363">
        <v>234.95999999999998</v>
      </c>
      <c r="R1363" s="58">
        <v>26</v>
      </c>
      <c r="S1363" s="31">
        <v>260.95999999999998</v>
      </c>
    </row>
    <row r="1364" spans="1:19" x14ac:dyDescent="0.35">
      <c r="A1364" s="52">
        <v>43983</v>
      </c>
      <c r="B1364" s="33" t="s">
        <v>2784</v>
      </c>
      <c r="C1364" t="s">
        <v>2785</v>
      </c>
      <c r="D1364" s="33" t="s">
        <v>24</v>
      </c>
      <c r="E1364" s="33" t="s">
        <v>63</v>
      </c>
      <c r="F1364" s="33" t="s">
        <v>28</v>
      </c>
      <c r="G1364" t="s">
        <v>11</v>
      </c>
      <c r="H1364" s="33" t="s">
        <v>32</v>
      </c>
      <c r="I1364" t="s">
        <v>47</v>
      </c>
      <c r="J1364" s="33" t="s">
        <v>38</v>
      </c>
      <c r="K1364" t="s">
        <v>42</v>
      </c>
      <c r="L1364" s="33" t="s">
        <v>46</v>
      </c>
      <c r="M1364">
        <v>14</v>
      </c>
      <c r="N1364" s="33">
        <v>16</v>
      </c>
      <c r="O1364" s="49">
        <v>0.09</v>
      </c>
      <c r="P1364" s="56">
        <f t="shared" si="21"/>
        <v>20.16</v>
      </c>
      <c r="Q1364">
        <v>203.84</v>
      </c>
      <c r="R1364" s="58">
        <v>27</v>
      </c>
      <c r="S1364" s="31">
        <v>230.84</v>
      </c>
    </row>
    <row r="1365" spans="1:19" x14ac:dyDescent="0.35">
      <c r="A1365" s="52">
        <v>42161</v>
      </c>
      <c r="B1365" s="33" t="s">
        <v>2786</v>
      </c>
      <c r="C1365" t="s">
        <v>2787</v>
      </c>
      <c r="D1365" s="33" t="s">
        <v>26</v>
      </c>
      <c r="E1365" s="33" t="s">
        <v>85</v>
      </c>
      <c r="F1365" s="33" t="s">
        <v>28</v>
      </c>
      <c r="G1365" t="s">
        <v>12</v>
      </c>
      <c r="H1365" s="33" t="s">
        <v>33</v>
      </c>
      <c r="I1365" t="s">
        <v>47</v>
      </c>
      <c r="J1365" s="33" t="s">
        <v>37</v>
      </c>
      <c r="K1365" t="s">
        <v>42</v>
      </c>
      <c r="L1365" s="33" t="s">
        <v>45</v>
      </c>
      <c r="M1365">
        <v>24</v>
      </c>
      <c r="N1365" s="33">
        <v>20</v>
      </c>
      <c r="O1365" s="49">
        <v>0.11</v>
      </c>
      <c r="P1365" s="56">
        <f t="shared" si="21"/>
        <v>52.800000000000004</v>
      </c>
      <c r="Q1365">
        <v>427.20000000000005</v>
      </c>
      <c r="R1365" s="58">
        <v>41</v>
      </c>
      <c r="S1365" s="31">
        <v>468.20000000000005</v>
      </c>
    </row>
    <row r="1366" spans="1:19" x14ac:dyDescent="0.35">
      <c r="A1366" s="52">
        <v>43605</v>
      </c>
      <c r="B1366" s="33" t="s">
        <v>2788</v>
      </c>
      <c r="C1366" t="s">
        <v>2789</v>
      </c>
      <c r="D1366" s="33" t="s">
        <v>26</v>
      </c>
      <c r="E1366" s="33" t="s">
        <v>73</v>
      </c>
      <c r="F1366" s="33" t="s">
        <v>27</v>
      </c>
      <c r="G1366" t="s">
        <v>10</v>
      </c>
      <c r="H1366" s="33" t="s">
        <v>31</v>
      </c>
      <c r="I1366" t="s">
        <v>44</v>
      </c>
      <c r="J1366" s="33" t="s">
        <v>37</v>
      </c>
      <c r="K1366" t="s">
        <v>39</v>
      </c>
      <c r="L1366" s="33" t="s">
        <v>43</v>
      </c>
      <c r="M1366">
        <v>46</v>
      </c>
      <c r="N1366" s="33">
        <v>25</v>
      </c>
      <c r="O1366" s="49">
        <v>0.16</v>
      </c>
      <c r="P1366" s="56">
        <f t="shared" si="21"/>
        <v>184</v>
      </c>
      <c r="Q1366">
        <v>966</v>
      </c>
      <c r="R1366" s="58">
        <v>43</v>
      </c>
      <c r="S1366" s="31">
        <v>1009</v>
      </c>
    </row>
    <row r="1367" spans="1:19" x14ac:dyDescent="0.35">
      <c r="A1367" s="52">
        <v>44338</v>
      </c>
      <c r="B1367" s="33" t="s">
        <v>2790</v>
      </c>
      <c r="C1367" t="s">
        <v>2791</v>
      </c>
      <c r="D1367" s="33" t="s">
        <v>26</v>
      </c>
      <c r="E1367" s="33" t="s">
        <v>52</v>
      </c>
      <c r="F1367" s="33" t="s">
        <v>27</v>
      </c>
      <c r="G1367" t="s">
        <v>7</v>
      </c>
      <c r="H1367" s="33" t="s">
        <v>32</v>
      </c>
      <c r="I1367" t="s">
        <v>46</v>
      </c>
      <c r="J1367" s="33" t="s">
        <v>38</v>
      </c>
      <c r="K1367" t="s">
        <v>41</v>
      </c>
      <c r="L1367" s="33" t="s">
        <v>43</v>
      </c>
      <c r="M1367">
        <v>10</v>
      </c>
      <c r="N1367" s="33">
        <v>16</v>
      </c>
      <c r="O1367" s="49">
        <v>0.12</v>
      </c>
      <c r="P1367" s="56">
        <f t="shared" si="21"/>
        <v>19.2</v>
      </c>
      <c r="Q1367">
        <v>140.80000000000001</v>
      </c>
      <c r="R1367" s="58">
        <v>25</v>
      </c>
      <c r="S1367" s="31">
        <v>165.8</v>
      </c>
    </row>
    <row r="1368" spans="1:19" x14ac:dyDescent="0.35">
      <c r="A1368" s="52">
        <v>43008</v>
      </c>
      <c r="B1368" s="33" t="s">
        <v>2792</v>
      </c>
      <c r="C1368" t="s">
        <v>2793</v>
      </c>
      <c r="D1368" s="33" t="s">
        <v>24</v>
      </c>
      <c r="E1368" s="33" t="s">
        <v>63</v>
      </c>
      <c r="F1368" s="33" t="s">
        <v>27</v>
      </c>
      <c r="G1368" t="s">
        <v>13</v>
      </c>
      <c r="H1368" s="33" t="s">
        <v>32</v>
      </c>
      <c r="I1368" t="s">
        <v>46</v>
      </c>
      <c r="J1368" s="33" t="s">
        <v>37</v>
      </c>
      <c r="K1368" t="s">
        <v>42</v>
      </c>
      <c r="L1368" s="33" t="s">
        <v>46</v>
      </c>
      <c r="M1368">
        <v>61</v>
      </c>
      <c r="N1368" s="33">
        <v>20</v>
      </c>
      <c r="O1368" s="49">
        <v>0.1</v>
      </c>
      <c r="P1368" s="56">
        <f t="shared" si="21"/>
        <v>122</v>
      </c>
      <c r="Q1368">
        <v>1098</v>
      </c>
      <c r="R1368" s="58">
        <v>44</v>
      </c>
      <c r="S1368" s="31">
        <v>1142</v>
      </c>
    </row>
    <row r="1369" spans="1:19" x14ac:dyDescent="0.35">
      <c r="A1369" s="52">
        <v>44591</v>
      </c>
      <c r="B1369" s="33" t="s">
        <v>2794</v>
      </c>
      <c r="C1369" t="s">
        <v>2795</v>
      </c>
      <c r="D1369" s="33" t="s">
        <v>24</v>
      </c>
      <c r="E1369" s="33" t="s">
        <v>73</v>
      </c>
      <c r="F1369" s="33" t="s">
        <v>29</v>
      </c>
      <c r="G1369" t="s">
        <v>12</v>
      </c>
      <c r="H1369" s="33" t="s">
        <v>30</v>
      </c>
      <c r="I1369" t="s">
        <v>45</v>
      </c>
      <c r="J1369" s="33" t="s">
        <v>38</v>
      </c>
      <c r="K1369" t="s">
        <v>41</v>
      </c>
      <c r="L1369" s="33" t="s">
        <v>45</v>
      </c>
      <c r="M1369">
        <v>13</v>
      </c>
      <c r="N1369" s="33">
        <v>16</v>
      </c>
      <c r="O1369" s="49">
        <v>0.1</v>
      </c>
      <c r="P1369" s="56">
        <f t="shared" si="21"/>
        <v>20.8</v>
      </c>
      <c r="Q1369">
        <v>187.20000000000002</v>
      </c>
      <c r="R1369" s="58">
        <v>37</v>
      </c>
      <c r="S1369" s="31">
        <v>224.20000000000002</v>
      </c>
    </row>
    <row r="1370" spans="1:19" x14ac:dyDescent="0.35">
      <c r="A1370" s="52">
        <v>43441</v>
      </c>
      <c r="B1370" s="33" t="s">
        <v>2796</v>
      </c>
      <c r="C1370" t="s">
        <v>2797</v>
      </c>
      <c r="D1370" s="33" t="s">
        <v>24</v>
      </c>
      <c r="E1370" s="33" t="s">
        <v>85</v>
      </c>
      <c r="F1370" s="33" t="s">
        <v>28</v>
      </c>
      <c r="G1370" t="s">
        <v>7</v>
      </c>
      <c r="H1370" s="33" t="s">
        <v>31</v>
      </c>
      <c r="I1370" t="s">
        <v>43</v>
      </c>
      <c r="J1370" s="33" t="s">
        <v>36</v>
      </c>
      <c r="K1370" t="s">
        <v>41</v>
      </c>
      <c r="L1370" s="33" t="s">
        <v>45</v>
      </c>
      <c r="M1370">
        <v>392</v>
      </c>
      <c r="N1370" s="33">
        <v>9</v>
      </c>
      <c r="O1370" s="49">
        <v>0.18</v>
      </c>
      <c r="P1370" s="56">
        <f t="shared" si="21"/>
        <v>635.04</v>
      </c>
      <c r="Q1370">
        <v>2892.9600000000005</v>
      </c>
      <c r="R1370" s="58">
        <v>41</v>
      </c>
      <c r="S1370" s="31">
        <v>2933.9600000000005</v>
      </c>
    </row>
    <row r="1371" spans="1:19" x14ac:dyDescent="0.35">
      <c r="A1371" s="52">
        <v>43920</v>
      </c>
      <c r="B1371" s="33" t="s">
        <v>2798</v>
      </c>
      <c r="C1371" t="s">
        <v>2799</v>
      </c>
      <c r="D1371" s="33" t="s">
        <v>24</v>
      </c>
      <c r="E1371" s="33" t="s">
        <v>55</v>
      </c>
      <c r="F1371" s="33" t="s">
        <v>29</v>
      </c>
      <c r="G1371" t="s">
        <v>11</v>
      </c>
      <c r="H1371" s="33" t="s">
        <v>33</v>
      </c>
      <c r="I1371" t="s">
        <v>44</v>
      </c>
      <c r="J1371" s="33" t="s">
        <v>36</v>
      </c>
      <c r="K1371" t="s">
        <v>42</v>
      </c>
      <c r="L1371" s="33" t="s">
        <v>43</v>
      </c>
      <c r="M1371">
        <v>462</v>
      </c>
      <c r="N1371" s="33">
        <v>12</v>
      </c>
      <c r="O1371" s="49">
        <v>0.1</v>
      </c>
      <c r="P1371" s="56">
        <f t="shared" si="21"/>
        <v>554.40000000000009</v>
      </c>
      <c r="Q1371">
        <v>4989.6000000000004</v>
      </c>
      <c r="R1371" s="58">
        <v>20</v>
      </c>
      <c r="S1371" s="31">
        <v>5009.6000000000004</v>
      </c>
    </row>
    <row r="1372" spans="1:19" x14ac:dyDescent="0.35">
      <c r="A1372" s="52">
        <v>42123</v>
      </c>
      <c r="B1372" s="33" t="s">
        <v>2800</v>
      </c>
      <c r="C1372" t="s">
        <v>2801</v>
      </c>
      <c r="D1372" s="33" t="s">
        <v>24</v>
      </c>
      <c r="E1372" s="33" t="s">
        <v>68</v>
      </c>
      <c r="F1372" s="33" t="s">
        <v>28</v>
      </c>
      <c r="G1372" t="s">
        <v>11</v>
      </c>
      <c r="H1372" s="33" t="s">
        <v>33</v>
      </c>
      <c r="I1372" t="s">
        <v>43</v>
      </c>
      <c r="J1372" s="33" t="s">
        <v>37</v>
      </c>
      <c r="K1372" t="s">
        <v>39</v>
      </c>
      <c r="L1372" s="33" t="s">
        <v>45</v>
      </c>
      <c r="M1372">
        <v>63</v>
      </c>
      <c r="N1372" s="33">
        <v>15</v>
      </c>
      <c r="O1372" s="49">
        <v>0.08</v>
      </c>
      <c r="P1372" s="56">
        <f t="shared" si="21"/>
        <v>75.599999999999994</v>
      </c>
      <c r="Q1372">
        <v>869.40000000000009</v>
      </c>
      <c r="R1372" s="58">
        <v>21</v>
      </c>
      <c r="S1372" s="31">
        <v>890.40000000000009</v>
      </c>
    </row>
    <row r="1373" spans="1:19" x14ac:dyDescent="0.35">
      <c r="A1373" s="52">
        <v>44482</v>
      </c>
      <c r="B1373" s="33" t="s">
        <v>2802</v>
      </c>
      <c r="C1373" t="s">
        <v>2803</v>
      </c>
      <c r="D1373" s="33" t="s">
        <v>25</v>
      </c>
      <c r="E1373" s="33" t="s">
        <v>115</v>
      </c>
      <c r="F1373" s="33" t="s">
        <v>27</v>
      </c>
      <c r="G1373" t="s">
        <v>6</v>
      </c>
      <c r="H1373" s="33" t="s">
        <v>30</v>
      </c>
      <c r="I1373" t="s">
        <v>43</v>
      </c>
      <c r="J1373" s="33" t="s">
        <v>35</v>
      </c>
      <c r="K1373" t="s">
        <v>42</v>
      </c>
      <c r="L1373" s="33" t="s">
        <v>46</v>
      </c>
      <c r="M1373">
        <v>765</v>
      </c>
      <c r="N1373" s="33">
        <v>4</v>
      </c>
      <c r="O1373" s="49">
        <v>0.14000000000000001</v>
      </c>
      <c r="P1373" s="56">
        <f t="shared" si="21"/>
        <v>428.40000000000003</v>
      </c>
      <c r="Q1373">
        <v>2631.6</v>
      </c>
      <c r="R1373" s="58">
        <v>21</v>
      </c>
      <c r="S1373" s="31">
        <v>2652.6</v>
      </c>
    </row>
    <row r="1374" spans="1:19" x14ac:dyDescent="0.35">
      <c r="A1374" s="52">
        <v>44363</v>
      </c>
      <c r="B1374" s="33" t="s">
        <v>2804</v>
      </c>
      <c r="C1374" t="s">
        <v>2805</v>
      </c>
      <c r="D1374" s="33" t="s">
        <v>25</v>
      </c>
      <c r="E1374" s="33" t="s">
        <v>68</v>
      </c>
      <c r="F1374" s="33" t="s">
        <v>28</v>
      </c>
      <c r="G1374" t="s">
        <v>10</v>
      </c>
      <c r="H1374" s="33" t="s">
        <v>32</v>
      </c>
      <c r="I1374" t="s">
        <v>47</v>
      </c>
      <c r="J1374" s="33" t="s">
        <v>34</v>
      </c>
      <c r="K1374" t="s">
        <v>41</v>
      </c>
      <c r="L1374" s="33" t="s">
        <v>45</v>
      </c>
      <c r="M1374">
        <v>290</v>
      </c>
      <c r="N1374" s="33">
        <v>4</v>
      </c>
      <c r="O1374" s="49">
        <v>0.1</v>
      </c>
      <c r="P1374" s="56">
        <f t="shared" si="21"/>
        <v>116</v>
      </c>
      <c r="Q1374">
        <v>1044</v>
      </c>
      <c r="R1374" s="58">
        <v>33</v>
      </c>
      <c r="S1374" s="31">
        <v>1077</v>
      </c>
    </row>
    <row r="1375" spans="1:19" x14ac:dyDescent="0.35">
      <c r="A1375" s="52">
        <v>44177</v>
      </c>
      <c r="B1375" s="33" t="s">
        <v>2806</v>
      </c>
      <c r="C1375" t="s">
        <v>2807</v>
      </c>
      <c r="D1375" s="33" t="s">
        <v>26</v>
      </c>
      <c r="E1375" s="33" t="s">
        <v>73</v>
      </c>
      <c r="F1375" s="33" t="s">
        <v>28</v>
      </c>
      <c r="G1375" t="s">
        <v>7</v>
      </c>
      <c r="H1375" s="33" t="s">
        <v>31</v>
      </c>
      <c r="I1375" t="s">
        <v>44</v>
      </c>
      <c r="J1375" s="33" t="s">
        <v>38</v>
      </c>
      <c r="K1375" t="s">
        <v>39</v>
      </c>
      <c r="L1375" s="33" t="s">
        <v>43</v>
      </c>
      <c r="M1375">
        <v>20</v>
      </c>
      <c r="N1375" s="33">
        <v>16</v>
      </c>
      <c r="O1375" s="49">
        <v>0.13</v>
      </c>
      <c r="P1375" s="56">
        <f t="shared" si="21"/>
        <v>41.6</v>
      </c>
      <c r="Q1375">
        <v>278.39999999999998</v>
      </c>
      <c r="R1375" s="58">
        <v>29</v>
      </c>
      <c r="S1375" s="31">
        <v>307.39999999999998</v>
      </c>
    </row>
    <row r="1376" spans="1:19" x14ac:dyDescent="0.35">
      <c r="A1376" s="52">
        <v>42253</v>
      </c>
      <c r="B1376" s="33" t="s">
        <v>2808</v>
      </c>
      <c r="C1376" t="s">
        <v>2809</v>
      </c>
      <c r="D1376" s="33" t="s">
        <v>25</v>
      </c>
      <c r="E1376" s="33" t="s">
        <v>63</v>
      </c>
      <c r="F1376" s="33" t="s">
        <v>27</v>
      </c>
      <c r="G1376" t="s">
        <v>12</v>
      </c>
      <c r="H1376" s="33" t="s">
        <v>30</v>
      </c>
      <c r="I1376" t="s">
        <v>47</v>
      </c>
      <c r="J1376" s="33" t="s">
        <v>34</v>
      </c>
      <c r="K1376" t="s">
        <v>40</v>
      </c>
      <c r="L1376" s="33" t="s">
        <v>46</v>
      </c>
      <c r="M1376">
        <v>230</v>
      </c>
      <c r="N1376" s="33">
        <v>6</v>
      </c>
      <c r="O1376" s="49">
        <v>0.15</v>
      </c>
      <c r="P1376" s="56">
        <f t="shared" si="21"/>
        <v>206.99999999999997</v>
      </c>
      <c r="Q1376">
        <v>1173</v>
      </c>
      <c r="R1376" s="58">
        <v>23</v>
      </c>
      <c r="S1376" s="31">
        <v>1196</v>
      </c>
    </row>
    <row r="1377" spans="1:19" x14ac:dyDescent="0.35">
      <c r="A1377" s="52">
        <v>44578</v>
      </c>
      <c r="B1377" s="33" t="s">
        <v>2810</v>
      </c>
      <c r="C1377" t="s">
        <v>2811</v>
      </c>
      <c r="D1377" s="33" t="s">
        <v>26</v>
      </c>
      <c r="E1377" s="33" t="s">
        <v>63</v>
      </c>
      <c r="F1377" s="33" t="s">
        <v>27</v>
      </c>
      <c r="G1377" t="s">
        <v>6</v>
      </c>
      <c r="H1377" s="33" t="s">
        <v>32</v>
      </c>
      <c r="I1377" t="s">
        <v>47</v>
      </c>
      <c r="J1377" s="33" t="s">
        <v>34</v>
      </c>
      <c r="K1377" t="s">
        <v>42</v>
      </c>
      <c r="L1377" s="33" t="s">
        <v>44</v>
      </c>
      <c r="M1377">
        <v>296</v>
      </c>
      <c r="N1377" s="33">
        <v>8</v>
      </c>
      <c r="O1377" s="49">
        <v>0.18</v>
      </c>
      <c r="P1377" s="56">
        <f t="shared" si="21"/>
        <v>426.24</v>
      </c>
      <c r="Q1377">
        <v>1941.7600000000002</v>
      </c>
      <c r="R1377" s="58">
        <v>34</v>
      </c>
      <c r="S1377" s="31">
        <v>1975.7600000000002</v>
      </c>
    </row>
    <row r="1378" spans="1:19" x14ac:dyDescent="0.35">
      <c r="A1378" s="52">
        <v>43288</v>
      </c>
      <c r="B1378" s="33" t="s">
        <v>2812</v>
      </c>
      <c r="C1378" t="s">
        <v>2813</v>
      </c>
      <c r="D1378" s="33" t="s">
        <v>25</v>
      </c>
      <c r="E1378" s="33" t="s">
        <v>52</v>
      </c>
      <c r="F1378" s="33" t="s">
        <v>27</v>
      </c>
      <c r="G1378" t="s">
        <v>9</v>
      </c>
      <c r="H1378" s="33" t="s">
        <v>31</v>
      </c>
      <c r="I1378" t="s">
        <v>45</v>
      </c>
      <c r="J1378" s="33" t="s">
        <v>37</v>
      </c>
      <c r="K1378" t="s">
        <v>39</v>
      </c>
      <c r="L1378" s="33" t="s">
        <v>45</v>
      </c>
      <c r="M1378">
        <v>98</v>
      </c>
      <c r="N1378" s="33">
        <v>25</v>
      </c>
      <c r="O1378" s="49">
        <v>0.09</v>
      </c>
      <c r="P1378" s="56">
        <f t="shared" si="21"/>
        <v>220.5</v>
      </c>
      <c r="Q1378">
        <v>2229.5</v>
      </c>
      <c r="R1378" s="58">
        <v>29</v>
      </c>
      <c r="S1378" s="31">
        <v>2258.5</v>
      </c>
    </row>
    <row r="1379" spans="1:19" x14ac:dyDescent="0.35">
      <c r="A1379" s="52">
        <v>42855</v>
      </c>
      <c r="B1379" s="33" t="s">
        <v>2814</v>
      </c>
      <c r="C1379" t="s">
        <v>2815</v>
      </c>
      <c r="D1379" s="33" t="s">
        <v>25</v>
      </c>
      <c r="E1379" s="33" t="s">
        <v>52</v>
      </c>
      <c r="F1379" s="33" t="s">
        <v>28</v>
      </c>
      <c r="G1379" t="s">
        <v>8</v>
      </c>
      <c r="H1379" s="33" t="s">
        <v>30</v>
      </c>
      <c r="I1379" t="s">
        <v>48</v>
      </c>
      <c r="J1379" s="33" t="s">
        <v>34</v>
      </c>
      <c r="K1379" t="s">
        <v>42</v>
      </c>
      <c r="L1379" s="33" t="s">
        <v>44</v>
      </c>
      <c r="M1379">
        <v>298</v>
      </c>
      <c r="N1379" s="33">
        <v>4</v>
      </c>
      <c r="O1379" s="49">
        <v>0.19</v>
      </c>
      <c r="P1379" s="56">
        <f t="shared" si="21"/>
        <v>226.48</v>
      </c>
      <c r="Q1379">
        <v>965.5200000000001</v>
      </c>
      <c r="R1379" s="58">
        <v>21</v>
      </c>
      <c r="S1379" s="31">
        <v>986.5200000000001</v>
      </c>
    </row>
    <row r="1380" spans="1:19" x14ac:dyDescent="0.35">
      <c r="A1380" s="52">
        <v>44180</v>
      </c>
      <c r="B1380" s="33" t="s">
        <v>2816</v>
      </c>
      <c r="C1380" t="s">
        <v>2817</v>
      </c>
      <c r="D1380" s="33" t="s">
        <v>26</v>
      </c>
      <c r="E1380" s="33" t="s">
        <v>52</v>
      </c>
      <c r="F1380" s="33" t="s">
        <v>28</v>
      </c>
      <c r="G1380" t="s">
        <v>11</v>
      </c>
      <c r="H1380" s="33" t="s">
        <v>31</v>
      </c>
      <c r="I1380" t="s">
        <v>47</v>
      </c>
      <c r="J1380" s="33" t="s">
        <v>35</v>
      </c>
      <c r="K1380" t="s">
        <v>39</v>
      </c>
      <c r="L1380" s="33" t="s">
        <v>43</v>
      </c>
      <c r="M1380">
        <v>830</v>
      </c>
      <c r="N1380" s="33">
        <v>4</v>
      </c>
      <c r="O1380" s="49">
        <v>0.08</v>
      </c>
      <c r="P1380" s="56">
        <f t="shared" si="21"/>
        <v>265.60000000000002</v>
      </c>
      <c r="Q1380">
        <v>3054.4</v>
      </c>
      <c r="R1380" s="58">
        <v>30</v>
      </c>
      <c r="S1380" s="31">
        <v>3084.4</v>
      </c>
    </row>
    <row r="1381" spans="1:19" x14ac:dyDescent="0.35">
      <c r="A1381" s="52">
        <v>43023</v>
      </c>
      <c r="B1381" s="33" t="s">
        <v>2818</v>
      </c>
      <c r="C1381" t="s">
        <v>2819</v>
      </c>
      <c r="D1381" s="33" t="s">
        <v>24</v>
      </c>
      <c r="E1381" s="33" t="s">
        <v>68</v>
      </c>
      <c r="F1381" s="33" t="s">
        <v>29</v>
      </c>
      <c r="G1381" t="s">
        <v>12</v>
      </c>
      <c r="H1381" s="33" t="s">
        <v>33</v>
      </c>
      <c r="I1381" t="s">
        <v>43</v>
      </c>
      <c r="J1381" s="33" t="s">
        <v>38</v>
      </c>
      <c r="K1381" t="s">
        <v>39</v>
      </c>
      <c r="L1381" s="33" t="s">
        <v>44</v>
      </c>
      <c r="M1381">
        <v>15</v>
      </c>
      <c r="N1381" s="33">
        <v>40</v>
      </c>
      <c r="O1381" s="49">
        <v>0.08</v>
      </c>
      <c r="P1381" s="56">
        <f t="shared" si="21"/>
        <v>48</v>
      </c>
      <c r="Q1381">
        <v>552.00000000000011</v>
      </c>
      <c r="R1381" s="58">
        <v>38</v>
      </c>
      <c r="S1381" s="31">
        <v>590.00000000000011</v>
      </c>
    </row>
    <row r="1382" spans="1:19" x14ac:dyDescent="0.35">
      <c r="A1382" s="52">
        <v>43388</v>
      </c>
      <c r="B1382" s="33" t="s">
        <v>2820</v>
      </c>
      <c r="C1382" t="s">
        <v>2821</v>
      </c>
      <c r="D1382" s="33" t="s">
        <v>26</v>
      </c>
      <c r="E1382" s="33" t="s">
        <v>115</v>
      </c>
      <c r="F1382" s="33" t="s">
        <v>29</v>
      </c>
      <c r="G1382" t="s">
        <v>8</v>
      </c>
      <c r="H1382" s="33" t="s">
        <v>32</v>
      </c>
      <c r="I1382" t="s">
        <v>47</v>
      </c>
      <c r="J1382" s="33" t="s">
        <v>34</v>
      </c>
      <c r="K1382" t="s">
        <v>41</v>
      </c>
      <c r="L1382" s="33" t="s">
        <v>43</v>
      </c>
      <c r="M1382">
        <v>231</v>
      </c>
      <c r="N1382" s="33">
        <v>10</v>
      </c>
      <c r="O1382" s="49">
        <v>0.18</v>
      </c>
      <c r="P1382" s="56">
        <f t="shared" si="21"/>
        <v>415.79999999999995</v>
      </c>
      <c r="Q1382">
        <v>1894.2000000000003</v>
      </c>
      <c r="R1382" s="58">
        <v>39</v>
      </c>
      <c r="S1382" s="31">
        <v>1933.2000000000003</v>
      </c>
    </row>
    <row r="1383" spans="1:19" x14ac:dyDescent="0.35">
      <c r="A1383" s="52">
        <v>42447</v>
      </c>
      <c r="B1383" s="33" t="s">
        <v>2822</v>
      </c>
      <c r="C1383" t="s">
        <v>2823</v>
      </c>
      <c r="D1383" s="33" t="s">
        <v>26</v>
      </c>
      <c r="E1383" s="33" t="s">
        <v>68</v>
      </c>
      <c r="F1383" s="33" t="s">
        <v>28</v>
      </c>
      <c r="G1383" t="s">
        <v>9</v>
      </c>
      <c r="H1383" s="33" t="s">
        <v>30</v>
      </c>
      <c r="I1383" t="s">
        <v>47</v>
      </c>
      <c r="J1383" s="33" t="s">
        <v>37</v>
      </c>
      <c r="K1383" t="s">
        <v>41</v>
      </c>
      <c r="L1383" s="33" t="s">
        <v>44</v>
      </c>
      <c r="M1383">
        <v>21</v>
      </c>
      <c r="N1383" s="33">
        <v>10</v>
      </c>
      <c r="O1383" s="49">
        <v>0.08</v>
      </c>
      <c r="P1383" s="56">
        <f t="shared" si="21"/>
        <v>16.8</v>
      </c>
      <c r="Q1383">
        <v>193.20000000000002</v>
      </c>
      <c r="R1383" s="58">
        <v>40</v>
      </c>
      <c r="S1383" s="31">
        <v>233.20000000000002</v>
      </c>
    </row>
    <row r="1384" spans="1:19" x14ac:dyDescent="0.35">
      <c r="A1384" s="52">
        <v>44140</v>
      </c>
      <c r="B1384" s="33" t="s">
        <v>2824</v>
      </c>
      <c r="C1384" t="s">
        <v>2825</v>
      </c>
      <c r="D1384" s="33" t="s">
        <v>24</v>
      </c>
      <c r="E1384" s="33" t="s">
        <v>85</v>
      </c>
      <c r="F1384" s="33" t="s">
        <v>29</v>
      </c>
      <c r="G1384" t="s">
        <v>10</v>
      </c>
      <c r="H1384" s="33" t="s">
        <v>32</v>
      </c>
      <c r="I1384" t="s">
        <v>48</v>
      </c>
      <c r="J1384" s="33" t="s">
        <v>37</v>
      </c>
      <c r="K1384" t="s">
        <v>39</v>
      </c>
      <c r="L1384" s="33" t="s">
        <v>45</v>
      </c>
      <c r="M1384">
        <v>59</v>
      </c>
      <c r="N1384" s="33">
        <v>10</v>
      </c>
      <c r="O1384" s="49">
        <v>0.13</v>
      </c>
      <c r="P1384" s="56">
        <f t="shared" si="21"/>
        <v>76.7</v>
      </c>
      <c r="Q1384">
        <v>513.29999999999995</v>
      </c>
      <c r="R1384" s="58">
        <v>50</v>
      </c>
      <c r="S1384" s="31">
        <v>563.29999999999995</v>
      </c>
    </row>
    <row r="1385" spans="1:19" x14ac:dyDescent="0.35">
      <c r="A1385" s="52">
        <v>43891</v>
      </c>
      <c r="B1385" s="33" t="s">
        <v>2826</v>
      </c>
      <c r="C1385" t="s">
        <v>2827</v>
      </c>
      <c r="D1385" s="33" t="s">
        <v>26</v>
      </c>
      <c r="E1385" s="33" t="s">
        <v>68</v>
      </c>
      <c r="F1385" s="33" t="s">
        <v>29</v>
      </c>
      <c r="G1385" t="s">
        <v>9</v>
      </c>
      <c r="H1385" s="33" t="s">
        <v>32</v>
      </c>
      <c r="I1385" t="s">
        <v>47</v>
      </c>
      <c r="J1385" s="33" t="s">
        <v>36</v>
      </c>
      <c r="K1385" t="s">
        <v>39</v>
      </c>
      <c r="L1385" s="33" t="s">
        <v>46</v>
      </c>
      <c r="M1385">
        <v>415</v>
      </c>
      <c r="N1385" s="33">
        <v>15</v>
      </c>
      <c r="O1385" s="49">
        <v>0.16</v>
      </c>
      <c r="P1385" s="56">
        <f t="shared" si="21"/>
        <v>996</v>
      </c>
      <c r="Q1385">
        <v>5229</v>
      </c>
      <c r="R1385" s="58">
        <v>26</v>
      </c>
      <c r="S1385" s="31">
        <v>5255</v>
      </c>
    </row>
    <row r="1386" spans="1:19" x14ac:dyDescent="0.35">
      <c r="A1386" s="52">
        <v>42354</v>
      </c>
      <c r="B1386" s="33" t="s">
        <v>2828</v>
      </c>
      <c r="C1386" t="s">
        <v>2829</v>
      </c>
      <c r="D1386" s="33" t="s">
        <v>24</v>
      </c>
      <c r="E1386" s="33" t="s">
        <v>58</v>
      </c>
      <c r="F1386" s="33" t="s">
        <v>29</v>
      </c>
      <c r="G1386" t="s">
        <v>9</v>
      </c>
      <c r="H1386" s="33" t="s">
        <v>33</v>
      </c>
      <c r="I1386" t="s">
        <v>47</v>
      </c>
      <c r="J1386" s="33" t="s">
        <v>35</v>
      </c>
      <c r="K1386" t="s">
        <v>41</v>
      </c>
      <c r="L1386" s="33" t="s">
        <v>45</v>
      </c>
      <c r="M1386">
        <v>817</v>
      </c>
      <c r="N1386" s="33">
        <v>10</v>
      </c>
      <c r="O1386" s="49">
        <v>0.19</v>
      </c>
      <c r="P1386" s="56">
        <f t="shared" si="21"/>
        <v>1552.3</v>
      </c>
      <c r="Q1386">
        <v>6617.7000000000007</v>
      </c>
      <c r="R1386" s="58">
        <v>24</v>
      </c>
      <c r="S1386" s="31">
        <v>6641.7000000000007</v>
      </c>
    </row>
    <row r="1387" spans="1:19" x14ac:dyDescent="0.35">
      <c r="A1387" s="52">
        <v>43029</v>
      </c>
      <c r="B1387" s="33" t="s">
        <v>2830</v>
      </c>
      <c r="C1387" t="s">
        <v>2831</v>
      </c>
      <c r="D1387" s="33" t="s">
        <v>25</v>
      </c>
      <c r="E1387" s="33" t="s">
        <v>63</v>
      </c>
      <c r="F1387" s="33" t="s">
        <v>29</v>
      </c>
      <c r="G1387" t="s">
        <v>6</v>
      </c>
      <c r="H1387" s="33" t="s">
        <v>30</v>
      </c>
      <c r="I1387" t="s">
        <v>44</v>
      </c>
      <c r="J1387" s="33" t="s">
        <v>35</v>
      </c>
      <c r="K1387" t="s">
        <v>39</v>
      </c>
      <c r="L1387" s="33" t="s">
        <v>45</v>
      </c>
      <c r="M1387">
        <v>883</v>
      </c>
      <c r="N1387" s="33">
        <v>8</v>
      </c>
      <c r="O1387" s="49">
        <v>0.2</v>
      </c>
      <c r="P1387" s="56">
        <f t="shared" si="21"/>
        <v>1412.8000000000002</v>
      </c>
      <c r="Q1387">
        <v>5651.2000000000007</v>
      </c>
      <c r="R1387" s="58">
        <v>41</v>
      </c>
      <c r="S1387" s="31">
        <v>5692.2000000000007</v>
      </c>
    </row>
    <row r="1388" spans="1:19" x14ac:dyDescent="0.35">
      <c r="A1388" s="52">
        <v>42324</v>
      </c>
      <c r="B1388" s="33" t="s">
        <v>2832</v>
      </c>
      <c r="C1388" t="s">
        <v>2833</v>
      </c>
      <c r="D1388" s="33" t="s">
        <v>26</v>
      </c>
      <c r="E1388" s="33" t="s">
        <v>55</v>
      </c>
      <c r="F1388" s="33" t="s">
        <v>28</v>
      </c>
      <c r="G1388" t="s">
        <v>8</v>
      </c>
      <c r="H1388" s="33" t="s">
        <v>33</v>
      </c>
      <c r="I1388" t="s">
        <v>43</v>
      </c>
      <c r="J1388" s="33" t="s">
        <v>34</v>
      </c>
      <c r="K1388" t="s">
        <v>41</v>
      </c>
      <c r="L1388" s="33" t="s">
        <v>45</v>
      </c>
      <c r="M1388">
        <v>200</v>
      </c>
      <c r="N1388" s="33">
        <v>4</v>
      </c>
      <c r="O1388" s="49">
        <v>0.14000000000000001</v>
      </c>
      <c r="P1388" s="56">
        <f t="shared" si="21"/>
        <v>112.00000000000001</v>
      </c>
      <c r="Q1388">
        <v>688</v>
      </c>
      <c r="R1388" s="58">
        <v>34</v>
      </c>
      <c r="S1388" s="31">
        <v>722</v>
      </c>
    </row>
    <row r="1389" spans="1:19" x14ac:dyDescent="0.35">
      <c r="A1389" s="52">
        <v>42802</v>
      </c>
      <c r="B1389" s="33" t="s">
        <v>2834</v>
      </c>
      <c r="C1389" t="s">
        <v>2835</v>
      </c>
      <c r="D1389" s="33" t="s">
        <v>26</v>
      </c>
      <c r="E1389" s="33" t="s">
        <v>68</v>
      </c>
      <c r="F1389" s="33" t="s">
        <v>28</v>
      </c>
      <c r="G1389" t="s">
        <v>7</v>
      </c>
      <c r="H1389" s="33" t="s">
        <v>32</v>
      </c>
      <c r="I1389" t="s">
        <v>48</v>
      </c>
      <c r="J1389" s="33" t="s">
        <v>36</v>
      </c>
      <c r="K1389" t="s">
        <v>39</v>
      </c>
      <c r="L1389" s="33" t="s">
        <v>45</v>
      </c>
      <c r="M1389">
        <v>314</v>
      </c>
      <c r="N1389" s="33">
        <v>6</v>
      </c>
      <c r="O1389" s="49">
        <v>0.14000000000000001</v>
      </c>
      <c r="P1389" s="56">
        <f t="shared" si="21"/>
        <v>263.76000000000005</v>
      </c>
      <c r="Q1389">
        <v>1620.24</v>
      </c>
      <c r="R1389" s="58">
        <v>26</v>
      </c>
      <c r="S1389" s="31">
        <v>1646.24</v>
      </c>
    </row>
    <row r="1390" spans="1:19" x14ac:dyDescent="0.35">
      <c r="A1390" s="52">
        <v>44486</v>
      </c>
      <c r="B1390" s="33" t="s">
        <v>2836</v>
      </c>
      <c r="C1390" t="s">
        <v>2837</v>
      </c>
      <c r="D1390" s="33" t="s">
        <v>24</v>
      </c>
      <c r="E1390" s="33" t="s">
        <v>115</v>
      </c>
      <c r="F1390" s="33" t="s">
        <v>29</v>
      </c>
      <c r="G1390" t="s">
        <v>8</v>
      </c>
      <c r="H1390" s="33" t="s">
        <v>31</v>
      </c>
      <c r="I1390" t="s">
        <v>46</v>
      </c>
      <c r="J1390" s="33" t="s">
        <v>38</v>
      </c>
      <c r="K1390" t="s">
        <v>40</v>
      </c>
      <c r="L1390" s="33" t="s">
        <v>45</v>
      </c>
      <c r="M1390">
        <v>19</v>
      </c>
      <c r="N1390" s="33">
        <v>40</v>
      </c>
      <c r="O1390" s="49">
        <v>0.19</v>
      </c>
      <c r="P1390" s="56">
        <f t="shared" si="21"/>
        <v>144.4</v>
      </c>
      <c r="Q1390">
        <v>615.60000000000014</v>
      </c>
      <c r="R1390" s="58">
        <v>20</v>
      </c>
      <c r="S1390" s="31">
        <v>635.60000000000014</v>
      </c>
    </row>
    <row r="1391" spans="1:19" x14ac:dyDescent="0.35">
      <c r="A1391" s="52">
        <v>44212</v>
      </c>
      <c r="B1391" s="33" t="s">
        <v>2838</v>
      </c>
      <c r="C1391" t="s">
        <v>2839</v>
      </c>
      <c r="D1391" s="33" t="s">
        <v>25</v>
      </c>
      <c r="E1391" s="33" t="s">
        <v>115</v>
      </c>
      <c r="F1391" s="33" t="s">
        <v>29</v>
      </c>
      <c r="G1391" t="s">
        <v>8</v>
      </c>
      <c r="H1391" s="33" t="s">
        <v>33</v>
      </c>
      <c r="I1391" t="s">
        <v>47</v>
      </c>
      <c r="J1391" s="33" t="s">
        <v>37</v>
      </c>
      <c r="K1391" t="s">
        <v>39</v>
      </c>
      <c r="L1391" s="33" t="s">
        <v>43</v>
      </c>
      <c r="M1391">
        <v>96</v>
      </c>
      <c r="N1391" s="33">
        <v>10</v>
      </c>
      <c r="O1391" s="49">
        <v>0.11</v>
      </c>
      <c r="P1391" s="56">
        <f t="shared" si="21"/>
        <v>105.60000000000001</v>
      </c>
      <c r="Q1391">
        <v>854.40000000000009</v>
      </c>
      <c r="R1391" s="58">
        <v>26</v>
      </c>
      <c r="S1391" s="31">
        <v>880.40000000000009</v>
      </c>
    </row>
    <row r="1392" spans="1:19" x14ac:dyDescent="0.35">
      <c r="A1392" s="52">
        <v>44037</v>
      </c>
      <c r="B1392" s="33" t="s">
        <v>2840</v>
      </c>
      <c r="C1392" t="s">
        <v>2841</v>
      </c>
      <c r="D1392" s="33" t="s">
        <v>26</v>
      </c>
      <c r="E1392" s="33" t="s">
        <v>58</v>
      </c>
      <c r="F1392" s="33" t="s">
        <v>29</v>
      </c>
      <c r="G1392" t="s">
        <v>13</v>
      </c>
      <c r="H1392" s="33" t="s">
        <v>32</v>
      </c>
      <c r="I1392" t="s">
        <v>43</v>
      </c>
      <c r="J1392" s="33" t="s">
        <v>38</v>
      </c>
      <c r="K1392" t="s">
        <v>39</v>
      </c>
      <c r="L1392" s="33" t="s">
        <v>45</v>
      </c>
      <c r="M1392">
        <v>10</v>
      </c>
      <c r="N1392" s="33">
        <v>40</v>
      </c>
      <c r="O1392" s="49">
        <v>0.09</v>
      </c>
      <c r="P1392" s="56">
        <f t="shared" si="21"/>
        <v>36</v>
      </c>
      <c r="Q1392">
        <v>364</v>
      </c>
      <c r="R1392" s="58">
        <v>46</v>
      </c>
      <c r="S1392" s="31">
        <v>410</v>
      </c>
    </row>
    <row r="1393" spans="1:19" x14ac:dyDescent="0.35">
      <c r="A1393" s="52">
        <v>42538</v>
      </c>
      <c r="B1393" s="33" t="s">
        <v>2842</v>
      </c>
      <c r="C1393" t="s">
        <v>2843</v>
      </c>
      <c r="D1393" s="33" t="s">
        <v>24</v>
      </c>
      <c r="E1393" s="33" t="s">
        <v>58</v>
      </c>
      <c r="F1393" s="33" t="s">
        <v>28</v>
      </c>
      <c r="G1393" t="s">
        <v>12</v>
      </c>
      <c r="H1393" s="33" t="s">
        <v>32</v>
      </c>
      <c r="I1393" t="s">
        <v>44</v>
      </c>
      <c r="J1393" s="33" t="s">
        <v>37</v>
      </c>
      <c r="K1393" t="s">
        <v>41</v>
      </c>
      <c r="L1393" s="33" t="s">
        <v>45</v>
      </c>
      <c r="M1393">
        <v>73</v>
      </c>
      <c r="N1393" s="33">
        <v>15</v>
      </c>
      <c r="O1393" s="49">
        <v>0.08</v>
      </c>
      <c r="P1393" s="56">
        <f t="shared" si="21"/>
        <v>87.6</v>
      </c>
      <c r="Q1393">
        <v>1007.4000000000001</v>
      </c>
      <c r="R1393" s="58">
        <v>44</v>
      </c>
      <c r="S1393" s="31">
        <v>1051.4000000000001</v>
      </c>
    </row>
    <row r="1394" spans="1:19" x14ac:dyDescent="0.35">
      <c r="A1394" s="52">
        <v>42916</v>
      </c>
      <c r="B1394" s="33" t="s">
        <v>2844</v>
      </c>
      <c r="C1394" t="s">
        <v>2845</v>
      </c>
      <c r="D1394" s="33" t="s">
        <v>25</v>
      </c>
      <c r="E1394" s="33" t="s">
        <v>106</v>
      </c>
      <c r="F1394" s="33" t="s">
        <v>27</v>
      </c>
      <c r="G1394" t="s">
        <v>7</v>
      </c>
      <c r="H1394" s="33" t="s">
        <v>30</v>
      </c>
      <c r="I1394" t="s">
        <v>48</v>
      </c>
      <c r="J1394" s="33" t="s">
        <v>34</v>
      </c>
      <c r="K1394" t="s">
        <v>39</v>
      </c>
      <c r="L1394" s="33" t="s">
        <v>46</v>
      </c>
      <c r="M1394">
        <v>235</v>
      </c>
      <c r="N1394" s="33">
        <v>4</v>
      </c>
      <c r="O1394" s="49">
        <v>0.19</v>
      </c>
      <c r="P1394" s="56">
        <f t="shared" si="21"/>
        <v>178.6</v>
      </c>
      <c r="Q1394">
        <v>761.40000000000009</v>
      </c>
      <c r="R1394" s="58">
        <v>25</v>
      </c>
      <c r="S1394" s="31">
        <v>786.40000000000009</v>
      </c>
    </row>
    <row r="1395" spans="1:19" x14ac:dyDescent="0.35">
      <c r="A1395" s="52">
        <v>43861</v>
      </c>
      <c r="B1395" s="33" t="s">
        <v>2846</v>
      </c>
      <c r="C1395" t="s">
        <v>2847</v>
      </c>
      <c r="D1395" s="33" t="s">
        <v>26</v>
      </c>
      <c r="E1395" s="33" t="s">
        <v>106</v>
      </c>
      <c r="F1395" s="33" t="s">
        <v>27</v>
      </c>
      <c r="G1395" t="s">
        <v>9</v>
      </c>
      <c r="H1395" s="33" t="s">
        <v>31</v>
      </c>
      <c r="I1395" t="s">
        <v>46</v>
      </c>
      <c r="J1395" s="33" t="s">
        <v>34</v>
      </c>
      <c r="K1395" t="s">
        <v>39</v>
      </c>
      <c r="L1395" s="33" t="s">
        <v>44</v>
      </c>
      <c r="M1395">
        <v>230</v>
      </c>
      <c r="N1395" s="33">
        <v>6</v>
      </c>
      <c r="O1395" s="49">
        <v>0.09</v>
      </c>
      <c r="P1395" s="56">
        <f t="shared" si="21"/>
        <v>124.2</v>
      </c>
      <c r="Q1395">
        <v>1255.8</v>
      </c>
      <c r="R1395" s="58">
        <v>38</v>
      </c>
      <c r="S1395" s="31">
        <v>1293.8</v>
      </c>
    </row>
    <row r="1396" spans="1:19" x14ac:dyDescent="0.35">
      <c r="A1396" s="52">
        <v>44144</v>
      </c>
      <c r="B1396" s="33" t="s">
        <v>2848</v>
      </c>
      <c r="C1396" t="s">
        <v>2849</v>
      </c>
      <c r="D1396" s="33" t="s">
        <v>26</v>
      </c>
      <c r="E1396" s="33" t="s">
        <v>55</v>
      </c>
      <c r="F1396" s="33" t="s">
        <v>28</v>
      </c>
      <c r="G1396" t="s">
        <v>6</v>
      </c>
      <c r="H1396" s="33" t="s">
        <v>31</v>
      </c>
      <c r="I1396" t="s">
        <v>47</v>
      </c>
      <c r="J1396" s="33" t="s">
        <v>37</v>
      </c>
      <c r="K1396" t="s">
        <v>41</v>
      </c>
      <c r="L1396" s="33" t="s">
        <v>44</v>
      </c>
      <c r="M1396">
        <v>52</v>
      </c>
      <c r="N1396" s="33">
        <v>15</v>
      </c>
      <c r="O1396" s="49">
        <v>0.18</v>
      </c>
      <c r="P1396" s="56">
        <f t="shared" si="21"/>
        <v>140.39999999999998</v>
      </c>
      <c r="Q1396">
        <v>639.6</v>
      </c>
      <c r="R1396" s="58">
        <v>32</v>
      </c>
      <c r="S1396" s="31">
        <v>671.6</v>
      </c>
    </row>
    <row r="1397" spans="1:19" x14ac:dyDescent="0.35">
      <c r="A1397" s="52">
        <v>42453</v>
      </c>
      <c r="B1397" s="33" t="s">
        <v>2850</v>
      </c>
      <c r="C1397" t="s">
        <v>2851</v>
      </c>
      <c r="D1397" s="33" t="s">
        <v>24</v>
      </c>
      <c r="E1397" s="33" t="s">
        <v>73</v>
      </c>
      <c r="F1397" s="33" t="s">
        <v>29</v>
      </c>
      <c r="G1397" t="s">
        <v>10</v>
      </c>
      <c r="H1397" s="33" t="s">
        <v>33</v>
      </c>
      <c r="I1397" t="s">
        <v>47</v>
      </c>
      <c r="J1397" s="33" t="s">
        <v>34</v>
      </c>
      <c r="K1397" t="s">
        <v>40</v>
      </c>
      <c r="L1397" s="33" t="s">
        <v>45</v>
      </c>
      <c r="M1397">
        <v>234</v>
      </c>
      <c r="N1397" s="33">
        <v>6</v>
      </c>
      <c r="O1397" s="49">
        <v>0.2</v>
      </c>
      <c r="P1397" s="56">
        <f t="shared" si="21"/>
        <v>280.80000000000007</v>
      </c>
      <c r="Q1397">
        <v>1123.2000000000003</v>
      </c>
      <c r="R1397" s="58">
        <v>46</v>
      </c>
      <c r="S1397" s="31">
        <v>1169.2000000000003</v>
      </c>
    </row>
    <row r="1398" spans="1:19" x14ac:dyDescent="0.35">
      <c r="A1398" s="52">
        <v>44170</v>
      </c>
      <c r="B1398" s="33" t="s">
        <v>2852</v>
      </c>
      <c r="C1398" t="s">
        <v>2853</v>
      </c>
      <c r="D1398" s="33" t="s">
        <v>24</v>
      </c>
      <c r="E1398" s="33" t="s">
        <v>63</v>
      </c>
      <c r="F1398" s="33" t="s">
        <v>27</v>
      </c>
      <c r="G1398" t="s">
        <v>9</v>
      </c>
      <c r="H1398" s="33" t="s">
        <v>32</v>
      </c>
      <c r="I1398" t="s">
        <v>44</v>
      </c>
      <c r="J1398" s="33" t="s">
        <v>36</v>
      </c>
      <c r="K1398" t="s">
        <v>40</v>
      </c>
      <c r="L1398" s="33" t="s">
        <v>46</v>
      </c>
      <c r="M1398">
        <v>389</v>
      </c>
      <c r="N1398" s="33">
        <v>6</v>
      </c>
      <c r="O1398" s="49">
        <v>0.2</v>
      </c>
      <c r="P1398" s="56">
        <f t="shared" si="21"/>
        <v>466.80000000000007</v>
      </c>
      <c r="Q1398">
        <v>1867.2000000000003</v>
      </c>
      <c r="R1398" s="58">
        <v>39</v>
      </c>
      <c r="S1398" s="31">
        <v>1906.2000000000003</v>
      </c>
    </row>
    <row r="1399" spans="1:19" x14ac:dyDescent="0.35">
      <c r="A1399" s="52">
        <v>43881</v>
      </c>
      <c r="B1399" s="33" t="s">
        <v>2854</v>
      </c>
      <c r="C1399" t="s">
        <v>2855</v>
      </c>
      <c r="D1399" s="33" t="s">
        <v>25</v>
      </c>
      <c r="E1399" s="33" t="s">
        <v>55</v>
      </c>
      <c r="F1399" s="33" t="s">
        <v>28</v>
      </c>
      <c r="G1399" t="s">
        <v>13</v>
      </c>
      <c r="H1399" s="33" t="s">
        <v>33</v>
      </c>
      <c r="I1399" t="s">
        <v>48</v>
      </c>
      <c r="J1399" s="33" t="s">
        <v>35</v>
      </c>
      <c r="K1399" t="s">
        <v>42</v>
      </c>
      <c r="L1399" s="33" t="s">
        <v>44</v>
      </c>
      <c r="M1399">
        <v>990</v>
      </c>
      <c r="N1399" s="33">
        <v>8</v>
      </c>
      <c r="O1399" s="49">
        <v>0.19</v>
      </c>
      <c r="P1399" s="56">
        <f t="shared" si="21"/>
        <v>1504.8</v>
      </c>
      <c r="Q1399">
        <v>6415.2000000000007</v>
      </c>
      <c r="R1399" s="58">
        <v>26</v>
      </c>
      <c r="S1399" s="31">
        <v>6441.2000000000007</v>
      </c>
    </row>
    <row r="1400" spans="1:19" x14ac:dyDescent="0.35">
      <c r="A1400" s="52">
        <v>43556</v>
      </c>
      <c r="B1400" s="33" t="s">
        <v>2856</v>
      </c>
      <c r="C1400" t="s">
        <v>2857</v>
      </c>
      <c r="D1400" s="33" t="s">
        <v>24</v>
      </c>
      <c r="E1400" s="33" t="s">
        <v>73</v>
      </c>
      <c r="F1400" s="33" t="s">
        <v>29</v>
      </c>
      <c r="G1400" t="s">
        <v>8</v>
      </c>
      <c r="H1400" s="33" t="s">
        <v>32</v>
      </c>
      <c r="I1400" t="s">
        <v>44</v>
      </c>
      <c r="J1400" s="33" t="s">
        <v>35</v>
      </c>
      <c r="K1400" t="s">
        <v>42</v>
      </c>
      <c r="L1400" s="33" t="s">
        <v>44</v>
      </c>
      <c r="M1400">
        <v>1017</v>
      </c>
      <c r="N1400" s="33">
        <v>6</v>
      </c>
      <c r="O1400" s="49">
        <v>0.1</v>
      </c>
      <c r="P1400" s="56">
        <f t="shared" si="21"/>
        <v>610.20000000000005</v>
      </c>
      <c r="Q1400">
        <v>5491.8</v>
      </c>
      <c r="R1400" s="58">
        <v>38</v>
      </c>
      <c r="S1400" s="31">
        <v>5529.8</v>
      </c>
    </row>
    <row r="1401" spans="1:19" x14ac:dyDescent="0.35">
      <c r="A1401" s="52">
        <v>42876</v>
      </c>
      <c r="B1401" s="33" t="s">
        <v>2858</v>
      </c>
      <c r="C1401" t="s">
        <v>2859</v>
      </c>
      <c r="D1401" s="33" t="s">
        <v>24</v>
      </c>
      <c r="E1401" s="33" t="s">
        <v>63</v>
      </c>
      <c r="F1401" s="33" t="s">
        <v>27</v>
      </c>
      <c r="G1401" t="s">
        <v>9</v>
      </c>
      <c r="H1401" s="33" t="s">
        <v>31</v>
      </c>
      <c r="I1401" t="s">
        <v>45</v>
      </c>
      <c r="J1401" s="33" t="s">
        <v>35</v>
      </c>
      <c r="K1401" t="s">
        <v>42</v>
      </c>
      <c r="L1401" s="33" t="s">
        <v>46</v>
      </c>
      <c r="M1401">
        <v>728</v>
      </c>
      <c r="N1401" s="33">
        <v>8</v>
      </c>
      <c r="O1401" s="49">
        <v>0.17</v>
      </c>
      <c r="P1401" s="56">
        <f t="shared" si="21"/>
        <v>990.08</v>
      </c>
      <c r="Q1401">
        <v>4833.92</v>
      </c>
      <c r="R1401" s="58">
        <v>37</v>
      </c>
      <c r="S1401" s="31">
        <v>4870.92</v>
      </c>
    </row>
    <row r="1402" spans="1:19" x14ac:dyDescent="0.35">
      <c r="A1402" s="52">
        <v>42914</v>
      </c>
      <c r="B1402" s="33" t="s">
        <v>2860</v>
      </c>
      <c r="C1402" t="s">
        <v>2861</v>
      </c>
      <c r="D1402" s="33" t="s">
        <v>24</v>
      </c>
      <c r="E1402" s="33" t="s">
        <v>73</v>
      </c>
      <c r="F1402" s="33" t="s">
        <v>29</v>
      </c>
      <c r="G1402" t="s">
        <v>11</v>
      </c>
      <c r="H1402" s="33" t="s">
        <v>30</v>
      </c>
      <c r="I1402" t="s">
        <v>44</v>
      </c>
      <c r="J1402" s="33" t="s">
        <v>38</v>
      </c>
      <c r="K1402" t="s">
        <v>42</v>
      </c>
      <c r="L1402" s="33" t="s">
        <v>44</v>
      </c>
      <c r="M1402">
        <v>20</v>
      </c>
      <c r="N1402" s="33">
        <v>32</v>
      </c>
      <c r="O1402" s="49">
        <v>0.08</v>
      </c>
      <c r="P1402" s="56">
        <f t="shared" si="21"/>
        <v>51.2</v>
      </c>
      <c r="Q1402">
        <v>588.80000000000007</v>
      </c>
      <c r="R1402" s="58">
        <v>39</v>
      </c>
      <c r="S1402" s="31">
        <v>627.80000000000007</v>
      </c>
    </row>
    <row r="1403" spans="1:19" x14ac:dyDescent="0.35">
      <c r="A1403" s="52">
        <v>42366</v>
      </c>
      <c r="B1403" s="33" t="s">
        <v>2862</v>
      </c>
      <c r="C1403" t="s">
        <v>2863</v>
      </c>
      <c r="D1403" s="33" t="s">
        <v>24</v>
      </c>
      <c r="E1403" s="33" t="s">
        <v>68</v>
      </c>
      <c r="F1403" s="33" t="s">
        <v>29</v>
      </c>
      <c r="G1403" t="s">
        <v>10</v>
      </c>
      <c r="H1403" s="33" t="s">
        <v>32</v>
      </c>
      <c r="I1403" t="s">
        <v>45</v>
      </c>
      <c r="J1403" s="33" t="s">
        <v>34</v>
      </c>
      <c r="K1403" t="s">
        <v>42</v>
      </c>
      <c r="L1403" s="33" t="s">
        <v>44</v>
      </c>
      <c r="M1403">
        <v>293</v>
      </c>
      <c r="N1403" s="33">
        <v>6</v>
      </c>
      <c r="O1403" s="49">
        <v>0.08</v>
      </c>
      <c r="P1403" s="56">
        <f t="shared" si="21"/>
        <v>140.63999999999999</v>
      </c>
      <c r="Q1403">
        <v>1617.3600000000001</v>
      </c>
      <c r="R1403" s="58">
        <v>26</v>
      </c>
      <c r="S1403" s="31">
        <v>1643.3600000000001</v>
      </c>
    </row>
    <row r="1404" spans="1:19" x14ac:dyDescent="0.35">
      <c r="A1404" s="52">
        <v>43370</v>
      </c>
      <c r="B1404" s="33" t="s">
        <v>2864</v>
      </c>
      <c r="C1404" t="s">
        <v>2865</v>
      </c>
      <c r="D1404" s="33" t="s">
        <v>25</v>
      </c>
      <c r="E1404" s="33" t="s">
        <v>115</v>
      </c>
      <c r="F1404" s="33" t="s">
        <v>29</v>
      </c>
      <c r="G1404" t="s">
        <v>7</v>
      </c>
      <c r="H1404" s="33" t="s">
        <v>32</v>
      </c>
      <c r="I1404" t="s">
        <v>45</v>
      </c>
      <c r="J1404" s="33" t="s">
        <v>37</v>
      </c>
      <c r="K1404" t="s">
        <v>41</v>
      </c>
      <c r="L1404" s="33" t="s">
        <v>44</v>
      </c>
      <c r="M1404">
        <v>44</v>
      </c>
      <c r="N1404" s="33">
        <v>25</v>
      </c>
      <c r="O1404" s="49">
        <v>0.19</v>
      </c>
      <c r="P1404" s="56">
        <f t="shared" si="21"/>
        <v>209</v>
      </c>
      <c r="Q1404">
        <v>891</v>
      </c>
      <c r="R1404" s="58">
        <v>26</v>
      </c>
      <c r="S1404" s="31">
        <v>917</v>
      </c>
    </row>
    <row r="1405" spans="1:19" x14ac:dyDescent="0.35">
      <c r="A1405" s="52">
        <v>42676</v>
      </c>
      <c r="B1405" s="33" t="s">
        <v>2866</v>
      </c>
      <c r="C1405" t="s">
        <v>2867</v>
      </c>
      <c r="D1405" s="33" t="s">
        <v>26</v>
      </c>
      <c r="E1405" s="33" t="s">
        <v>73</v>
      </c>
      <c r="F1405" s="33" t="s">
        <v>27</v>
      </c>
      <c r="G1405" t="s">
        <v>11</v>
      </c>
      <c r="H1405" s="33" t="s">
        <v>31</v>
      </c>
      <c r="I1405" t="s">
        <v>46</v>
      </c>
      <c r="J1405" s="33" t="s">
        <v>37</v>
      </c>
      <c r="K1405" t="s">
        <v>42</v>
      </c>
      <c r="L1405" s="33" t="s">
        <v>46</v>
      </c>
      <c r="M1405">
        <v>65</v>
      </c>
      <c r="N1405" s="33">
        <v>25</v>
      </c>
      <c r="O1405" s="49">
        <v>0.08</v>
      </c>
      <c r="P1405" s="56">
        <f t="shared" si="21"/>
        <v>130</v>
      </c>
      <c r="Q1405">
        <v>1495</v>
      </c>
      <c r="R1405" s="58">
        <v>28</v>
      </c>
      <c r="S1405" s="31">
        <v>1523</v>
      </c>
    </row>
    <row r="1406" spans="1:19" x14ac:dyDescent="0.35">
      <c r="A1406" s="52">
        <v>43775</v>
      </c>
      <c r="B1406" s="33" t="s">
        <v>2868</v>
      </c>
      <c r="C1406" t="s">
        <v>2869</v>
      </c>
      <c r="D1406" s="33" t="s">
        <v>25</v>
      </c>
      <c r="E1406" s="33" t="s">
        <v>52</v>
      </c>
      <c r="F1406" s="33" t="s">
        <v>27</v>
      </c>
      <c r="G1406" t="s">
        <v>6</v>
      </c>
      <c r="H1406" s="33" t="s">
        <v>32</v>
      </c>
      <c r="I1406" t="s">
        <v>48</v>
      </c>
      <c r="J1406" s="33" t="s">
        <v>38</v>
      </c>
      <c r="K1406" t="s">
        <v>39</v>
      </c>
      <c r="L1406" s="33" t="s">
        <v>43</v>
      </c>
      <c r="M1406">
        <v>15</v>
      </c>
      <c r="N1406" s="33">
        <v>32</v>
      </c>
      <c r="O1406" s="49">
        <v>0.19</v>
      </c>
      <c r="P1406" s="56">
        <f t="shared" si="21"/>
        <v>91.2</v>
      </c>
      <c r="Q1406">
        <v>388.8</v>
      </c>
      <c r="R1406" s="58">
        <v>24</v>
      </c>
      <c r="S1406" s="31">
        <v>412.8</v>
      </c>
    </row>
    <row r="1407" spans="1:19" x14ac:dyDescent="0.35">
      <c r="A1407" s="52">
        <v>43277</v>
      </c>
      <c r="B1407" s="33" t="s">
        <v>2870</v>
      </c>
      <c r="C1407" t="s">
        <v>2871</v>
      </c>
      <c r="D1407" s="33" t="s">
        <v>24</v>
      </c>
      <c r="E1407" s="33" t="s">
        <v>55</v>
      </c>
      <c r="F1407" s="33" t="s">
        <v>29</v>
      </c>
      <c r="G1407" t="s">
        <v>10</v>
      </c>
      <c r="H1407" s="33" t="s">
        <v>30</v>
      </c>
      <c r="I1407" t="s">
        <v>44</v>
      </c>
      <c r="J1407" s="33" t="s">
        <v>38</v>
      </c>
      <c r="K1407" t="s">
        <v>42</v>
      </c>
      <c r="L1407" s="33" t="s">
        <v>43</v>
      </c>
      <c r="M1407">
        <v>16</v>
      </c>
      <c r="N1407" s="33">
        <v>32</v>
      </c>
      <c r="O1407" s="49">
        <v>0.14000000000000001</v>
      </c>
      <c r="P1407" s="56">
        <f t="shared" si="21"/>
        <v>71.680000000000007</v>
      </c>
      <c r="Q1407">
        <v>440.32</v>
      </c>
      <c r="R1407" s="58">
        <v>35</v>
      </c>
      <c r="S1407" s="31">
        <v>475.32</v>
      </c>
    </row>
    <row r="1408" spans="1:19" x14ac:dyDescent="0.35">
      <c r="A1408" s="52">
        <v>43174</v>
      </c>
      <c r="B1408" s="33" t="s">
        <v>2872</v>
      </c>
      <c r="C1408" t="s">
        <v>2873</v>
      </c>
      <c r="D1408" s="33" t="s">
        <v>24</v>
      </c>
      <c r="E1408" s="33" t="s">
        <v>73</v>
      </c>
      <c r="F1408" s="33" t="s">
        <v>28</v>
      </c>
      <c r="G1408" t="s">
        <v>11</v>
      </c>
      <c r="H1408" s="33" t="s">
        <v>33</v>
      </c>
      <c r="I1408" t="s">
        <v>47</v>
      </c>
      <c r="J1408" s="33" t="s">
        <v>37</v>
      </c>
      <c r="K1408" t="s">
        <v>41</v>
      </c>
      <c r="L1408" s="33" t="s">
        <v>46</v>
      </c>
      <c r="M1408">
        <v>66</v>
      </c>
      <c r="N1408" s="33">
        <v>20</v>
      </c>
      <c r="O1408" s="49">
        <v>0.16</v>
      </c>
      <c r="P1408" s="56">
        <f t="shared" si="21"/>
        <v>211.20000000000002</v>
      </c>
      <c r="Q1408">
        <v>1108.8</v>
      </c>
      <c r="R1408" s="58">
        <v>46</v>
      </c>
      <c r="S1408" s="31">
        <v>1154.8</v>
      </c>
    </row>
    <row r="1409" spans="1:19" x14ac:dyDescent="0.35">
      <c r="A1409" s="52">
        <v>43686</v>
      </c>
      <c r="B1409" s="33" t="s">
        <v>2874</v>
      </c>
      <c r="C1409" t="s">
        <v>2875</v>
      </c>
      <c r="D1409" s="33" t="s">
        <v>25</v>
      </c>
      <c r="E1409" s="33" t="s">
        <v>78</v>
      </c>
      <c r="F1409" s="33" t="s">
        <v>29</v>
      </c>
      <c r="G1409" t="s">
        <v>7</v>
      </c>
      <c r="H1409" s="33" t="s">
        <v>33</v>
      </c>
      <c r="I1409" t="s">
        <v>45</v>
      </c>
      <c r="J1409" s="33" t="s">
        <v>37</v>
      </c>
      <c r="K1409" t="s">
        <v>42</v>
      </c>
      <c r="L1409" s="33" t="s">
        <v>43</v>
      </c>
      <c r="M1409">
        <v>31</v>
      </c>
      <c r="N1409" s="33">
        <v>20</v>
      </c>
      <c r="O1409" s="49">
        <v>0.1</v>
      </c>
      <c r="P1409" s="56">
        <f t="shared" si="21"/>
        <v>62</v>
      </c>
      <c r="Q1409">
        <v>558</v>
      </c>
      <c r="R1409" s="58">
        <v>25</v>
      </c>
      <c r="S1409" s="31">
        <v>583</v>
      </c>
    </row>
    <row r="1410" spans="1:19" x14ac:dyDescent="0.35">
      <c r="A1410" s="52">
        <v>43340</v>
      </c>
      <c r="B1410" s="33" t="s">
        <v>2876</v>
      </c>
      <c r="C1410" t="s">
        <v>2877</v>
      </c>
      <c r="D1410" s="33" t="s">
        <v>26</v>
      </c>
      <c r="E1410" s="33" t="s">
        <v>73</v>
      </c>
      <c r="F1410" s="33" t="s">
        <v>28</v>
      </c>
      <c r="G1410" t="s">
        <v>11</v>
      </c>
      <c r="H1410" s="33" t="s">
        <v>31</v>
      </c>
      <c r="I1410" t="s">
        <v>43</v>
      </c>
      <c r="J1410" s="33" t="s">
        <v>34</v>
      </c>
      <c r="K1410" t="s">
        <v>39</v>
      </c>
      <c r="L1410" s="33" t="s">
        <v>44</v>
      </c>
      <c r="M1410">
        <v>229</v>
      </c>
      <c r="N1410" s="33">
        <v>8</v>
      </c>
      <c r="O1410" s="49">
        <v>0.08</v>
      </c>
      <c r="P1410" s="56">
        <f t="shared" si="21"/>
        <v>146.56</v>
      </c>
      <c r="Q1410">
        <v>1685.44</v>
      </c>
      <c r="R1410" s="58">
        <v>24</v>
      </c>
      <c r="S1410" s="31">
        <v>1709.44</v>
      </c>
    </row>
    <row r="1411" spans="1:19" x14ac:dyDescent="0.35">
      <c r="A1411" s="52">
        <v>44146</v>
      </c>
      <c r="B1411" s="33" t="s">
        <v>2878</v>
      </c>
      <c r="C1411" t="s">
        <v>2879</v>
      </c>
      <c r="D1411" s="33" t="s">
        <v>24</v>
      </c>
      <c r="E1411" s="33" t="s">
        <v>78</v>
      </c>
      <c r="F1411" s="33" t="s">
        <v>29</v>
      </c>
      <c r="G1411" t="s">
        <v>10</v>
      </c>
      <c r="H1411" s="33" t="s">
        <v>33</v>
      </c>
      <c r="I1411" t="s">
        <v>46</v>
      </c>
      <c r="J1411" s="33" t="s">
        <v>34</v>
      </c>
      <c r="K1411" t="s">
        <v>39</v>
      </c>
      <c r="L1411" s="33" t="s">
        <v>43</v>
      </c>
      <c r="M1411">
        <v>204</v>
      </c>
      <c r="N1411" s="33">
        <v>8</v>
      </c>
      <c r="O1411" s="49">
        <v>0.19</v>
      </c>
      <c r="P1411" s="56">
        <f t="shared" ref="P1411:P1474" si="22">O1411*N1411*M1411</f>
        <v>310.08</v>
      </c>
      <c r="Q1411">
        <v>1321.92</v>
      </c>
      <c r="R1411" s="58">
        <v>25</v>
      </c>
      <c r="S1411" s="31">
        <v>1346.92</v>
      </c>
    </row>
    <row r="1412" spans="1:19" x14ac:dyDescent="0.35">
      <c r="A1412" s="52">
        <v>43605</v>
      </c>
      <c r="B1412" s="33" t="s">
        <v>2880</v>
      </c>
      <c r="C1412" t="s">
        <v>2881</v>
      </c>
      <c r="D1412" s="33" t="s">
        <v>24</v>
      </c>
      <c r="E1412" s="33" t="s">
        <v>106</v>
      </c>
      <c r="F1412" s="33" t="s">
        <v>27</v>
      </c>
      <c r="G1412" t="s">
        <v>12</v>
      </c>
      <c r="H1412" s="33" t="s">
        <v>33</v>
      </c>
      <c r="I1412" t="s">
        <v>47</v>
      </c>
      <c r="J1412" s="33" t="s">
        <v>36</v>
      </c>
      <c r="K1412" t="s">
        <v>40</v>
      </c>
      <c r="L1412" s="33" t="s">
        <v>43</v>
      </c>
      <c r="M1412">
        <v>494</v>
      </c>
      <c r="N1412" s="33">
        <v>15</v>
      </c>
      <c r="O1412" s="49">
        <v>0.13</v>
      </c>
      <c r="P1412" s="56">
        <f t="shared" si="22"/>
        <v>963.30000000000007</v>
      </c>
      <c r="Q1412">
        <v>6446.7000000000007</v>
      </c>
      <c r="R1412" s="58">
        <v>48</v>
      </c>
      <c r="S1412" s="31">
        <v>6494.7000000000007</v>
      </c>
    </row>
    <row r="1413" spans="1:19" x14ac:dyDescent="0.35">
      <c r="A1413" s="52">
        <v>44032</v>
      </c>
      <c r="B1413" s="33" t="s">
        <v>2882</v>
      </c>
      <c r="C1413" t="s">
        <v>2883</v>
      </c>
      <c r="D1413" s="33" t="s">
        <v>26</v>
      </c>
      <c r="E1413" s="33" t="s">
        <v>55</v>
      </c>
      <c r="F1413" s="33" t="s">
        <v>27</v>
      </c>
      <c r="G1413" t="s">
        <v>7</v>
      </c>
      <c r="H1413" s="33" t="s">
        <v>31</v>
      </c>
      <c r="I1413" t="s">
        <v>44</v>
      </c>
      <c r="J1413" s="33" t="s">
        <v>37</v>
      </c>
      <c r="K1413" t="s">
        <v>40</v>
      </c>
      <c r="L1413" s="33" t="s">
        <v>43</v>
      </c>
      <c r="M1413">
        <v>22</v>
      </c>
      <c r="N1413" s="33">
        <v>10</v>
      </c>
      <c r="O1413" s="49">
        <v>0.1</v>
      </c>
      <c r="P1413" s="56">
        <f t="shared" si="22"/>
        <v>22</v>
      </c>
      <c r="Q1413">
        <v>198</v>
      </c>
      <c r="R1413" s="58">
        <v>27</v>
      </c>
      <c r="S1413" s="31">
        <v>225</v>
      </c>
    </row>
    <row r="1414" spans="1:19" x14ac:dyDescent="0.35">
      <c r="A1414" s="52">
        <v>44110</v>
      </c>
      <c r="B1414" s="33" t="s">
        <v>2884</v>
      </c>
      <c r="C1414" t="s">
        <v>2885</v>
      </c>
      <c r="D1414" s="33" t="s">
        <v>24</v>
      </c>
      <c r="E1414" s="33" t="s">
        <v>85</v>
      </c>
      <c r="F1414" s="33" t="s">
        <v>27</v>
      </c>
      <c r="G1414" t="s">
        <v>11</v>
      </c>
      <c r="H1414" s="33" t="s">
        <v>33</v>
      </c>
      <c r="I1414" t="s">
        <v>46</v>
      </c>
      <c r="J1414" s="33" t="s">
        <v>37</v>
      </c>
      <c r="K1414" t="s">
        <v>40</v>
      </c>
      <c r="L1414" s="33" t="s">
        <v>44</v>
      </c>
      <c r="M1414">
        <v>21</v>
      </c>
      <c r="N1414" s="33">
        <v>20</v>
      </c>
      <c r="O1414" s="49">
        <v>0.09</v>
      </c>
      <c r="P1414" s="56">
        <f t="shared" si="22"/>
        <v>37.799999999999997</v>
      </c>
      <c r="Q1414">
        <v>382.2</v>
      </c>
      <c r="R1414" s="58">
        <v>48</v>
      </c>
      <c r="S1414" s="31">
        <v>430.2</v>
      </c>
    </row>
    <row r="1415" spans="1:19" x14ac:dyDescent="0.35">
      <c r="A1415" s="52">
        <v>42151</v>
      </c>
      <c r="B1415" s="33" t="s">
        <v>2886</v>
      </c>
      <c r="C1415" t="s">
        <v>2887</v>
      </c>
      <c r="D1415" s="33" t="s">
        <v>26</v>
      </c>
      <c r="E1415" s="33" t="s">
        <v>63</v>
      </c>
      <c r="F1415" s="33" t="s">
        <v>28</v>
      </c>
      <c r="G1415" t="s">
        <v>8</v>
      </c>
      <c r="H1415" s="33" t="s">
        <v>31</v>
      </c>
      <c r="I1415" t="s">
        <v>48</v>
      </c>
      <c r="J1415" s="33" t="s">
        <v>36</v>
      </c>
      <c r="K1415" t="s">
        <v>40</v>
      </c>
      <c r="L1415" s="33" t="s">
        <v>44</v>
      </c>
      <c r="M1415">
        <v>354</v>
      </c>
      <c r="N1415" s="33">
        <v>12</v>
      </c>
      <c r="O1415" s="49">
        <v>0.1</v>
      </c>
      <c r="P1415" s="56">
        <f t="shared" si="22"/>
        <v>424.80000000000007</v>
      </c>
      <c r="Q1415">
        <v>3823.2000000000003</v>
      </c>
      <c r="R1415" s="58">
        <v>22</v>
      </c>
      <c r="S1415" s="31">
        <v>3845.2000000000003</v>
      </c>
    </row>
    <row r="1416" spans="1:19" x14ac:dyDescent="0.35">
      <c r="A1416" s="52">
        <v>44042</v>
      </c>
      <c r="B1416" s="33" t="s">
        <v>2888</v>
      </c>
      <c r="C1416" t="s">
        <v>2889</v>
      </c>
      <c r="D1416" s="33" t="s">
        <v>26</v>
      </c>
      <c r="E1416" s="33" t="s">
        <v>52</v>
      </c>
      <c r="F1416" s="33" t="s">
        <v>27</v>
      </c>
      <c r="G1416" t="s">
        <v>6</v>
      </c>
      <c r="H1416" s="33" t="s">
        <v>30</v>
      </c>
      <c r="I1416" t="s">
        <v>48</v>
      </c>
      <c r="J1416" s="33" t="s">
        <v>34</v>
      </c>
      <c r="K1416" t="s">
        <v>40</v>
      </c>
      <c r="L1416" s="33" t="s">
        <v>44</v>
      </c>
      <c r="M1416">
        <v>231</v>
      </c>
      <c r="N1416" s="33">
        <v>6</v>
      </c>
      <c r="O1416" s="49">
        <v>0.15</v>
      </c>
      <c r="P1416" s="56">
        <f t="shared" si="22"/>
        <v>207.89999999999998</v>
      </c>
      <c r="Q1416">
        <v>1178.0999999999999</v>
      </c>
      <c r="R1416" s="58">
        <v>46</v>
      </c>
      <c r="S1416" s="31">
        <v>1224.0999999999999</v>
      </c>
    </row>
    <row r="1417" spans="1:19" x14ac:dyDescent="0.35">
      <c r="A1417" s="52">
        <v>42474</v>
      </c>
      <c r="B1417" s="33" t="s">
        <v>2890</v>
      </c>
      <c r="C1417" t="s">
        <v>2891</v>
      </c>
      <c r="D1417" s="33" t="s">
        <v>26</v>
      </c>
      <c r="E1417" s="33" t="s">
        <v>106</v>
      </c>
      <c r="F1417" s="33" t="s">
        <v>27</v>
      </c>
      <c r="G1417" t="s">
        <v>11</v>
      </c>
      <c r="H1417" s="33" t="s">
        <v>31</v>
      </c>
      <c r="I1417" t="s">
        <v>43</v>
      </c>
      <c r="J1417" s="33" t="s">
        <v>34</v>
      </c>
      <c r="K1417" t="s">
        <v>39</v>
      </c>
      <c r="L1417" s="33" t="s">
        <v>44</v>
      </c>
      <c r="M1417">
        <v>237</v>
      </c>
      <c r="N1417" s="33">
        <v>10</v>
      </c>
      <c r="O1417" s="49">
        <v>0.17</v>
      </c>
      <c r="P1417" s="56">
        <f t="shared" si="22"/>
        <v>402.90000000000003</v>
      </c>
      <c r="Q1417">
        <v>1967.0999999999997</v>
      </c>
      <c r="R1417" s="58">
        <v>27</v>
      </c>
      <c r="S1417" s="31">
        <v>1994.0999999999997</v>
      </c>
    </row>
    <row r="1418" spans="1:19" x14ac:dyDescent="0.35">
      <c r="A1418" s="52">
        <v>43986</v>
      </c>
      <c r="B1418" s="33" t="s">
        <v>2892</v>
      </c>
      <c r="C1418" t="s">
        <v>2893</v>
      </c>
      <c r="D1418" s="33" t="s">
        <v>25</v>
      </c>
      <c r="E1418" s="33" t="s">
        <v>52</v>
      </c>
      <c r="F1418" s="33" t="s">
        <v>28</v>
      </c>
      <c r="G1418" t="s">
        <v>13</v>
      </c>
      <c r="H1418" s="33" t="s">
        <v>30</v>
      </c>
      <c r="I1418" t="s">
        <v>47</v>
      </c>
      <c r="J1418" s="33" t="s">
        <v>36</v>
      </c>
      <c r="K1418" t="s">
        <v>40</v>
      </c>
      <c r="L1418" s="33" t="s">
        <v>44</v>
      </c>
      <c r="M1418">
        <v>293</v>
      </c>
      <c r="N1418" s="33">
        <v>6</v>
      </c>
      <c r="O1418" s="49">
        <v>0.11</v>
      </c>
      <c r="P1418" s="56">
        <f t="shared" si="22"/>
        <v>193.38</v>
      </c>
      <c r="Q1418">
        <v>1564.62</v>
      </c>
      <c r="R1418" s="58">
        <v>45</v>
      </c>
      <c r="S1418" s="31">
        <v>1609.62</v>
      </c>
    </row>
    <row r="1419" spans="1:19" x14ac:dyDescent="0.35">
      <c r="A1419" s="52">
        <v>44250</v>
      </c>
      <c r="B1419" s="33" t="s">
        <v>2894</v>
      </c>
      <c r="C1419" t="s">
        <v>2895</v>
      </c>
      <c r="D1419" s="33" t="s">
        <v>24</v>
      </c>
      <c r="E1419" s="33" t="s">
        <v>78</v>
      </c>
      <c r="F1419" s="33" t="s">
        <v>27</v>
      </c>
      <c r="G1419" t="s">
        <v>11</v>
      </c>
      <c r="H1419" s="33" t="s">
        <v>32</v>
      </c>
      <c r="I1419" t="s">
        <v>43</v>
      </c>
      <c r="J1419" s="33" t="s">
        <v>37</v>
      </c>
      <c r="K1419" t="s">
        <v>42</v>
      </c>
      <c r="L1419" s="33" t="s">
        <v>46</v>
      </c>
      <c r="M1419">
        <v>84</v>
      </c>
      <c r="N1419" s="33">
        <v>20</v>
      </c>
      <c r="O1419" s="49">
        <v>0.08</v>
      </c>
      <c r="P1419" s="56">
        <f t="shared" si="22"/>
        <v>134.4</v>
      </c>
      <c r="Q1419">
        <v>1545.6000000000001</v>
      </c>
      <c r="R1419" s="58">
        <v>44</v>
      </c>
      <c r="S1419" s="31">
        <v>1589.6000000000001</v>
      </c>
    </row>
    <row r="1420" spans="1:19" x14ac:dyDescent="0.35">
      <c r="A1420" s="52">
        <v>43670</v>
      </c>
      <c r="B1420" s="33" t="s">
        <v>2896</v>
      </c>
      <c r="C1420" t="s">
        <v>2897</v>
      </c>
      <c r="D1420" s="33" t="s">
        <v>24</v>
      </c>
      <c r="E1420" s="33" t="s">
        <v>55</v>
      </c>
      <c r="F1420" s="33" t="s">
        <v>29</v>
      </c>
      <c r="G1420" t="s">
        <v>11</v>
      </c>
      <c r="H1420" s="33" t="s">
        <v>33</v>
      </c>
      <c r="I1420" t="s">
        <v>44</v>
      </c>
      <c r="J1420" s="33" t="s">
        <v>36</v>
      </c>
      <c r="K1420" t="s">
        <v>40</v>
      </c>
      <c r="L1420" s="33" t="s">
        <v>46</v>
      </c>
      <c r="M1420">
        <v>221</v>
      </c>
      <c r="N1420" s="33">
        <v>15</v>
      </c>
      <c r="O1420" s="49">
        <v>0.08</v>
      </c>
      <c r="P1420" s="56">
        <f t="shared" si="22"/>
        <v>265.2</v>
      </c>
      <c r="Q1420">
        <v>3049.8</v>
      </c>
      <c r="R1420" s="58">
        <v>47</v>
      </c>
      <c r="S1420" s="31">
        <v>3096.8</v>
      </c>
    </row>
    <row r="1421" spans="1:19" x14ac:dyDescent="0.35">
      <c r="A1421" s="52">
        <v>43820</v>
      </c>
      <c r="B1421" s="33" t="s">
        <v>2898</v>
      </c>
      <c r="C1421" t="s">
        <v>2899</v>
      </c>
      <c r="D1421" s="33" t="s">
        <v>26</v>
      </c>
      <c r="E1421" s="33" t="s">
        <v>52</v>
      </c>
      <c r="F1421" s="33" t="s">
        <v>28</v>
      </c>
      <c r="G1421" t="s">
        <v>6</v>
      </c>
      <c r="H1421" s="33" t="s">
        <v>33</v>
      </c>
      <c r="I1421" t="s">
        <v>47</v>
      </c>
      <c r="J1421" s="33" t="s">
        <v>37</v>
      </c>
      <c r="K1421" t="s">
        <v>41</v>
      </c>
      <c r="L1421" s="33" t="s">
        <v>43</v>
      </c>
      <c r="M1421">
        <v>87</v>
      </c>
      <c r="N1421" s="33">
        <v>15</v>
      </c>
      <c r="O1421" s="49">
        <v>0.11</v>
      </c>
      <c r="P1421" s="56">
        <f t="shared" si="22"/>
        <v>143.54999999999998</v>
      </c>
      <c r="Q1421">
        <v>1161.45</v>
      </c>
      <c r="R1421" s="58">
        <v>32</v>
      </c>
      <c r="S1421" s="31">
        <v>1193.45</v>
      </c>
    </row>
    <row r="1422" spans="1:19" x14ac:dyDescent="0.35">
      <c r="A1422" s="52">
        <v>44228</v>
      </c>
      <c r="B1422" s="33" t="s">
        <v>2900</v>
      </c>
      <c r="C1422" t="s">
        <v>2901</v>
      </c>
      <c r="D1422" s="33" t="s">
        <v>26</v>
      </c>
      <c r="E1422" s="33" t="s">
        <v>106</v>
      </c>
      <c r="F1422" s="33" t="s">
        <v>27</v>
      </c>
      <c r="G1422" t="s">
        <v>12</v>
      </c>
      <c r="H1422" s="33" t="s">
        <v>30</v>
      </c>
      <c r="I1422" t="s">
        <v>45</v>
      </c>
      <c r="J1422" s="33" t="s">
        <v>36</v>
      </c>
      <c r="K1422" t="s">
        <v>41</v>
      </c>
      <c r="L1422" s="33" t="s">
        <v>43</v>
      </c>
      <c r="M1422">
        <v>314</v>
      </c>
      <c r="N1422" s="33">
        <v>12</v>
      </c>
      <c r="O1422" s="49">
        <v>0.11</v>
      </c>
      <c r="P1422" s="56">
        <f t="shared" si="22"/>
        <v>414.48</v>
      </c>
      <c r="Q1422">
        <v>3353.52</v>
      </c>
      <c r="R1422" s="58">
        <v>41</v>
      </c>
      <c r="S1422" s="31">
        <v>3394.52</v>
      </c>
    </row>
    <row r="1423" spans="1:19" x14ac:dyDescent="0.35">
      <c r="A1423" s="52">
        <v>44426</v>
      </c>
      <c r="B1423" s="33" t="s">
        <v>2902</v>
      </c>
      <c r="C1423" t="s">
        <v>2903</v>
      </c>
      <c r="D1423" s="33" t="s">
        <v>24</v>
      </c>
      <c r="E1423" s="33" t="s">
        <v>115</v>
      </c>
      <c r="F1423" s="33" t="s">
        <v>27</v>
      </c>
      <c r="G1423" t="s">
        <v>10</v>
      </c>
      <c r="H1423" s="33" t="s">
        <v>32</v>
      </c>
      <c r="I1423" t="s">
        <v>43</v>
      </c>
      <c r="J1423" s="33" t="s">
        <v>36</v>
      </c>
      <c r="K1423" t="s">
        <v>40</v>
      </c>
      <c r="L1423" s="33" t="s">
        <v>46</v>
      </c>
      <c r="M1423">
        <v>319</v>
      </c>
      <c r="N1423" s="33">
        <v>12</v>
      </c>
      <c r="O1423" s="49">
        <v>0.1</v>
      </c>
      <c r="P1423" s="56">
        <f t="shared" si="22"/>
        <v>382.80000000000007</v>
      </c>
      <c r="Q1423">
        <v>3445.2000000000003</v>
      </c>
      <c r="R1423" s="58">
        <v>26</v>
      </c>
      <c r="S1423" s="31">
        <v>3471.2000000000003</v>
      </c>
    </row>
    <row r="1424" spans="1:19" x14ac:dyDescent="0.35">
      <c r="A1424" s="52">
        <v>43312</v>
      </c>
      <c r="B1424" s="33" t="s">
        <v>2904</v>
      </c>
      <c r="C1424" t="s">
        <v>2905</v>
      </c>
      <c r="D1424" s="33" t="s">
        <v>24</v>
      </c>
      <c r="E1424" s="33" t="s">
        <v>73</v>
      </c>
      <c r="F1424" s="33" t="s">
        <v>29</v>
      </c>
      <c r="G1424" t="s">
        <v>10</v>
      </c>
      <c r="H1424" s="33" t="s">
        <v>31</v>
      </c>
      <c r="I1424" t="s">
        <v>47</v>
      </c>
      <c r="J1424" s="33" t="s">
        <v>34</v>
      </c>
      <c r="K1424" t="s">
        <v>40</v>
      </c>
      <c r="L1424" s="33" t="s">
        <v>43</v>
      </c>
      <c r="M1424">
        <v>232</v>
      </c>
      <c r="N1424" s="33">
        <v>8</v>
      </c>
      <c r="O1424" s="49">
        <v>0.14000000000000001</v>
      </c>
      <c r="P1424" s="56">
        <f t="shared" si="22"/>
        <v>259.84000000000003</v>
      </c>
      <c r="Q1424">
        <v>1596.16</v>
      </c>
      <c r="R1424" s="58">
        <v>40</v>
      </c>
      <c r="S1424" s="31">
        <v>1636.16</v>
      </c>
    </row>
    <row r="1425" spans="1:19" x14ac:dyDescent="0.35">
      <c r="A1425" s="52">
        <v>42459</v>
      </c>
      <c r="B1425" s="33" t="s">
        <v>2906</v>
      </c>
      <c r="C1425" t="s">
        <v>2907</v>
      </c>
      <c r="D1425" s="33" t="s">
        <v>26</v>
      </c>
      <c r="E1425" s="33" t="s">
        <v>78</v>
      </c>
      <c r="F1425" s="33" t="s">
        <v>28</v>
      </c>
      <c r="G1425" t="s">
        <v>10</v>
      </c>
      <c r="H1425" s="33" t="s">
        <v>32</v>
      </c>
      <c r="I1425" t="s">
        <v>48</v>
      </c>
      <c r="J1425" s="33" t="s">
        <v>35</v>
      </c>
      <c r="K1425" t="s">
        <v>42</v>
      </c>
      <c r="L1425" s="33" t="s">
        <v>45</v>
      </c>
      <c r="M1425">
        <v>1160</v>
      </c>
      <c r="N1425" s="33">
        <v>6</v>
      </c>
      <c r="O1425" s="49">
        <v>0.18</v>
      </c>
      <c r="P1425" s="56">
        <f t="shared" si="22"/>
        <v>1252.8000000000002</v>
      </c>
      <c r="Q1425">
        <v>5707.2</v>
      </c>
      <c r="R1425" s="58">
        <v>38</v>
      </c>
      <c r="S1425" s="31">
        <v>5745.2</v>
      </c>
    </row>
    <row r="1426" spans="1:19" x14ac:dyDescent="0.35">
      <c r="A1426" s="52">
        <v>43228</v>
      </c>
      <c r="B1426" s="33" t="s">
        <v>2908</v>
      </c>
      <c r="C1426" t="s">
        <v>2909</v>
      </c>
      <c r="D1426" s="33" t="s">
        <v>24</v>
      </c>
      <c r="E1426" s="33" t="s">
        <v>78</v>
      </c>
      <c r="F1426" s="33" t="s">
        <v>27</v>
      </c>
      <c r="G1426" t="s">
        <v>9</v>
      </c>
      <c r="H1426" s="33" t="s">
        <v>30</v>
      </c>
      <c r="I1426" t="s">
        <v>45</v>
      </c>
      <c r="J1426" s="33" t="s">
        <v>38</v>
      </c>
      <c r="K1426" t="s">
        <v>40</v>
      </c>
      <c r="L1426" s="33" t="s">
        <v>43</v>
      </c>
      <c r="M1426">
        <v>16</v>
      </c>
      <c r="N1426" s="33">
        <v>32</v>
      </c>
      <c r="O1426" s="49">
        <v>0.1</v>
      </c>
      <c r="P1426" s="56">
        <f t="shared" si="22"/>
        <v>51.2</v>
      </c>
      <c r="Q1426">
        <v>460.8</v>
      </c>
      <c r="R1426" s="58">
        <v>44</v>
      </c>
      <c r="S1426" s="31">
        <v>504.8</v>
      </c>
    </row>
    <row r="1427" spans="1:19" x14ac:dyDescent="0.35">
      <c r="A1427" s="52">
        <v>43646</v>
      </c>
      <c r="B1427" s="33" t="s">
        <v>2910</v>
      </c>
      <c r="C1427" t="s">
        <v>2911</v>
      </c>
      <c r="D1427" s="33" t="s">
        <v>24</v>
      </c>
      <c r="E1427" s="33" t="s">
        <v>85</v>
      </c>
      <c r="F1427" s="33" t="s">
        <v>29</v>
      </c>
      <c r="G1427" t="s">
        <v>12</v>
      </c>
      <c r="H1427" s="33" t="s">
        <v>30</v>
      </c>
      <c r="I1427" t="s">
        <v>48</v>
      </c>
      <c r="J1427" s="33" t="s">
        <v>35</v>
      </c>
      <c r="K1427" t="s">
        <v>41</v>
      </c>
      <c r="L1427" s="33" t="s">
        <v>46</v>
      </c>
      <c r="M1427">
        <v>870</v>
      </c>
      <c r="N1427" s="33">
        <v>8</v>
      </c>
      <c r="O1427" s="49">
        <v>0.1</v>
      </c>
      <c r="P1427" s="56">
        <f t="shared" si="22"/>
        <v>696</v>
      </c>
      <c r="Q1427">
        <v>6264</v>
      </c>
      <c r="R1427" s="58">
        <v>37</v>
      </c>
      <c r="S1427" s="31">
        <v>6301</v>
      </c>
    </row>
    <row r="1428" spans="1:19" x14ac:dyDescent="0.35">
      <c r="A1428" s="52">
        <v>43449</v>
      </c>
      <c r="B1428" s="33" t="s">
        <v>2912</v>
      </c>
      <c r="C1428" t="s">
        <v>2913</v>
      </c>
      <c r="D1428" s="33" t="s">
        <v>24</v>
      </c>
      <c r="E1428" s="33" t="s">
        <v>55</v>
      </c>
      <c r="F1428" s="33" t="s">
        <v>29</v>
      </c>
      <c r="G1428" t="s">
        <v>7</v>
      </c>
      <c r="H1428" s="33" t="s">
        <v>33</v>
      </c>
      <c r="I1428" t="s">
        <v>45</v>
      </c>
      <c r="J1428" s="33" t="s">
        <v>37</v>
      </c>
      <c r="K1428" t="s">
        <v>39</v>
      </c>
      <c r="L1428" s="33" t="s">
        <v>46</v>
      </c>
      <c r="M1428">
        <v>71</v>
      </c>
      <c r="N1428" s="33">
        <v>10</v>
      </c>
      <c r="O1428" s="49">
        <v>0.19</v>
      </c>
      <c r="P1428" s="56">
        <f t="shared" si="22"/>
        <v>134.9</v>
      </c>
      <c r="Q1428">
        <v>575.10000000000014</v>
      </c>
      <c r="R1428" s="58">
        <v>28</v>
      </c>
      <c r="S1428" s="31">
        <v>603.10000000000014</v>
      </c>
    </row>
    <row r="1429" spans="1:19" x14ac:dyDescent="0.35">
      <c r="A1429" s="52">
        <v>42541</v>
      </c>
      <c r="B1429" s="33" t="s">
        <v>2914</v>
      </c>
      <c r="C1429" t="s">
        <v>2915</v>
      </c>
      <c r="D1429" s="33" t="s">
        <v>25</v>
      </c>
      <c r="E1429" s="33" t="s">
        <v>52</v>
      </c>
      <c r="F1429" s="33" t="s">
        <v>29</v>
      </c>
      <c r="G1429" t="s">
        <v>13</v>
      </c>
      <c r="H1429" s="33" t="s">
        <v>32</v>
      </c>
      <c r="I1429" t="s">
        <v>44</v>
      </c>
      <c r="J1429" s="33" t="s">
        <v>37</v>
      </c>
      <c r="K1429" t="s">
        <v>42</v>
      </c>
      <c r="L1429" s="33" t="s">
        <v>46</v>
      </c>
      <c r="M1429">
        <v>48</v>
      </c>
      <c r="N1429" s="33">
        <v>10</v>
      </c>
      <c r="O1429" s="49">
        <v>0.14000000000000001</v>
      </c>
      <c r="P1429" s="56">
        <f t="shared" si="22"/>
        <v>67.2</v>
      </c>
      <c r="Q1429">
        <v>412.79999999999995</v>
      </c>
      <c r="R1429" s="58">
        <v>45</v>
      </c>
      <c r="S1429" s="31">
        <v>457.79999999999995</v>
      </c>
    </row>
    <row r="1430" spans="1:19" x14ac:dyDescent="0.35">
      <c r="A1430" s="52">
        <v>42578</v>
      </c>
      <c r="B1430" s="33" t="s">
        <v>2916</v>
      </c>
      <c r="C1430" t="s">
        <v>2917</v>
      </c>
      <c r="D1430" s="33" t="s">
        <v>24</v>
      </c>
      <c r="E1430" s="33" t="s">
        <v>55</v>
      </c>
      <c r="F1430" s="33" t="s">
        <v>28</v>
      </c>
      <c r="G1430" t="s">
        <v>6</v>
      </c>
      <c r="H1430" s="33" t="s">
        <v>33</v>
      </c>
      <c r="I1430" t="s">
        <v>47</v>
      </c>
      <c r="J1430" s="33" t="s">
        <v>35</v>
      </c>
      <c r="K1430" t="s">
        <v>39</v>
      </c>
      <c r="L1430" s="33" t="s">
        <v>45</v>
      </c>
      <c r="M1430">
        <v>888</v>
      </c>
      <c r="N1430" s="33">
        <v>4</v>
      </c>
      <c r="O1430" s="49">
        <v>0.11</v>
      </c>
      <c r="P1430" s="56">
        <f t="shared" si="22"/>
        <v>390.72</v>
      </c>
      <c r="Q1430">
        <v>3161.28</v>
      </c>
      <c r="R1430" s="58">
        <v>20</v>
      </c>
      <c r="S1430" s="31">
        <v>3181.28</v>
      </c>
    </row>
    <row r="1431" spans="1:19" x14ac:dyDescent="0.35">
      <c r="A1431" s="52">
        <v>43571</v>
      </c>
      <c r="B1431" s="33" t="s">
        <v>2918</v>
      </c>
      <c r="C1431" t="s">
        <v>2919</v>
      </c>
      <c r="D1431" s="33" t="s">
        <v>25</v>
      </c>
      <c r="E1431" s="33" t="s">
        <v>63</v>
      </c>
      <c r="F1431" s="33" t="s">
        <v>28</v>
      </c>
      <c r="G1431" t="s">
        <v>10</v>
      </c>
      <c r="H1431" s="33" t="s">
        <v>32</v>
      </c>
      <c r="I1431" t="s">
        <v>43</v>
      </c>
      <c r="J1431" s="33" t="s">
        <v>35</v>
      </c>
      <c r="K1431" t="s">
        <v>42</v>
      </c>
      <c r="L1431" s="33" t="s">
        <v>45</v>
      </c>
      <c r="M1431">
        <v>758</v>
      </c>
      <c r="N1431" s="33">
        <v>4</v>
      </c>
      <c r="O1431" s="49">
        <v>0.2</v>
      </c>
      <c r="P1431" s="56">
        <f t="shared" si="22"/>
        <v>606.4</v>
      </c>
      <c r="Q1431">
        <v>2425.6</v>
      </c>
      <c r="R1431" s="58">
        <v>41</v>
      </c>
      <c r="S1431" s="31">
        <v>2466.6</v>
      </c>
    </row>
    <row r="1432" spans="1:19" x14ac:dyDescent="0.35">
      <c r="A1432" s="52">
        <v>42779</v>
      </c>
      <c r="B1432" s="33" t="s">
        <v>2920</v>
      </c>
      <c r="C1432" t="s">
        <v>2921</v>
      </c>
      <c r="D1432" s="33" t="s">
        <v>24</v>
      </c>
      <c r="E1432" s="33" t="s">
        <v>63</v>
      </c>
      <c r="F1432" s="33" t="s">
        <v>29</v>
      </c>
      <c r="G1432" t="s">
        <v>11</v>
      </c>
      <c r="H1432" s="33" t="s">
        <v>33</v>
      </c>
      <c r="I1432" t="s">
        <v>43</v>
      </c>
      <c r="J1432" s="33" t="s">
        <v>38</v>
      </c>
      <c r="K1432" t="s">
        <v>39</v>
      </c>
      <c r="L1432" s="33" t="s">
        <v>46</v>
      </c>
      <c r="M1432">
        <v>17</v>
      </c>
      <c r="N1432" s="33">
        <v>24</v>
      </c>
      <c r="O1432" s="49">
        <v>0.08</v>
      </c>
      <c r="P1432" s="56">
        <f t="shared" si="22"/>
        <v>32.64</v>
      </c>
      <c r="Q1432">
        <v>375.36</v>
      </c>
      <c r="R1432" s="58">
        <v>30</v>
      </c>
      <c r="S1432" s="31">
        <v>405.36</v>
      </c>
    </row>
    <row r="1433" spans="1:19" x14ac:dyDescent="0.35">
      <c r="A1433" s="52">
        <v>43331</v>
      </c>
      <c r="B1433" s="33" t="s">
        <v>2922</v>
      </c>
      <c r="C1433" t="s">
        <v>2923</v>
      </c>
      <c r="D1433" s="33" t="s">
        <v>24</v>
      </c>
      <c r="E1433" s="33" t="s">
        <v>55</v>
      </c>
      <c r="F1433" s="33" t="s">
        <v>27</v>
      </c>
      <c r="G1433" t="s">
        <v>13</v>
      </c>
      <c r="H1433" s="33" t="s">
        <v>32</v>
      </c>
      <c r="I1433" t="s">
        <v>46</v>
      </c>
      <c r="J1433" s="33" t="s">
        <v>34</v>
      </c>
      <c r="K1433" t="s">
        <v>39</v>
      </c>
      <c r="L1433" s="33" t="s">
        <v>45</v>
      </c>
      <c r="M1433">
        <v>272</v>
      </c>
      <c r="N1433" s="33">
        <v>6</v>
      </c>
      <c r="O1433" s="49">
        <v>0.09</v>
      </c>
      <c r="P1433" s="56">
        <f t="shared" si="22"/>
        <v>146.88</v>
      </c>
      <c r="Q1433">
        <v>1485.12</v>
      </c>
      <c r="R1433" s="58">
        <v>34</v>
      </c>
      <c r="S1433" s="31">
        <v>1519.12</v>
      </c>
    </row>
    <row r="1434" spans="1:19" x14ac:dyDescent="0.35">
      <c r="A1434" s="52">
        <v>42901</v>
      </c>
      <c r="B1434" s="33" t="s">
        <v>2924</v>
      </c>
      <c r="C1434" t="s">
        <v>2925</v>
      </c>
      <c r="D1434" s="33" t="s">
        <v>25</v>
      </c>
      <c r="E1434" s="33" t="s">
        <v>63</v>
      </c>
      <c r="F1434" s="33" t="s">
        <v>28</v>
      </c>
      <c r="G1434" t="s">
        <v>13</v>
      </c>
      <c r="H1434" s="33" t="s">
        <v>32</v>
      </c>
      <c r="I1434" t="s">
        <v>45</v>
      </c>
      <c r="J1434" s="33" t="s">
        <v>34</v>
      </c>
      <c r="K1434" t="s">
        <v>42</v>
      </c>
      <c r="L1434" s="33" t="s">
        <v>46</v>
      </c>
      <c r="M1434">
        <v>274</v>
      </c>
      <c r="N1434" s="33">
        <v>10</v>
      </c>
      <c r="O1434" s="49">
        <v>0.19</v>
      </c>
      <c r="P1434" s="56">
        <f t="shared" si="22"/>
        <v>520.6</v>
      </c>
      <c r="Q1434">
        <v>2219.4000000000005</v>
      </c>
      <c r="R1434" s="58">
        <v>43</v>
      </c>
      <c r="S1434" s="31">
        <v>2262.4000000000005</v>
      </c>
    </row>
    <row r="1435" spans="1:19" x14ac:dyDescent="0.35">
      <c r="A1435" s="52">
        <v>44179</v>
      </c>
      <c r="B1435" s="33" t="s">
        <v>2926</v>
      </c>
      <c r="C1435" t="s">
        <v>2927</v>
      </c>
      <c r="D1435" s="33" t="s">
        <v>25</v>
      </c>
      <c r="E1435" s="33" t="s">
        <v>68</v>
      </c>
      <c r="F1435" s="33" t="s">
        <v>27</v>
      </c>
      <c r="G1435" t="s">
        <v>12</v>
      </c>
      <c r="H1435" s="33" t="s">
        <v>32</v>
      </c>
      <c r="I1435" t="s">
        <v>47</v>
      </c>
      <c r="J1435" s="33" t="s">
        <v>38</v>
      </c>
      <c r="K1435" t="s">
        <v>40</v>
      </c>
      <c r="L1435" s="33" t="s">
        <v>45</v>
      </c>
      <c r="M1435">
        <v>16</v>
      </c>
      <c r="N1435" s="33">
        <v>16</v>
      </c>
      <c r="O1435" s="49">
        <v>0.14000000000000001</v>
      </c>
      <c r="P1435" s="56">
        <f t="shared" si="22"/>
        <v>35.840000000000003</v>
      </c>
      <c r="Q1435">
        <v>220.16</v>
      </c>
      <c r="R1435" s="58">
        <v>23</v>
      </c>
      <c r="S1435" s="31">
        <v>243.16</v>
      </c>
    </row>
    <row r="1436" spans="1:19" x14ac:dyDescent="0.35">
      <c r="A1436" s="52">
        <v>43883</v>
      </c>
      <c r="B1436" s="33" t="s">
        <v>2928</v>
      </c>
      <c r="C1436" t="s">
        <v>2929</v>
      </c>
      <c r="D1436" s="33" t="s">
        <v>26</v>
      </c>
      <c r="E1436" s="33" t="s">
        <v>73</v>
      </c>
      <c r="F1436" s="33" t="s">
        <v>28</v>
      </c>
      <c r="G1436" t="s">
        <v>12</v>
      </c>
      <c r="H1436" s="33" t="s">
        <v>32</v>
      </c>
      <c r="I1436" t="s">
        <v>43</v>
      </c>
      <c r="J1436" s="33" t="s">
        <v>36</v>
      </c>
      <c r="K1436" t="s">
        <v>40</v>
      </c>
      <c r="L1436" s="33" t="s">
        <v>43</v>
      </c>
      <c r="M1436">
        <v>245</v>
      </c>
      <c r="N1436" s="33">
        <v>9</v>
      </c>
      <c r="O1436" s="49">
        <v>0.13</v>
      </c>
      <c r="P1436" s="56">
        <f t="shared" si="22"/>
        <v>286.64999999999998</v>
      </c>
      <c r="Q1436">
        <v>1918.35</v>
      </c>
      <c r="R1436" s="58">
        <v>24</v>
      </c>
      <c r="S1436" s="31">
        <v>1942.35</v>
      </c>
    </row>
    <row r="1437" spans="1:19" x14ac:dyDescent="0.35">
      <c r="A1437" s="52">
        <v>43215</v>
      </c>
      <c r="B1437" s="33" t="s">
        <v>2930</v>
      </c>
      <c r="C1437" t="s">
        <v>2931</v>
      </c>
      <c r="D1437" s="33" t="s">
        <v>24</v>
      </c>
      <c r="E1437" s="33" t="s">
        <v>58</v>
      </c>
      <c r="F1437" s="33" t="s">
        <v>29</v>
      </c>
      <c r="G1437" t="s">
        <v>9</v>
      </c>
      <c r="H1437" s="33" t="s">
        <v>30</v>
      </c>
      <c r="I1437" t="s">
        <v>45</v>
      </c>
      <c r="J1437" s="33" t="s">
        <v>36</v>
      </c>
      <c r="K1437" t="s">
        <v>39</v>
      </c>
      <c r="L1437" s="33" t="s">
        <v>46</v>
      </c>
      <c r="M1437">
        <v>361</v>
      </c>
      <c r="N1437" s="33">
        <v>12</v>
      </c>
      <c r="O1437" s="49">
        <v>0.09</v>
      </c>
      <c r="P1437" s="56">
        <f t="shared" si="22"/>
        <v>389.88000000000005</v>
      </c>
      <c r="Q1437">
        <v>3942.12</v>
      </c>
      <c r="R1437" s="58">
        <v>35</v>
      </c>
      <c r="S1437" s="31">
        <v>3977.12</v>
      </c>
    </row>
    <row r="1438" spans="1:19" x14ac:dyDescent="0.35">
      <c r="A1438" s="52">
        <v>42799</v>
      </c>
      <c r="B1438" s="33" t="s">
        <v>2932</v>
      </c>
      <c r="C1438" t="s">
        <v>2933</v>
      </c>
      <c r="D1438" s="33" t="s">
        <v>26</v>
      </c>
      <c r="E1438" s="33" t="s">
        <v>52</v>
      </c>
      <c r="F1438" s="33" t="s">
        <v>29</v>
      </c>
      <c r="G1438" t="s">
        <v>8</v>
      </c>
      <c r="H1438" s="33" t="s">
        <v>33</v>
      </c>
      <c r="I1438" t="s">
        <v>47</v>
      </c>
      <c r="J1438" s="33" t="s">
        <v>37</v>
      </c>
      <c r="K1438" t="s">
        <v>41</v>
      </c>
      <c r="L1438" s="33" t="s">
        <v>45</v>
      </c>
      <c r="M1438">
        <v>81</v>
      </c>
      <c r="N1438" s="33">
        <v>20</v>
      </c>
      <c r="O1438" s="49">
        <v>0.14000000000000001</v>
      </c>
      <c r="P1438" s="56">
        <f t="shared" si="22"/>
        <v>226.8</v>
      </c>
      <c r="Q1438">
        <v>1393.2</v>
      </c>
      <c r="R1438" s="58">
        <v>35</v>
      </c>
      <c r="S1438" s="31">
        <v>1428.2</v>
      </c>
    </row>
    <row r="1439" spans="1:19" x14ac:dyDescent="0.35">
      <c r="A1439" s="52">
        <v>42395</v>
      </c>
      <c r="B1439" s="33" t="s">
        <v>2934</v>
      </c>
      <c r="C1439" t="s">
        <v>2935</v>
      </c>
      <c r="D1439" s="33" t="s">
        <v>25</v>
      </c>
      <c r="E1439" s="33" t="s">
        <v>85</v>
      </c>
      <c r="F1439" s="33" t="s">
        <v>29</v>
      </c>
      <c r="G1439" t="s">
        <v>12</v>
      </c>
      <c r="H1439" s="33" t="s">
        <v>30</v>
      </c>
      <c r="I1439" t="s">
        <v>46</v>
      </c>
      <c r="J1439" s="33" t="s">
        <v>38</v>
      </c>
      <c r="K1439" t="s">
        <v>42</v>
      </c>
      <c r="L1439" s="33" t="s">
        <v>43</v>
      </c>
      <c r="M1439">
        <v>16</v>
      </c>
      <c r="N1439" s="33">
        <v>32</v>
      </c>
      <c r="O1439" s="49">
        <v>0.13</v>
      </c>
      <c r="P1439" s="56">
        <f t="shared" si="22"/>
        <v>66.56</v>
      </c>
      <c r="Q1439">
        <v>445.44</v>
      </c>
      <c r="R1439" s="58">
        <v>50</v>
      </c>
      <c r="S1439" s="31">
        <v>495.44</v>
      </c>
    </row>
    <row r="1440" spans="1:19" x14ac:dyDescent="0.35">
      <c r="A1440" s="52">
        <v>44435</v>
      </c>
      <c r="B1440" s="33" t="s">
        <v>2936</v>
      </c>
      <c r="C1440" t="s">
        <v>2937</v>
      </c>
      <c r="D1440" s="33" t="s">
        <v>24</v>
      </c>
      <c r="E1440" s="33" t="s">
        <v>78</v>
      </c>
      <c r="F1440" s="33" t="s">
        <v>28</v>
      </c>
      <c r="G1440" t="s">
        <v>7</v>
      </c>
      <c r="H1440" s="33" t="s">
        <v>31</v>
      </c>
      <c r="I1440" t="s">
        <v>48</v>
      </c>
      <c r="J1440" s="33" t="s">
        <v>35</v>
      </c>
      <c r="K1440" t="s">
        <v>40</v>
      </c>
      <c r="L1440" s="33" t="s">
        <v>43</v>
      </c>
      <c r="M1440">
        <v>1028</v>
      </c>
      <c r="N1440" s="33">
        <v>4</v>
      </c>
      <c r="O1440" s="49">
        <v>0.08</v>
      </c>
      <c r="P1440" s="56">
        <f t="shared" si="22"/>
        <v>328.96</v>
      </c>
      <c r="Q1440">
        <v>3783.04</v>
      </c>
      <c r="R1440" s="58">
        <v>33</v>
      </c>
      <c r="S1440" s="31">
        <v>3816.04</v>
      </c>
    </row>
    <row r="1441" spans="1:19" x14ac:dyDescent="0.35">
      <c r="A1441" s="52">
        <v>43090</v>
      </c>
      <c r="B1441" s="33" t="s">
        <v>2938</v>
      </c>
      <c r="C1441" t="s">
        <v>2939</v>
      </c>
      <c r="D1441" s="33" t="s">
        <v>26</v>
      </c>
      <c r="E1441" s="33" t="s">
        <v>78</v>
      </c>
      <c r="F1441" s="33" t="s">
        <v>28</v>
      </c>
      <c r="G1441" t="s">
        <v>6</v>
      </c>
      <c r="H1441" s="33" t="s">
        <v>31</v>
      </c>
      <c r="I1441" t="s">
        <v>47</v>
      </c>
      <c r="J1441" s="33" t="s">
        <v>38</v>
      </c>
      <c r="K1441" t="s">
        <v>39</v>
      </c>
      <c r="L1441" s="33" t="s">
        <v>44</v>
      </c>
      <c r="M1441">
        <v>20</v>
      </c>
      <c r="N1441" s="33">
        <v>40</v>
      </c>
      <c r="O1441" s="49">
        <v>0.17</v>
      </c>
      <c r="P1441" s="56">
        <f t="shared" si="22"/>
        <v>136</v>
      </c>
      <c r="Q1441">
        <v>663.99999999999989</v>
      </c>
      <c r="R1441" s="58">
        <v>42</v>
      </c>
      <c r="S1441" s="31">
        <v>705.99999999999989</v>
      </c>
    </row>
    <row r="1442" spans="1:19" x14ac:dyDescent="0.35">
      <c r="A1442" s="52">
        <v>43979</v>
      </c>
      <c r="B1442" s="33" t="s">
        <v>2940</v>
      </c>
      <c r="C1442" t="s">
        <v>2941</v>
      </c>
      <c r="D1442" s="33" t="s">
        <v>26</v>
      </c>
      <c r="E1442" s="33" t="s">
        <v>63</v>
      </c>
      <c r="F1442" s="33" t="s">
        <v>29</v>
      </c>
      <c r="G1442" t="s">
        <v>8</v>
      </c>
      <c r="H1442" s="33" t="s">
        <v>33</v>
      </c>
      <c r="I1442" t="s">
        <v>43</v>
      </c>
      <c r="J1442" s="33" t="s">
        <v>34</v>
      </c>
      <c r="K1442" t="s">
        <v>41</v>
      </c>
      <c r="L1442" s="33" t="s">
        <v>46</v>
      </c>
      <c r="M1442">
        <v>211</v>
      </c>
      <c r="N1442" s="33">
        <v>8</v>
      </c>
      <c r="O1442" s="49">
        <v>0.19</v>
      </c>
      <c r="P1442" s="56">
        <f t="shared" si="22"/>
        <v>320.72000000000003</v>
      </c>
      <c r="Q1442">
        <v>1367.2800000000002</v>
      </c>
      <c r="R1442" s="58">
        <v>41</v>
      </c>
      <c r="S1442" s="31">
        <v>1408.2800000000002</v>
      </c>
    </row>
    <row r="1443" spans="1:19" x14ac:dyDescent="0.35">
      <c r="A1443" s="52">
        <v>43661</v>
      </c>
      <c r="B1443" s="33" t="s">
        <v>2942</v>
      </c>
      <c r="C1443" t="s">
        <v>2943</v>
      </c>
      <c r="D1443" s="33" t="s">
        <v>24</v>
      </c>
      <c r="E1443" s="33" t="s">
        <v>106</v>
      </c>
      <c r="F1443" s="33" t="s">
        <v>27</v>
      </c>
      <c r="G1443" t="s">
        <v>6</v>
      </c>
      <c r="H1443" s="33" t="s">
        <v>31</v>
      </c>
      <c r="I1443" t="s">
        <v>45</v>
      </c>
      <c r="J1443" s="33" t="s">
        <v>37</v>
      </c>
      <c r="K1443" t="s">
        <v>42</v>
      </c>
      <c r="L1443" s="33" t="s">
        <v>46</v>
      </c>
      <c r="M1443">
        <v>34</v>
      </c>
      <c r="N1443" s="33">
        <v>25</v>
      </c>
      <c r="O1443" s="49">
        <v>0.15</v>
      </c>
      <c r="P1443" s="56">
        <f t="shared" si="22"/>
        <v>127.5</v>
      </c>
      <c r="Q1443">
        <v>722.5</v>
      </c>
      <c r="R1443" s="58">
        <v>26</v>
      </c>
      <c r="S1443" s="31">
        <v>748.5</v>
      </c>
    </row>
    <row r="1444" spans="1:19" x14ac:dyDescent="0.35">
      <c r="A1444" s="52">
        <v>43215</v>
      </c>
      <c r="B1444" s="33" t="s">
        <v>2944</v>
      </c>
      <c r="C1444" t="s">
        <v>2945</v>
      </c>
      <c r="D1444" s="33" t="s">
        <v>25</v>
      </c>
      <c r="E1444" s="33" t="s">
        <v>63</v>
      </c>
      <c r="F1444" s="33" t="s">
        <v>28</v>
      </c>
      <c r="G1444" t="s">
        <v>8</v>
      </c>
      <c r="H1444" s="33" t="s">
        <v>31</v>
      </c>
      <c r="I1444" t="s">
        <v>46</v>
      </c>
      <c r="J1444" s="33" t="s">
        <v>38</v>
      </c>
      <c r="K1444" t="s">
        <v>41</v>
      </c>
      <c r="L1444" s="33" t="s">
        <v>45</v>
      </c>
      <c r="M1444">
        <v>15</v>
      </c>
      <c r="N1444" s="33">
        <v>32</v>
      </c>
      <c r="O1444" s="49">
        <v>0.16</v>
      </c>
      <c r="P1444" s="56">
        <f t="shared" si="22"/>
        <v>76.8</v>
      </c>
      <c r="Q1444">
        <v>403.2</v>
      </c>
      <c r="R1444" s="58">
        <v>46</v>
      </c>
      <c r="S1444" s="31">
        <v>449.2</v>
      </c>
    </row>
    <row r="1445" spans="1:19" x14ac:dyDescent="0.35">
      <c r="A1445" s="52">
        <v>42174</v>
      </c>
      <c r="B1445" s="33" t="s">
        <v>2946</v>
      </c>
      <c r="C1445" t="s">
        <v>2947</v>
      </c>
      <c r="D1445" s="33" t="s">
        <v>26</v>
      </c>
      <c r="E1445" s="33" t="s">
        <v>115</v>
      </c>
      <c r="F1445" s="33" t="s">
        <v>28</v>
      </c>
      <c r="G1445" t="s">
        <v>11</v>
      </c>
      <c r="H1445" s="33" t="s">
        <v>33</v>
      </c>
      <c r="I1445" t="s">
        <v>44</v>
      </c>
      <c r="J1445" s="33" t="s">
        <v>37</v>
      </c>
      <c r="K1445" t="s">
        <v>41</v>
      </c>
      <c r="L1445" s="33" t="s">
        <v>45</v>
      </c>
      <c r="M1445">
        <v>52</v>
      </c>
      <c r="N1445" s="33">
        <v>10</v>
      </c>
      <c r="O1445" s="49">
        <v>0.09</v>
      </c>
      <c r="P1445" s="56">
        <f t="shared" si="22"/>
        <v>46.8</v>
      </c>
      <c r="Q1445">
        <v>473.2</v>
      </c>
      <c r="R1445" s="58">
        <v>45</v>
      </c>
      <c r="S1445" s="31">
        <v>518.20000000000005</v>
      </c>
    </row>
    <row r="1446" spans="1:19" x14ac:dyDescent="0.35">
      <c r="A1446" s="52">
        <v>42897</v>
      </c>
      <c r="B1446" s="33" t="s">
        <v>2948</v>
      </c>
      <c r="C1446" t="s">
        <v>2949</v>
      </c>
      <c r="D1446" s="33" t="s">
        <v>24</v>
      </c>
      <c r="E1446" s="33" t="s">
        <v>68</v>
      </c>
      <c r="F1446" s="33" t="s">
        <v>28</v>
      </c>
      <c r="G1446" t="s">
        <v>13</v>
      </c>
      <c r="H1446" s="33" t="s">
        <v>31</v>
      </c>
      <c r="I1446" t="s">
        <v>43</v>
      </c>
      <c r="J1446" s="33" t="s">
        <v>38</v>
      </c>
      <c r="K1446" t="s">
        <v>40</v>
      </c>
      <c r="L1446" s="33" t="s">
        <v>45</v>
      </c>
      <c r="M1446">
        <v>11</v>
      </c>
      <c r="N1446" s="33">
        <v>40</v>
      </c>
      <c r="O1446" s="49">
        <v>0.12</v>
      </c>
      <c r="P1446" s="56">
        <f t="shared" si="22"/>
        <v>52.8</v>
      </c>
      <c r="Q1446">
        <v>387.20000000000005</v>
      </c>
      <c r="R1446" s="58">
        <v>29</v>
      </c>
      <c r="S1446" s="31">
        <v>416.20000000000005</v>
      </c>
    </row>
    <row r="1447" spans="1:19" x14ac:dyDescent="0.35">
      <c r="A1447" s="52">
        <v>42685</v>
      </c>
      <c r="B1447" s="33" t="s">
        <v>2950</v>
      </c>
      <c r="C1447" t="s">
        <v>2951</v>
      </c>
      <c r="D1447" s="33" t="s">
        <v>25</v>
      </c>
      <c r="E1447" s="33" t="s">
        <v>85</v>
      </c>
      <c r="F1447" s="33" t="s">
        <v>27</v>
      </c>
      <c r="G1447" t="s">
        <v>13</v>
      </c>
      <c r="H1447" s="33" t="s">
        <v>32</v>
      </c>
      <c r="I1447" t="s">
        <v>48</v>
      </c>
      <c r="J1447" s="33" t="s">
        <v>37</v>
      </c>
      <c r="K1447" t="s">
        <v>40</v>
      </c>
      <c r="L1447" s="33" t="s">
        <v>43</v>
      </c>
      <c r="M1447">
        <v>61</v>
      </c>
      <c r="N1447" s="33">
        <v>10</v>
      </c>
      <c r="O1447" s="49">
        <v>0.2</v>
      </c>
      <c r="P1447" s="56">
        <f t="shared" si="22"/>
        <v>122</v>
      </c>
      <c r="Q1447">
        <v>488</v>
      </c>
      <c r="R1447" s="58">
        <v>34</v>
      </c>
      <c r="S1447" s="31">
        <v>522</v>
      </c>
    </row>
    <row r="1448" spans="1:19" x14ac:dyDescent="0.35">
      <c r="A1448" s="52">
        <v>43247</v>
      </c>
      <c r="B1448" s="33" t="s">
        <v>2952</v>
      </c>
      <c r="C1448" t="s">
        <v>2953</v>
      </c>
      <c r="D1448" s="33" t="s">
        <v>25</v>
      </c>
      <c r="E1448" s="33" t="s">
        <v>68</v>
      </c>
      <c r="F1448" s="33" t="s">
        <v>27</v>
      </c>
      <c r="G1448" t="s">
        <v>11</v>
      </c>
      <c r="H1448" s="33" t="s">
        <v>30</v>
      </c>
      <c r="I1448" t="s">
        <v>43</v>
      </c>
      <c r="J1448" s="33" t="s">
        <v>34</v>
      </c>
      <c r="K1448" t="s">
        <v>39</v>
      </c>
      <c r="L1448" s="33" t="s">
        <v>46</v>
      </c>
      <c r="M1448">
        <v>295</v>
      </c>
      <c r="N1448" s="33">
        <v>4</v>
      </c>
      <c r="O1448" s="49">
        <v>0.2</v>
      </c>
      <c r="P1448" s="56">
        <f t="shared" si="22"/>
        <v>236</v>
      </c>
      <c r="Q1448">
        <v>944</v>
      </c>
      <c r="R1448" s="58">
        <v>48</v>
      </c>
      <c r="S1448" s="31">
        <v>992</v>
      </c>
    </row>
    <row r="1449" spans="1:19" x14ac:dyDescent="0.35">
      <c r="A1449" s="52">
        <v>42960</v>
      </c>
      <c r="B1449" s="33" t="s">
        <v>2954</v>
      </c>
      <c r="C1449" t="s">
        <v>2955</v>
      </c>
      <c r="D1449" s="33" t="s">
        <v>26</v>
      </c>
      <c r="E1449" s="33" t="s">
        <v>58</v>
      </c>
      <c r="F1449" s="33" t="s">
        <v>28</v>
      </c>
      <c r="G1449" t="s">
        <v>8</v>
      </c>
      <c r="H1449" s="33" t="s">
        <v>32</v>
      </c>
      <c r="I1449" t="s">
        <v>44</v>
      </c>
      <c r="J1449" s="33" t="s">
        <v>37</v>
      </c>
      <c r="K1449" t="s">
        <v>42</v>
      </c>
      <c r="L1449" s="33" t="s">
        <v>43</v>
      </c>
      <c r="M1449">
        <v>81</v>
      </c>
      <c r="N1449" s="33">
        <v>25</v>
      </c>
      <c r="O1449" s="49">
        <v>0.18</v>
      </c>
      <c r="P1449" s="56">
        <f t="shared" si="22"/>
        <v>364.5</v>
      </c>
      <c r="Q1449">
        <v>1660.5</v>
      </c>
      <c r="R1449" s="58">
        <v>25</v>
      </c>
      <c r="S1449" s="31">
        <v>1685.5</v>
      </c>
    </row>
    <row r="1450" spans="1:19" x14ac:dyDescent="0.35">
      <c r="A1450" s="52">
        <v>44210</v>
      </c>
      <c r="B1450" s="33" t="s">
        <v>2956</v>
      </c>
      <c r="C1450" t="s">
        <v>2957</v>
      </c>
      <c r="D1450" s="33" t="s">
        <v>25</v>
      </c>
      <c r="E1450" s="33" t="s">
        <v>85</v>
      </c>
      <c r="F1450" s="33" t="s">
        <v>28</v>
      </c>
      <c r="G1450" t="s">
        <v>13</v>
      </c>
      <c r="H1450" s="33" t="s">
        <v>30</v>
      </c>
      <c r="I1450" t="s">
        <v>46</v>
      </c>
      <c r="J1450" s="33" t="s">
        <v>37</v>
      </c>
      <c r="K1450" t="s">
        <v>39</v>
      </c>
      <c r="L1450" s="33" t="s">
        <v>43</v>
      </c>
      <c r="M1450">
        <v>35</v>
      </c>
      <c r="N1450" s="33">
        <v>10</v>
      </c>
      <c r="O1450" s="49">
        <v>0.12</v>
      </c>
      <c r="P1450" s="56">
        <f t="shared" si="22"/>
        <v>42</v>
      </c>
      <c r="Q1450">
        <v>308</v>
      </c>
      <c r="R1450" s="58">
        <v>39</v>
      </c>
      <c r="S1450" s="31">
        <v>347</v>
      </c>
    </row>
    <row r="1451" spans="1:19" x14ac:dyDescent="0.35">
      <c r="A1451" s="52">
        <v>44548</v>
      </c>
      <c r="B1451" s="33" t="s">
        <v>2958</v>
      </c>
      <c r="C1451" t="s">
        <v>2959</v>
      </c>
      <c r="D1451" s="33" t="s">
        <v>26</v>
      </c>
      <c r="E1451" s="33" t="s">
        <v>63</v>
      </c>
      <c r="F1451" s="33" t="s">
        <v>29</v>
      </c>
      <c r="G1451" t="s">
        <v>12</v>
      </c>
      <c r="H1451" s="33" t="s">
        <v>33</v>
      </c>
      <c r="I1451" t="s">
        <v>45</v>
      </c>
      <c r="J1451" s="33" t="s">
        <v>36</v>
      </c>
      <c r="K1451" t="s">
        <v>41</v>
      </c>
      <c r="L1451" s="33" t="s">
        <v>43</v>
      </c>
      <c r="M1451">
        <v>302</v>
      </c>
      <c r="N1451" s="33">
        <v>12</v>
      </c>
      <c r="O1451" s="49">
        <v>0.11</v>
      </c>
      <c r="P1451" s="56">
        <f t="shared" si="22"/>
        <v>398.64000000000004</v>
      </c>
      <c r="Q1451">
        <v>3225.36</v>
      </c>
      <c r="R1451" s="58">
        <v>32</v>
      </c>
      <c r="S1451" s="31">
        <v>3257.36</v>
      </c>
    </row>
    <row r="1452" spans="1:19" x14ac:dyDescent="0.35">
      <c r="A1452" s="52">
        <v>44492</v>
      </c>
      <c r="B1452" s="33" t="s">
        <v>2960</v>
      </c>
      <c r="C1452" t="s">
        <v>2961</v>
      </c>
      <c r="D1452" s="33" t="s">
        <v>26</v>
      </c>
      <c r="E1452" s="33" t="s">
        <v>73</v>
      </c>
      <c r="F1452" s="33" t="s">
        <v>29</v>
      </c>
      <c r="G1452" t="s">
        <v>11</v>
      </c>
      <c r="H1452" s="33" t="s">
        <v>31</v>
      </c>
      <c r="I1452" t="s">
        <v>44</v>
      </c>
      <c r="J1452" s="33" t="s">
        <v>35</v>
      </c>
      <c r="K1452" t="s">
        <v>42</v>
      </c>
      <c r="L1452" s="33" t="s">
        <v>45</v>
      </c>
      <c r="M1452">
        <v>1042</v>
      </c>
      <c r="N1452" s="33">
        <v>10</v>
      </c>
      <c r="O1452" s="49">
        <v>0.08</v>
      </c>
      <c r="P1452" s="56">
        <f t="shared" si="22"/>
        <v>833.6</v>
      </c>
      <c r="Q1452">
        <v>9586.4000000000015</v>
      </c>
      <c r="R1452" s="58">
        <v>32</v>
      </c>
      <c r="S1452" s="31">
        <v>9618.4000000000015</v>
      </c>
    </row>
    <row r="1453" spans="1:19" x14ac:dyDescent="0.35">
      <c r="A1453" s="52">
        <v>42894</v>
      </c>
      <c r="B1453" s="33" t="s">
        <v>2962</v>
      </c>
      <c r="C1453" t="s">
        <v>2963</v>
      </c>
      <c r="D1453" s="33" t="s">
        <v>25</v>
      </c>
      <c r="E1453" s="33" t="s">
        <v>78</v>
      </c>
      <c r="F1453" s="33" t="s">
        <v>28</v>
      </c>
      <c r="G1453" t="s">
        <v>10</v>
      </c>
      <c r="H1453" s="33" t="s">
        <v>32</v>
      </c>
      <c r="I1453" t="s">
        <v>46</v>
      </c>
      <c r="J1453" s="33" t="s">
        <v>38</v>
      </c>
      <c r="K1453" t="s">
        <v>41</v>
      </c>
      <c r="L1453" s="33" t="s">
        <v>45</v>
      </c>
      <c r="M1453">
        <v>14</v>
      </c>
      <c r="N1453" s="33">
        <v>32</v>
      </c>
      <c r="O1453" s="49">
        <v>0.1</v>
      </c>
      <c r="P1453" s="56">
        <f t="shared" si="22"/>
        <v>44.800000000000004</v>
      </c>
      <c r="Q1453">
        <v>403.2</v>
      </c>
      <c r="R1453" s="58">
        <v>32</v>
      </c>
      <c r="S1453" s="31">
        <v>435.2</v>
      </c>
    </row>
    <row r="1454" spans="1:19" x14ac:dyDescent="0.35">
      <c r="A1454" s="52">
        <v>43300</v>
      </c>
      <c r="B1454" s="33" t="s">
        <v>2964</v>
      </c>
      <c r="C1454" t="s">
        <v>2965</v>
      </c>
      <c r="D1454" s="33" t="s">
        <v>26</v>
      </c>
      <c r="E1454" s="33" t="s">
        <v>63</v>
      </c>
      <c r="F1454" s="33" t="s">
        <v>27</v>
      </c>
      <c r="G1454" t="s">
        <v>9</v>
      </c>
      <c r="H1454" s="33" t="s">
        <v>31</v>
      </c>
      <c r="I1454" t="s">
        <v>48</v>
      </c>
      <c r="J1454" s="33" t="s">
        <v>36</v>
      </c>
      <c r="K1454" t="s">
        <v>40</v>
      </c>
      <c r="L1454" s="33" t="s">
        <v>43</v>
      </c>
      <c r="M1454">
        <v>395</v>
      </c>
      <c r="N1454" s="33">
        <v>12</v>
      </c>
      <c r="O1454" s="49">
        <v>0.2</v>
      </c>
      <c r="P1454" s="56">
        <f t="shared" si="22"/>
        <v>948.00000000000011</v>
      </c>
      <c r="Q1454">
        <v>3792.0000000000005</v>
      </c>
      <c r="R1454" s="58">
        <v>40</v>
      </c>
      <c r="S1454" s="31">
        <v>3832.0000000000005</v>
      </c>
    </row>
    <row r="1455" spans="1:19" x14ac:dyDescent="0.35">
      <c r="A1455" s="52">
        <v>42376</v>
      </c>
      <c r="B1455" s="33" t="s">
        <v>2966</v>
      </c>
      <c r="C1455" t="s">
        <v>2967</v>
      </c>
      <c r="D1455" s="33" t="s">
        <v>24</v>
      </c>
      <c r="E1455" s="33" t="s">
        <v>58</v>
      </c>
      <c r="F1455" s="33" t="s">
        <v>27</v>
      </c>
      <c r="G1455" t="s">
        <v>12</v>
      </c>
      <c r="H1455" s="33" t="s">
        <v>30</v>
      </c>
      <c r="I1455" t="s">
        <v>47</v>
      </c>
      <c r="J1455" s="33" t="s">
        <v>38</v>
      </c>
      <c r="K1455" t="s">
        <v>42</v>
      </c>
      <c r="L1455" s="33" t="s">
        <v>44</v>
      </c>
      <c r="M1455">
        <v>18</v>
      </c>
      <c r="N1455" s="33">
        <v>24</v>
      </c>
      <c r="O1455" s="49">
        <v>0.13</v>
      </c>
      <c r="P1455" s="56">
        <f t="shared" si="22"/>
        <v>56.160000000000004</v>
      </c>
      <c r="Q1455">
        <v>375.84</v>
      </c>
      <c r="R1455" s="58">
        <v>36</v>
      </c>
      <c r="S1455" s="31">
        <v>411.84</v>
      </c>
    </row>
    <row r="1456" spans="1:19" x14ac:dyDescent="0.35">
      <c r="A1456" s="52">
        <v>43027</v>
      </c>
      <c r="B1456" s="33" t="s">
        <v>2968</v>
      </c>
      <c r="C1456" t="s">
        <v>2969</v>
      </c>
      <c r="D1456" s="33" t="s">
        <v>26</v>
      </c>
      <c r="E1456" s="33" t="s">
        <v>115</v>
      </c>
      <c r="F1456" s="33" t="s">
        <v>28</v>
      </c>
      <c r="G1456" t="s">
        <v>9</v>
      </c>
      <c r="H1456" s="33" t="s">
        <v>31</v>
      </c>
      <c r="I1456" t="s">
        <v>43</v>
      </c>
      <c r="J1456" s="33" t="s">
        <v>37</v>
      </c>
      <c r="K1456" t="s">
        <v>42</v>
      </c>
      <c r="L1456" s="33" t="s">
        <v>43</v>
      </c>
      <c r="M1456">
        <v>55</v>
      </c>
      <c r="N1456" s="33">
        <v>20</v>
      </c>
      <c r="O1456" s="49">
        <v>0.13</v>
      </c>
      <c r="P1456" s="56">
        <f t="shared" si="22"/>
        <v>143</v>
      </c>
      <c r="Q1456">
        <v>956.99999999999989</v>
      </c>
      <c r="R1456" s="58">
        <v>42</v>
      </c>
      <c r="S1456" s="31">
        <v>998.99999999999989</v>
      </c>
    </row>
    <row r="1457" spans="1:19" x14ac:dyDescent="0.35">
      <c r="A1457" s="52">
        <v>42476</v>
      </c>
      <c r="B1457" s="33" t="s">
        <v>2970</v>
      </c>
      <c r="C1457" t="s">
        <v>2971</v>
      </c>
      <c r="D1457" s="33" t="s">
        <v>24</v>
      </c>
      <c r="E1457" s="33" t="s">
        <v>73</v>
      </c>
      <c r="F1457" s="33" t="s">
        <v>29</v>
      </c>
      <c r="G1457" t="s">
        <v>6</v>
      </c>
      <c r="H1457" s="33" t="s">
        <v>33</v>
      </c>
      <c r="I1457" t="s">
        <v>47</v>
      </c>
      <c r="J1457" s="33" t="s">
        <v>36</v>
      </c>
      <c r="K1457" t="s">
        <v>42</v>
      </c>
      <c r="L1457" s="33" t="s">
        <v>46</v>
      </c>
      <c r="M1457">
        <v>251</v>
      </c>
      <c r="N1457" s="33">
        <v>12</v>
      </c>
      <c r="O1457" s="49">
        <v>0.08</v>
      </c>
      <c r="P1457" s="56">
        <f t="shared" si="22"/>
        <v>240.95999999999998</v>
      </c>
      <c r="Q1457">
        <v>2771.0400000000004</v>
      </c>
      <c r="R1457" s="58">
        <v>29</v>
      </c>
      <c r="S1457" s="31">
        <v>2800.0400000000004</v>
      </c>
    </row>
    <row r="1458" spans="1:19" x14ac:dyDescent="0.35">
      <c r="A1458" s="52">
        <v>42528</v>
      </c>
      <c r="B1458" s="33" t="s">
        <v>2972</v>
      </c>
      <c r="C1458" t="s">
        <v>2973</v>
      </c>
      <c r="D1458" s="33" t="s">
        <v>26</v>
      </c>
      <c r="E1458" s="33" t="s">
        <v>106</v>
      </c>
      <c r="F1458" s="33" t="s">
        <v>28</v>
      </c>
      <c r="G1458" t="s">
        <v>11</v>
      </c>
      <c r="H1458" s="33" t="s">
        <v>32</v>
      </c>
      <c r="I1458" t="s">
        <v>46</v>
      </c>
      <c r="J1458" s="33" t="s">
        <v>38</v>
      </c>
      <c r="K1458" t="s">
        <v>41</v>
      </c>
      <c r="L1458" s="33" t="s">
        <v>45</v>
      </c>
      <c r="M1458">
        <v>12</v>
      </c>
      <c r="N1458" s="33">
        <v>24</v>
      </c>
      <c r="O1458" s="49">
        <v>0.09</v>
      </c>
      <c r="P1458" s="56">
        <f t="shared" si="22"/>
        <v>25.92</v>
      </c>
      <c r="Q1458">
        <v>262.08</v>
      </c>
      <c r="R1458" s="58">
        <v>35</v>
      </c>
      <c r="S1458" s="31">
        <v>297.08</v>
      </c>
    </row>
    <row r="1459" spans="1:19" x14ac:dyDescent="0.35">
      <c r="A1459" s="52">
        <v>43291</v>
      </c>
      <c r="B1459" s="33" t="s">
        <v>2974</v>
      </c>
      <c r="C1459" t="s">
        <v>2975</v>
      </c>
      <c r="D1459" s="33" t="s">
        <v>25</v>
      </c>
      <c r="E1459" s="33" t="s">
        <v>52</v>
      </c>
      <c r="F1459" s="33" t="s">
        <v>27</v>
      </c>
      <c r="G1459" t="s">
        <v>10</v>
      </c>
      <c r="H1459" s="33" t="s">
        <v>31</v>
      </c>
      <c r="I1459" t="s">
        <v>44</v>
      </c>
      <c r="J1459" s="33" t="s">
        <v>34</v>
      </c>
      <c r="K1459" t="s">
        <v>41</v>
      </c>
      <c r="L1459" s="33" t="s">
        <v>46</v>
      </c>
      <c r="M1459">
        <v>203</v>
      </c>
      <c r="N1459" s="33">
        <v>8</v>
      </c>
      <c r="O1459" s="49">
        <v>0.13</v>
      </c>
      <c r="P1459" s="56">
        <f t="shared" si="22"/>
        <v>211.12</v>
      </c>
      <c r="Q1459">
        <v>1412.8799999999999</v>
      </c>
      <c r="R1459" s="58">
        <v>21</v>
      </c>
      <c r="S1459" s="31">
        <v>1433.8799999999999</v>
      </c>
    </row>
    <row r="1460" spans="1:19" x14ac:dyDescent="0.35">
      <c r="A1460" s="52">
        <v>43917</v>
      </c>
      <c r="B1460" s="33" t="s">
        <v>2976</v>
      </c>
      <c r="C1460" t="s">
        <v>2977</v>
      </c>
      <c r="D1460" s="33" t="s">
        <v>26</v>
      </c>
      <c r="E1460" s="33" t="s">
        <v>58</v>
      </c>
      <c r="F1460" s="33" t="s">
        <v>27</v>
      </c>
      <c r="G1460" t="s">
        <v>8</v>
      </c>
      <c r="H1460" s="33" t="s">
        <v>33</v>
      </c>
      <c r="I1460" t="s">
        <v>47</v>
      </c>
      <c r="J1460" s="33" t="s">
        <v>34</v>
      </c>
      <c r="K1460" t="s">
        <v>39</v>
      </c>
      <c r="L1460" s="33" t="s">
        <v>44</v>
      </c>
      <c r="M1460">
        <v>213</v>
      </c>
      <c r="N1460" s="33">
        <v>6</v>
      </c>
      <c r="O1460" s="49">
        <v>0.11</v>
      </c>
      <c r="P1460" s="56">
        <f t="shared" si="22"/>
        <v>140.58000000000001</v>
      </c>
      <c r="Q1460">
        <v>1137.42</v>
      </c>
      <c r="R1460" s="58">
        <v>36</v>
      </c>
      <c r="S1460" s="31">
        <v>1173.42</v>
      </c>
    </row>
    <row r="1461" spans="1:19" x14ac:dyDescent="0.35">
      <c r="A1461" s="52">
        <v>44604</v>
      </c>
      <c r="B1461" s="33" t="s">
        <v>2978</v>
      </c>
      <c r="C1461" t="s">
        <v>2979</v>
      </c>
      <c r="D1461" s="33" t="s">
        <v>24</v>
      </c>
      <c r="E1461" s="33" t="s">
        <v>73</v>
      </c>
      <c r="F1461" s="33" t="s">
        <v>28</v>
      </c>
      <c r="G1461" t="s">
        <v>10</v>
      </c>
      <c r="H1461" s="33" t="s">
        <v>32</v>
      </c>
      <c r="I1461" t="s">
        <v>47</v>
      </c>
      <c r="J1461" s="33" t="s">
        <v>36</v>
      </c>
      <c r="K1461" t="s">
        <v>39</v>
      </c>
      <c r="L1461" s="33" t="s">
        <v>43</v>
      </c>
      <c r="M1461">
        <v>341</v>
      </c>
      <c r="N1461" s="33">
        <v>15</v>
      </c>
      <c r="O1461" s="49">
        <v>0.1</v>
      </c>
      <c r="P1461" s="56">
        <f t="shared" si="22"/>
        <v>511.5</v>
      </c>
      <c r="Q1461">
        <v>4603.5</v>
      </c>
      <c r="R1461" s="58">
        <v>39</v>
      </c>
      <c r="S1461" s="31">
        <v>4642.5</v>
      </c>
    </row>
    <row r="1462" spans="1:19" x14ac:dyDescent="0.35">
      <c r="A1462" s="52">
        <v>43678</v>
      </c>
      <c r="B1462" s="33" t="s">
        <v>2980</v>
      </c>
      <c r="C1462" t="s">
        <v>2981</v>
      </c>
      <c r="D1462" s="33" t="s">
        <v>24</v>
      </c>
      <c r="E1462" s="33" t="s">
        <v>73</v>
      </c>
      <c r="F1462" s="33" t="s">
        <v>28</v>
      </c>
      <c r="G1462" t="s">
        <v>7</v>
      </c>
      <c r="H1462" s="33" t="s">
        <v>30</v>
      </c>
      <c r="I1462" t="s">
        <v>46</v>
      </c>
      <c r="J1462" s="33" t="s">
        <v>38</v>
      </c>
      <c r="K1462" t="s">
        <v>39</v>
      </c>
      <c r="L1462" s="33" t="s">
        <v>43</v>
      </c>
      <c r="M1462">
        <v>20</v>
      </c>
      <c r="N1462" s="33">
        <v>32</v>
      </c>
      <c r="O1462" s="49">
        <v>0.15</v>
      </c>
      <c r="P1462" s="56">
        <f t="shared" si="22"/>
        <v>96</v>
      </c>
      <c r="Q1462">
        <v>544</v>
      </c>
      <c r="R1462" s="58">
        <v>32</v>
      </c>
      <c r="S1462" s="31">
        <v>576</v>
      </c>
    </row>
    <row r="1463" spans="1:19" x14ac:dyDescent="0.35">
      <c r="A1463" s="52">
        <v>43624</v>
      </c>
      <c r="B1463" s="33" t="s">
        <v>2982</v>
      </c>
      <c r="C1463" t="s">
        <v>2983</v>
      </c>
      <c r="D1463" s="33" t="s">
        <v>26</v>
      </c>
      <c r="E1463" s="33" t="s">
        <v>68</v>
      </c>
      <c r="F1463" s="33" t="s">
        <v>27</v>
      </c>
      <c r="G1463" t="s">
        <v>6</v>
      </c>
      <c r="H1463" s="33" t="s">
        <v>32</v>
      </c>
      <c r="I1463" t="s">
        <v>45</v>
      </c>
      <c r="J1463" s="33" t="s">
        <v>34</v>
      </c>
      <c r="K1463" t="s">
        <v>39</v>
      </c>
      <c r="L1463" s="33" t="s">
        <v>43</v>
      </c>
      <c r="M1463">
        <v>219</v>
      </c>
      <c r="N1463" s="33">
        <v>10</v>
      </c>
      <c r="O1463" s="49">
        <v>0.18</v>
      </c>
      <c r="P1463" s="56">
        <f t="shared" si="22"/>
        <v>394.2</v>
      </c>
      <c r="Q1463">
        <v>1795.8000000000002</v>
      </c>
      <c r="R1463" s="58">
        <v>25</v>
      </c>
      <c r="S1463" s="31">
        <v>1820.8000000000002</v>
      </c>
    </row>
    <row r="1464" spans="1:19" x14ac:dyDescent="0.35">
      <c r="A1464" s="52">
        <v>43810</v>
      </c>
      <c r="B1464" s="33" t="s">
        <v>2984</v>
      </c>
      <c r="C1464" t="s">
        <v>2985</v>
      </c>
      <c r="D1464" s="33" t="s">
        <v>26</v>
      </c>
      <c r="E1464" s="33" t="s">
        <v>58</v>
      </c>
      <c r="F1464" s="33" t="s">
        <v>27</v>
      </c>
      <c r="G1464" t="s">
        <v>13</v>
      </c>
      <c r="H1464" s="33" t="s">
        <v>32</v>
      </c>
      <c r="I1464" t="s">
        <v>46</v>
      </c>
      <c r="J1464" s="33" t="s">
        <v>36</v>
      </c>
      <c r="K1464" t="s">
        <v>40</v>
      </c>
      <c r="L1464" s="33" t="s">
        <v>44</v>
      </c>
      <c r="M1464">
        <v>445</v>
      </c>
      <c r="N1464" s="33">
        <v>12</v>
      </c>
      <c r="O1464" s="49">
        <v>0.18</v>
      </c>
      <c r="P1464" s="56">
        <f t="shared" si="22"/>
        <v>961.2</v>
      </c>
      <c r="Q1464">
        <v>4378.8</v>
      </c>
      <c r="R1464" s="58">
        <v>40</v>
      </c>
      <c r="S1464" s="31">
        <v>4418.8</v>
      </c>
    </row>
    <row r="1465" spans="1:19" x14ac:dyDescent="0.35">
      <c r="A1465" s="52">
        <v>44182</v>
      </c>
      <c r="B1465" s="33" t="s">
        <v>2986</v>
      </c>
      <c r="C1465" t="s">
        <v>2987</v>
      </c>
      <c r="D1465" s="33" t="s">
        <v>24</v>
      </c>
      <c r="E1465" s="33" t="s">
        <v>106</v>
      </c>
      <c r="F1465" s="33" t="s">
        <v>28</v>
      </c>
      <c r="G1465" t="s">
        <v>10</v>
      </c>
      <c r="H1465" s="33" t="s">
        <v>32</v>
      </c>
      <c r="I1465" t="s">
        <v>46</v>
      </c>
      <c r="J1465" s="33" t="s">
        <v>35</v>
      </c>
      <c r="K1465" t="s">
        <v>39</v>
      </c>
      <c r="L1465" s="33" t="s">
        <v>43</v>
      </c>
      <c r="M1465">
        <v>951</v>
      </c>
      <c r="N1465" s="33">
        <v>4</v>
      </c>
      <c r="O1465" s="49">
        <v>0.18</v>
      </c>
      <c r="P1465" s="56">
        <f t="shared" si="22"/>
        <v>684.72</v>
      </c>
      <c r="Q1465">
        <v>3119.28</v>
      </c>
      <c r="R1465" s="58">
        <v>47</v>
      </c>
      <c r="S1465" s="31">
        <v>3166.28</v>
      </c>
    </row>
    <row r="1466" spans="1:19" x14ac:dyDescent="0.35">
      <c r="A1466" s="52">
        <v>43596</v>
      </c>
      <c r="B1466" s="33" t="s">
        <v>2988</v>
      </c>
      <c r="C1466" t="s">
        <v>2989</v>
      </c>
      <c r="D1466" s="33" t="s">
        <v>24</v>
      </c>
      <c r="E1466" s="33" t="s">
        <v>63</v>
      </c>
      <c r="F1466" s="33" t="s">
        <v>29</v>
      </c>
      <c r="G1466" t="s">
        <v>6</v>
      </c>
      <c r="H1466" s="33" t="s">
        <v>30</v>
      </c>
      <c r="I1466" t="s">
        <v>43</v>
      </c>
      <c r="J1466" s="33" t="s">
        <v>38</v>
      </c>
      <c r="K1466" t="s">
        <v>40</v>
      </c>
      <c r="L1466" s="33" t="s">
        <v>44</v>
      </c>
      <c r="M1466">
        <v>14</v>
      </c>
      <c r="N1466" s="33">
        <v>32</v>
      </c>
      <c r="O1466" s="49">
        <v>0.15</v>
      </c>
      <c r="P1466" s="56">
        <f t="shared" si="22"/>
        <v>67.2</v>
      </c>
      <c r="Q1466">
        <v>380.8</v>
      </c>
      <c r="R1466" s="58">
        <v>27</v>
      </c>
      <c r="S1466" s="31">
        <v>407.8</v>
      </c>
    </row>
    <row r="1467" spans="1:19" x14ac:dyDescent="0.35">
      <c r="A1467" s="52">
        <v>42879</v>
      </c>
      <c r="B1467" s="33" t="s">
        <v>2990</v>
      </c>
      <c r="C1467" t="s">
        <v>2991</v>
      </c>
      <c r="D1467" s="33" t="s">
        <v>24</v>
      </c>
      <c r="E1467" s="33" t="s">
        <v>73</v>
      </c>
      <c r="F1467" s="33" t="s">
        <v>28</v>
      </c>
      <c r="G1467" t="s">
        <v>7</v>
      </c>
      <c r="H1467" s="33" t="s">
        <v>33</v>
      </c>
      <c r="I1467" t="s">
        <v>43</v>
      </c>
      <c r="J1467" s="33" t="s">
        <v>35</v>
      </c>
      <c r="K1467" t="s">
        <v>40</v>
      </c>
      <c r="L1467" s="33" t="s">
        <v>46</v>
      </c>
      <c r="M1467">
        <v>1067</v>
      </c>
      <c r="N1467" s="33">
        <v>4</v>
      </c>
      <c r="O1467" s="49">
        <v>0.14000000000000001</v>
      </c>
      <c r="P1467" s="56">
        <f t="shared" si="22"/>
        <v>597.5200000000001</v>
      </c>
      <c r="Q1467">
        <v>3670.48</v>
      </c>
      <c r="R1467" s="58">
        <v>31</v>
      </c>
      <c r="S1467" s="31">
        <v>3701.48</v>
      </c>
    </row>
    <row r="1468" spans="1:19" x14ac:dyDescent="0.35">
      <c r="A1468" s="52">
        <v>43734</v>
      </c>
      <c r="B1468" s="33" t="s">
        <v>2992</v>
      </c>
      <c r="C1468" t="s">
        <v>2993</v>
      </c>
      <c r="D1468" s="33" t="s">
        <v>26</v>
      </c>
      <c r="E1468" s="33" t="s">
        <v>78</v>
      </c>
      <c r="F1468" s="33" t="s">
        <v>27</v>
      </c>
      <c r="G1468" t="s">
        <v>8</v>
      </c>
      <c r="H1468" s="33" t="s">
        <v>31</v>
      </c>
      <c r="I1468" t="s">
        <v>46</v>
      </c>
      <c r="J1468" s="33" t="s">
        <v>38</v>
      </c>
      <c r="K1468" t="s">
        <v>41</v>
      </c>
      <c r="L1468" s="33" t="s">
        <v>43</v>
      </c>
      <c r="M1468">
        <v>19</v>
      </c>
      <c r="N1468" s="33">
        <v>24</v>
      </c>
      <c r="O1468" s="49">
        <v>0.18</v>
      </c>
      <c r="P1468" s="56">
        <f t="shared" si="22"/>
        <v>82.080000000000013</v>
      </c>
      <c r="Q1468">
        <v>373.92</v>
      </c>
      <c r="R1468" s="58">
        <v>44</v>
      </c>
      <c r="S1468" s="31">
        <v>417.92</v>
      </c>
    </row>
    <row r="1469" spans="1:19" x14ac:dyDescent="0.35">
      <c r="A1469" s="52">
        <v>44596</v>
      </c>
      <c r="B1469" s="33" t="s">
        <v>2994</v>
      </c>
      <c r="C1469" t="s">
        <v>2995</v>
      </c>
      <c r="D1469" s="33" t="s">
        <v>24</v>
      </c>
      <c r="E1469" s="33" t="s">
        <v>73</v>
      </c>
      <c r="F1469" s="33" t="s">
        <v>27</v>
      </c>
      <c r="G1469" t="s">
        <v>8</v>
      </c>
      <c r="H1469" s="33" t="s">
        <v>32</v>
      </c>
      <c r="I1469" t="s">
        <v>45</v>
      </c>
      <c r="J1469" s="33" t="s">
        <v>34</v>
      </c>
      <c r="K1469" t="s">
        <v>40</v>
      </c>
      <c r="L1469" s="33" t="s">
        <v>43</v>
      </c>
      <c r="M1469">
        <v>293</v>
      </c>
      <c r="N1469" s="33">
        <v>4</v>
      </c>
      <c r="O1469" s="49">
        <v>0.17</v>
      </c>
      <c r="P1469" s="56">
        <f t="shared" si="22"/>
        <v>199.24</v>
      </c>
      <c r="Q1469">
        <v>972.76</v>
      </c>
      <c r="R1469" s="58">
        <v>33</v>
      </c>
      <c r="S1469" s="31">
        <v>1005.76</v>
      </c>
    </row>
    <row r="1470" spans="1:19" x14ac:dyDescent="0.35">
      <c r="A1470" s="52">
        <v>44473</v>
      </c>
      <c r="B1470" s="33" t="s">
        <v>2996</v>
      </c>
      <c r="C1470" t="s">
        <v>2997</v>
      </c>
      <c r="D1470" s="33" t="s">
        <v>24</v>
      </c>
      <c r="E1470" s="33" t="s">
        <v>58</v>
      </c>
      <c r="F1470" s="33" t="s">
        <v>27</v>
      </c>
      <c r="G1470" t="s">
        <v>11</v>
      </c>
      <c r="H1470" s="33" t="s">
        <v>30</v>
      </c>
      <c r="I1470" t="s">
        <v>44</v>
      </c>
      <c r="J1470" s="33" t="s">
        <v>37</v>
      </c>
      <c r="K1470" t="s">
        <v>39</v>
      </c>
      <c r="L1470" s="33" t="s">
        <v>44</v>
      </c>
      <c r="M1470">
        <v>100</v>
      </c>
      <c r="N1470" s="33">
        <v>10</v>
      </c>
      <c r="O1470" s="49">
        <v>0.13</v>
      </c>
      <c r="P1470" s="56">
        <f t="shared" si="22"/>
        <v>130</v>
      </c>
      <c r="Q1470">
        <v>869.99999999999989</v>
      </c>
      <c r="R1470" s="58">
        <v>45</v>
      </c>
      <c r="S1470" s="31">
        <v>914.99999999999989</v>
      </c>
    </row>
    <row r="1471" spans="1:19" x14ac:dyDescent="0.35">
      <c r="A1471" s="52">
        <v>42730</v>
      </c>
      <c r="B1471" s="33" t="s">
        <v>2998</v>
      </c>
      <c r="C1471" t="s">
        <v>2999</v>
      </c>
      <c r="D1471" s="33" t="s">
        <v>26</v>
      </c>
      <c r="E1471" s="33" t="s">
        <v>52</v>
      </c>
      <c r="F1471" s="33" t="s">
        <v>28</v>
      </c>
      <c r="G1471" t="s">
        <v>7</v>
      </c>
      <c r="H1471" s="33" t="s">
        <v>32</v>
      </c>
      <c r="I1471" t="s">
        <v>46</v>
      </c>
      <c r="J1471" s="33" t="s">
        <v>35</v>
      </c>
      <c r="K1471" t="s">
        <v>39</v>
      </c>
      <c r="L1471" s="33" t="s">
        <v>45</v>
      </c>
      <c r="M1471">
        <v>1157</v>
      </c>
      <c r="N1471" s="33">
        <v>6</v>
      </c>
      <c r="O1471" s="49">
        <v>0.18</v>
      </c>
      <c r="P1471" s="56">
        <f t="shared" si="22"/>
        <v>1249.5600000000002</v>
      </c>
      <c r="Q1471">
        <v>5692.44</v>
      </c>
      <c r="R1471" s="58">
        <v>40</v>
      </c>
      <c r="S1471" s="31">
        <v>5732.44</v>
      </c>
    </row>
    <row r="1472" spans="1:19" x14ac:dyDescent="0.35">
      <c r="A1472" s="52">
        <v>42705</v>
      </c>
      <c r="B1472" s="33" t="s">
        <v>3000</v>
      </c>
      <c r="C1472" t="s">
        <v>3001</v>
      </c>
      <c r="D1472" s="33" t="s">
        <v>24</v>
      </c>
      <c r="E1472" s="33" t="s">
        <v>68</v>
      </c>
      <c r="F1472" s="33" t="s">
        <v>28</v>
      </c>
      <c r="G1472" t="s">
        <v>11</v>
      </c>
      <c r="H1472" s="33" t="s">
        <v>31</v>
      </c>
      <c r="I1472" t="s">
        <v>46</v>
      </c>
      <c r="J1472" s="33" t="s">
        <v>36</v>
      </c>
      <c r="K1472" t="s">
        <v>42</v>
      </c>
      <c r="L1472" s="33" t="s">
        <v>46</v>
      </c>
      <c r="M1472">
        <v>396</v>
      </c>
      <c r="N1472" s="33">
        <v>12</v>
      </c>
      <c r="O1472" s="49">
        <v>0.14000000000000001</v>
      </c>
      <c r="P1472" s="56">
        <f t="shared" si="22"/>
        <v>665.28000000000009</v>
      </c>
      <c r="Q1472">
        <v>4086.7200000000003</v>
      </c>
      <c r="R1472" s="58">
        <v>26</v>
      </c>
      <c r="S1472" s="31">
        <v>4112.72</v>
      </c>
    </row>
    <row r="1473" spans="1:19" x14ac:dyDescent="0.35">
      <c r="A1473" s="52">
        <v>44384</v>
      </c>
      <c r="B1473" s="33" t="s">
        <v>3002</v>
      </c>
      <c r="C1473" t="s">
        <v>3003</v>
      </c>
      <c r="D1473" s="33" t="s">
        <v>26</v>
      </c>
      <c r="E1473" s="33" t="s">
        <v>68</v>
      </c>
      <c r="F1473" s="33" t="s">
        <v>28</v>
      </c>
      <c r="G1473" t="s">
        <v>12</v>
      </c>
      <c r="H1473" s="33" t="s">
        <v>30</v>
      </c>
      <c r="I1473" t="s">
        <v>46</v>
      </c>
      <c r="J1473" s="33" t="s">
        <v>35</v>
      </c>
      <c r="K1473" t="s">
        <v>42</v>
      </c>
      <c r="L1473" s="33" t="s">
        <v>46</v>
      </c>
      <c r="M1473">
        <v>810</v>
      </c>
      <c r="N1473" s="33">
        <v>6</v>
      </c>
      <c r="O1473" s="49">
        <v>0.11</v>
      </c>
      <c r="P1473" s="56">
        <f t="shared" si="22"/>
        <v>534.6</v>
      </c>
      <c r="Q1473">
        <v>4325.3999999999996</v>
      </c>
      <c r="R1473" s="58">
        <v>32</v>
      </c>
      <c r="S1473" s="31">
        <v>4357.3999999999996</v>
      </c>
    </row>
    <row r="1474" spans="1:19" x14ac:dyDescent="0.35">
      <c r="A1474" s="52">
        <v>42758</v>
      </c>
      <c r="B1474" s="33" t="s">
        <v>3004</v>
      </c>
      <c r="C1474" t="s">
        <v>3005</v>
      </c>
      <c r="D1474" s="33" t="s">
        <v>24</v>
      </c>
      <c r="E1474" s="33" t="s">
        <v>115</v>
      </c>
      <c r="F1474" s="33" t="s">
        <v>28</v>
      </c>
      <c r="G1474" t="s">
        <v>9</v>
      </c>
      <c r="H1474" s="33" t="s">
        <v>32</v>
      </c>
      <c r="I1474" t="s">
        <v>45</v>
      </c>
      <c r="J1474" s="33" t="s">
        <v>35</v>
      </c>
      <c r="K1474" t="s">
        <v>41</v>
      </c>
      <c r="L1474" s="33" t="s">
        <v>44</v>
      </c>
      <c r="M1474">
        <v>848</v>
      </c>
      <c r="N1474" s="33">
        <v>6</v>
      </c>
      <c r="O1474" s="49">
        <v>0.16</v>
      </c>
      <c r="P1474" s="56">
        <f t="shared" si="22"/>
        <v>814.07999999999993</v>
      </c>
      <c r="Q1474">
        <v>4273.92</v>
      </c>
      <c r="R1474" s="58">
        <v>23</v>
      </c>
      <c r="S1474" s="31">
        <v>4296.92</v>
      </c>
    </row>
    <row r="1475" spans="1:19" x14ac:dyDescent="0.35">
      <c r="A1475" s="52">
        <v>43161</v>
      </c>
      <c r="B1475" s="33" t="s">
        <v>3006</v>
      </c>
      <c r="C1475" t="s">
        <v>3007</v>
      </c>
      <c r="D1475" s="33" t="s">
        <v>26</v>
      </c>
      <c r="E1475" s="33" t="s">
        <v>68</v>
      </c>
      <c r="F1475" s="33" t="s">
        <v>29</v>
      </c>
      <c r="G1475" t="s">
        <v>7</v>
      </c>
      <c r="H1475" s="33" t="s">
        <v>31</v>
      </c>
      <c r="I1475" t="s">
        <v>46</v>
      </c>
      <c r="J1475" s="33" t="s">
        <v>35</v>
      </c>
      <c r="K1475" t="s">
        <v>41</v>
      </c>
      <c r="L1475" s="33" t="s">
        <v>44</v>
      </c>
      <c r="M1475">
        <v>1092</v>
      </c>
      <c r="N1475" s="33">
        <v>8</v>
      </c>
      <c r="O1475" s="49">
        <v>0.16</v>
      </c>
      <c r="P1475" s="56">
        <f t="shared" ref="P1475:P1538" si="23">O1475*N1475*M1475</f>
        <v>1397.76</v>
      </c>
      <c r="Q1475">
        <v>7338.24</v>
      </c>
      <c r="R1475" s="58">
        <v>33</v>
      </c>
      <c r="S1475" s="31">
        <v>7371.24</v>
      </c>
    </row>
    <row r="1476" spans="1:19" x14ac:dyDescent="0.35">
      <c r="A1476" s="52">
        <v>42287</v>
      </c>
      <c r="B1476" s="33" t="s">
        <v>3008</v>
      </c>
      <c r="C1476" t="s">
        <v>3009</v>
      </c>
      <c r="D1476" s="33" t="s">
        <v>24</v>
      </c>
      <c r="E1476" s="33" t="s">
        <v>115</v>
      </c>
      <c r="F1476" s="33" t="s">
        <v>29</v>
      </c>
      <c r="G1476" t="s">
        <v>11</v>
      </c>
      <c r="H1476" s="33" t="s">
        <v>32</v>
      </c>
      <c r="I1476" t="s">
        <v>47</v>
      </c>
      <c r="J1476" s="33" t="s">
        <v>34</v>
      </c>
      <c r="K1476" t="s">
        <v>42</v>
      </c>
      <c r="L1476" s="33" t="s">
        <v>45</v>
      </c>
      <c r="M1476">
        <v>264</v>
      </c>
      <c r="N1476" s="33">
        <v>8</v>
      </c>
      <c r="O1476" s="49">
        <v>0.16</v>
      </c>
      <c r="P1476" s="56">
        <f t="shared" si="23"/>
        <v>337.92</v>
      </c>
      <c r="Q1476">
        <v>1774.08</v>
      </c>
      <c r="R1476" s="58">
        <v>35</v>
      </c>
      <c r="S1476" s="31">
        <v>1809.08</v>
      </c>
    </row>
    <row r="1477" spans="1:19" x14ac:dyDescent="0.35">
      <c r="A1477" s="52">
        <v>43746</v>
      </c>
      <c r="B1477" s="33" t="s">
        <v>3010</v>
      </c>
      <c r="C1477" t="s">
        <v>3011</v>
      </c>
      <c r="D1477" s="33" t="s">
        <v>26</v>
      </c>
      <c r="E1477" s="33" t="s">
        <v>115</v>
      </c>
      <c r="F1477" s="33" t="s">
        <v>28</v>
      </c>
      <c r="G1477" t="s">
        <v>6</v>
      </c>
      <c r="H1477" s="33" t="s">
        <v>32</v>
      </c>
      <c r="I1477" t="s">
        <v>47</v>
      </c>
      <c r="J1477" s="33" t="s">
        <v>35</v>
      </c>
      <c r="K1477" t="s">
        <v>41</v>
      </c>
      <c r="L1477" s="33" t="s">
        <v>46</v>
      </c>
      <c r="M1477">
        <v>1169</v>
      </c>
      <c r="N1477" s="33">
        <v>4</v>
      </c>
      <c r="O1477" s="49">
        <v>0.17</v>
      </c>
      <c r="P1477" s="56">
        <f t="shared" si="23"/>
        <v>794.92000000000007</v>
      </c>
      <c r="Q1477">
        <v>3881.08</v>
      </c>
      <c r="R1477" s="58">
        <v>49</v>
      </c>
      <c r="S1477" s="31">
        <v>3930.08</v>
      </c>
    </row>
    <row r="1478" spans="1:19" x14ac:dyDescent="0.35">
      <c r="A1478" s="52">
        <v>44018</v>
      </c>
      <c r="B1478" s="33" t="s">
        <v>3012</v>
      </c>
      <c r="C1478" t="s">
        <v>3013</v>
      </c>
      <c r="D1478" s="33" t="s">
        <v>24</v>
      </c>
      <c r="E1478" s="33" t="s">
        <v>63</v>
      </c>
      <c r="F1478" s="33" t="s">
        <v>28</v>
      </c>
      <c r="G1478" t="s">
        <v>12</v>
      </c>
      <c r="H1478" s="33" t="s">
        <v>32</v>
      </c>
      <c r="I1478" t="s">
        <v>45</v>
      </c>
      <c r="J1478" s="33" t="s">
        <v>35</v>
      </c>
      <c r="K1478" t="s">
        <v>40</v>
      </c>
      <c r="L1478" s="33" t="s">
        <v>44</v>
      </c>
      <c r="M1478">
        <v>1038</v>
      </c>
      <c r="N1478" s="33">
        <v>6</v>
      </c>
      <c r="O1478" s="49">
        <v>0.13</v>
      </c>
      <c r="P1478" s="56">
        <f t="shared" si="23"/>
        <v>809.64</v>
      </c>
      <c r="Q1478">
        <v>5418.36</v>
      </c>
      <c r="R1478" s="58">
        <v>44</v>
      </c>
      <c r="S1478" s="31">
        <v>5462.36</v>
      </c>
    </row>
    <row r="1479" spans="1:19" x14ac:dyDescent="0.35">
      <c r="A1479" s="52">
        <v>42719</v>
      </c>
      <c r="B1479" s="33" t="s">
        <v>3014</v>
      </c>
      <c r="C1479" t="s">
        <v>3015</v>
      </c>
      <c r="D1479" s="33" t="s">
        <v>24</v>
      </c>
      <c r="E1479" s="33" t="s">
        <v>78</v>
      </c>
      <c r="F1479" s="33" t="s">
        <v>28</v>
      </c>
      <c r="G1479" t="s">
        <v>13</v>
      </c>
      <c r="H1479" s="33" t="s">
        <v>32</v>
      </c>
      <c r="I1479" t="s">
        <v>46</v>
      </c>
      <c r="J1479" s="33" t="s">
        <v>36</v>
      </c>
      <c r="K1479" t="s">
        <v>41</v>
      </c>
      <c r="L1479" s="33" t="s">
        <v>46</v>
      </c>
      <c r="M1479">
        <v>488</v>
      </c>
      <c r="N1479" s="33">
        <v>6</v>
      </c>
      <c r="O1479" s="49">
        <v>0.1</v>
      </c>
      <c r="P1479" s="56">
        <f t="shared" si="23"/>
        <v>292.80000000000007</v>
      </c>
      <c r="Q1479">
        <v>2635.2000000000003</v>
      </c>
      <c r="R1479" s="58">
        <v>34</v>
      </c>
      <c r="S1479" s="31">
        <v>2669.2000000000003</v>
      </c>
    </row>
    <row r="1480" spans="1:19" x14ac:dyDescent="0.35">
      <c r="A1480" s="52">
        <v>42530</v>
      </c>
      <c r="B1480" s="33" t="s">
        <v>3016</v>
      </c>
      <c r="C1480" t="s">
        <v>3017</v>
      </c>
      <c r="D1480" s="33" t="s">
        <v>26</v>
      </c>
      <c r="E1480" s="33" t="s">
        <v>85</v>
      </c>
      <c r="F1480" s="33" t="s">
        <v>29</v>
      </c>
      <c r="G1480" t="s">
        <v>12</v>
      </c>
      <c r="H1480" s="33" t="s">
        <v>31</v>
      </c>
      <c r="I1480" t="s">
        <v>46</v>
      </c>
      <c r="J1480" s="33" t="s">
        <v>37</v>
      </c>
      <c r="K1480" t="s">
        <v>39</v>
      </c>
      <c r="L1480" s="33" t="s">
        <v>43</v>
      </c>
      <c r="M1480">
        <v>75</v>
      </c>
      <c r="N1480" s="33">
        <v>25</v>
      </c>
      <c r="O1480" s="49">
        <v>0.12</v>
      </c>
      <c r="P1480" s="56">
        <f t="shared" si="23"/>
        <v>225</v>
      </c>
      <c r="Q1480">
        <v>1650</v>
      </c>
      <c r="R1480" s="58">
        <v>41</v>
      </c>
      <c r="S1480" s="31">
        <v>1691</v>
      </c>
    </row>
    <row r="1481" spans="1:19" x14ac:dyDescent="0.35">
      <c r="A1481" s="52">
        <v>43497</v>
      </c>
      <c r="B1481" s="33" t="s">
        <v>3018</v>
      </c>
      <c r="C1481" t="s">
        <v>3019</v>
      </c>
      <c r="D1481" s="33" t="s">
        <v>25</v>
      </c>
      <c r="E1481" s="33" t="s">
        <v>106</v>
      </c>
      <c r="F1481" s="33" t="s">
        <v>29</v>
      </c>
      <c r="G1481" t="s">
        <v>8</v>
      </c>
      <c r="H1481" s="33" t="s">
        <v>31</v>
      </c>
      <c r="I1481" t="s">
        <v>43</v>
      </c>
      <c r="J1481" s="33" t="s">
        <v>35</v>
      </c>
      <c r="K1481" t="s">
        <v>41</v>
      </c>
      <c r="L1481" s="33" t="s">
        <v>46</v>
      </c>
      <c r="M1481">
        <v>955</v>
      </c>
      <c r="N1481" s="33">
        <v>8</v>
      </c>
      <c r="O1481" s="49">
        <v>0.15</v>
      </c>
      <c r="P1481" s="56">
        <f t="shared" si="23"/>
        <v>1146</v>
      </c>
      <c r="Q1481">
        <v>6494</v>
      </c>
      <c r="R1481" s="58">
        <v>21</v>
      </c>
      <c r="S1481" s="31">
        <v>6515</v>
      </c>
    </row>
    <row r="1482" spans="1:19" x14ac:dyDescent="0.35">
      <c r="A1482" s="52">
        <v>42485</v>
      </c>
      <c r="B1482" s="33" t="s">
        <v>3020</v>
      </c>
      <c r="C1482" t="s">
        <v>3021</v>
      </c>
      <c r="D1482" s="33" t="s">
        <v>26</v>
      </c>
      <c r="E1482" s="33" t="s">
        <v>68</v>
      </c>
      <c r="F1482" s="33" t="s">
        <v>27</v>
      </c>
      <c r="G1482" t="s">
        <v>9</v>
      </c>
      <c r="H1482" s="33" t="s">
        <v>30</v>
      </c>
      <c r="I1482" t="s">
        <v>45</v>
      </c>
      <c r="J1482" s="33" t="s">
        <v>36</v>
      </c>
      <c r="K1482" t="s">
        <v>42</v>
      </c>
      <c r="L1482" s="33" t="s">
        <v>44</v>
      </c>
      <c r="M1482">
        <v>225</v>
      </c>
      <c r="N1482" s="33">
        <v>9</v>
      </c>
      <c r="O1482" s="49">
        <v>0.1</v>
      </c>
      <c r="P1482" s="56">
        <f t="shared" si="23"/>
        <v>202.5</v>
      </c>
      <c r="Q1482">
        <v>1822.5</v>
      </c>
      <c r="R1482" s="58">
        <v>47</v>
      </c>
      <c r="S1482" s="31">
        <v>1869.5</v>
      </c>
    </row>
    <row r="1483" spans="1:19" x14ac:dyDescent="0.35">
      <c r="A1483" s="52">
        <v>42585</v>
      </c>
      <c r="B1483" s="33" t="s">
        <v>3022</v>
      </c>
      <c r="C1483" t="s">
        <v>3023</v>
      </c>
      <c r="D1483" s="33" t="s">
        <v>24</v>
      </c>
      <c r="E1483" s="33" t="s">
        <v>85</v>
      </c>
      <c r="F1483" s="33" t="s">
        <v>28</v>
      </c>
      <c r="G1483" t="s">
        <v>11</v>
      </c>
      <c r="H1483" s="33" t="s">
        <v>32</v>
      </c>
      <c r="I1483" t="s">
        <v>43</v>
      </c>
      <c r="J1483" s="33" t="s">
        <v>36</v>
      </c>
      <c r="K1483" t="s">
        <v>40</v>
      </c>
      <c r="L1483" s="33" t="s">
        <v>46</v>
      </c>
      <c r="M1483">
        <v>269</v>
      </c>
      <c r="N1483" s="33">
        <v>6</v>
      </c>
      <c r="O1483" s="49">
        <v>0.18</v>
      </c>
      <c r="P1483" s="56">
        <f t="shared" si="23"/>
        <v>290.52000000000004</v>
      </c>
      <c r="Q1483">
        <v>1323.48</v>
      </c>
      <c r="R1483" s="58">
        <v>29</v>
      </c>
      <c r="S1483" s="31">
        <v>1352.48</v>
      </c>
    </row>
    <row r="1484" spans="1:19" x14ac:dyDescent="0.35">
      <c r="A1484" s="52">
        <v>42120</v>
      </c>
      <c r="B1484" s="33" t="s">
        <v>3024</v>
      </c>
      <c r="C1484" t="s">
        <v>3025</v>
      </c>
      <c r="D1484" s="33" t="s">
        <v>26</v>
      </c>
      <c r="E1484" s="33" t="s">
        <v>52</v>
      </c>
      <c r="F1484" s="33" t="s">
        <v>28</v>
      </c>
      <c r="G1484" t="s">
        <v>12</v>
      </c>
      <c r="H1484" s="33" t="s">
        <v>32</v>
      </c>
      <c r="I1484" t="s">
        <v>43</v>
      </c>
      <c r="J1484" s="33" t="s">
        <v>34</v>
      </c>
      <c r="K1484" t="s">
        <v>40</v>
      </c>
      <c r="L1484" s="33" t="s">
        <v>46</v>
      </c>
      <c r="M1484">
        <v>295</v>
      </c>
      <c r="N1484" s="33">
        <v>10</v>
      </c>
      <c r="O1484" s="49">
        <v>0.18</v>
      </c>
      <c r="P1484" s="56">
        <f t="shared" si="23"/>
        <v>531</v>
      </c>
      <c r="Q1484">
        <v>2419.0000000000005</v>
      </c>
      <c r="R1484" s="58">
        <v>43</v>
      </c>
      <c r="S1484" s="31">
        <v>2462.0000000000005</v>
      </c>
    </row>
    <row r="1485" spans="1:19" x14ac:dyDescent="0.35">
      <c r="A1485" s="52">
        <v>42752</v>
      </c>
      <c r="B1485" s="33" t="s">
        <v>3026</v>
      </c>
      <c r="C1485" t="s">
        <v>3027</v>
      </c>
      <c r="D1485" s="33" t="s">
        <v>25</v>
      </c>
      <c r="E1485" s="33" t="s">
        <v>78</v>
      </c>
      <c r="F1485" s="33" t="s">
        <v>27</v>
      </c>
      <c r="G1485" t="s">
        <v>11</v>
      </c>
      <c r="H1485" s="33" t="s">
        <v>32</v>
      </c>
      <c r="I1485" t="s">
        <v>48</v>
      </c>
      <c r="J1485" s="33" t="s">
        <v>38</v>
      </c>
      <c r="K1485" t="s">
        <v>40</v>
      </c>
      <c r="L1485" s="33" t="s">
        <v>43</v>
      </c>
      <c r="M1485">
        <v>20</v>
      </c>
      <c r="N1485" s="33">
        <v>24</v>
      </c>
      <c r="O1485" s="49">
        <v>0.12</v>
      </c>
      <c r="P1485" s="56">
        <f t="shared" si="23"/>
        <v>57.599999999999994</v>
      </c>
      <c r="Q1485">
        <v>422.40000000000003</v>
      </c>
      <c r="R1485" s="58">
        <v>31</v>
      </c>
      <c r="S1485" s="31">
        <v>453.40000000000003</v>
      </c>
    </row>
    <row r="1486" spans="1:19" x14ac:dyDescent="0.35">
      <c r="A1486" s="52">
        <v>42313</v>
      </c>
      <c r="B1486" s="33" t="s">
        <v>3028</v>
      </c>
      <c r="C1486" t="s">
        <v>3029</v>
      </c>
      <c r="D1486" s="33" t="s">
        <v>24</v>
      </c>
      <c r="E1486" s="33" t="s">
        <v>63</v>
      </c>
      <c r="F1486" s="33" t="s">
        <v>27</v>
      </c>
      <c r="G1486" t="s">
        <v>13</v>
      </c>
      <c r="H1486" s="33" t="s">
        <v>31</v>
      </c>
      <c r="I1486" t="s">
        <v>47</v>
      </c>
      <c r="J1486" s="33" t="s">
        <v>34</v>
      </c>
      <c r="K1486" t="s">
        <v>42</v>
      </c>
      <c r="L1486" s="33" t="s">
        <v>46</v>
      </c>
      <c r="M1486">
        <v>263</v>
      </c>
      <c r="N1486" s="33">
        <v>10</v>
      </c>
      <c r="O1486" s="49">
        <v>0.18</v>
      </c>
      <c r="P1486" s="56">
        <f t="shared" si="23"/>
        <v>473.4</v>
      </c>
      <c r="Q1486">
        <v>2156.6000000000004</v>
      </c>
      <c r="R1486" s="58">
        <v>38</v>
      </c>
      <c r="S1486" s="31">
        <v>2194.6000000000004</v>
      </c>
    </row>
    <row r="1487" spans="1:19" x14ac:dyDescent="0.35">
      <c r="A1487" s="52">
        <v>42542</v>
      </c>
      <c r="B1487" s="33" t="s">
        <v>3030</v>
      </c>
      <c r="C1487" t="s">
        <v>3031</v>
      </c>
      <c r="D1487" s="33" t="s">
        <v>25</v>
      </c>
      <c r="E1487" s="33" t="s">
        <v>85</v>
      </c>
      <c r="F1487" s="33" t="s">
        <v>29</v>
      </c>
      <c r="G1487" t="s">
        <v>11</v>
      </c>
      <c r="H1487" s="33" t="s">
        <v>31</v>
      </c>
      <c r="I1487" t="s">
        <v>45</v>
      </c>
      <c r="J1487" s="33" t="s">
        <v>35</v>
      </c>
      <c r="K1487" t="s">
        <v>39</v>
      </c>
      <c r="L1487" s="33" t="s">
        <v>45</v>
      </c>
      <c r="M1487">
        <v>749</v>
      </c>
      <c r="N1487" s="33">
        <v>8</v>
      </c>
      <c r="O1487" s="49">
        <v>0.19</v>
      </c>
      <c r="P1487" s="56">
        <f t="shared" si="23"/>
        <v>1138.48</v>
      </c>
      <c r="Q1487">
        <v>4853.5200000000004</v>
      </c>
      <c r="R1487" s="58">
        <v>23</v>
      </c>
      <c r="S1487" s="31">
        <v>4876.5200000000004</v>
      </c>
    </row>
    <row r="1488" spans="1:19" x14ac:dyDescent="0.35">
      <c r="A1488" s="52">
        <v>44446</v>
      </c>
      <c r="B1488" s="33" t="s">
        <v>3032</v>
      </c>
      <c r="C1488" t="s">
        <v>3033</v>
      </c>
      <c r="D1488" s="33" t="s">
        <v>25</v>
      </c>
      <c r="E1488" s="33" t="s">
        <v>52</v>
      </c>
      <c r="F1488" s="33" t="s">
        <v>27</v>
      </c>
      <c r="G1488" t="s">
        <v>8</v>
      </c>
      <c r="H1488" s="33" t="s">
        <v>32</v>
      </c>
      <c r="I1488" t="s">
        <v>45</v>
      </c>
      <c r="J1488" s="33" t="s">
        <v>37</v>
      </c>
      <c r="K1488" t="s">
        <v>41</v>
      </c>
      <c r="L1488" s="33" t="s">
        <v>46</v>
      </c>
      <c r="M1488">
        <v>33</v>
      </c>
      <c r="N1488" s="33">
        <v>25</v>
      </c>
      <c r="O1488" s="49">
        <v>0.19</v>
      </c>
      <c r="P1488" s="56">
        <f t="shared" si="23"/>
        <v>156.75</v>
      </c>
      <c r="Q1488">
        <v>668.25</v>
      </c>
      <c r="R1488" s="58">
        <v>32</v>
      </c>
      <c r="S1488" s="31">
        <v>700.25</v>
      </c>
    </row>
    <row r="1489" spans="1:19" x14ac:dyDescent="0.35">
      <c r="A1489" s="52">
        <v>44320</v>
      </c>
      <c r="B1489" s="33" t="s">
        <v>3034</v>
      </c>
      <c r="C1489" t="s">
        <v>3035</v>
      </c>
      <c r="D1489" s="33" t="s">
        <v>24</v>
      </c>
      <c r="E1489" s="33" t="s">
        <v>58</v>
      </c>
      <c r="F1489" s="33" t="s">
        <v>28</v>
      </c>
      <c r="G1489" t="s">
        <v>10</v>
      </c>
      <c r="H1489" s="33" t="s">
        <v>32</v>
      </c>
      <c r="I1489" t="s">
        <v>44</v>
      </c>
      <c r="J1489" s="33" t="s">
        <v>38</v>
      </c>
      <c r="K1489" t="s">
        <v>39</v>
      </c>
      <c r="L1489" s="33" t="s">
        <v>46</v>
      </c>
      <c r="M1489">
        <v>17</v>
      </c>
      <c r="N1489" s="33">
        <v>24</v>
      </c>
      <c r="O1489" s="49">
        <v>0.08</v>
      </c>
      <c r="P1489" s="56">
        <f t="shared" si="23"/>
        <v>32.64</v>
      </c>
      <c r="Q1489">
        <v>375.36</v>
      </c>
      <c r="R1489" s="58">
        <v>45</v>
      </c>
      <c r="S1489" s="31">
        <v>420.36</v>
      </c>
    </row>
    <row r="1490" spans="1:19" x14ac:dyDescent="0.35">
      <c r="A1490" s="52">
        <v>44104</v>
      </c>
      <c r="B1490" s="33" t="s">
        <v>3036</v>
      </c>
      <c r="C1490" t="s">
        <v>3037</v>
      </c>
      <c r="D1490" s="33" t="s">
        <v>25</v>
      </c>
      <c r="E1490" s="33" t="s">
        <v>52</v>
      </c>
      <c r="F1490" s="33" t="s">
        <v>29</v>
      </c>
      <c r="G1490" t="s">
        <v>11</v>
      </c>
      <c r="H1490" s="33" t="s">
        <v>33</v>
      </c>
      <c r="I1490" t="s">
        <v>48</v>
      </c>
      <c r="J1490" s="33" t="s">
        <v>38</v>
      </c>
      <c r="K1490" t="s">
        <v>42</v>
      </c>
      <c r="L1490" s="33" t="s">
        <v>45</v>
      </c>
      <c r="M1490">
        <v>16</v>
      </c>
      <c r="N1490" s="33">
        <v>16</v>
      </c>
      <c r="O1490" s="49">
        <v>0.2</v>
      </c>
      <c r="P1490" s="56">
        <f t="shared" si="23"/>
        <v>51.2</v>
      </c>
      <c r="Q1490">
        <v>204.8</v>
      </c>
      <c r="R1490" s="58">
        <v>35</v>
      </c>
      <c r="S1490" s="31">
        <v>239.8</v>
      </c>
    </row>
    <row r="1491" spans="1:19" x14ac:dyDescent="0.35">
      <c r="A1491" s="52">
        <v>43698</v>
      </c>
      <c r="B1491" s="33" t="s">
        <v>3038</v>
      </c>
      <c r="C1491" t="s">
        <v>3039</v>
      </c>
      <c r="D1491" s="33" t="s">
        <v>26</v>
      </c>
      <c r="E1491" s="33" t="s">
        <v>85</v>
      </c>
      <c r="F1491" s="33" t="s">
        <v>27</v>
      </c>
      <c r="G1491" t="s">
        <v>13</v>
      </c>
      <c r="H1491" s="33" t="s">
        <v>30</v>
      </c>
      <c r="I1491" t="s">
        <v>46</v>
      </c>
      <c r="J1491" s="33" t="s">
        <v>35</v>
      </c>
      <c r="K1491" t="s">
        <v>40</v>
      </c>
      <c r="L1491" s="33" t="s">
        <v>44</v>
      </c>
      <c r="M1491">
        <v>1046</v>
      </c>
      <c r="N1491" s="33">
        <v>8</v>
      </c>
      <c r="O1491" s="49">
        <v>0.09</v>
      </c>
      <c r="P1491" s="56">
        <f t="shared" si="23"/>
        <v>753.12</v>
      </c>
      <c r="Q1491">
        <v>7614.88</v>
      </c>
      <c r="R1491" s="58">
        <v>39</v>
      </c>
      <c r="S1491" s="31">
        <v>7653.88</v>
      </c>
    </row>
    <row r="1492" spans="1:19" x14ac:dyDescent="0.35">
      <c r="A1492" s="52">
        <v>42722</v>
      </c>
      <c r="B1492" s="33" t="s">
        <v>3040</v>
      </c>
      <c r="C1492" t="s">
        <v>3041</v>
      </c>
      <c r="D1492" s="33" t="s">
        <v>26</v>
      </c>
      <c r="E1492" s="33" t="s">
        <v>73</v>
      </c>
      <c r="F1492" s="33" t="s">
        <v>27</v>
      </c>
      <c r="G1492" t="s">
        <v>9</v>
      </c>
      <c r="H1492" s="33" t="s">
        <v>32</v>
      </c>
      <c r="I1492" t="s">
        <v>46</v>
      </c>
      <c r="J1492" s="33" t="s">
        <v>35</v>
      </c>
      <c r="K1492" t="s">
        <v>41</v>
      </c>
      <c r="L1492" s="33" t="s">
        <v>45</v>
      </c>
      <c r="M1492">
        <v>1133</v>
      </c>
      <c r="N1492" s="33">
        <v>10</v>
      </c>
      <c r="O1492" s="49">
        <v>0.13</v>
      </c>
      <c r="P1492" s="56">
        <f t="shared" si="23"/>
        <v>1472.9</v>
      </c>
      <c r="Q1492">
        <v>9857.0999999999985</v>
      </c>
      <c r="R1492" s="58">
        <v>44</v>
      </c>
      <c r="S1492" s="31">
        <v>9901.0999999999985</v>
      </c>
    </row>
    <row r="1493" spans="1:19" x14ac:dyDescent="0.35">
      <c r="A1493" s="52">
        <v>44486</v>
      </c>
      <c r="B1493" s="33" t="s">
        <v>3042</v>
      </c>
      <c r="C1493" t="s">
        <v>3043</v>
      </c>
      <c r="D1493" s="33" t="s">
        <v>24</v>
      </c>
      <c r="E1493" s="33" t="s">
        <v>58</v>
      </c>
      <c r="F1493" s="33" t="s">
        <v>29</v>
      </c>
      <c r="G1493" t="s">
        <v>12</v>
      </c>
      <c r="H1493" s="33" t="s">
        <v>30</v>
      </c>
      <c r="I1493" t="s">
        <v>43</v>
      </c>
      <c r="J1493" s="33" t="s">
        <v>36</v>
      </c>
      <c r="K1493" t="s">
        <v>40</v>
      </c>
      <c r="L1493" s="33" t="s">
        <v>43</v>
      </c>
      <c r="M1493">
        <v>221</v>
      </c>
      <c r="N1493" s="33">
        <v>15</v>
      </c>
      <c r="O1493" s="49">
        <v>0.09</v>
      </c>
      <c r="P1493" s="56">
        <f t="shared" si="23"/>
        <v>298.34999999999997</v>
      </c>
      <c r="Q1493">
        <v>3016.65</v>
      </c>
      <c r="R1493" s="58">
        <v>41</v>
      </c>
      <c r="S1493" s="31">
        <v>3057.65</v>
      </c>
    </row>
    <row r="1494" spans="1:19" x14ac:dyDescent="0.35">
      <c r="A1494" s="52">
        <v>42471</v>
      </c>
      <c r="B1494" s="33" t="s">
        <v>3044</v>
      </c>
      <c r="C1494" t="s">
        <v>3045</v>
      </c>
      <c r="D1494" s="33" t="s">
        <v>26</v>
      </c>
      <c r="E1494" s="33" t="s">
        <v>55</v>
      </c>
      <c r="F1494" s="33" t="s">
        <v>28</v>
      </c>
      <c r="G1494" t="s">
        <v>11</v>
      </c>
      <c r="H1494" s="33" t="s">
        <v>30</v>
      </c>
      <c r="I1494" t="s">
        <v>45</v>
      </c>
      <c r="J1494" s="33" t="s">
        <v>38</v>
      </c>
      <c r="K1494" t="s">
        <v>42</v>
      </c>
      <c r="L1494" s="33" t="s">
        <v>43</v>
      </c>
      <c r="M1494">
        <v>18</v>
      </c>
      <c r="N1494" s="33">
        <v>16</v>
      </c>
      <c r="O1494" s="49">
        <v>0.1</v>
      </c>
      <c r="P1494" s="56">
        <f t="shared" si="23"/>
        <v>28.8</v>
      </c>
      <c r="Q1494">
        <v>259.2</v>
      </c>
      <c r="R1494" s="58">
        <v>49</v>
      </c>
      <c r="S1494" s="31">
        <v>308.2</v>
      </c>
    </row>
    <row r="1495" spans="1:19" x14ac:dyDescent="0.35">
      <c r="A1495" s="52">
        <v>42224</v>
      </c>
      <c r="B1495" s="33" t="s">
        <v>3046</v>
      </c>
      <c r="C1495" t="s">
        <v>3047</v>
      </c>
      <c r="D1495" s="33" t="s">
        <v>26</v>
      </c>
      <c r="E1495" s="33" t="s">
        <v>55</v>
      </c>
      <c r="F1495" s="33" t="s">
        <v>29</v>
      </c>
      <c r="G1495" t="s">
        <v>6</v>
      </c>
      <c r="H1495" s="33" t="s">
        <v>30</v>
      </c>
      <c r="I1495" t="s">
        <v>46</v>
      </c>
      <c r="J1495" s="33" t="s">
        <v>36</v>
      </c>
      <c r="K1495" t="s">
        <v>42</v>
      </c>
      <c r="L1495" s="33" t="s">
        <v>44</v>
      </c>
      <c r="M1495">
        <v>455</v>
      </c>
      <c r="N1495" s="33">
        <v>9</v>
      </c>
      <c r="O1495" s="49">
        <v>0.11</v>
      </c>
      <c r="P1495" s="56">
        <f t="shared" si="23"/>
        <v>450.45</v>
      </c>
      <c r="Q1495">
        <v>3644.5499999999997</v>
      </c>
      <c r="R1495" s="58">
        <v>41</v>
      </c>
      <c r="S1495" s="31">
        <v>3685.5499999999997</v>
      </c>
    </row>
    <row r="1496" spans="1:19" x14ac:dyDescent="0.35">
      <c r="A1496" s="52">
        <v>43990</v>
      </c>
      <c r="B1496" s="33" t="s">
        <v>3048</v>
      </c>
      <c r="C1496" t="s">
        <v>3049</v>
      </c>
      <c r="D1496" s="33" t="s">
        <v>26</v>
      </c>
      <c r="E1496" s="33" t="s">
        <v>106</v>
      </c>
      <c r="F1496" s="33" t="s">
        <v>27</v>
      </c>
      <c r="G1496" t="s">
        <v>12</v>
      </c>
      <c r="H1496" s="33" t="s">
        <v>33</v>
      </c>
      <c r="I1496" t="s">
        <v>47</v>
      </c>
      <c r="J1496" s="33" t="s">
        <v>34</v>
      </c>
      <c r="K1496" t="s">
        <v>39</v>
      </c>
      <c r="L1496" s="33" t="s">
        <v>45</v>
      </c>
      <c r="M1496">
        <v>274</v>
      </c>
      <c r="N1496" s="33">
        <v>10</v>
      </c>
      <c r="O1496" s="49">
        <v>0.13</v>
      </c>
      <c r="P1496" s="56">
        <f t="shared" si="23"/>
        <v>356.2</v>
      </c>
      <c r="Q1496">
        <v>2383.7999999999997</v>
      </c>
      <c r="R1496" s="58">
        <v>35</v>
      </c>
      <c r="S1496" s="31">
        <v>2418.7999999999997</v>
      </c>
    </row>
    <row r="1497" spans="1:19" x14ac:dyDescent="0.35">
      <c r="A1497" s="52">
        <v>42718</v>
      </c>
      <c r="B1497" s="33" t="s">
        <v>3050</v>
      </c>
      <c r="C1497" t="s">
        <v>3051</v>
      </c>
      <c r="D1497" s="33" t="s">
        <v>25</v>
      </c>
      <c r="E1497" s="33" t="s">
        <v>52</v>
      </c>
      <c r="F1497" s="33" t="s">
        <v>29</v>
      </c>
      <c r="G1497" t="s">
        <v>8</v>
      </c>
      <c r="H1497" s="33" t="s">
        <v>32</v>
      </c>
      <c r="I1497" t="s">
        <v>44</v>
      </c>
      <c r="J1497" s="33" t="s">
        <v>37</v>
      </c>
      <c r="K1497" t="s">
        <v>41</v>
      </c>
      <c r="L1497" s="33" t="s">
        <v>46</v>
      </c>
      <c r="M1497">
        <v>98</v>
      </c>
      <c r="N1497" s="33">
        <v>15</v>
      </c>
      <c r="O1497" s="49">
        <v>0.1</v>
      </c>
      <c r="P1497" s="56">
        <f t="shared" si="23"/>
        <v>147</v>
      </c>
      <c r="Q1497">
        <v>1323</v>
      </c>
      <c r="R1497" s="58">
        <v>22</v>
      </c>
      <c r="S1497" s="31">
        <v>1345</v>
      </c>
    </row>
    <row r="1498" spans="1:19" x14ac:dyDescent="0.35">
      <c r="A1498" s="52">
        <v>44281</v>
      </c>
      <c r="B1498" s="33" t="s">
        <v>3052</v>
      </c>
      <c r="C1498" t="s">
        <v>3053</v>
      </c>
      <c r="D1498" s="33" t="s">
        <v>26</v>
      </c>
      <c r="E1498" s="33" t="s">
        <v>63</v>
      </c>
      <c r="F1498" s="33" t="s">
        <v>29</v>
      </c>
      <c r="G1498" t="s">
        <v>11</v>
      </c>
      <c r="H1498" s="33" t="s">
        <v>31</v>
      </c>
      <c r="I1498" t="s">
        <v>44</v>
      </c>
      <c r="J1498" s="33" t="s">
        <v>37</v>
      </c>
      <c r="K1498" t="s">
        <v>42</v>
      </c>
      <c r="L1498" s="33" t="s">
        <v>43</v>
      </c>
      <c r="M1498">
        <v>25</v>
      </c>
      <c r="N1498" s="33">
        <v>25</v>
      </c>
      <c r="O1498" s="49">
        <v>0.2</v>
      </c>
      <c r="P1498" s="56">
        <f t="shared" si="23"/>
        <v>125</v>
      </c>
      <c r="Q1498">
        <v>500</v>
      </c>
      <c r="R1498" s="58">
        <v>50</v>
      </c>
      <c r="S1498" s="31">
        <v>550</v>
      </c>
    </row>
    <row r="1499" spans="1:19" x14ac:dyDescent="0.35">
      <c r="A1499" s="52">
        <v>44377</v>
      </c>
      <c r="B1499" s="33" t="s">
        <v>3054</v>
      </c>
      <c r="C1499" t="s">
        <v>3055</v>
      </c>
      <c r="D1499" s="33" t="s">
        <v>26</v>
      </c>
      <c r="E1499" s="33" t="s">
        <v>78</v>
      </c>
      <c r="F1499" s="33" t="s">
        <v>29</v>
      </c>
      <c r="G1499" t="s">
        <v>6</v>
      </c>
      <c r="H1499" s="33" t="s">
        <v>32</v>
      </c>
      <c r="I1499" t="s">
        <v>46</v>
      </c>
      <c r="J1499" s="33" t="s">
        <v>35</v>
      </c>
      <c r="K1499" t="s">
        <v>42</v>
      </c>
      <c r="L1499" s="33" t="s">
        <v>46</v>
      </c>
      <c r="M1499">
        <v>810</v>
      </c>
      <c r="N1499" s="33">
        <v>10</v>
      </c>
      <c r="O1499" s="49">
        <v>0.13</v>
      </c>
      <c r="P1499" s="56">
        <f t="shared" si="23"/>
        <v>1053</v>
      </c>
      <c r="Q1499">
        <v>7046.9999999999991</v>
      </c>
      <c r="R1499" s="58">
        <v>40</v>
      </c>
      <c r="S1499" s="31">
        <v>7086.9999999999991</v>
      </c>
    </row>
    <row r="1500" spans="1:19" x14ac:dyDescent="0.35">
      <c r="A1500" s="52">
        <v>44132</v>
      </c>
      <c r="B1500" s="33" t="s">
        <v>3056</v>
      </c>
      <c r="C1500" t="s">
        <v>3057</v>
      </c>
      <c r="D1500" s="33" t="s">
        <v>24</v>
      </c>
      <c r="E1500" s="33" t="s">
        <v>68</v>
      </c>
      <c r="F1500" s="33" t="s">
        <v>28</v>
      </c>
      <c r="G1500" t="s">
        <v>9</v>
      </c>
      <c r="H1500" s="33" t="s">
        <v>32</v>
      </c>
      <c r="I1500" t="s">
        <v>44</v>
      </c>
      <c r="J1500" s="33" t="s">
        <v>38</v>
      </c>
      <c r="K1500" t="s">
        <v>41</v>
      </c>
      <c r="L1500" s="33" t="s">
        <v>44</v>
      </c>
      <c r="M1500">
        <v>14</v>
      </c>
      <c r="N1500" s="33">
        <v>16</v>
      </c>
      <c r="O1500" s="49">
        <v>0.12</v>
      </c>
      <c r="P1500" s="56">
        <f t="shared" si="23"/>
        <v>26.88</v>
      </c>
      <c r="Q1500">
        <v>197.12</v>
      </c>
      <c r="R1500" s="58">
        <v>21</v>
      </c>
      <c r="S1500" s="31">
        <v>218.12</v>
      </c>
    </row>
    <row r="1501" spans="1:19" x14ac:dyDescent="0.35">
      <c r="A1501" s="52">
        <v>43535</v>
      </c>
      <c r="B1501" s="33" t="s">
        <v>3058</v>
      </c>
      <c r="C1501" t="s">
        <v>3059</v>
      </c>
      <c r="D1501" s="33" t="s">
        <v>24</v>
      </c>
      <c r="E1501" s="33" t="s">
        <v>78</v>
      </c>
      <c r="F1501" s="33" t="s">
        <v>29</v>
      </c>
      <c r="G1501" t="s">
        <v>6</v>
      </c>
      <c r="H1501" s="33" t="s">
        <v>30</v>
      </c>
      <c r="I1501" t="s">
        <v>43</v>
      </c>
      <c r="J1501" s="33" t="s">
        <v>38</v>
      </c>
      <c r="K1501" t="s">
        <v>40</v>
      </c>
      <c r="L1501" s="33" t="s">
        <v>45</v>
      </c>
      <c r="M1501">
        <v>20</v>
      </c>
      <c r="N1501" s="33">
        <v>16</v>
      </c>
      <c r="O1501" s="49">
        <v>0.11</v>
      </c>
      <c r="P1501" s="56">
        <f t="shared" si="23"/>
        <v>35.200000000000003</v>
      </c>
      <c r="Q1501">
        <v>284.8</v>
      </c>
      <c r="R1501" s="58">
        <v>26</v>
      </c>
      <c r="S1501" s="31">
        <v>310.8</v>
      </c>
    </row>
    <row r="1502" spans="1:19" x14ac:dyDescent="0.35">
      <c r="A1502" s="52">
        <v>42149</v>
      </c>
      <c r="B1502" s="33" t="s">
        <v>3060</v>
      </c>
      <c r="C1502" t="s">
        <v>3061</v>
      </c>
      <c r="D1502" s="33" t="s">
        <v>24</v>
      </c>
      <c r="E1502" s="33" t="s">
        <v>68</v>
      </c>
      <c r="F1502" s="33" t="s">
        <v>29</v>
      </c>
      <c r="G1502" t="s">
        <v>11</v>
      </c>
      <c r="H1502" s="33" t="s">
        <v>30</v>
      </c>
      <c r="I1502" t="s">
        <v>45</v>
      </c>
      <c r="J1502" s="33" t="s">
        <v>35</v>
      </c>
      <c r="K1502" t="s">
        <v>39</v>
      </c>
      <c r="L1502" s="33" t="s">
        <v>45</v>
      </c>
      <c r="M1502">
        <v>878</v>
      </c>
      <c r="N1502" s="33">
        <v>8</v>
      </c>
      <c r="O1502" s="49">
        <v>0.2</v>
      </c>
      <c r="P1502" s="56">
        <f t="shared" si="23"/>
        <v>1404.8000000000002</v>
      </c>
      <c r="Q1502">
        <v>5619.2000000000007</v>
      </c>
      <c r="R1502" s="58">
        <v>46</v>
      </c>
      <c r="S1502" s="31">
        <v>5665.2000000000007</v>
      </c>
    </row>
    <row r="1503" spans="1:19" x14ac:dyDescent="0.35">
      <c r="A1503" s="52">
        <v>43488</v>
      </c>
      <c r="B1503" s="33" t="s">
        <v>3062</v>
      </c>
      <c r="C1503" t="s">
        <v>3063</v>
      </c>
      <c r="D1503" s="33" t="s">
        <v>26</v>
      </c>
      <c r="E1503" s="33" t="s">
        <v>78</v>
      </c>
      <c r="F1503" s="33" t="s">
        <v>28</v>
      </c>
      <c r="G1503" t="s">
        <v>6</v>
      </c>
      <c r="H1503" s="33" t="s">
        <v>31</v>
      </c>
      <c r="I1503" t="s">
        <v>48</v>
      </c>
      <c r="J1503" s="33" t="s">
        <v>34</v>
      </c>
      <c r="K1503" t="s">
        <v>42</v>
      </c>
      <c r="L1503" s="33" t="s">
        <v>44</v>
      </c>
      <c r="M1503">
        <v>252</v>
      </c>
      <c r="N1503" s="33">
        <v>10</v>
      </c>
      <c r="O1503" s="49">
        <v>0.09</v>
      </c>
      <c r="P1503" s="56">
        <f t="shared" si="23"/>
        <v>226.79999999999998</v>
      </c>
      <c r="Q1503">
        <v>2293.1999999999998</v>
      </c>
      <c r="R1503" s="58">
        <v>50</v>
      </c>
      <c r="S1503" s="31">
        <v>2343.1999999999998</v>
      </c>
    </row>
    <row r="1504" spans="1:19" x14ac:dyDescent="0.35">
      <c r="A1504" s="52">
        <v>43492</v>
      </c>
      <c r="B1504" s="33" t="s">
        <v>3064</v>
      </c>
      <c r="C1504" t="s">
        <v>3065</v>
      </c>
      <c r="D1504" s="33" t="s">
        <v>24</v>
      </c>
      <c r="E1504" s="33" t="s">
        <v>68</v>
      </c>
      <c r="F1504" s="33" t="s">
        <v>28</v>
      </c>
      <c r="G1504" t="s">
        <v>7</v>
      </c>
      <c r="H1504" s="33" t="s">
        <v>31</v>
      </c>
      <c r="I1504" t="s">
        <v>44</v>
      </c>
      <c r="J1504" s="33" t="s">
        <v>36</v>
      </c>
      <c r="K1504" t="s">
        <v>39</v>
      </c>
      <c r="L1504" s="33" t="s">
        <v>46</v>
      </c>
      <c r="M1504">
        <v>493</v>
      </c>
      <c r="N1504" s="33">
        <v>6</v>
      </c>
      <c r="O1504" s="49">
        <v>0.15</v>
      </c>
      <c r="P1504" s="56">
        <f t="shared" si="23"/>
        <v>443.69999999999993</v>
      </c>
      <c r="Q1504">
        <v>2514.2999999999997</v>
      </c>
      <c r="R1504" s="58">
        <v>37</v>
      </c>
      <c r="S1504" s="31">
        <v>2551.2999999999997</v>
      </c>
    </row>
    <row r="1505" spans="1:19" x14ac:dyDescent="0.35">
      <c r="A1505" s="52">
        <v>42153</v>
      </c>
      <c r="B1505" s="33" t="s">
        <v>3066</v>
      </c>
      <c r="C1505" t="s">
        <v>3067</v>
      </c>
      <c r="D1505" s="33" t="s">
        <v>26</v>
      </c>
      <c r="E1505" s="33" t="s">
        <v>73</v>
      </c>
      <c r="F1505" s="33" t="s">
        <v>28</v>
      </c>
      <c r="G1505" t="s">
        <v>7</v>
      </c>
      <c r="H1505" s="33" t="s">
        <v>32</v>
      </c>
      <c r="I1505" t="s">
        <v>48</v>
      </c>
      <c r="J1505" s="33" t="s">
        <v>35</v>
      </c>
      <c r="K1505" t="s">
        <v>41</v>
      </c>
      <c r="L1505" s="33" t="s">
        <v>43</v>
      </c>
      <c r="M1505">
        <v>934</v>
      </c>
      <c r="N1505" s="33">
        <v>8</v>
      </c>
      <c r="O1505" s="49">
        <v>0.13</v>
      </c>
      <c r="P1505" s="56">
        <f t="shared" si="23"/>
        <v>971.36</v>
      </c>
      <c r="Q1505">
        <v>6500.64</v>
      </c>
      <c r="R1505" s="58">
        <v>41</v>
      </c>
      <c r="S1505" s="31">
        <v>6541.64</v>
      </c>
    </row>
    <row r="1506" spans="1:19" x14ac:dyDescent="0.35">
      <c r="A1506" s="52">
        <v>42471</v>
      </c>
      <c r="B1506" s="33" t="s">
        <v>3068</v>
      </c>
      <c r="C1506" t="s">
        <v>3069</v>
      </c>
      <c r="D1506" s="33" t="s">
        <v>24</v>
      </c>
      <c r="E1506" s="33" t="s">
        <v>63</v>
      </c>
      <c r="F1506" s="33" t="s">
        <v>28</v>
      </c>
      <c r="G1506" t="s">
        <v>12</v>
      </c>
      <c r="H1506" s="33" t="s">
        <v>33</v>
      </c>
      <c r="I1506" t="s">
        <v>46</v>
      </c>
      <c r="J1506" s="33" t="s">
        <v>36</v>
      </c>
      <c r="K1506" t="s">
        <v>41</v>
      </c>
      <c r="L1506" s="33" t="s">
        <v>45</v>
      </c>
      <c r="M1506">
        <v>442</v>
      </c>
      <c r="N1506" s="33">
        <v>12</v>
      </c>
      <c r="O1506" s="49">
        <v>0.09</v>
      </c>
      <c r="P1506" s="56">
        <f t="shared" si="23"/>
        <v>477.36</v>
      </c>
      <c r="Q1506">
        <v>4826.6400000000003</v>
      </c>
      <c r="R1506" s="58">
        <v>40</v>
      </c>
      <c r="S1506" s="31">
        <v>4866.6400000000003</v>
      </c>
    </row>
    <row r="1507" spans="1:19" x14ac:dyDescent="0.35">
      <c r="A1507" s="52">
        <v>44548</v>
      </c>
      <c r="B1507" s="33" t="s">
        <v>3070</v>
      </c>
      <c r="C1507" t="s">
        <v>3071</v>
      </c>
      <c r="D1507" s="33" t="s">
        <v>25</v>
      </c>
      <c r="E1507" s="33" t="s">
        <v>115</v>
      </c>
      <c r="F1507" s="33" t="s">
        <v>28</v>
      </c>
      <c r="G1507" t="s">
        <v>6</v>
      </c>
      <c r="H1507" s="33" t="s">
        <v>33</v>
      </c>
      <c r="I1507" t="s">
        <v>43</v>
      </c>
      <c r="J1507" s="33" t="s">
        <v>37</v>
      </c>
      <c r="K1507" t="s">
        <v>42</v>
      </c>
      <c r="L1507" s="33" t="s">
        <v>44</v>
      </c>
      <c r="M1507">
        <v>32</v>
      </c>
      <c r="N1507" s="33">
        <v>20</v>
      </c>
      <c r="O1507" s="49">
        <v>0.1</v>
      </c>
      <c r="P1507" s="56">
        <f t="shared" si="23"/>
        <v>64</v>
      </c>
      <c r="Q1507">
        <v>576</v>
      </c>
      <c r="R1507" s="58">
        <v>47</v>
      </c>
      <c r="S1507" s="31">
        <v>623</v>
      </c>
    </row>
    <row r="1508" spans="1:19" x14ac:dyDescent="0.35">
      <c r="A1508" s="52">
        <v>43715</v>
      </c>
      <c r="B1508" s="33" t="s">
        <v>3072</v>
      </c>
      <c r="C1508" t="s">
        <v>3073</v>
      </c>
      <c r="D1508" s="33" t="s">
        <v>24</v>
      </c>
      <c r="E1508" s="33" t="s">
        <v>58</v>
      </c>
      <c r="F1508" s="33" t="s">
        <v>27</v>
      </c>
      <c r="G1508" t="s">
        <v>7</v>
      </c>
      <c r="H1508" s="33" t="s">
        <v>30</v>
      </c>
      <c r="I1508" t="s">
        <v>45</v>
      </c>
      <c r="J1508" s="33" t="s">
        <v>35</v>
      </c>
      <c r="K1508" t="s">
        <v>39</v>
      </c>
      <c r="L1508" s="33" t="s">
        <v>45</v>
      </c>
      <c r="M1508">
        <v>1156</v>
      </c>
      <c r="N1508" s="33">
        <v>8</v>
      </c>
      <c r="O1508" s="49">
        <v>0.15</v>
      </c>
      <c r="P1508" s="56">
        <f t="shared" si="23"/>
        <v>1387.2</v>
      </c>
      <c r="Q1508">
        <v>7860.8</v>
      </c>
      <c r="R1508" s="58">
        <v>48</v>
      </c>
      <c r="S1508" s="31">
        <v>7908.8</v>
      </c>
    </row>
    <row r="1509" spans="1:19" x14ac:dyDescent="0.35">
      <c r="A1509" s="52">
        <v>44178</v>
      </c>
      <c r="B1509" s="33" t="s">
        <v>3074</v>
      </c>
      <c r="C1509" t="s">
        <v>3075</v>
      </c>
      <c r="D1509" s="33" t="s">
        <v>26</v>
      </c>
      <c r="E1509" s="33" t="s">
        <v>68</v>
      </c>
      <c r="F1509" s="33" t="s">
        <v>29</v>
      </c>
      <c r="G1509" t="s">
        <v>9</v>
      </c>
      <c r="H1509" s="33" t="s">
        <v>33</v>
      </c>
      <c r="I1509" t="s">
        <v>48</v>
      </c>
      <c r="J1509" s="33" t="s">
        <v>35</v>
      </c>
      <c r="K1509" t="s">
        <v>39</v>
      </c>
      <c r="L1509" s="33" t="s">
        <v>44</v>
      </c>
      <c r="M1509">
        <v>888</v>
      </c>
      <c r="N1509" s="33">
        <v>10</v>
      </c>
      <c r="O1509" s="49">
        <v>0.17</v>
      </c>
      <c r="P1509" s="56">
        <f t="shared" si="23"/>
        <v>1509.6000000000001</v>
      </c>
      <c r="Q1509">
        <v>7370.3999999999987</v>
      </c>
      <c r="R1509" s="58">
        <v>23</v>
      </c>
      <c r="S1509" s="31">
        <v>7393.3999999999987</v>
      </c>
    </row>
    <row r="1510" spans="1:19" x14ac:dyDescent="0.35">
      <c r="A1510" s="52">
        <v>42870</v>
      </c>
      <c r="B1510" s="33" t="s">
        <v>3076</v>
      </c>
      <c r="C1510" t="s">
        <v>3077</v>
      </c>
      <c r="D1510" s="33" t="s">
        <v>25</v>
      </c>
      <c r="E1510" s="33" t="s">
        <v>73</v>
      </c>
      <c r="F1510" s="33" t="s">
        <v>29</v>
      </c>
      <c r="G1510" t="s">
        <v>8</v>
      </c>
      <c r="H1510" s="33" t="s">
        <v>30</v>
      </c>
      <c r="I1510" t="s">
        <v>44</v>
      </c>
      <c r="J1510" s="33" t="s">
        <v>34</v>
      </c>
      <c r="K1510" t="s">
        <v>39</v>
      </c>
      <c r="L1510" s="33" t="s">
        <v>44</v>
      </c>
      <c r="M1510">
        <v>259</v>
      </c>
      <c r="N1510" s="33">
        <v>4</v>
      </c>
      <c r="O1510" s="49">
        <v>0.15</v>
      </c>
      <c r="P1510" s="56">
        <f t="shared" si="23"/>
        <v>155.4</v>
      </c>
      <c r="Q1510">
        <v>880.6</v>
      </c>
      <c r="R1510" s="58">
        <v>49</v>
      </c>
      <c r="S1510" s="31">
        <v>929.6</v>
      </c>
    </row>
    <row r="1511" spans="1:19" x14ac:dyDescent="0.35">
      <c r="A1511" s="52">
        <v>43849</v>
      </c>
      <c r="B1511" s="33" t="s">
        <v>3078</v>
      </c>
      <c r="C1511" t="s">
        <v>3079</v>
      </c>
      <c r="D1511" s="33" t="s">
        <v>26</v>
      </c>
      <c r="E1511" s="33" t="s">
        <v>63</v>
      </c>
      <c r="F1511" s="33" t="s">
        <v>27</v>
      </c>
      <c r="G1511" t="s">
        <v>8</v>
      </c>
      <c r="H1511" s="33" t="s">
        <v>30</v>
      </c>
      <c r="I1511" t="s">
        <v>43</v>
      </c>
      <c r="J1511" s="33" t="s">
        <v>34</v>
      </c>
      <c r="K1511" t="s">
        <v>40</v>
      </c>
      <c r="L1511" s="33" t="s">
        <v>44</v>
      </c>
      <c r="M1511">
        <v>256</v>
      </c>
      <c r="N1511" s="33">
        <v>6</v>
      </c>
      <c r="O1511" s="49">
        <v>0.12</v>
      </c>
      <c r="P1511" s="56">
        <f t="shared" si="23"/>
        <v>184.32</v>
      </c>
      <c r="Q1511">
        <v>1351.68</v>
      </c>
      <c r="R1511" s="58">
        <v>27</v>
      </c>
      <c r="S1511" s="31">
        <v>1378.68</v>
      </c>
    </row>
    <row r="1512" spans="1:19" x14ac:dyDescent="0.35">
      <c r="A1512" s="52">
        <v>42203</v>
      </c>
      <c r="B1512" s="33" t="s">
        <v>3080</v>
      </c>
      <c r="C1512" t="s">
        <v>3081</v>
      </c>
      <c r="D1512" s="33" t="s">
        <v>26</v>
      </c>
      <c r="E1512" s="33" t="s">
        <v>55</v>
      </c>
      <c r="F1512" s="33" t="s">
        <v>29</v>
      </c>
      <c r="G1512" t="s">
        <v>8</v>
      </c>
      <c r="H1512" s="33" t="s">
        <v>30</v>
      </c>
      <c r="I1512" t="s">
        <v>48</v>
      </c>
      <c r="J1512" s="33" t="s">
        <v>37</v>
      </c>
      <c r="K1512" t="s">
        <v>40</v>
      </c>
      <c r="L1512" s="33" t="s">
        <v>46</v>
      </c>
      <c r="M1512">
        <v>53</v>
      </c>
      <c r="N1512" s="33">
        <v>25</v>
      </c>
      <c r="O1512" s="49">
        <v>0.13</v>
      </c>
      <c r="P1512" s="56">
        <f t="shared" si="23"/>
        <v>172.25</v>
      </c>
      <c r="Q1512">
        <v>1152.75</v>
      </c>
      <c r="R1512" s="58">
        <v>45</v>
      </c>
      <c r="S1512" s="31">
        <v>1197.75</v>
      </c>
    </row>
    <row r="1513" spans="1:19" x14ac:dyDescent="0.35">
      <c r="A1513" s="52">
        <v>43697</v>
      </c>
      <c r="B1513" s="33" t="s">
        <v>3082</v>
      </c>
      <c r="C1513" t="s">
        <v>3083</v>
      </c>
      <c r="D1513" s="33" t="s">
        <v>25</v>
      </c>
      <c r="E1513" s="33" t="s">
        <v>115</v>
      </c>
      <c r="F1513" s="33" t="s">
        <v>27</v>
      </c>
      <c r="G1513" t="s">
        <v>8</v>
      </c>
      <c r="H1513" s="33" t="s">
        <v>33</v>
      </c>
      <c r="I1513" t="s">
        <v>43</v>
      </c>
      <c r="J1513" s="33" t="s">
        <v>38</v>
      </c>
      <c r="K1513" t="s">
        <v>40</v>
      </c>
      <c r="L1513" s="33" t="s">
        <v>44</v>
      </c>
      <c r="M1513">
        <v>20</v>
      </c>
      <c r="N1513" s="33">
        <v>40</v>
      </c>
      <c r="O1513" s="49">
        <v>0.14000000000000001</v>
      </c>
      <c r="P1513" s="56">
        <f t="shared" si="23"/>
        <v>112.00000000000001</v>
      </c>
      <c r="Q1513">
        <v>688</v>
      </c>
      <c r="R1513" s="58">
        <v>22</v>
      </c>
      <c r="S1513" s="31">
        <v>710</v>
      </c>
    </row>
    <row r="1514" spans="1:19" x14ac:dyDescent="0.35">
      <c r="A1514" s="52">
        <v>43508</v>
      </c>
      <c r="B1514" s="33" t="s">
        <v>3084</v>
      </c>
      <c r="C1514" t="s">
        <v>3085</v>
      </c>
      <c r="D1514" s="33" t="s">
        <v>24</v>
      </c>
      <c r="E1514" s="33" t="s">
        <v>85</v>
      </c>
      <c r="F1514" s="33" t="s">
        <v>28</v>
      </c>
      <c r="G1514" t="s">
        <v>12</v>
      </c>
      <c r="H1514" s="33" t="s">
        <v>31</v>
      </c>
      <c r="I1514" t="s">
        <v>46</v>
      </c>
      <c r="J1514" s="33" t="s">
        <v>38</v>
      </c>
      <c r="K1514" t="s">
        <v>40</v>
      </c>
      <c r="L1514" s="33" t="s">
        <v>45</v>
      </c>
      <c r="M1514">
        <v>17</v>
      </c>
      <c r="N1514" s="33">
        <v>32</v>
      </c>
      <c r="O1514" s="49">
        <v>0.2</v>
      </c>
      <c r="P1514" s="56">
        <f t="shared" si="23"/>
        <v>108.80000000000001</v>
      </c>
      <c r="Q1514">
        <v>435.20000000000005</v>
      </c>
      <c r="R1514" s="58">
        <v>29</v>
      </c>
      <c r="S1514" s="31">
        <v>464.20000000000005</v>
      </c>
    </row>
    <row r="1515" spans="1:19" x14ac:dyDescent="0.35">
      <c r="A1515" s="52">
        <v>43582</v>
      </c>
      <c r="B1515" s="33" t="s">
        <v>3086</v>
      </c>
      <c r="C1515" t="s">
        <v>3087</v>
      </c>
      <c r="D1515" s="33" t="s">
        <v>26</v>
      </c>
      <c r="E1515" s="33" t="s">
        <v>106</v>
      </c>
      <c r="F1515" s="33" t="s">
        <v>29</v>
      </c>
      <c r="G1515" t="s">
        <v>6</v>
      </c>
      <c r="H1515" s="33" t="s">
        <v>30</v>
      </c>
      <c r="I1515" t="s">
        <v>46</v>
      </c>
      <c r="J1515" s="33" t="s">
        <v>34</v>
      </c>
      <c r="K1515" t="s">
        <v>39</v>
      </c>
      <c r="L1515" s="33" t="s">
        <v>46</v>
      </c>
      <c r="M1515">
        <v>207</v>
      </c>
      <c r="N1515" s="33">
        <v>10</v>
      </c>
      <c r="O1515" s="49">
        <v>0.09</v>
      </c>
      <c r="P1515" s="56">
        <f t="shared" si="23"/>
        <v>186.29999999999998</v>
      </c>
      <c r="Q1515">
        <v>1883.6999999999998</v>
      </c>
      <c r="R1515" s="58">
        <v>23</v>
      </c>
      <c r="S1515" s="31">
        <v>1906.6999999999998</v>
      </c>
    </row>
    <row r="1516" spans="1:19" x14ac:dyDescent="0.35">
      <c r="A1516" s="52">
        <v>44536</v>
      </c>
      <c r="B1516" s="33" t="s">
        <v>3088</v>
      </c>
      <c r="C1516" t="s">
        <v>3089</v>
      </c>
      <c r="D1516" s="33" t="s">
        <v>25</v>
      </c>
      <c r="E1516" s="33" t="s">
        <v>85</v>
      </c>
      <c r="F1516" s="33" t="s">
        <v>29</v>
      </c>
      <c r="G1516" t="s">
        <v>12</v>
      </c>
      <c r="H1516" s="33" t="s">
        <v>31</v>
      </c>
      <c r="I1516" t="s">
        <v>45</v>
      </c>
      <c r="J1516" s="33" t="s">
        <v>38</v>
      </c>
      <c r="K1516" t="s">
        <v>39</v>
      </c>
      <c r="L1516" s="33" t="s">
        <v>46</v>
      </c>
      <c r="M1516">
        <v>11</v>
      </c>
      <c r="N1516" s="33">
        <v>16</v>
      </c>
      <c r="O1516" s="49">
        <v>0.13</v>
      </c>
      <c r="P1516" s="56">
        <f t="shared" si="23"/>
        <v>22.880000000000003</v>
      </c>
      <c r="Q1516">
        <v>153.12</v>
      </c>
      <c r="R1516" s="58">
        <v>28</v>
      </c>
      <c r="S1516" s="31">
        <v>181.12</v>
      </c>
    </row>
    <row r="1517" spans="1:19" x14ac:dyDescent="0.35">
      <c r="A1517" s="52">
        <v>42517</v>
      </c>
      <c r="B1517" s="33" t="s">
        <v>3090</v>
      </c>
      <c r="C1517" t="s">
        <v>3091</v>
      </c>
      <c r="D1517" s="33" t="s">
        <v>24</v>
      </c>
      <c r="E1517" s="33" t="s">
        <v>58</v>
      </c>
      <c r="F1517" s="33" t="s">
        <v>27</v>
      </c>
      <c r="G1517" t="s">
        <v>10</v>
      </c>
      <c r="H1517" s="33" t="s">
        <v>32</v>
      </c>
      <c r="I1517" t="s">
        <v>47</v>
      </c>
      <c r="J1517" s="33" t="s">
        <v>38</v>
      </c>
      <c r="K1517" t="s">
        <v>40</v>
      </c>
      <c r="L1517" s="33" t="s">
        <v>44</v>
      </c>
      <c r="M1517">
        <v>14</v>
      </c>
      <c r="N1517" s="33">
        <v>40</v>
      </c>
      <c r="O1517" s="49">
        <v>0.09</v>
      </c>
      <c r="P1517" s="56">
        <f t="shared" si="23"/>
        <v>50.399999999999991</v>
      </c>
      <c r="Q1517">
        <v>509.59999999999997</v>
      </c>
      <c r="R1517" s="58">
        <v>26</v>
      </c>
      <c r="S1517" s="31">
        <v>535.59999999999991</v>
      </c>
    </row>
    <row r="1518" spans="1:19" x14ac:dyDescent="0.35">
      <c r="A1518" s="52">
        <v>43405</v>
      </c>
      <c r="B1518" s="33" t="s">
        <v>3092</v>
      </c>
      <c r="C1518" t="s">
        <v>3093</v>
      </c>
      <c r="D1518" s="33" t="s">
        <v>26</v>
      </c>
      <c r="E1518" s="33" t="s">
        <v>68</v>
      </c>
      <c r="F1518" s="33" t="s">
        <v>27</v>
      </c>
      <c r="G1518" t="s">
        <v>12</v>
      </c>
      <c r="H1518" s="33" t="s">
        <v>31</v>
      </c>
      <c r="I1518" t="s">
        <v>46</v>
      </c>
      <c r="J1518" s="33" t="s">
        <v>36</v>
      </c>
      <c r="K1518" t="s">
        <v>39</v>
      </c>
      <c r="L1518" s="33" t="s">
        <v>43</v>
      </c>
      <c r="M1518">
        <v>317</v>
      </c>
      <c r="N1518" s="33">
        <v>9</v>
      </c>
      <c r="O1518" s="49">
        <v>0.14000000000000001</v>
      </c>
      <c r="P1518" s="56">
        <f t="shared" si="23"/>
        <v>399.42000000000007</v>
      </c>
      <c r="Q1518">
        <v>2453.58</v>
      </c>
      <c r="R1518" s="58">
        <v>37</v>
      </c>
      <c r="S1518" s="31">
        <v>2490.58</v>
      </c>
    </row>
    <row r="1519" spans="1:19" x14ac:dyDescent="0.35">
      <c r="A1519" s="52">
        <v>43579</v>
      </c>
      <c r="B1519" s="33" t="s">
        <v>3094</v>
      </c>
      <c r="C1519" t="s">
        <v>3095</v>
      </c>
      <c r="D1519" s="33" t="s">
        <v>26</v>
      </c>
      <c r="E1519" s="33" t="s">
        <v>58</v>
      </c>
      <c r="F1519" s="33" t="s">
        <v>28</v>
      </c>
      <c r="G1519" t="s">
        <v>11</v>
      </c>
      <c r="H1519" s="33" t="s">
        <v>33</v>
      </c>
      <c r="I1519" t="s">
        <v>48</v>
      </c>
      <c r="J1519" s="33" t="s">
        <v>35</v>
      </c>
      <c r="K1519" t="s">
        <v>41</v>
      </c>
      <c r="L1519" s="33" t="s">
        <v>43</v>
      </c>
      <c r="M1519">
        <v>985</v>
      </c>
      <c r="N1519" s="33">
        <v>8</v>
      </c>
      <c r="O1519" s="49">
        <v>0.13</v>
      </c>
      <c r="P1519" s="56">
        <f t="shared" si="23"/>
        <v>1024.4000000000001</v>
      </c>
      <c r="Q1519">
        <v>6855.6</v>
      </c>
      <c r="R1519" s="58">
        <v>25</v>
      </c>
      <c r="S1519" s="31">
        <v>6880.6</v>
      </c>
    </row>
    <row r="1520" spans="1:19" x14ac:dyDescent="0.35">
      <c r="A1520" s="52">
        <v>43915</v>
      </c>
      <c r="B1520" s="33" t="s">
        <v>3096</v>
      </c>
      <c r="C1520" t="s">
        <v>3097</v>
      </c>
      <c r="D1520" s="33" t="s">
        <v>26</v>
      </c>
      <c r="E1520" s="33" t="s">
        <v>68</v>
      </c>
      <c r="F1520" s="33" t="s">
        <v>27</v>
      </c>
      <c r="G1520" t="s">
        <v>12</v>
      </c>
      <c r="H1520" s="33" t="s">
        <v>31</v>
      </c>
      <c r="I1520" t="s">
        <v>47</v>
      </c>
      <c r="J1520" s="33" t="s">
        <v>34</v>
      </c>
      <c r="K1520" t="s">
        <v>39</v>
      </c>
      <c r="L1520" s="33" t="s">
        <v>46</v>
      </c>
      <c r="M1520">
        <v>208</v>
      </c>
      <c r="N1520" s="33">
        <v>10</v>
      </c>
      <c r="O1520" s="49">
        <v>0.08</v>
      </c>
      <c r="P1520" s="56">
        <f t="shared" si="23"/>
        <v>166.4</v>
      </c>
      <c r="Q1520">
        <v>1913.6000000000001</v>
      </c>
      <c r="R1520" s="58">
        <v>41</v>
      </c>
      <c r="S1520" s="31">
        <v>1954.6000000000001</v>
      </c>
    </row>
    <row r="1521" spans="1:19" x14ac:dyDescent="0.35">
      <c r="A1521" s="52">
        <v>42799</v>
      </c>
      <c r="B1521" s="33" t="s">
        <v>3098</v>
      </c>
      <c r="C1521" t="s">
        <v>3099</v>
      </c>
      <c r="D1521" s="33" t="s">
        <v>24</v>
      </c>
      <c r="E1521" s="33" t="s">
        <v>58</v>
      </c>
      <c r="F1521" s="33" t="s">
        <v>27</v>
      </c>
      <c r="G1521" t="s">
        <v>13</v>
      </c>
      <c r="H1521" s="33" t="s">
        <v>33</v>
      </c>
      <c r="I1521" t="s">
        <v>47</v>
      </c>
      <c r="J1521" s="33" t="s">
        <v>34</v>
      </c>
      <c r="K1521" t="s">
        <v>42</v>
      </c>
      <c r="L1521" s="33" t="s">
        <v>44</v>
      </c>
      <c r="M1521">
        <v>294</v>
      </c>
      <c r="N1521" s="33">
        <v>4</v>
      </c>
      <c r="O1521" s="49">
        <v>0.1</v>
      </c>
      <c r="P1521" s="56">
        <f t="shared" si="23"/>
        <v>117.60000000000001</v>
      </c>
      <c r="Q1521">
        <v>1058.4000000000001</v>
      </c>
      <c r="R1521" s="58">
        <v>36</v>
      </c>
      <c r="S1521" s="31">
        <v>1094.4000000000001</v>
      </c>
    </row>
    <row r="1522" spans="1:19" x14ac:dyDescent="0.35">
      <c r="A1522" s="52">
        <v>44093</v>
      </c>
      <c r="B1522" s="33" t="s">
        <v>3100</v>
      </c>
      <c r="C1522" t="s">
        <v>3101</v>
      </c>
      <c r="D1522" s="33" t="s">
        <v>24</v>
      </c>
      <c r="E1522" s="33" t="s">
        <v>52</v>
      </c>
      <c r="F1522" s="33" t="s">
        <v>27</v>
      </c>
      <c r="G1522" t="s">
        <v>11</v>
      </c>
      <c r="H1522" s="33" t="s">
        <v>33</v>
      </c>
      <c r="I1522" t="s">
        <v>45</v>
      </c>
      <c r="J1522" s="33" t="s">
        <v>36</v>
      </c>
      <c r="K1522" t="s">
        <v>39</v>
      </c>
      <c r="L1522" s="33" t="s">
        <v>45</v>
      </c>
      <c r="M1522">
        <v>253</v>
      </c>
      <c r="N1522" s="33">
        <v>15</v>
      </c>
      <c r="O1522" s="49">
        <v>0.09</v>
      </c>
      <c r="P1522" s="56">
        <f t="shared" si="23"/>
        <v>341.54999999999995</v>
      </c>
      <c r="Q1522">
        <v>3453.4500000000003</v>
      </c>
      <c r="R1522" s="58">
        <v>31</v>
      </c>
      <c r="S1522" s="31">
        <v>3484.4500000000003</v>
      </c>
    </row>
    <row r="1523" spans="1:19" x14ac:dyDescent="0.35">
      <c r="A1523" s="52">
        <v>42895</v>
      </c>
      <c r="B1523" s="33" t="s">
        <v>3102</v>
      </c>
      <c r="C1523" t="s">
        <v>3103</v>
      </c>
      <c r="D1523" s="33" t="s">
        <v>24</v>
      </c>
      <c r="E1523" s="33" t="s">
        <v>106</v>
      </c>
      <c r="F1523" s="33" t="s">
        <v>29</v>
      </c>
      <c r="G1523" t="s">
        <v>10</v>
      </c>
      <c r="H1523" s="33" t="s">
        <v>32</v>
      </c>
      <c r="I1523" t="s">
        <v>47</v>
      </c>
      <c r="J1523" s="33" t="s">
        <v>36</v>
      </c>
      <c r="K1523" t="s">
        <v>42</v>
      </c>
      <c r="L1523" s="33" t="s">
        <v>43</v>
      </c>
      <c r="M1523">
        <v>483</v>
      </c>
      <c r="N1523" s="33">
        <v>12</v>
      </c>
      <c r="O1523" s="49">
        <v>0.1</v>
      </c>
      <c r="P1523" s="56">
        <f t="shared" si="23"/>
        <v>579.60000000000014</v>
      </c>
      <c r="Q1523">
        <v>5216.4000000000005</v>
      </c>
      <c r="R1523" s="58">
        <v>27</v>
      </c>
      <c r="S1523" s="31">
        <v>5243.4000000000005</v>
      </c>
    </row>
    <row r="1524" spans="1:19" x14ac:dyDescent="0.35">
      <c r="A1524" s="52">
        <v>42105</v>
      </c>
      <c r="B1524" s="33" t="s">
        <v>3104</v>
      </c>
      <c r="C1524" t="s">
        <v>3105</v>
      </c>
      <c r="D1524" s="33" t="s">
        <v>24</v>
      </c>
      <c r="E1524" s="33" t="s">
        <v>63</v>
      </c>
      <c r="F1524" s="33" t="s">
        <v>28</v>
      </c>
      <c r="G1524" t="s">
        <v>7</v>
      </c>
      <c r="H1524" s="33" t="s">
        <v>30</v>
      </c>
      <c r="I1524" t="s">
        <v>45</v>
      </c>
      <c r="J1524" s="33" t="s">
        <v>35</v>
      </c>
      <c r="K1524" t="s">
        <v>42</v>
      </c>
      <c r="L1524" s="33" t="s">
        <v>46</v>
      </c>
      <c r="M1524">
        <v>899</v>
      </c>
      <c r="N1524" s="33">
        <v>6</v>
      </c>
      <c r="O1524" s="49">
        <v>0.18</v>
      </c>
      <c r="P1524" s="56">
        <f t="shared" si="23"/>
        <v>970.92000000000007</v>
      </c>
      <c r="Q1524">
        <v>4423.08</v>
      </c>
      <c r="R1524" s="58">
        <v>21</v>
      </c>
      <c r="S1524" s="31">
        <v>4444.08</v>
      </c>
    </row>
    <row r="1525" spans="1:19" x14ac:dyDescent="0.35">
      <c r="A1525" s="52">
        <v>42877</v>
      </c>
      <c r="B1525" s="33" t="s">
        <v>3106</v>
      </c>
      <c r="C1525" t="s">
        <v>3107</v>
      </c>
      <c r="D1525" s="33" t="s">
        <v>24</v>
      </c>
      <c r="E1525" s="33" t="s">
        <v>68</v>
      </c>
      <c r="F1525" s="33" t="s">
        <v>29</v>
      </c>
      <c r="G1525" t="s">
        <v>10</v>
      </c>
      <c r="H1525" s="33" t="s">
        <v>31</v>
      </c>
      <c r="I1525" t="s">
        <v>44</v>
      </c>
      <c r="J1525" s="33" t="s">
        <v>34</v>
      </c>
      <c r="K1525" t="s">
        <v>39</v>
      </c>
      <c r="L1525" s="33" t="s">
        <v>46</v>
      </c>
      <c r="M1525">
        <v>214</v>
      </c>
      <c r="N1525" s="33">
        <v>6</v>
      </c>
      <c r="O1525" s="49">
        <v>0.17</v>
      </c>
      <c r="P1525" s="56">
        <f t="shared" si="23"/>
        <v>218.28</v>
      </c>
      <c r="Q1525">
        <v>1065.7199999999998</v>
      </c>
      <c r="R1525" s="58">
        <v>21</v>
      </c>
      <c r="S1525" s="31">
        <v>1086.7199999999998</v>
      </c>
    </row>
    <row r="1526" spans="1:19" x14ac:dyDescent="0.35">
      <c r="A1526" s="52">
        <v>44550</v>
      </c>
      <c r="B1526" s="33" t="s">
        <v>3108</v>
      </c>
      <c r="C1526" t="s">
        <v>3109</v>
      </c>
      <c r="D1526" s="33" t="s">
        <v>25</v>
      </c>
      <c r="E1526" s="33" t="s">
        <v>55</v>
      </c>
      <c r="F1526" s="33" t="s">
        <v>29</v>
      </c>
      <c r="G1526" t="s">
        <v>11</v>
      </c>
      <c r="H1526" s="33" t="s">
        <v>31</v>
      </c>
      <c r="I1526" t="s">
        <v>45</v>
      </c>
      <c r="J1526" s="33" t="s">
        <v>34</v>
      </c>
      <c r="K1526" t="s">
        <v>41</v>
      </c>
      <c r="L1526" s="33" t="s">
        <v>43</v>
      </c>
      <c r="M1526">
        <v>289</v>
      </c>
      <c r="N1526" s="33">
        <v>10</v>
      </c>
      <c r="O1526" s="49">
        <v>0.18</v>
      </c>
      <c r="P1526" s="56">
        <f t="shared" si="23"/>
        <v>520.19999999999993</v>
      </c>
      <c r="Q1526">
        <v>2369.8000000000002</v>
      </c>
      <c r="R1526" s="58">
        <v>28</v>
      </c>
      <c r="S1526" s="31">
        <v>2397.8000000000002</v>
      </c>
    </row>
    <row r="1527" spans="1:19" x14ac:dyDescent="0.35">
      <c r="A1527" s="52">
        <v>42400</v>
      </c>
      <c r="B1527" s="33" t="s">
        <v>3110</v>
      </c>
      <c r="C1527" t="s">
        <v>3111</v>
      </c>
      <c r="D1527" s="33" t="s">
        <v>24</v>
      </c>
      <c r="E1527" s="33" t="s">
        <v>63</v>
      </c>
      <c r="F1527" s="33" t="s">
        <v>28</v>
      </c>
      <c r="G1527" t="s">
        <v>9</v>
      </c>
      <c r="H1527" s="33" t="s">
        <v>30</v>
      </c>
      <c r="I1527" t="s">
        <v>47</v>
      </c>
      <c r="J1527" s="33" t="s">
        <v>37</v>
      </c>
      <c r="K1527" t="s">
        <v>41</v>
      </c>
      <c r="L1527" s="33" t="s">
        <v>45</v>
      </c>
      <c r="M1527">
        <v>74</v>
      </c>
      <c r="N1527" s="33">
        <v>20</v>
      </c>
      <c r="O1527" s="49">
        <v>0.11</v>
      </c>
      <c r="P1527" s="56">
        <f t="shared" si="23"/>
        <v>162.80000000000001</v>
      </c>
      <c r="Q1527">
        <v>1317.2</v>
      </c>
      <c r="R1527" s="58">
        <v>32</v>
      </c>
      <c r="S1527" s="31">
        <v>1349.2</v>
      </c>
    </row>
    <row r="1528" spans="1:19" x14ac:dyDescent="0.35">
      <c r="A1528" s="52">
        <v>43376</v>
      </c>
      <c r="B1528" s="33" t="s">
        <v>3112</v>
      </c>
      <c r="C1528" t="s">
        <v>3113</v>
      </c>
      <c r="D1528" s="33" t="s">
        <v>25</v>
      </c>
      <c r="E1528" s="33" t="s">
        <v>63</v>
      </c>
      <c r="F1528" s="33" t="s">
        <v>27</v>
      </c>
      <c r="G1528" t="s">
        <v>6</v>
      </c>
      <c r="H1528" s="33" t="s">
        <v>30</v>
      </c>
      <c r="I1528" t="s">
        <v>46</v>
      </c>
      <c r="J1528" s="33" t="s">
        <v>36</v>
      </c>
      <c r="K1528" t="s">
        <v>40</v>
      </c>
      <c r="L1528" s="33" t="s">
        <v>44</v>
      </c>
      <c r="M1528">
        <v>395</v>
      </c>
      <c r="N1528" s="33">
        <v>9</v>
      </c>
      <c r="O1528" s="49">
        <v>0.16</v>
      </c>
      <c r="P1528" s="56">
        <f t="shared" si="23"/>
        <v>568.79999999999995</v>
      </c>
      <c r="Q1528">
        <v>2986.2</v>
      </c>
      <c r="R1528" s="58">
        <v>20</v>
      </c>
      <c r="S1528" s="31">
        <v>3006.2</v>
      </c>
    </row>
    <row r="1529" spans="1:19" x14ac:dyDescent="0.35">
      <c r="A1529" s="52">
        <v>43692</v>
      </c>
      <c r="B1529" s="33" t="s">
        <v>3114</v>
      </c>
      <c r="C1529" t="s">
        <v>3115</v>
      </c>
      <c r="D1529" s="33" t="s">
        <v>26</v>
      </c>
      <c r="E1529" s="33" t="s">
        <v>78</v>
      </c>
      <c r="F1529" s="33" t="s">
        <v>28</v>
      </c>
      <c r="G1529" t="s">
        <v>10</v>
      </c>
      <c r="H1529" s="33" t="s">
        <v>31</v>
      </c>
      <c r="I1529" t="s">
        <v>44</v>
      </c>
      <c r="J1529" s="33" t="s">
        <v>38</v>
      </c>
      <c r="K1529" t="s">
        <v>42</v>
      </c>
      <c r="L1529" s="33" t="s">
        <v>45</v>
      </c>
      <c r="M1529">
        <v>12</v>
      </c>
      <c r="N1529" s="33">
        <v>24</v>
      </c>
      <c r="O1529" s="49">
        <v>0.17</v>
      </c>
      <c r="P1529" s="56">
        <f t="shared" si="23"/>
        <v>48.96</v>
      </c>
      <c r="Q1529">
        <v>239.03999999999996</v>
      </c>
      <c r="R1529" s="58">
        <v>27</v>
      </c>
      <c r="S1529" s="31">
        <v>266.03999999999996</v>
      </c>
    </row>
    <row r="1530" spans="1:19" x14ac:dyDescent="0.35">
      <c r="A1530" s="52">
        <v>43528</v>
      </c>
      <c r="B1530" s="33" t="s">
        <v>3116</v>
      </c>
      <c r="C1530" t="s">
        <v>3117</v>
      </c>
      <c r="D1530" s="33" t="s">
        <v>26</v>
      </c>
      <c r="E1530" s="33" t="s">
        <v>55</v>
      </c>
      <c r="F1530" s="33" t="s">
        <v>28</v>
      </c>
      <c r="G1530" t="s">
        <v>7</v>
      </c>
      <c r="H1530" s="33" t="s">
        <v>30</v>
      </c>
      <c r="I1530" t="s">
        <v>48</v>
      </c>
      <c r="J1530" s="33" t="s">
        <v>37</v>
      </c>
      <c r="K1530" t="s">
        <v>40</v>
      </c>
      <c r="L1530" s="33" t="s">
        <v>44</v>
      </c>
      <c r="M1530">
        <v>71</v>
      </c>
      <c r="N1530" s="33">
        <v>15</v>
      </c>
      <c r="O1530" s="49">
        <v>0.08</v>
      </c>
      <c r="P1530" s="56">
        <f t="shared" si="23"/>
        <v>85.2</v>
      </c>
      <c r="Q1530">
        <v>979.80000000000007</v>
      </c>
      <c r="R1530" s="58">
        <v>23</v>
      </c>
      <c r="S1530" s="31">
        <v>1002.8000000000001</v>
      </c>
    </row>
    <row r="1531" spans="1:19" x14ac:dyDescent="0.35">
      <c r="A1531" s="52">
        <v>43105</v>
      </c>
      <c r="B1531" s="33" t="s">
        <v>3118</v>
      </c>
      <c r="C1531" t="s">
        <v>3119</v>
      </c>
      <c r="D1531" s="33" t="s">
        <v>24</v>
      </c>
      <c r="E1531" s="33" t="s">
        <v>52</v>
      </c>
      <c r="F1531" s="33" t="s">
        <v>29</v>
      </c>
      <c r="G1531" t="s">
        <v>9</v>
      </c>
      <c r="H1531" s="33" t="s">
        <v>32</v>
      </c>
      <c r="I1531" t="s">
        <v>46</v>
      </c>
      <c r="J1531" s="33" t="s">
        <v>35</v>
      </c>
      <c r="K1531" t="s">
        <v>40</v>
      </c>
      <c r="L1531" s="33" t="s">
        <v>46</v>
      </c>
      <c r="M1531">
        <v>867</v>
      </c>
      <c r="N1531" s="33">
        <v>8</v>
      </c>
      <c r="O1531" s="49">
        <v>0.12</v>
      </c>
      <c r="P1531" s="56">
        <f t="shared" si="23"/>
        <v>832.31999999999994</v>
      </c>
      <c r="Q1531">
        <v>6103.68</v>
      </c>
      <c r="R1531" s="58">
        <v>31</v>
      </c>
      <c r="S1531" s="31">
        <v>6134.68</v>
      </c>
    </row>
    <row r="1532" spans="1:19" x14ac:dyDescent="0.35">
      <c r="A1532" s="52">
        <v>43533</v>
      </c>
      <c r="B1532" s="33" t="s">
        <v>3120</v>
      </c>
      <c r="C1532" t="s">
        <v>3121</v>
      </c>
      <c r="D1532" s="33" t="s">
        <v>24</v>
      </c>
      <c r="E1532" s="33" t="s">
        <v>115</v>
      </c>
      <c r="F1532" s="33" t="s">
        <v>29</v>
      </c>
      <c r="G1532" t="s">
        <v>9</v>
      </c>
      <c r="H1532" s="33" t="s">
        <v>30</v>
      </c>
      <c r="I1532" t="s">
        <v>43</v>
      </c>
      <c r="J1532" s="33" t="s">
        <v>34</v>
      </c>
      <c r="K1532" t="s">
        <v>39</v>
      </c>
      <c r="L1532" s="33" t="s">
        <v>45</v>
      </c>
      <c r="M1532">
        <v>273</v>
      </c>
      <c r="N1532" s="33">
        <v>8</v>
      </c>
      <c r="O1532" s="49">
        <v>0.08</v>
      </c>
      <c r="P1532" s="56">
        <f t="shared" si="23"/>
        <v>174.72</v>
      </c>
      <c r="Q1532">
        <v>2009.2800000000002</v>
      </c>
      <c r="R1532" s="58">
        <v>41</v>
      </c>
      <c r="S1532" s="31">
        <v>2050.2800000000002</v>
      </c>
    </row>
    <row r="1533" spans="1:19" x14ac:dyDescent="0.35">
      <c r="A1533" s="52">
        <v>42486</v>
      </c>
      <c r="B1533" s="33" t="s">
        <v>3122</v>
      </c>
      <c r="C1533" t="s">
        <v>3123</v>
      </c>
      <c r="D1533" s="33" t="s">
        <v>26</v>
      </c>
      <c r="E1533" s="33" t="s">
        <v>85</v>
      </c>
      <c r="F1533" s="33" t="s">
        <v>29</v>
      </c>
      <c r="G1533" t="s">
        <v>10</v>
      </c>
      <c r="H1533" s="33" t="s">
        <v>33</v>
      </c>
      <c r="I1533" t="s">
        <v>47</v>
      </c>
      <c r="J1533" s="33" t="s">
        <v>38</v>
      </c>
      <c r="K1533" t="s">
        <v>39</v>
      </c>
      <c r="L1533" s="33" t="s">
        <v>44</v>
      </c>
      <c r="M1533">
        <v>16</v>
      </c>
      <c r="N1533" s="33">
        <v>16</v>
      </c>
      <c r="O1533" s="49">
        <v>0.17</v>
      </c>
      <c r="P1533" s="56">
        <f t="shared" si="23"/>
        <v>43.52</v>
      </c>
      <c r="Q1533">
        <v>212.48</v>
      </c>
      <c r="R1533" s="58">
        <v>24</v>
      </c>
      <c r="S1533" s="31">
        <v>236.48</v>
      </c>
    </row>
    <row r="1534" spans="1:19" x14ac:dyDescent="0.35">
      <c r="A1534" s="52">
        <v>43065</v>
      </c>
      <c r="B1534" s="33" t="s">
        <v>3124</v>
      </c>
      <c r="C1534" t="s">
        <v>3125</v>
      </c>
      <c r="D1534" s="33" t="s">
        <v>26</v>
      </c>
      <c r="E1534" s="33" t="s">
        <v>68</v>
      </c>
      <c r="F1534" s="33" t="s">
        <v>29</v>
      </c>
      <c r="G1534" t="s">
        <v>13</v>
      </c>
      <c r="H1534" s="33" t="s">
        <v>32</v>
      </c>
      <c r="I1534" t="s">
        <v>44</v>
      </c>
      <c r="J1534" s="33" t="s">
        <v>34</v>
      </c>
      <c r="K1534" t="s">
        <v>41</v>
      </c>
      <c r="L1534" s="33" t="s">
        <v>45</v>
      </c>
      <c r="M1534">
        <v>213</v>
      </c>
      <c r="N1534" s="33">
        <v>4</v>
      </c>
      <c r="O1534" s="49">
        <v>0.2</v>
      </c>
      <c r="P1534" s="56">
        <f t="shared" si="23"/>
        <v>170.4</v>
      </c>
      <c r="Q1534">
        <v>681.6</v>
      </c>
      <c r="R1534" s="58">
        <v>38</v>
      </c>
      <c r="S1534" s="31">
        <v>719.6</v>
      </c>
    </row>
    <row r="1535" spans="1:19" x14ac:dyDescent="0.35">
      <c r="A1535" s="52">
        <v>42423</v>
      </c>
      <c r="B1535" s="33" t="s">
        <v>3126</v>
      </c>
      <c r="C1535" t="s">
        <v>3127</v>
      </c>
      <c r="D1535" s="33" t="s">
        <v>25</v>
      </c>
      <c r="E1535" s="33" t="s">
        <v>115</v>
      </c>
      <c r="F1535" s="33" t="s">
        <v>29</v>
      </c>
      <c r="G1535" t="s">
        <v>10</v>
      </c>
      <c r="H1535" s="33" t="s">
        <v>33</v>
      </c>
      <c r="I1535" t="s">
        <v>45</v>
      </c>
      <c r="J1535" s="33" t="s">
        <v>37</v>
      </c>
      <c r="K1535" t="s">
        <v>41</v>
      </c>
      <c r="L1535" s="33" t="s">
        <v>44</v>
      </c>
      <c r="M1535">
        <v>40</v>
      </c>
      <c r="N1535" s="33">
        <v>20</v>
      </c>
      <c r="O1535" s="49">
        <v>0.11</v>
      </c>
      <c r="P1535" s="56">
        <f t="shared" si="23"/>
        <v>88</v>
      </c>
      <c r="Q1535">
        <v>712</v>
      </c>
      <c r="R1535" s="58">
        <v>48</v>
      </c>
      <c r="S1535" s="31">
        <v>760</v>
      </c>
    </row>
    <row r="1536" spans="1:19" x14ac:dyDescent="0.35">
      <c r="A1536" s="52">
        <v>42881</v>
      </c>
      <c r="B1536" s="33" t="s">
        <v>3128</v>
      </c>
      <c r="C1536" t="s">
        <v>3129</v>
      </c>
      <c r="D1536" s="33" t="s">
        <v>26</v>
      </c>
      <c r="E1536" s="33" t="s">
        <v>73</v>
      </c>
      <c r="F1536" s="33" t="s">
        <v>28</v>
      </c>
      <c r="G1536" t="s">
        <v>12</v>
      </c>
      <c r="H1536" s="33" t="s">
        <v>31</v>
      </c>
      <c r="I1536" t="s">
        <v>47</v>
      </c>
      <c r="J1536" s="33" t="s">
        <v>36</v>
      </c>
      <c r="K1536" t="s">
        <v>39</v>
      </c>
      <c r="L1536" s="33" t="s">
        <v>45</v>
      </c>
      <c r="M1536">
        <v>238</v>
      </c>
      <c r="N1536" s="33">
        <v>6</v>
      </c>
      <c r="O1536" s="49">
        <v>0.18</v>
      </c>
      <c r="P1536" s="56">
        <f t="shared" si="23"/>
        <v>257.04000000000002</v>
      </c>
      <c r="Q1536">
        <v>1170.96</v>
      </c>
      <c r="R1536" s="58">
        <v>36</v>
      </c>
      <c r="S1536" s="31">
        <v>1206.96</v>
      </c>
    </row>
    <row r="1537" spans="1:19" x14ac:dyDescent="0.35">
      <c r="A1537" s="52">
        <v>44602</v>
      </c>
      <c r="B1537" s="33" t="s">
        <v>3130</v>
      </c>
      <c r="C1537" t="s">
        <v>3131</v>
      </c>
      <c r="D1537" s="33" t="s">
        <v>24</v>
      </c>
      <c r="E1537" s="33" t="s">
        <v>55</v>
      </c>
      <c r="F1537" s="33" t="s">
        <v>27</v>
      </c>
      <c r="G1537" t="s">
        <v>8</v>
      </c>
      <c r="H1537" s="33" t="s">
        <v>30</v>
      </c>
      <c r="I1537" t="s">
        <v>45</v>
      </c>
      <c r="J1537" s="33" t="s">
        <v>35</v>
      </c>
      <c r="K1537" t="s">
        <v>41</v>
      </c>
      <c r="L1537" s="33" t="s">
        <v>46</v>
      </c>
      <c r="M1537">
        <v>1138</v>
      </c>
      <c r="N1537" s="33">
        <v>10</v>
      </c>
      <c r="O1537" s="49">
        <v>0.2</v>
      </c>
      <c r="P1537" s="56">
        <f t="shared" si="23"/>
        <v>2276</v>
      </c>
      <c r="Q1537">
        <v>9104</v>
      </c>
      <c r="R1537" s="58">
        <v>24</v>
      </c>
      <c r="S1537" s="31">
        <v>9128</v>
      </c>
    </row>
    <row r="1538" spans="1:19" x14ac:dyDescent="0.35">
      <c r="A1538" s="52">
        <v>44541</v>
      </c>
      <c r="B1538" s="33" t="s">
        <v>3132</v>
      </c>
      <c r="C1538" t="s">
        <v>3133</v>
      </c>
      <c r="D1538" s="33" t="s">
        <v>26</v>
      </c>
      <c r="E1538" s="33" t="s">
        <v>58</v>
      </c>
      <c r="F1538" s="33" t="s">
        <v>28</v>
      </c>
      <c r="G1538" t="s">
        <v>8</v>
      </c>
      <c r="H1538" s="33" t="s">
        <v>33</v>
      </c>
      <c r="I1538" t="s">
        <v>44</v>
      </c>
      <c r="J1538" s="33" t="s">
        <v>37</v>
      </c>
      <c r="K1538" t="s">
        <v>42</v>
      </c>
      <c r="L1538" s="33" t="s">
        <v>45</v>
      </c>
      <c r="M1538">
        <v>76</v>
      </c>
      <c r="N1538" s="33">
        <v>15</v>
      </c>
      <c r="O1538" s="49">
        <v>0.12</v>
      </c>
      <c r="P1538" s="56">
        <f t="shared" si="23"/>
        <v>136.79999999999998</v>
      </c>
      <c r="Q1538">
        <v>1003.1999999999999</v>
      </c>
      <c r="R1538" s="58">
        <v>36</v>
      </c>
      <c r="S1538" s="31">
        <v>1039.1999999999998</v>
      </c>
    </row>
    <row r="1539" spans="1:19" x14ac:dyDescent="0.35">
      <c r="A1539" s="52">
        <v>43913</v>
      </c>
      <c r="B1539" s="33" t="s">
        <v>3134</v>
      </c>
      <c r="C1539" t="s">
        <v>3135</v>
      </c>
      <c r="D1539" s="33" t="s">
        <v>24</v>
      </c>
      <c r="E1539" s="33" t="s">
        <v>68</v>
      </c>
      <c r="F1539" s="33" t="s">
        <v>28</v>
      </c>
      <c r="G1539" t="s">
        <v>11</v>
      </c>
      <c r="H1539" s="33" t="s">
        <v>33</v>
      </c>
      <c r="I1539" t="s">
        <v>48</v>
      </c>
      <c r="J1539" s="33" t="s">
        <v>36</v>
      </c>
      <c r="K1539" t="s">
        <v>40</v>
      </c>
      <c r="L1539" s="33" t="s">
        <v>44</v>
      </c>
      <c r="M1539">
        <v>378</v>
      </c>
      <c r="N1539" s="33">
        <v>15</v>
      </c>
      <c r="O1539" s="49">
        <v>0.11</v>
      </c>
      <c r="P1539" s="56">
        <f t="shared" ref="P1539:P1602" si="24">O1539*N1539*M1539</f>
        <v>623.69999999999993</v>
      </c>
      <c r="Q1539">
        <v>5046.3</v>
      </c>
      <c r="R1539" s="58">
        <v>23</v>
      </c>
      <c r="S1539" s="31">
        <v>5069.3</v>
      </c>
    </row>
    <row r="1540" spans="1:19" x14ac:dyDescent="0.35">
      <c r="A1540" s="52">
        <v>43460</v>
      </c>
      <c r="B1540" s="33" t="s">
        <v>3136</v>
      </c>
      <c r="C1540" t="s">
        <v>3137</v>
      </c>
      <c r="D1540" s="33" t="s">
        <v>26</v>
      </c>
      <c r="E1540" s="33" t="s">
        <v>63</v>
      </c>
      <c r="F1540" s="33" t="s">
        <v>27</v>
      </c>
      <c r="G1540" t="s">
        <v>9</v>
      </c>
      <c r="H1540" s="33" t="s">
        <v>30</v>
      </c>
      <c r="I1540" t="s">
        <v>45</v>
      </c>
      <c r="J1540" s="33" t="s">
        <v>38</v>
      </c>
      <c r="K1540" t="s">
        <v>42</v>
      </c>
      <c r="L1540" s="33" t="s">
        <v>45</v>
      </c>
      <c r="M1540">
        <v>13</v>
      </c>
      <c r="N1540" s="33">
        <v>40</v>
      </c>
      <c r="O1540" s="49">
        <v>0.08</v>
      </c>
      <c r="P1540" s="56">
        <f t="shared" si="24"/>
        <v>41.6</v>
      </c>
      <c r="Q1540">
        <v>478.40000000000003</v>
      </c>
      <c r="R1540" s="58">
        <v>45</v>
      </c>
      <c r="S1540" s="31">
        <v>523.40000000000009</v>
      </c>
    </row>
    <row r="1541" spans="1:19" x14ac:dyDescent="0.35">
      <c r="A1541" s="52">
        <v>43687</v>
      </c>
      <c r="B1541" s="33" t="s">
        <v>3138</v>
      </c>
      <c r="C1541" t="s">
        <v>3139</v>
      </c>
      <c r="D1541" s="33" t="s">
        <v>25</v>
      </c>
      <c r="E1541" s="33" t="s">
        <v>68</v>
      </c>
      <c r="F1541" s="33" t="s">
        <v>29</v>
      </c>
      <c r="G1541" t="s">
        <v>12</v>
      </c>
      <c r="H1541" s="33" t="s">
        <v>31</v>
      </c>
      <c r="I1541" t="s">
        <v>43</v>
      </c>
      <c r="J1541" s="33" t="s">
        <v>38</v>
      </c>
      <c r="K1541" t="s">
        <v>40</v>
      </c>
      <c r="L1541" s="33" t="s">
        <v>44</v>
      </c>
      <c r="M1541">
        <v>15</v>
      </c>
      <c r="N1541" s="33">
        <v>24</v>
      </c>
      <c r="O1541" s="49">
        <v>0.15</v>
      </c>
      <c r="P1541" s="56">
        <f t="shared" si="24"/>
        <v>53.999999999999993</v>
      </c>
      <c r="Q1541">
        <v>306</v>
      </c>
      <c r="R1541" s="58">
        <v>40</v>
      </c>
      <c r="S1541" s="31">
        <v>346</v>
      </c>
    </row>
    <row r="1542" spans="1:19" x14ac:dyDescent="0.35">
      <c r="A1542" s="52">
        <v>42375</v>
      </c>
      <c r="B1542" s="33" t="s">
        <v>3140</v>
      </c>
      <c r="C1542" t="s">
        <v>3141</v>
      </c>
      <c r="D1542" s="33" t="s">
        <v>24</v>
      </c>
      <c r="E1542" s="33" t="s">
        <v>52</v>
      </c>
      <c r="F1542" s="33" t="s">
        <v>27</v>
      </c>
      <c r="G1542" t="s">
        <v>6</v>
      </c>
      <c r="H1542" s="33" t="s">
        <v>30</v>
      </c>
      <c r="I1542" t="s">
        <v>47</v>
      </c>
      <c r="J1542" s="33" t="s">
        <v>37</v>
      </c>
      <c r="K1542" t="s">
        <v>42</v>
      </c>
      <c r="L1542" s="33" t="s">
        <v>43</v>
      </c>
      <c r="M1542">
        <v>76</v>
      </c>
      <c r="N1542" s="33">
        <v>20</v>
      </c>
      <c r="O1542" s="49">
        <v>0.11</v>
      </c>
      <c r="P1542" s="56">
        <f t="shared" si="24"/>
        <v>167.20000000000002</v>
      </c>
      <c r="Q1542">
        <v>1352.8</v>
      </c>
      <c r="R1542" s="58">
        <v>33</v>
      </c>
      <c r="S1542" s="31">
        <v>1385.8</v>
      </c>
    </row>
    <row r="1543" spans="1:19" x14ac:dyDescent="0.35">
      <c r="A1543" s="52">
        <v>43619</v>
      </c>
      <c r="B1543" s="33" t="s">
        <v>3142</v>
      </c>
      <c r="C1543" t="s">
        <v>3143</v>
      </c>
      <c r="D1543" s="33" t="s">
        <v>24</v>
      </c>
      <c r="E1543" s="33" t="s">
        <v>58</v>
      </c>
      <c r="F1543" s="33" t="s">
        <v>27</v>
      </c>
      <c r="G1543" t="s">
        <v>8</v>
      </c>
      <c r="H1543" s="33" t="s">
        <v>33</v>
      </c>
      <c r="I1543" t="s">
        <v>43</v>
      </c>
      <c r="J1543" s="33" t="s">
        <v>34</v>
      </c>
      <c r="K1543" t="s">
        <v>39</v>
      </c>
      <c r="L1543" s="33" t="s">
        <v>44</v>
      </c>
      <c r="M1543">
        <v>238</v>
      </c>
      <c r="N1543" s="33">
        <v>8</v>
      </c>
      <c r="O1543" s="49">
        <v>0.19</v>
      </c>
      <c r="P1543" s="56">
        <f t="shared" si="24"/>
        <v>361.76</v>
      </c>
      <c r="Q1543">
        <v>1542.24</v>
      </c>
      <c r="R1543" s="58">
        <v>32</v>
      </c>
      <c r="S1543" s="31">
        <v>1574.24</v>
      </c>
    </row>
    <row r="1544" spans="1:19" x14ac:dyDescent="0.35">
      <c r="A1544" s="52">
        <v>44476</v>
      </c>
      <c r="B1544" s="33" t="s">
        <v>3144</v>
      </c>
      <c r="C1544" t="s">
        <v>3145</v>
      </c>
      <c r="D1544" s="33" t="s">
        <v>25</v>
      </c>
      <c r="E1544" s="33" t="s">
        <v>115</v>
      </c>
      <c r="F1544" s="33" t="s">
        <v>28</v>
      </c>
      <c r="G1544" t="s">
        <v>8</v>
      </c>
      <c r="H1544" s="33" t="s">
        <v>30</v>
      </c>
      <c r="I1544" t="s">
        <v>48</v>
      </c>
      <c r="J1544" s="33" t="s">
        <v>36</v>
      </c>
      <c r="K1544" t="s">
        <v>39</v>
      </c>
      <c r="L1544" s="33" t="s">
        <v>46</v>
      </c>
      <c r="M1544">
        <v>464</v>
      </c>
      <c r="N1544" s="33">
        <v>15</v>
      </c>
      <c r="O1544" s="49">
        <v>0.13</v>
      </c>
      <c r="P1544" s="56">
        <f t="shared" si="24"/>
        <v>904.80000000000007</v>
      </c>
      <c r="Q1544">
        <v>6055.2000000000007</v>
      </c>
      <c r="R1544" s="58">
        <v>44</v>
      </c>
      <c r="S1544" s="31">
        <v>6099.2000000000007</v>
      </c>
    </row>
    <row r="1545" spans="1:19" x14ac:dyDescent="0.35">
      <c r="A1545" s="52">
        <v>43929</v>
      </c>
      <c r="B1545" s="33" t="s">
        <v>3146</v>
      </c>
      <c r="C1545" t="s">
        <v>3147</v>
      </c>
      <c r="D1545" s="33" t="s">
        <v>25</v>
      </c>
      <c r="E1545" s="33" t="s">
        <v>55</v>
      </c>
      <c r="F1545" s="33" t="s">
        <v>27</v>
      </c>
      <c r="G1545" t="s">
        <v>13</v>
      </c>
      <c r="H1545" s="33" t="s">
        <v>32</v>
      </c>
      <c r="I1545" t="s">
        <v>43</v>
      </c>
      <c r="J1545" s="33" t="s">
        <v>38</v>
      </c>
      <c r="K1545" t="s">
        <v>40</v>
      </c>
      <c r="L1545" s="33" t="s">
        <v>44</v>
      </c>
      <c r="M1545">
        <v>14</v>
      </c>
      <c r="N1545" s="33">
        <v>40</v>
      </c>
      <c r="O1545" s="49">
        <v>0.15</v>
      </c>
      <c r="P1545" s="56">
        <f t="shared" si="24"/>
        <v>84</v>
      </c>
      <c r="Q1545">
        <v>476</v>
      </c>
      <c r="R1545" s="58">
        <v>39</v>
      </c>
      <c r="S1545" s="31">
        <v>515</v>
      </c>
    </row>
    <row r="1546" spans="1:19" x14ac:dyDescent="0.35">
      <c r="A1546" s="52">
        <v>43690</v>
      </c>
      <c r="B1546" s="33" t="s">
        <v>3148</v>
      </c>
      <c r="C1546" t="s">
        <v>3149</v>
      </c>
      <c r="D1546" s="33" t="s">
        <v>24</v>
      </c>
      <c r="E1546" s="33" t="s">
        <v>55</v>
      </c>
      <c r="F1546" s="33" t="s">
        <v>27</v>
      </c>
      <c r="G1546" t="s">
        <v>10</v>
      </c>
      <c r="H1546" s="33" t="s">
        <v>30</v>
      </c>
      <c r="I1546" t="s">
        <v>46</v>
      </c>
      <c r="J1546" s="33" t="s">
        <v>36</v>
      </c>
      <c r="K1546" t="s">
        <v>39</v>
      </c>
      <c r="L1546" s="33" t="s">
        <v>45</v>
      </c>
      <c r="M1546">
        <v>208</v>
      </c>
      <c r="N1546" s="33">
        <v>6</v>
      </c>
      <c r="O1546" s="49">
        <v>0.1</v>
      </c>
      <c r="P1546" s="56">
        <f t="shared" si="24"/>
        <v>124.80000000000001</v>
      </c>
      <c r="Q1546">
        <v>1123.2</v>
      </c>
      <c r="R1546" s="58">
        <v>21</v>
      </c>
      <c r="S1546" s="31">
        <v>1144.2</v>
      </c>
    </row>
    <row r="1547" spans="1:19" x14ac:dyDescent="0.35">
      <c r="A1547" s="52">
        <v>43426</v>
      </c>
      <c r="B1547" s="33" t="s">
        <v>3150</v>
      </c>
      <c r="C1547" t="s">
        <v>3151</v>
      </c>
      <c r="D1547" s="33" t="s">
        <v>24</v>
      </c>
      <c r="E1547" s="33" t="s">
        <v>63</v>
      </c>
      <c r="F1547" s="33" t="s">
        <v>27</v>
      </c>
      <c r="G1547" t="s">
        <v>13</v>
      </c>
      <c r="H1547" s="33" t="s">
        <v>31</v>
      </c>
      <c r="I1547" t="s">
        <v>45</v>
      </c>
      <c r="J1547" s="33" t="s">
        <v>36</v>
      </c>
      <c r="K1547" t="s">
        <v>41</v>
      </c>
      <c r="L1547" s="33" t="s">
        <v>43</v>
      </c>
      <c r="M1547">
        <v>483</v>
      </c>
      <c r="N1547" s="33">
        <v>9</v>
      </c>
      <c r="O1547" s="49">
        <v>0.2</v>
      </c>
      <c r="P1547" s="56">
        <f t="shared" si="24"/>
        <v>869.4</v>
      </c>
      <c r="Q1547">
        <v>3477.6</v>
      </c>
      <c r="R1547" s="58">
        <v>49</v>
      </c>
      <c r="S1547" s="31">
        <v>3526.6</v>
      </c>
    </row>
    <row r="1548" spans="1:19" x14ac:dyDescent="0.35">
      <c r="A1548" s="52">
        <v>44090</v>
      </c>
      <c r="B1548" s="33" t="s">
        <v>3152</v>
      </c>
      <c r="C1548" t="s">
        <v>3153</v>
      </c>
      <c r="D1548" s="33" t="s">
        <v>26</v>
      </c>
      <c r="E1548" s="33" t="s">
        <v>73</v>
      </c>
      <c r="F1548" s="33" t="s">
        <v>27</v>
      </c>
      <c r="G1548" t="s">
        <v>8</v>
      </c>
      <c r="H1548" s="33" t="s">
        <v>33</v>
      </c>
      <c r="I1548" t="s">
        <v>44</v>
      </c>
      <c r="J1548" s="33" t="s">
        <v>37</v>
      </c>
      <c r="K1548" t="s">
        <v>39</v>
      </c>
      <c r="L1548" s="33" t="s">
        <v>44</v>
      </c>
      <c r="M1548">
        <v>42</v>
      </c>
      <c r="N1548" s="33">
        <v>25</v>
      </c>
      <c r="O1548" s="49">
        <v>0.12</v>
      </c>
      <c r="P1548" s="56">
        <f t="shared" si="24"/>
        <v>126</v>
      </c>
      <c r="Q1548">
        <v>924</v>
      </c>
      <c r="R1548" s="58">
        <v>34</v>
      </c>
      <c r="S1548" s="31">
        <v>958</v>
      </c>
    </row>
    <row r="1549" spans="1:19" x14ac:dyDescent="0.35">
      <c r="A1549" s="52">
        <v>42494</v>
      </c>
      <c r="B1549" s="33" t="s">
        <v>3154</v>
      </c>
      <c r="C1549" t="s">
        <v>3155</v>
      </c>
      <c r="D1549" s="33" t="s">
        <v>26</v>
      </c>
      <c r="E1549" s="33" t="s">
        <v>63</v>
      </c>
      <c r="F1549" s="33" t="s">
        <v>29</v>
      </c>
      <c r="G1549" t="s">
        <v>11</v>
      </c>
      <c r="H1549" s="33" t="s">
        <v>30</v>
      </c>
      <c r="I1549" t="s">
        <v>43</v>
      </c>
      <c r="J1549" s="33" t="s">
        <v>38</v>
      </c>
      <c r="K1549" t="s">
        <v>41</v>
      </c>
      <c r="L1549" s="33" t="s">
        <v>44</v>
      </c>
      <c r="M1549">
        <v>10</v>
      </c>
      <c r="N1549" s="33">
        <v>32</v>
      </c>
      <c r="O1549" s="49">
        <v>0.19</v>
      </c>
      <c r="P1549" s="56">
        <f t="shared" si="24"/>
        <v>60.8</v>
      </c>
      <c r="Q1549">
        <v>259.20000000000005</v>
      </c>
      <c r="R1549" s="58">
        <v>37</v>
      </c>
      <c r="S1549" s="31">
        <v>296.20000000000005</v>
      </c>
    </row>
    <row r="1550" spans="1:19" x14ac:dyDescent="0.35">
      <c r="A1550" s="52">
        <v>42273</v>
      </c>
      <c r="B1550" s="33" t="s">
        <v>3156</v>
      </c>
      <c r="C1550" t="s">
        <v>3157</v>
      </c>
      <c r="D1550" s="33" t="s">
        <v>26</v>
      </c>
      <c r="E1550" s="33" t="s">
        <v>58</v>
      </c>
      <c r="F1550" s="33" t="s">
        <v>27</v>
      </c>
      <c r="G1550" t="s">
        <v>9</v>
      </c>
      <c r="H1550" s="33" t="s">
        <v>33</v>
      </c>
      <c r="I1550" t="s">
        <v>47</v>
      </c>
      <c r="J1550" s="33" t="s">
        <v>35</v>
      </c>
      <c r="K1550" t="s">
        <v>39</v>
      </c>
      <c r="L1550" s="33" t="s">
        <v>46</v>
      </c>
      <c r="M1550">
        <v>743</v>
      </c>
      <c r="N1550" s="33">
        <v>8</v>
      </c>
      <c r="O1550" s="49">
        <v>0.2</v>
      </c>
      <c r="P1550" s="56">
        <f t="shared" si="24"/>
        <v>1188.8</v>
      </c>
      <c r="Q1550">
        <v>4755.2</v>
      </c>
      <c r="R1550" s="58">
        <v>32</v>
      </c>
      <c r="S1550" s="31">
        <v>4787.2</v>
      </c>
    </row>
    <row r="1551" spans="1:19" x14ac:dyDescent="0.35">
      <c r="A1551" s="52">
        <v>42380</v>
      </c>
      <c r="B1551" s="33" t="s">
        <v>3158</v>
      </c>
      <c r="C1551" t="s">
        <v>3159</v>
      </c>
      <c r="D1551" s="33" t="s">
        <v>24</v>
      </c>
      <c r="E1551" s="33" t="s">
        <v>115</v>
      </c>
      <c r="F1551" s="33" t="s">
        <v>27</v>
      </c>
      <c r="G1551" t="s">
        <v>6</v>
      </c>
      <c r="H1551" s="33" t="s">
        <v>32</v>
      </c>
      <c r="I1551" t="s">
        <v>48</v>
      </c>
      <c r="J1551" s="33" t="s">
        <v>37</v>
      </c>
      <c r="K1551" t="s">
        <v>39</v>
      </c>
      <c r="L1551" s="33" t="s">
        <v>46</v>
      </c>
      <c r="M1551">
        <v>59</v>
      </c>
      <c r="N1551" s="33">
        <v>20</v>
      </c>
      <c r="O1551" s="49">
        <v>0.17</v>
      </c>
      <c r="P1551" s="56">
        <f t="shared" si="24"/>
        <v>200.60000000000002</v>
      </c>
      <c r="Q1551">
        <v>979.39999999999986</v>
      </c>
      <c r="R1551" s="58">
        <v>33</v>
      </c>
      <c r="S1551" s="31">
        <v>1012.3999999999999</v>
      </c>
    </row>
    <row r="1552" spans="1:19" x14ac:dyDescent="0.35">
      <c r="A1552" s="52">
        <v>44051</v>
      </c>
      <c r="B1552" s="33" t="s">
        <v>3160</v>
      </c>
      <c r="C1552" t="s">
        <v>3161</v>
      </c>
      <c r="D1552" s="33" t="s">
        <v>26</v>
      </c>
      <c r="E1552" s="33" t="s">
        <v>78</v>
      </c>
      <c r="F1552" s="33" t="s">
        <v>28</v>
      </c>
      <c r="G1552" t="s">
        <v>9</v>
      </c>
      <c r="H1552" s="33" t="s">
        <v>30</v>
      </c>
      <c r="I1552" t="s">
        <v>48</v>
      </c>
      <c r="J1552" s="33" t="s">
        <v>34</v>
      </c>
      <c r="K1552" t="s">
        <v>40</v>
      </c>
      <c r="L1552" s="33" t="s">
        <v>44</v>
      </c>
      <c r="M1552">
        <v>262</v>
      </c>
      <c r="N1552" s="33">
        <v>8</v>
      </c>
      <c r="O1552" s="49">
        <v>0.11</v>
      </c>
      <c r="P1552" s="56">
        <f t="shared" si="24"/>
        <v>230.56</v>
      </c>
      <c r="Q1552">
        <v>1865.44</v>
      </c>
      <c r="R1552" s="58">
        <v>33</v>
      </c>
      <c r="S1552" s="31">
        <v>1898.44</v>
      </c>
    </row>
    <row r="1553" spans="1:19" x14ac:dyDescent="0.35">
      <c r="A1553" s="52">
        <v>42314</v>
      </c>
      <c r="B1553" s="33" t="s">
        <v>3162</v>
      </c>
      <c r="C1553" t="s">
        <v>3163</v>
      </c>
      <c r="D1553" s="33" t="s">
        <v>25</v>
      </c>
      <c r="E1553" s="33" t="s">
        <v>73</v>
      </c>
      <c r="F1553" s="33" t="s">
        <v>28</v>
      </c>
      <c r="G1553" t="s">
        <v>6</v>
      </c>
      <c r="H1553" s="33" t="s">
        <v>33</v>
      </c>
      <c r="I1553" t="s">
        <v>48</v>
      </c>
      <c r="J1553" s="33" t="s">
        <v>38</v>
      </c>
      <c r="K1553" t="s">
        <v>39</v>
      </c>
      <c r="L1553" s="33" t="s">
        <v>44</v>
      </c>
      <c r="M1553">
        <v>16</v>
      </c>
      <c r="N1553" s="33">
        <v>24</v>
      </c>
      <c r="O1553" s="49">
        <v>0.08</v>
      </c>
      <c r="P1553" s="56">
        <f t="shared" si="24"/>
        <v>30.72</v>
      </c>
      <c r="Q1553">
        <v>353.28000000000003</v>
      </c>
      <c r="R1553" s="58">
        <v>34</v>
      </c>
      <c r="S1553" s="31">
        <v>387.28000000000003</v>
      </c>
    </row>
    <row r="1554" spans="1:19" x14ac:dyDescent="0.35">
      <c r="A1554" s="52">
        <v>42543</v>
      </c>
      <c r="B1554" s="33" t="s">
        <v>3164</v>
      </c>
      <c r="C1554" t="s">
        <v>3165</v>
      </c>
      <c r="D1554" s="33" t="s">
        <v>26</v>
      </c>
      <c r="E1554" s="33" t="s">
        <v>68</v>
      </c>
      <c r="F1554" s="33" t="s">
        <v>29</v>
      </c>
      <c r="G1554" t="s">
        <v>12</v>
      </c>
      <c r="H1554" s="33" t="s">
        <v>31</v>
      </c>
      <c r="I1554" t="s">
        <v>48</v>
      </c>
      <c r="J1554" s="33" t="s">
        <v>38</v>
      </c>
      <c r="K1554" t="s">
        <v>41</v>
      </c>
      <c r="L1554" s="33" t="s">
        <v>45</v>
      </c>
      <c r="M1554">
        <v>16</v>
      </c>
      <c r="N1554" s="33">
        <v>16</v>
      </c>
      <c r="O1554" s="49">
        <v>0.14000000000000001</v>
      </c>
      <c r="P1554" s="56">
        <f t="shared" si="24"/>
        <v>35.840000000000003</v>
      </c>
      <c r="Q1554">
        <v>220.16</v>
      </c>
      <c r="R1554" s="58">
        <v>34</v>
      </c>
      <c r="S1554" s="31">
        <v>254.16</v>
      </c>
    </row>
    <row r="1555" spans="1:19" x14ac:dyDescent="0.35">
      <c r="A1555" s="52">
        <v>44165</v>
      </c>
      <c r="B1555" s="33" t="s">
        <v>3166</v>
      </c>
      <c r="C1555" t="s">
        <v>3167</v>
      </c>
      <c r="D1555" s="33" t="s">
        <v>26</v>
      </c>
      <c r="E1555" s="33" t="s">
        <v>85</v>
      </c>
      <c r="F1555" s="33" t="s">
        <v>27</v>
      </c>
      <c r="G1555" t="s">
        <v>8</v>
      </c>
      <c r="H1555" s="33" t="s">
        <v>32</v>
      </c>
      <c r="I1555" t="s">
        <v>48</v>
      </c>
      <c r="J1555" s="33" t="s">
        <v>35</v>
      </c>
      <c r="K1555" t="s">
        <v>39</v>
      </c>
      <c r="L1555" s="33" t="s">
        <v>44</v>
      </c>
      <c r="M1555">
        <v>939</v>
      </c>
      <c r="N1555" s="33">
        <v>6</v>
      </c>
      <c r="O1555" s="49">
        <v>0.16</v>
      </c>
      <c r="P1555" s="56">
        <f t="shared" si="24"/>
        <v>901.43999999999994</v>
      </c>
      <c r="Q1555">
        <v>4732.5600000000004</v>
      </c>
      <c r="R1555" s="58">
        <v>44</v>
      </c>
      <c r="S1555" s="31">
        <v>4776.5600000000004</v>
      </c>
    </row>
    <row r="1556" spans="1:19" x14ac:dyDescent="0.35">
      <c r="A1556" s="52">
        <v>43334</v>
      </c>
      <c r="B1556" s="33" t="s">
        <v>3168</v>
      </c>
      <c r="C1556" t="s">
        <v>3169</v>
      </c>
      <c r="D1556" s="33" t="s">
        <v>26</v>
      </c>
      <c r="E1556" s="33" t="s">
        <v>52</v>
      </c>
      <c r="F1556" s="33" t="s">
        <v>29</v>
      </c>
      <c r="G1556" t="s">
        <v>6</v>
      </c>
      <c r="H1556" s="33" t="s">
        <v>33</v>
      </c>
      <c r="I1556" t="s">
        <v>48</v>
      </c>
      <c r="J1556" s="33" t="s">
        <v>38</v>
      </c>
      <c r="K1556" t="s">
        <v>42</v>
      </c>
      <c r="L1556" s="33" t="s">
        <v>45</v>
      </c>
      <c r="M1556">
        <v>16</v>
      </c>
      <c r="N1556" s="33">
        <v>24</v>
      </c>
      <c r="O1556" s="49">
        <v>0.14000000000000001</v>
      </c>
      <c r="P1556" s="56">
        <f t="shared" si="24"/>
        <v>53.760000000000005</v>
      </c>
      <c r="Q1556">
        <v>330.24</v>
      </c>
      <c r="R1556" s="58">
        <v>24</v>
      </c>
      <c r="S1556" s="31">
        <v>354.24</v>
      </c>
    </row>
    <row r="1557" spans="1:19" x14ac:dyDescent="0.35">
      <c r="A1557" s="52">
        <v>42393</v>
      </c>
      <c r="B1557" s="33" t="s">
        <v>3170</v>
      </c>
      <c r="C1557" t="s">
        <v>3171</v>
      </c>
      <c r="D1557" s="33" t="s">
        <v>24</v>
      </c>
      <c r="E1557" s="33" t="s">
        <v>115</v>
      </c>
      <c r="F1557" s="33" t="s">
        <v>27</v>
      </c>
      <c r="G1557" t="s">
        <v>11</v>
      </c>
      <c r="H1557" s="33" t="s">
        <v>31</v>
      </c>
      <c r="I1557" t="s">
        <v>48</v>
      </c>
      <c r="J1557" s="33" t="s">
        <v>38</v>
      </c>
      <c r="K1557" t="s">
        <v>39</v>
      </c>
      <c r="L1557" s="33" t="s">
        <v>45</v>
      </c>
      <c r="M1557">
        <v>18</v>
      </c>
      <c r="N1557" s="33">
        <v>32</v>
      </c>
      <c r="O1557" s="49">
        <v>0.13</v>
      </c>
      <c r="P1557" s="56">
        <f t="shared" si="24"/>
        <v>74.88</v>
      </c>
      <c r="Q1557">
        <v>501.12</v>
      </c>
      <c r="R1557" s="58">
        <v>50</v>
      </c>
      <c r="S1557" s="31">
        <v>551.12</v>
      </c>
    </row>
    <row r="1558" spans="1:19" x14ac:dyDescent="0.35">
      <c r="A1558" s="52">
        <v>43637</v>
      </c>
      <c r="B1558" s="33" t="s">
        <v>3172</v>
      </c>
      <c r="C1558" t="s">
        <v>3173</v>
      </c>
      <c r="D1558" s="33" t="s">
        <v>26</v>
      </c>
      <c r="E1558" s="33" t="s">
        <v>68</v>
      </c>
      <c r="F1558" s="33" t="s">
        <v>28</v>
      </c>
      <c r="G1558" t="s">
        <v>11</v>
      </c>
      <c r="H1558" s="33" t="s">
        <v>30</v>
      </c>
      <c r="I1558" t="s">
        <v>46</v>
      </c>
      <c r="J1558" s="33" t="s">
        <v>38</v>
      </c>
      <c r="K1558" t="s">
        <v>40</v>
      </c>
      <c r="L1558" s="33" t="s">
        <v>44</v>
      </c>
      <c r="M1558">
        <v>15</v>
      </c>
      <c r="N1558" s="33">
        <v>24</v>
      </c>
      <c r="O1558" s="49">
        <v>0.11</v>
      </c>
      <c r="P1558" s="56">
        <f t="shared" si="24"/>
        <v>39.6</v>
      </c>
      <c r="Q1558">
        <v>320.39999999999998</v>
      </c>
      <c r="R1558" s="58">
        <v>24</v>
      </c>
      <c r="S1558" s="31">
        <v>344.4</v>
      </c>
    </row>
    <row r="1559" spans="1:19" x14ac:dyDescent="0.35">
      <c r="A1559" s="52">
        <v>43590</v>
      </c>
      <c r="B1559" s="33" t="s">
        <v>3174</v>
      </c>
      <c r="C1559" t="s">
        <v>3175</v>
      </c>
      <c r="D1559" s="33" t="s">
        <v>26</v>
      </c>
      <c r="E1559" s="33" t="s">
        <v>58</v>
      </c>
      <c r="F1559" s="33" t="s">
        <v>29</v>
      </c>
      <c r="G1559" t="s">
        <v>10</v>
      </c>
      <c r="H1559" s="33" t="s">
        <v>31</v>
      </c>
      <c r="I1559" t="s">
        <v>44</v>
      </c>
      <c r="J1559" s="33" t="s">
        <v>34</v>
      </c>
      <c r="K1559" t="s">
        <v>40</v>
      </c>
      <c r="L1559" s="33" t="s">
        <v>43</v>
      </c>
      <c r="M1559">
        <v>299</v>
      </c>
      <c r="N1559" s="33">
        <v>8</v>
      </c>
      <c r="O1559" s="49">
        <v>0.18</v>
      </c>
      <c r="P1559" s="56">
        <f t="shared" si="24"/>
        <v>430.56</v>
      </c>
      <c r="Q1559">
        <v>1961.44</v>
      </c>
      <c r="R1559" s="58">
        <v>40</v>
      </c>
      <c r="S1559" s="31">
        <v>2001.44</v>
      </c>
    </row>
    <row r="1560" spans="1:19" x14ac:dyDescent="0.35">
      <c r="A1560" s="52">
        <v>43284</v>
      </c>
      <c r="B1560" s="33" t="s">
        <v>3176</v>
      </c>
      <c r="C1560" t="s">
        <v>3177</v>
      </c>
      <c r="D1560" s="33" t="s">
        <v>25</v>
      </c>
      <c r="E1560" s="33" t="s">
        <v>73</v>
      </c>
      <c r="F1560" s="33" t="s">
        <v>29</v>
      </c>
      <c r="G1560" t="s">
        <v>8</v>
      </c>
      <c r="H1560" s="33" t="s">
        <v>30</v>
      </c>
      <c r="I1560" t="s">
        <v>45</v>
      </c>
      <c r="J1560" s="33" t="s">
        <v>34</v>
      </c>
      <c r="K1560" t="s">
        <v>42</v>
      </c>
      <c r="L1560" s="33" t="s">
        <v>43</v>
      </c>
      <c r="M1560">
        <v>238</v>
      </c>
      <c r="N1560" s="33">
        <v>8</v>
      </c>
      <c r="O1560" s="49">
        <v>0.08</v>
      </c>
      <c r="P1560" s="56">
        <f t="shared" si="24"/>
        <v>152.32</v>
      </c>
      <c r="Q1560">
        <v>1751.68</v>
      </c>
      <c r="R1560" s="58">
        <v>46</v>
      </c>
      <c r="S1560" s="31">
        <v>1797.68</v>
      </c>
    </row>
    <row r="1561" spans="1:19" x14ac:dyDescent="0.35">
      <c r="A1561" s="52">
        <v>44370</v>
      </c>
      <c r="B1561" s="33" t="s">
        <v>3178</v>
      </c>
      <c r="C1561" t="s">
        <v>3179</v>
      </c>
      <c r="D1561" s="33" t="s">
        <v>24</v>
      </c>
      <c r="E1561" s="33" t="s">
        <v>106</v>
      </c>
      <c r="F1561" s="33" t="s">
        <v>28</v>
      </c>
      <c r="G1561" t="s">
        <v>6</v>
      </c>
      <c r="H1561" s="33" t="s">
        <v>32</v>
      </c>
      <c r="I1561" t="s">
        <v>47</v>
      </c>
      <c r="J1561" s="33" t="s">
        <v>37</v>
      </c>
      <c r="K1561" t="s">
        <v>40</v>
      </c>
      <c r="L1561" s="33" t="s">
        <v>46</v>
      </c>
      <c r="M1561">
        <v>85</v>
      </c>
      <c r="N1561" s="33">
        <v>25</v>
      </c>
      <c r="O1561" s="49">
        <v>0.18</v>
      </c>
      <c r="P1561" s="56">
        <f t="shared" si="24"/>
        <v>382.5</v>
      </c>
      <c r="Q1561">
        <v>1742.5</v>
      </c>
      <c r="R1561" s="58">
        <v>44</v>
      </c>
      <c r="S1561" s="31">
        <v>1786.5</v>
      </c>
    </row>
    <row r="1562" spans="1:19" x14ac:dyDescent="0.35">
      <c r="A1562" s="52">
        <v>42987</v>
      </c>
      <c r="B1562" s="33" t="s">
        <v>3180</v>
      </c>
      <c r="C1562" t="s">
        <v>3181</v>
      </c>
      <c r="D1562" s="33" t="s">
        <v>26</v>
      </c>
      <c r="E1562" s="33" t="s">
        <v>85</v>
      </c>
      <c r="F1562" s="33" t="s">
        <v>28</v>
      </c>
      <c r="G1562" t="s">
        <v>6</v>
      </c>
      <c r="H1562" s="33" t="s">
        <v>30</v>
      </c>
      <c r="I1562" t="s">
        <v>47</v>
      </c>
      <c r="J1562" s="33" t="s">
        <v>37</v>
      </c>
      <c r="K1562" t="s">
        <v>39</v>
      </c>
      <c r="L1562" s="33" t="s">
        <v>45</v>
      </c>
      <c r="M1562">
        <v>51</v>
      </c>
      <c r="N1562" s="33">
        <v>15</v>
      </c>
      <c r="O1562" s="49">
        <v>0.15</v>
      </c>
      <c r="P1562" s="56">
        <f t="shared" si="24"/>
        <v>114.75</v>
      </c>
      <c r="Q1562">
        <v>650.25</v>
      </c>
      <c r="R1562" s="58">
        <v>50</v>
      </c>
      <c r="S1562" s="31">
        <v>700.25</v>
      </c>
    </row>
    <row r="1563" spans="1:19" x14ac:dyDescent="0.35">
      <c r="A1563" s="52">
        <v>43711</v>
      </c>
      <c r="B1563" s="33" t="s">
        <v>3182</v>
      </c>
      <c r="C1563" t="s">
        <v>3183</v>
      </c>
      <c r="D1563" s="33" t="s">
        <v>24</v>
      </c>
      <c r="E1563" s="33" t="s">
        <v>115</v>
      </c>
      <c r="F1563" s="33" t="s">
        <v>29</v>
      </c>
      <c r="G1563" t="s">
        <v>12</v>
      </c>
      <c r="H1563" s="33" t="s">
        <v>33</v>
      </c>
      <c r="I1563" t="s">
        <v>43</v>
      </c>
      <c r="J1563" s="33" t="s">
        <v>36</v>
      </c>
      <c r="K1563" t="s">
        <v>39</v>
      </c>
      <c r="L1563" s="33" t="s">
        <v>43</v>
      </c>
      <c r="M1563">
        <v>412</v>
      </c>
      <c r="N1563" s="33">
        <v>15</v>
      </c>
      <c r="O1563" s="49">
        <v>0.15</v>
      </c>
      <c r="P1563" s="56">
        <f t="shared" si="24"/>
        <v>927</v>
      </c>
      <c r="Q1563">
        <v>5253</v>
      </c>
      <c r="R1563" s="58">
        <v>26</v>
      </c>
      <c r="S1563" s="31">
        <v>5279</v>
      </c>
    </row>
    <row r="1564" spans="1:19" x14ac:dyDescent="0.35">
      <c r="A1564" s="52">
        <v>43710</v>
      </c>
      <c r="B1564" s="33" t="s">
        <v>3184</v>
      </c>
      <c r="C1564" t="s">
        <v>3185</v>
      </c>
      <c r="D1564" s="33" t="s">
        <v>25</v>
      </c>
      <c r="E1564" s="33" t="s">
        <v>73</v>
      </c>
      <c r="F1564" s="33" t="s">
        <v>29</v>
      </c>
      <c r="G1564" t="s">
        <v>6</v>
      </c>
      <c r="H1564" s="33" t="s">
        <v>33</v>
      </c>
      <c r="I1564" t="s">
        <v>46</v>
      </c>
      <c r="J1564" s="33" t="s">
        <v>38</v>
      </c>
      <c r="K1564" t="s">
        <v>40</v>
      </c>
      <c r="L1564" s="33" t="s">
        <v>45</v>
      </c>
      <c r="M1564">
        <v>11</v>
      </c>
      <c r="N1564" s="33">
        <v>24</v>
      </c>
      <c r="O1564" s="49">
        <v>0.14000000000000001</v>
      </c>
      <c r="P1564" s="56">
        <f t="shared" si="24"/>
        <v>36.96</v>
      </c>
      <c r="Q1564">
        <v>227.04000000000002</v>
      </c>
      <c r="R1564" s="58">
        <v>48</v>
      </c>
      <c r="S1564" s="31">
        <v>275.04000000000002</v>
      </c>
    </row>
    <row r="1565" spans="1:19" x14ac:dyDescent="0.35">
      <c r="A1565" s="52">
        <v>43502</v>
      </c>
      <c r="B1565" s="33" t="s">
        <v>3186</v>
      </c>
      <c r="C1565" t="s">
        <v>3187</v>
      </c>
      <c r="D1565" s="33" t="s">
        <v>26</v>
      </c>
      <c r="E1565" s="33" t="s">
        <v>68</v>
      </c>
      <c r="F1565" s="33" t="s">
        <v>27</v>
      </c>
      <c r="G1565" t="s">
        <v>9</v>
      </c>
      <c r="H1565" s="33" t="s">
        <v>32</v>
      </c>
      <c r="I1565" t="s">
        <v>46</v>
      </c>
      <c r="J1565" s="33" t="s">
        <v>34</v>
      </c>
      <c r="K1565" t="s">
        <v>39</v>
      </c>
      <c r="L1565" s="33" t="s">
        <v>45</v>
      </c>
      <c r="M1565">
        <v>240</v>
      </c>
      <c r="N1565" s="33">
        <v>8</v>
      </c>
      <c r="O1565" s="49">
        <v>0.16</v>
      </c>
      <c r="P1565" s="56">
        <f t="shared" si="24"/>
        <v>307.2</v>
      </c>
      <c r="Q1565">
        <v>1612.8</v>
      </c>
      <c r="R1565" s="58">
        <v>34</v>
      </c>
      <c r="S1565" s="31">
        <v>1646.8</v>
      </c>
    </row>
    <row r="1566" spans="1:19" x14ac:dyDescent="0.35">
      <c r="A1566" s="52">
        <v>43509</v>
      </c>
      <c r="B1566" s="33" t="s">
        <v>3188</v>
      </c>
      <c r="C1566" t="s">
        <v>3189</v>
      </c>
      <c r="D1566" s="33" t="s">
        <v>26</v>
      </c>
      <c r="E1566" s="33" t="s">
        <v>85</v>
      </c>
      <c r="F1566" s="33" t="s">
        <v>29</v>
      </c>
      <c r="G1566" t="s">
        <v>10</v>
      </c>
      <c r="H1566" s="33" t="s">
        <v>30</v>
      </c>
      <c r="I1566" t="s">
        <v>44</v>
      </c>
      <c r="J1566" s="33" t="s">
        <v>34</v>
      </c>
      <c r="K1566" t="s">
        <v>41</v>
      </c>
      <c r="L1566" s="33" t="s">
        <v>45</v>
      </c>
      <c r="M1566">
        <v>249</v>
      </c>
      <c r="N1566" s="33">
        <v>4</v>
      </c>
      <c r="O1566" s="49">
        <v>0.16</v>
      </c>
      <c r="P1566" s="56">
        <f t="shared" si="24"/>
        <v>159.36000000000001</v>
      </c>
      <c r="Q1566">
        <v>836.64</v>
      </c>
      <c r="R1566" s="58">
        <v>35</v>
      </c>
      <c r="S1566" s="31">
        <v>871.64</v>
      </c>
    </row>
    <row r="1567" spans="1:19" x14ac:dyDescent="0.35">
      <c r="A1567" s="52">
        <v>44499</v>
      </c>
      <c r="B1567" s="33" t="s">
        <v>3190</v>
      </c>
      <c r="C1567" t="s">
        <v>3191</v>
      </c>
      <c r="D1567" s="33" t="s">
        <v>25</v>
      </c>
      <c r="E1567" s="33" t="s">
        <v>85</v>
      </c>
      <c r="F1567" s="33" t="s">
        <v>28</v>
      </c>
      <c r="G1567" t="s">
        <v>12</v>
      </c>
      <c r="H1567" s="33" t="s">
        <v>32</v>
      </c>
      <c r="I1567" t="s">
        <v>46</v>
      </c>
      <c r="J1567" s="33" t="s">
        <v>37</v>
      </c>
      <c r="K1567" t="s">
        <v>39</v>
      </c>
      <c r="L1567" s="33" t="s">
        <v>44</v>
      </c>
      <c r="M1567">
        <v>55</v>
      </c>
      <c r="N1567" s="33">
        <v>10</v>
      </c>
      <c r="O1567" s="49">
        <v>0.19</v>
      </c>
      <c r="P1567" s="56">
        <f t="shared" si="24"/>
        <v>104.5</v>
      </c>
      <c r="Q1567">
        <v>445.50000000000006</v>
      </c>
      <c r="R1567" s="58">
        <v>46</v>
      </c>
      <c r="S1567" s="31">
        <v>491.50000000000006</v>
      </c>
    </row>
    <row r="1568" spans="1:19" x14ac:dyDescent="0.35">
      <c r="A1568" s="52">
        <v>44467</v>
      </c>
      <c r="B1568" s="33" t="s">
        <v>3192</v>
      </c>
      <c r="C1568" t="s">
        <v>3193</v>
      </c>
      <c r="D1568" s="33" t="s">
        <v>26</v>
      </c>
      <c r="E1568" s="33" t="s">
        <v>115</v>
      </c>
      <c r="F1568" s="33" t="s">
        <v>27</v>
      </c>
      <c r="G1568" t="s">
        <v>9</v>
      </c>
      <c r="H1568" s="33" t="s">
        <v>32</v>
      </c>
      <c r="I1568" t="s">
        <v>44</v>
      </c>
      <c r="J1568" s="33" t="s">
        <v>35</v>
      </c>
      <c r="K1568" t="s">
        <v>41</v>
      </c>
      <c r="L1568" s="33" t="s">
        <v>46</v>
      </c>
      <c r="M1568">
        <v>714</v>
      </c>
      <c r="N1568" s="33">
        <v>10</v>
      </c>
      <c r="O1568" s="49">
        <v>0.13</v>
      </c>
      <c r="P1568" s="56">
        <f t="shared" si="24"/>
        <v>928.2</v>
      </c>
      <c r="Q1568">
        <v>6211.7999999999993</v>
      </c>
      <c r="R1568" s="58">
        <v>34</v>
      </c>
      <c r="S1568" s="31">
        <v>6245.7999999999993</v>
      </c>
    </row>
    <row r="1569" spans="1:19" x14ac:dyDescent="0.35">
      <c r="A1569" s="52">
        <v>42823</v>
      </c>
      <c r="B1569" s="33" t="s">
        <v>3194</v>
      </c>
      <c r="C1569" t="s">
        <v>3195</v>
      </c>
      <c r="D1569" s="33" t="s">
        <v>24</v>
      </c>
      <c r="E1569" s="33" t="s">
        <v>73</v>
      </c>
      <c r="F1569" s="33" t="s">
        <v>29</v>
      </c>
      <c r="G1569" t="s">
        <v>11</v>
      </c>
      <c r="H1569" s="33" t="s">
        <v>33</v>
      </c>
      <c r="I1569" t="s">
        <v>48</v>
      </c>
      <c r="J1569" s="33" t="s">
        <v>38</v>
      </c>
      <c r="K1569" t="s">
        <v>42</v>
      </c>
      <c r="L1569" s="33" t="s">
        <v>43</v>
      </c>
      <c r="M1569">
        <v>20</v>
      </c>
      <c r="N1569" s="33">
        <v>40</v>
      </c>
      <c r="O1569" s="49">
        <v>0.14000000000000001</v>
      </c>
      <c r="P1569" s="56">
        <f t="shared" si="24"/>
        <v>112.00000000000001</v>
      </c>
      <c r="Q1569">
        <v>688</v>
      </c>
      <c r="R1569" s="58">
        <v>24</v>
      </c>
      <c r="S1569" s="31">
        <v>712</v>
      </c>
    </row>
    <row r="1570" spans="1:19" x14ac:dyDescent="0.35">
      <c r="A1570" s="52">
        <v>42106</v>
      </c>
      <c r="B1570" s="33" t="s">
        <v>3196</v>
      </c>
      <c r="C1570" t="s">
        <v>3197</v>
      </c>
      <c r="D1570" s="33" t="s">
        <v>26</v>
      </c>
      <c r="E1570" s="33" t="s">
        <v>85</v>
      </c>
      <c r="F1570" s="33" t="s">
        <v>29</v>
      </c>
      <c r="G1570" t="s">
        <v>8</v>
      </c>
      <c r="H1570" s="33" t="s">
        <v>31</v>
      </c>
      <c r="I1570" t="s">
        <v>44</v>
      </c>
      <c r="J1570" s="33" t="s">
        <v>36</v>
      </c>
      <c r="K1570" t="s">
        <v>41</v>
      </c>
      <c r="L1570" s="33" t="s">
        <v>44</v>
      </c>
      <c r="M1570">
        <v>439</v>
      </c>
      <c r="N1570" s="33">
        <v>12</v>
      </c>
      <c r="O1570" s="49">
        <v>0.13</v>
      </c>
      <c r="P1570" s="56">
        <f t="shared" si="24"/>
        <v>684.84</v>
      </c>
      <c r="Q1570">
        <v>4583.16</v>
      </c>
      <c r="R1570" s="58">
        <v>32</v>
      </c>
      <c r="S1570" s="31">
        <v>4615.16</v>
      </c>
    </row>
    <row r="1571" spans="1:19" x14ac:dyDescent="0.35">
      <c r="A1571" s="52">
        <v>43103</v>
      </c>
      <c r="B1571" s="33" t="s">
        <v>3198</v>
      </c>
      <c r="C1571" t="s">
        <v>3199</v>
      </c>
      <c r="D1571" s="33" t="s">
        <v>24</v>
      </c>
      <c r="E1571" s="33" t="s">
        <v>55</v>
      </c>
      <c r="F1571" s="33" t="s">
        <v>27</v>
      </c>
      <c r="G1571" t="s">
        <v>11</v>
      </c>
      <c r="H1571" s="33" t="s">
        <v>31</v>
      </c>
      <c r="I1571" t="s">
        <v>48</v>
      </c>
      <c r="J1571" s="33" t="s">
        <v>34</v>
      </c>
      <c r="K1571" t="s">
        <v>39</v>
      </c>
      <c r="L1571" s="33" t="s">
        <v>45</v>
      </c>
      <c r="M1571">
        <v>270</v>
      </c>
      <c r="N1571" s="33">
        <v>8</v>
      </c>
      <c r="O1571" s="49">
        <v>0.13</v>
      </c>
      <c r="P1571" s="56">
        <f t="shared" si="24"/>
        <v>280.8</v>
      </c>
      <c r="Q1571">
        <v>1879.2</v>
      </c>
      <c r="R1571" s="58">
        <v>45</v>
      </c>
      <c r="S1571" s="31">
        <v>1924.2</v>
      </c>
    </row>
    <row r="1572" spans="1:19" x14ac:dyDescent="0.35">
      <c r="A1572" s="52">
        <v>43769</v>
      </c>
      <c r="B1572" s="33" t="s">
        <v>3200</v>
      </c>
      <c r="C1572" t="s">
        <v>3201</v>
      </c>
      <c r="D1572" s="33" t="s">
        <v>26</v>
      </c>
      <c r="E1572" s="33" t="s">
        <v>106</v>
      </c>
      <c r="F1572" s="33" t="s">
        <v>28</v>
      </c>
      <c r="G1572" t="s">
        <v>6</v>
      </c>
      <c r="H1572" s="33" t="s">
        <v>31</v>
      </c>
      <c r="I1572" t="s">
        <v>47</v>
      </c>
      <c r="J1572" s="33" t="s">
        <v>37</v>
      </c>
      <c r="K1572" t="s">
        <v>42</v>
      </c>
      <c r="L1572" s="33" t="s">
        <v>46</v>
      </c>
      <c r="M1572">
        <v>59</v>
      </c>
      <c r="N1572" s="33">
        <v>15</v>
      </c>
      <c r="O1572" s="49">
        <v>0.16</v>
      </c>
      <c r="P1572" s="56">
        <f t="shared" si="24"/>
        <v>141.6</v>
      </c>
      <c r="Q1572">
        <v>743.4</v>
      </c>
      <c r="R1572" s="58">
        <v>43</v>
      </c>
      <c r="S1572" s="31">
        <v>786.4</v>
      </c>
    </row>
    <row r="1573" spans="1:19" x14ac:dyDescent="0.35">
      <c r="A1573" s="52">
        <v>43597</v>
      </c>
      <c r="B1573" s="33" t="s">
        <v>3202</v>
      </c>
      <c r="C1573" t="s">
        <v>3203</v>
      </c>
      <c r="D1573" s="33" t="s">
        <v>24</v>
      </c>
      <c r="E1573" s="33" t="s">
        <v>115</v>
      </c>
      <c r="F1573" s="33" t="s">
        <v>27</v>
      </c>
      <c r="G1573" t="s">
        <v>7</v>
      </c>
      <c r="H1573" s="33" t="s">
        <v>32</v>
      </c>
      <c r="I1573" t="s">
        <v>44</v>
      </c>
      <c r="J1573" s="33" t="s">
        <v>36</v>
      </c>
      <c r="K1573" t="s">
        <v>42</v>
      </c>
      <c r="L1573" s="33" t="s">
        <v>46</v>
      </c>
      <c r="M1573">
        <v>380</v>
      </c>
      <c r="N1573" s="33">
        <v>15</v>
      </c>
      <c r="O1573" s="49">
        <v>0.14000000000000001</v>
      </c>
      <c r="P1573" s="56">
        <f t="shared" si="24"/>
        <v>798</v>
      </c>
      <c r="Q1573">
        <v>4902</v>
      </c>
      <c r="R1573" s="58">
        <v>33</v>
      </c>
      <c r="S1573" s="31">
        <v>4935</v>
      </c>
    </row>
    <row r="1574" spans="1:19" x14ac:dyDescent="0.35">
      <c r="A1574" s="52">
        <v>43919</v>
      </c>
      <c r="B1574" s="33" t="s">
        <v>3204</v>
      </c>
      <c r="C1574" t="s">
        <v>3205</v>
      </c>
      <c r="D1574" s="33" t="s">
        <v>24</v>
      </c>
      <c r="E1574" s="33" t="s">
        <v>55</v>
      </c>
      <c r="F1574" s="33" t="s">
        <v>27</v>
      </c>
      <c r="G1574" t="s">
        <v>11</v>
      </c>
      <c r="H1574" s="33" t="s">
        <v>30</v>
      </c>
      <c r="I1574" t="s">
        <v>45</v>
      </c>
      <c r="J1574" s="33" t="s">
        <v>34</v>
      </c>
      <c r="K1574" t="s">
        <v>39</v>
      </c>
      <c r="L1574" s="33" t="s">
        <v>46</v>
      </c>
      <c r="M1574">
        <v>223</v>
      </c>
      <c r="N1574" s="33">
        <v>10</v>
      </c>
      <c r="O1574" s="49">
        <v>0.1</v>
      </c>
      <c r="P1574" s="56">
        <f t="shared" si="24"/>
        <v>223</v>
      </c>
      <c r="Q1574">
        <v>2007</v>
      </c>
      <c r="R1574" s="58">
        <v>42</v>
      </c>
      <c r="S1574" s="31">
        <v>2049</v>
      </c>
    </row>
    <row r="1575" spans="1:19" x14ac:dyDescent="0.35">
      <c r="A1575" s="52">
        <v>42266</v>
      </c>
      <c r="B1575" s="33" t="s">
        <v>3206</v>
      </c>
      <c r="C1575" t="s">
        <v>3207</v>
      </c>
      <c r="D1575" s="33" t="s">
        <v>24</v>
      </c>
      <c r="E1575" s="33" t="s">
        <v>85</v>
      </c>
      <c r="F1575" s="33" t="s">
        <v>28</v>
      </c>
      <c r="G1575" t="s">
        <v>11</v>
      </c>
      <c r="H1575" s="33" t="s">
        <v>30</v>
      </c>
      <c r="I1575" t="s">
        <v>48</v>
      </c>
      <c r="J1575" s="33" t="s">
        <v>38</v>
      </c>
      <c r="K1575" t="s">
        <v>41</v>
      </c>
      <c r="L1575" s="33" t="s">
        <v>43</v>
      </c>
      <c r="M1575">
        <v>20</v>
      </c>
      <c r="N1575" s="33">
        <v>32</v>
      </c>
      <c r="O1575" s="49">
        <v>0.18</v>
      </c>
      <c r="P1575" s="56">
        <f t="shared" si="24"/>
        <v>115.19999999999999</v>
      </c>
      <c r="Q1575">
        <v>524.80000000000007</v>
      </c>
      <c r="R1575" s="58">
        <v>24</v>
      </c>
      <c r="S1575" s="31">
        <v>548.80000000000007</v>
      </c>
    </row>
    <row r="1576" spans="1:19" x14ac:dyDescent="0.35">
      <c r="A1576" s="52">
        <v>44309</v>
      </c>
      <c r="B1576" s="33" t="s">
        <v>3208</v>
      </c>
      <c r="C1576" t="s">
        <v>3209</v>
      </c>
      <c r="D1576" s="33" t="s">
        <v>26</v>
      </c>
      <c r="E1576" s="33" t="s">
        <v>78</v>
      </c>
      <c r="F1576" s="33" t="s">
        <v>29</v>
      </c>
      <c r="G1576" t="s">
        <v>7</v>
      </c>
      <c r="H1576" s="33" t="s">
        <v>32</v>
      </c>
      <c r="I1576" t="s">
        <v>47</v>
      </c>
      <c r="J1576" s="33" t="s">
        <v>36</v>
      </c>
      <c r="K1576" t="s">
        <v>39</v>
      </c>
      <c r="L1576" s="33" t="s">
        <v>44</v>
      </c>
      <c r="M1576">
        <v>272</v>
      </c>
      <c r="N1576" s="33">
        <v>6</v>
      </c>
      <c r="O1576" s="49">
        <v>0.08</v>
      </c>
      <c r="P1576" s="56">
        <f t="shared" si="24"/>
        <v>130.56</v>
      </c>
      <c r="Q1576">
        <v>1501.44</v>
      </c>
      <c r="R1576" s="58">
        <v>38</v>
      </c>
      <c r="S1576" s="31">
        <v>1539.44</v>
      </c>
    </row>
    <row r="1577" spans="1:19" x14ac:dyDescent="0.35">
      <c r="A1577" s="52">
        <v>43666</v>
      </c>
      <c r="B1577" s="33" t="s">
        <v>3210</v>
      </c>
      <c r="C1577" t="s">
        <v>3211</v>
      </c>
      <c r="D1577" s="33" t="s">
        <v>26</v>
      </c>
      <c r="E1577" s="33" t="s">
        <v>78</v>
      </c>
      <c r="F1577" s="33" t="s">
        <v>27</v>
      </c>
      <c r="G1577" t="s">
        <v>10</v>
      </c>
      <c r="H1577" s="33" t="s">
        <v>32</v>
      </c>
      <c r="I1577" t="s">
        <v>48</v>
      </c>
      <c r="J1577" s="33" t="s">
        <v>38</v>
      </c>
      <c r="K1577" t="s">
        <v>42</v>
      </c>
      <c r="L1577" s="33" t="s">
        <v>44</v>
      </c>
      <c r="M1577">
        <v>17</v>
      </c>
      <c r="N1577" s="33">
        <v>24</v>
      </c>
      <c r="O1577" s="49">
        <v>0.11</v>
      </c>
      <c r="P1577" s="56">
        <f t="shared" si="24"/>
        <v>44.88</v>
      </c>
      <c r="Q1577">
        <v>363.12</v>
      </c>
      <c r="R1577" s="58">
        <v>48</v>
      </c>
      <c r="S1577" s="31">
        <v>411.12</v>
      </c>
    </row>
    <row r="1578" spans="1:19" x14ac:dyDescent="0.35">
      <c r="A1578" s="52">
        <v>43404</v>
      </c>
      <c r="B1578" s="33" t="s">
        <v>3212</v>
      </c>
      <c r="C1578" t="s">
        <v>3213</v>
      </c>
      <c r="D1578" s="33" t="s">
        <v>25</v>
      </c>
      <c r="E1578" s="33" t="s">
        <v>68</v>
      </c>
      <c r="F1578" s="33" t="s">
        <v>27</v>
      </c>
      <c r="G1578" t="s">
        <v>8</v>
      </c>
      <c r="H1578" s="33" t="s">
        <v>30</v>
      </c>
      <c r="I1578" t="s">
        <v>44</v>
      </c>
      <c r="J1578" s="33" t="s">
        <v>34</v>
      </c>
      <c r="K1578" t="s">
        <v>42</v>
      </c>
      <c r="L1578" s="33" t="s">
        <v>46</v>
      </c>
      <c r="M1578">
        <v>235</v>
      </c>
      <c r="N1578" s="33">
        <v>4</v>
      </c>
      <c r="O1578" s="49">
        <v>0.19</v>
      </c>
      <c r="P1578" s="56">
        <f t="shared" si="24"/>
        <v>178.6</v>
      </c>
      <c r="Q1578">
        <v>761.40000000000009</v>
      </c>
      <c r="R1578" s="58">
        <v>33</v>
      </c>
      <c r="S1578" s="31">
        <v>794.40000000000009</v>
      </c>
    </row>
    <row r="1579" spans="1:19" x14ac:dyDescent="0.35">
      <c r="A1579" s="52">
        <v>42119</v>
      </c>
      <c r="B1579" s="33" t="s">
        <v>3214</v>
      </c>
      <c r="C1579" t="s">
        <v>3215</v>
      </c>
      <c r="D1579" s="33" t="s">
        <v>26</v>
      </c>
      <c r="E1579" s="33" t="s">
        <v>58</v>
      </c>
      <c r="F1579" s="33" t="s">
        <v>28</v>
      </c>
      <c r="G1579" t="s">
        <v>8</v>
      </c>
      <c r="H1579" s="33" t="s">
        <v>30</v>
      </c>
      <c r="I1579" t="s">
        <v>45</v>
      </c>
      <c r="J1579" s="33" t="s">
        <v>37</v>
      </c>
      <c r="K1579" t="s">
        <v>41</v>
      </c>
      <c r="L1579" s="33" t="s">
        <v>43</v>
      </c>
      <c r="M1579">
        <v>97</v>
      </c>
      <c r="N1579" s="33">
        <v>15</v>
      </c>
      <c r="O1579" s="49">
        <v>0.16</v>
      </c>
      <c r="P1579" s="56">
        <f t="shared" si="24"/>
        <v>232.79999999999998</v>
      </c>
      <c r="Q1579">
        <v>1222.2</v>
      </c>
      <c r="R1579" s="58">
        <v>46</v>
      </c>
      <c r="S1579" s="31">
        <v>1268.2</v>
      </c>
    </row>
    <row r="1580" spans="1:19" x14ac:dyDescent="0.35">
      <c r="A1580" s="52">
        <v>43851</v>
      </c>
      <c r="B1580" s="33" t="s">
        <v>3216</v>
      </c>
      <c r="C1580" t="s">
        <v>3217</v>
      </c>
      <c r="D1580" s="33" t="s">
        <v>24</v>
      </c>
      <c r="E1580" s="33" t="s">
        <v>52</v>
      </c>
      <c r="F1580" s="33" t="s">
        <v>29</v>
      </c>
      <c r="G1580" t="s">
        <v>9</v>
      </c>
      <c r="H1580" s="33" t="s">
        <v>32</v>
      </c>
      <c r="I1580" t="s">
        <v>48</v>
      </c>
      <c r="J1580" s="33" t="s">
        <v>37</v>
      </c>
      <c r="K1580" t="s">
        <v>39</v>
      </c>
      <c r="L1580" s="33" t="s">
        <v>43</v>
      </c>
      <c r="M1580">
        <v>46</v>
      </c>
      <c r="N1580" s="33">
        <v>10</v>
      </c>
      <c r="O1580" s="49">
        <v>0.17</v>
      </c>
      <c r="P1580" s="56">
        <f t="shared" si="24"/>
        <v>78.2</v>
      </c>
      <c r="Q1580">
        <v>381.79999999999995</v>
      </c>
      <c r="R1580" s="58">
        <v>20</v>
      </c>
      <c r="S1580" s="31">
        <v>401.79999999999995</v>
      </c>
    </row>
    <row r="1581" spans="1:19" x14ac:dyDescent="0.35">
      <c r="A1581" s="52">
        <v>42799</v>
      </c>
      <c r="B1581" s="33" t="s">
        <v>3218</v>
      </c>
      <c r="C1581" t="s">
        <v>3219</v>
      </c>
      <c r="D1581" s="33" t="s">
        <v>24</v>
      </c>
      <c r="E1581" s="33" t="s">
        <v>63</v>
      </c>
      <c r="F1581" s="33" t="s">
        <v>27</v>
      </c>
      <c r="G1581" t="s">
        <v>6</v>
      </c>
      <c r="H1581" s="33" t="s">
        <v>31</v>
      </c>
      <c r="I1581" t="s">
        <v>43</v>
      </c>
      <c r="J1581" s="33" t="s">
        <v>38</v>
      </c>
      <c r="K1581" t="s">
        <v>40</v>
      </c>
      <c r="L1581" s="33" t="s">
        <v>44</v>
      </c>
      <c r="M1581">
        <v>16</v>
      </c>
      <c r="N1581" s="33">
        <v>24</v>
      </c>
      <c r="O1581" s="49">
        <v>0.17</v>
      </c>
      <c r="P1581" s="56">
        <f t="shared" si="24"/>
        <v>65.28</v>
      </c>
      <c r="Q1581">
        <v>318.71999999999997</v>
      </c>
      <c r="R1581" s="58">
        <v>21</v>
      </c>
      <c r="S1581" s="31">
        <v>339.71999999999997</v>
      </c>
    </row>
    <row r="1582" spans="1:19" x14ac:dyDescent="0.35">
      <c r="A1582" s="52">
        <v>42711</v>
      </c>
      <c r="B1582" s="33" t="s">
        <v>3220</v>
      </c>
      <c r="C1582" t="s">
        <v>3221</v>
      </c>
      <c r="D1582" s="33" t="s">
        <v>26</v>
      </c>
      <c r="E1582" s="33" t="s">
        <v>52</v>
      </c>
      <c r="F1582" s="33" t="s">
        <v>28</v>
      </c>
      <c r="G1582" t="s">
        <v>6</v>
      </c>
      <c r="H1582" s="33" t="s">
        <v>33</v>
      </c>
      <c r="I1582" t="s">
        <v>44</v>
      </c>
      <c r="J1582" s="33" t="s">
        <v>36</v>
      </c>
      <c r="K1582" t="s">
        <v>39</v>
      </c>
      <c r="L1582" s="33" t="s">
        <v>44</v>
      </c>
      <c r="M1582">
        <v>403</v>
      </c>
      <c r="N1582" s="33">
        <v>15</v>
      </c>
      <c r="O1582" s="49">
        <v>0.08</v>
      </c>
      <c r="P1582" s="56">
        <f t="shared" si="24"/>
        <v>483.59999999999997</v>
      </c>
      <c r="Q1582">
        <v>5561.4000000000005</v>
      </c>
      <c r="R1582" s="58">
        <v>24</v>
      </c>
      <c r="S1582" s="31">
        <v>5585.4000000000005</v>
      </c>
    </row>
    <row r="1583" spans="1:19" x14ac:dyDescent="0.35">
      <c r="A1583" s="52">
        <v>42163</v>
      </c>
      <c r="B1583" s="33" t="s">
        <v>3222</v>
      </c>
      <c r="C1583" t="s">
        <v>3223</v>
      </c>
      <c r="D1583" s="33" t="s">
        <v>26</v>
      </c>
      <c r="E1583" s="33" t="s">
        <v>73</v>
      </c>
      <c r="F1583" s="33" t="s">
        <v>29</v>
      </c>
      <c r="G1583" t="s">
        <v>9</v>
      </c>
      <c r="H1583" s="33" t="s">
        <v>32</v>
      </c>
      <c r="I1583" t="s">
        <v>44</v>
      </c>
      <c r="J1583" s="33" t="s">
        <v>38</v>
      </c>
      <c r="K1583" t="s">
        <v>42</v>
      </c>
      <c r="L1583" s="33" t="s">
        <v>43</v>
      </c>
      <c r="M1583">
        <v>10</v>
      </c>
      <c r="N1583" s="33">
        <v>32</v>
      </c>
      <c r="O1583" s="49">
        <v>0.2</v>
      </c>
      <c r="P1583" s="56">
        <f t="shared" si="24"/>
        <v>64</v>
      </c>
      <c r="Q1583">
        <v>256</v>
      </c>
      <c r="R1583" s="58">
        <v>29</v>
      </c>
      <c r="S1583" s="31">
        <v>285</v>
      </c>
    </row>
    <row r="1584" spans="1:19" x14ac:dyDescent="0.35">
      <c r="A1584" s="52">
        <v>44108</v>
      </c>
      <c r="B1584" s="33" t="s">
        <v>3224</v>
      </c>
      <c r="C1584" t="s">
        <v>3225</v>
      </c>
      <c r="D1584" s="33" t="s">
        <v>25</v>
      </c>
      <c r="E1584" s="33" t="s">
        <v>63</v>
      </c>
      <c r="F1584" s="33" t="s">
        <v>27</v>
      </c>
      <c r="G1584" t="s">
        <v>13</v>
      </c>
      <c r="H1584" s="33" t="s">
        <v>32</v>
      </c>
      <c r="I1584" t="s">
        <v>46</v>
      </c>
      <c r="J1584" s="33" t="s">
        <v>34</v>
      </c>
      <c r="K1584" t="s">
        <v>41</v>
      </c>
      <c r="L1584" s="33" t="s">
        <v>44</v>
      </c>
      <c r="M1584">
        <v>230</v>
      </c>
      <c r="N1584" s="33">
        <v>10</v>
      </c>
      <c r="O1584" s="49">
        <v>0.13</v>
      </c>
      <c r="P1584" s="56">
        <f t="shared" si="24"/>
        <v>299</v>
      </c>
      <c r="Q1584">
        <v>2000.9999999999998</v>
      </c>
      <c r="R1584" s="58">
        <v>38</v>
      </c>
      <c r="S1584" s="31">
        <v>2038.9999999999998</v>
      </c>
    </row>
    <row r="1585" spans="1:19" x14ac:dyDescent="0.35">
      <c r="A1585" s="52">
        <v>43064</v>
      </c>
      <c r="B1585" s="33" t="s">
        <v>3226</v>
      </c>
      <c r="C1585" t="s">
        <v>3227</v>
      </c>
      <c r="D1585" s="33" t="s">
        <v>26</v>
      </c>
      <c r="E1585" s="33" t="s">
        <v>85</v>
      </c>
      <c r="F1585" s="33" t="s">
        <v>29</v>
      </c>
      <c r="G1585" t="s">
        <v>8</v>
      </c>
      <c r="H1585" s="33" t="s">
        <v>30</v>
      </c>
      <c r="I1585" t="s">
        <v>47</v>
      </c>
      <c r="J1585" s="33" t="s">
        <v>34</v>
      </c>
      <c r="K1585" t="s">
        <v>41</v>
      </c>
      <c r="L1585" s="33" t="s">
        <v>44</v>
      </c>
      <c r="M1585">
        <v>239</v>
      </c>
      <c r="N1585" s="33">
        <v>4</v>
      </c>
      <c r="O1585" s="49">
        <v>0.16</v>
      </c>
      <c r="P1585" s="56">
        <f t="shared" si="24"/>
        <v>152.96</v>
      </c>
      <c r="Q1585">
        <v>803.04</v>
      </c>
      <c r="R1585" s="58">
        <v>35</v>
      </c>
      <c r="S1585" s="31">
        <v>838.04</v>
      </c>
    </row>
    <row r="1586" spans="1:19" x14ac:dyDescent="0.35">
      <c r="A1586" s="52">
        <v>43206</v>
      </c>
      <c r="B1586" s="33" t="s">
        <v>3228</v>
      </c>
      <c r="C1586" t="s">
        <v>3229</v>
      </c>
      <c r="D1586" s="33" t="s">
        <v>24</v>
      </c>
      <c r="E1586" s="33" t="s">
        <v>58</v>
      </c>
      <c r="F1586" s="33" t="s">
        <v>29</v>
      </c>
      <c r="G1586" t="s">
        <v>9</v>
      </c>
      <c r="H1586" s="33" t="s">
        <v>32</v>
      </c>
      <c r="I1586" t="s">
        <v>43</v>
      </c>
      <c r="J1586" s="33" t="s">
        <v>34</v>
      </c>
      <c r="K1586" t="s">
        <v>41</v>
      </c>
      <c r="L1586" s="33" t="s">
        <v>44</v>
      </c>
      <c r="M1586">
        <v>294</v>
      </c>
      <c r="N1586" s="33">
        <v>10</v>
      </c>
      <c r="O1586" s="49">
        <v>0.13</v>
      </c>
      <c r="P1586" s="56">
        <f t="shared" si="24"/>
        <v>382.2</v>
      </c>
      <c r="Q1586">
        <v>2557.7999999999997</v>
      </c>
      <c r="R1586" s="58">
        <v>27</v>
      </c>
      <c r="S1586" s="31">
        <v>2584.7999999999997</v>
      </c>
    </row>
    <row r="1587" spans="1:19" x14ac:dyDescent="0.35">
      <c r="A1587" s="52">
        <v>42327</v>
      </c>
      <c r="B1587" s="33" t="s">
        <v>3230</v>
      </c>
      <c r="C1587" t="s">
        <v>3231</v>
      </c>
      <c r="D1587" s="33" t="s">
        <v>26</v>
      </c>
      <c r="E1587" s="33" t="s">
        <v>58</v>
      </c>
      <c r="F1587" s="33" t="s">
        <v>27</v>
      </c>
      <c r="G1587" t="s">
        <v>11</v>
      </c>
      <c r="H1587" s="33" t="s">
        <v>32</v>
      </c>
      <c r="I1587" t="s">
        <v>44</v>
      </c>
      <c r="J1587" s="33" t="s">
        <v>35</v>
      </c>
      <c r="K1587" t="s">
        <v>42</v>
      </c>
      <c r="L1587" s="33" t="s">
        <v>46</v>
      </c>
      <c r="M1587">
        <v>1079</v>
      </c>
      <c r="N1587" s="33">
        <v>6</v>
      </c>
      <c r="O1587" s="49">
        <v>0.1</v>
      </c>
      <c r="P1587" s="56">
        <f t="shared" si="24"/>
        <v>647.40000000000009</v>
      </c>
      <c r="Q1587">
        <v>5826.6</v>
      </c>
      <c r="R1587" s="58">
        <v>32</v>
      </c>
      <c r="S1587" s="31">
        <v>5858.6</v>
      </c>
    </row>
    <row r="1588" spans="1:19" x14ac:dyDescent="0.35">
      <c r="A1588" s="52">
        <v>44554</v>
      </c>
      <c r="B1588" s="33" t="s">
        <v>3232</v>
      </c>
      <c r="C1588" t="s">
        <v>3233</v>
      </c>
      <c r="D1588" s="33" t="s">
        <v>24</v>
      </c>
      <c r="E1588" s="33" t="s">
        <v>106</v>
      </c>
      <c r="F1588" s="33" t="s">
        <v>28</v>
      </c>
      <c r="G1588" t="s">
        <v>11</v>
      </c>
      <c r="H1588" s="33" t="s">
        <v>33</v>
      </c>
      <c r="I1588" t="s">
        <v>43</v>
      </c>
      <c r="J1588" s="33" t="s">
        <v>36</v>
      </c>
      <c r="K1588" t="s">
        <v>39</v>
      </c>
      <c r="L1588" s="33" t="s">
        <v>45</v>
      </c>
      <c r="M1588">
        <v>233</v>
      </c>
      <c r="N1588" s="33">
        <v>6</v>
      </c>
      <c r="O1588" s="49">
        <v>0.08</v>
      </c>
      <c r="P1588" s="56">
        <f t="shared" si="24"/>
        <v>111.83999999999999</v>
      </c>
      <c r="Q1588">
        <v>1286.1600000000001</v>
      </c>
      <c r="R1588" s="58">
        <v>44</v>
      </c>
      <c r="S1588" s="31">
        <v>1330.16</v>
      </c>
    </row>
    <row r="1589" spans="1:19" x14ac:dyDescent="0.35">
      <c r="A1589" s="52">
        <v>43629</v>
      </c>
      <c r="B1589" s="33" t="s">
        <v>3234</v>
      </c>
      <c r="C1589" t="s">
        <v>3235</v>
      </c>
      <c r="D1589" s="33" t="s">
        <v>25</v>
      </c>
      <c r="E1589" s="33" t="s">
        <v>115</v>
      </c>
      <c r="F1589" s="33" t="s">
        <v>28</v>
      </c>
      <c r="G1589" t="s">
        <v>6</v>
      </c>
      <c r="H1589" s="33" t="s">
        <v>30</v>
      </c>
      <c r="I1589" t="s">
        <v>48</v>
      </c>
      <c r="J1589" s="33" t="s">
        <v>36</v>
      </c>
      <c r="K1589" t="s">
        <v>42</v>
      </c>
      <c r="L1589" s="33" t="s">
        <v>43</v>
      </c>
      <c r="M1589">
        <v>353</v>
      </c>
      <c r="N1589" s="33">
        <v>12</v>
      </c>
      <c r="O1589" s="49">
        <v>0.15</v>
      </c>
      <c r="P1589" s="56">
        <f t="shared" si="24"/>
        <v>635.4</v>
      </c>
      <c r="Q1589">
        <v>3600.6</v>
      </c>
      <c r="R1589" s="58">
        <v>38</v>
      </c>
      <c r="S1589" s="31">
        <v>3638.6</v>
      </c>
    </row>
    <row r="1590" spans="1:19" x14ac:dyDescent="0.35">
      <c r="A1590" s="52">
        <v>42932</v>
      </c>
      <c r="B1590" s="33" t="s">
        <v>3236</v>
      </c>
      <c r="C1590" t="s">
        <v>3237</v>
      </c>
      <c r="D1590" s="33" t="s">
        <v>26</v>
      </c>
      <c r="E1590" s="33" t="s">
        <v>52</v>
      </c>
      <c r="F1590" s="33" t="s">
        <v>28</v>
      </c>
      <c r="G1590" t="s">
        <v>13</v>
      </c>
      <c r="H1590" s="33" t="s">
        <v>31</v>
      </c>
      <c r="I1590" t="s">
        <v>45</v>
      </c>
      <c r="J1590" s="33" t="s">
        <v>36</v>
      </c>
      <c r="K1590" t="s">
        <v>40</v>
      </c>
      <c r="L1590" s="33" t="s">
        <v>46</v>
      </c>
      <c r="M1590">
        <v>325</v>
      </c>
      <c r="N1590" s="33">
        <v>9</v>
      </c>
      <c r="O1590" s="49">
        <v>0.16</v>
      </c>
      <c r="P1590" s="56">
        <f t="shared" si="24"/>
        <v>468</v>
      </c>
      <c r="Q1590">
        <v>2457</v>
      </c>
      <c r="R1590" s="58">
        <v>48</v>
      </c>
      <c r="S1590" s="31">
        <v>2505</v>
      </c>
    </row>
    <row r="1591" spans="1:19" x14ac:dyDescent="0.35">
      <c r="A1591" s="52">
        <v>44337</v>
      </c>
      <c r="B1591" s="33" t="s">
        <v>3238</v>
      </c>
      <c r="C1591" t="s">
        <v>3239</v>
      </c>
      <c r="D1591" s="33" t="s">
        <v>24</v>
      </c>
      <c r="E1591" s="33" t="s">
        <v>106</v>
      </c>
      <c r="F1591" s="33" t="s">
        <v>29</v>
      </c>
      <c r="G1591" t="s">
        <v>12</v>
      </c>
      <c r="H1591" s="33" t="s">
        <v>32</v>
      </c>
      <c r="I1591" t="s">
        <v>45</v>
      </c>
      <c r="J1591" s="33" t="s">
        <v>34</v>
      </c>
      <c r="K1591" t="s">
        <v>40</v>
      </c>
      <c r="L1591" s="33" t="s">
        <v>45</v>
      </c>
      <c r="M1591">
        <v>200</v>
      </c>
      <c r="N1591" s="33">
        <v>4</v>
      </c>
      <c r="O1591" s="49">
        <v>0.12</v>
      </c>
      <c r="P1591" s="56">
        <f t="shared" si="24"/>
        <v>96</v>
      </c>
      <c r="Q1591">
        <v>704</v>
      </c>
      <c r="R1591" s="58">
        <v>42</v>
      </c>
      <c r="S1591" s="31">
        <v>746</v>
      </c>
    </row>
    <row r="1592" spans="1:19" x14ac:dyDescent="0.35">
      <c r="A1592" s="52">
        <v>42953</v>
      </c>
      <c r="B1592" s="33" t="s">
        <v>3240</v>
      </c>
      <c r="C1592" t="s">
        <v>3241</v>
      </c>
      <c r="D1592" s="33" t="s">
        <v>26</v>
      </c>
      <c r="E1592" s="33" t="s">
        <v>63</v>
      </c>
      <c r="F1592" s="33" t="s">
        <v>29</v>
      </c>
      <c r="G1592" t="s">
        <v>7</v>
      </c>
      <c r="H1592" s="33" t="s">
        <v>30</v>
      </c>
      <c r="I1592" t="s">
        <v>48</v>
      </c>
      <c r="J1592" s="33" t="s">
        <v>38</v>
      </c>
      <c r="K1592" t="s">
        <v>42</v>
      </c>
      <c r="L1592" s="33" t="s">
        <v>44</v>
      </c>
      <c r="M1592">
        <v>14</v>
      </c>
      <c r="N1592" s="33">
        <v>40</v>
      </c>
      <c r="O1592" s="49">
        <v>0.08</v>
      </c>
      <c r="P1592" s="56">
        <f t="shared" si="24"/>
        <v>44.800000000000004</v>
      </c>
      <c r="Q1592">
        <v>515.20000000000005</v>
      </c>
      <c r="R1592" s="58">
        <v>30</v>
      </c>
      <c r="S1592" s="31">
        <v>545.20000000000005</v>
      </c>
    </row>
    <row r="1593" spans="1:19" x14ac:dyDescent="0.35">
      <c r="A1593" s="52">
        <v>43043</v>
      </c>
      <c r="B1593" s="33" t="s">
        <v>3242</v>
      </c>
      <c r="C1593" t="s">
        <v>3243</v>
      </c>
      <c r="D1593" s="33" t="s">
        <v>24</v>
      </c>
      <c r="E1593" s="33" t="s">
        <v>55</v>
      </c>
      <c r="F1593" s="33" t="s">
        <v>29</v>
      </c>
      <c r="G1593" t="s">
        <v>6</v>
      </c>
      <c r="H1593" s="33" t="s">
        <v>31</v>
      </c>
      <c r="I1593" t="s">
        <v>46</v>
      </c>
      <c r="J1593" s="33" t="s">
        <v>37</v>
      </c>
      <c r="K1593" t="s">
        <v>40</v>
      </c>
      <c r="L1593" s="33" t="s">
        <v>45</v>
      </c>
      <c r="M1593">
        <v>24</v>
      </c>
      <c r="N1593" s="33">
        <v>10</v>
      </c>
      <c r="O1593" s="49">
        <v>0.16</v>
      </c>
      <c r="P1593" s="56">
        <f t="shared" si="24"/>
        <v>38.400000000000006</v>
      </c>
      <c r="Q1593">
        <v>201.60000000000002</v>
      </c>
      <c r="R1593" s="58">
        <v>39</v>
      </c>
      <c r="S1593" s="31">
        <v>240.60000000000002</v>
      </c>
    </row>
    <row r="1594" spans="1:19" x14ac:dyDescent="0.35">
      <c r="A1594" s="52">
        <v>44559</v>
      </c>
      <c r="B1594" s="33" t="s">
        <v>3244</v>
      </c>
      <c r="C1594" t="s">
        <v>3245</v>
      </c>
      <c r="D1594" s="33" t="s">
        <v>25</v>
      </c>
      <c r="E1594" s="33" t="s">
        <v>63</v>
      </c>
      <c r="F1594" s="33" t="s">
        <v>27</v>
      </c>
      <c r="G1594" t="s">
        <v>11</v>
      </c>
      <c r="H1594" s="33" t="s">
        <v>32</v>
      </c>
      <c r="I1594" t="s">
        <v>46</v>
      </c>
      <c r="J1594" s="33" t="s">
        <v>36</v>
      </c>
      <c r="K1594" t="s">
        <v>41</v>
      </c>
      <c r="L1594" s="33" t="s">
        <v>43</v>
      </c>
      <c r="M1594">
        <v>290</v>
      </c>
      <c r="N1594" s="33">
        <v>9</v>
      </c>
      <c r="O1594" s="49">
        <v>0.1</v>
      </c>
      <c r="P1594" s="56">
        <f t="shared" si="24"/>
        <v>261</v>
      </c>
      <c r="Q1594">
        <v>2349</v>
      </c>
      <c r="R1594" s="58">
        <v>47</v>
      </c>
      <c r="S1594" s="31">
        <v>2396</v>
      </c>
    </row>
    <row r="1595" spans="1:19" x14ac:dyDescent="0.35">
      <c r="A1595" s="52">
        <v>43729</v>
      </c>
      <c r="B1595" s="33" t="s">
        <v>3246</v>
      </c>
      <c r="C1595" t="s">
        <v>3247</v>
      </c>
      <c r="D1595" s="33" t="s">
        <v>24</v>
      </c>
      <c r="E1595" s="33" t="s">
        <v>58</v>
      </c>
      <c r="F1595" s="33" t="s">
        <v>27</v>
      </c>
      <c r="G1595" t="s">
        <v>11</v>
      </c>
      <c r="H1595" s="33" t="s">
        <v>32</v>
      </c>
      <c r="I1595" t="s">
        <v>43</v>
      </c>
      <c r="J1595" s="33" t="s">
        <v>35</v>
      </c>
      <c r="K1595" t="s">
        <v>40</v>
      </c>
      <c r="L1595" s="33" t="s">
        <v>44</v>
      </c>
      <c r="M1595">
        <v>788</v>
      </c>
      <c r="N1595" s="33">
        <v>8</v>
      </c>
      <c r="O1595" s="49">
        <v>0.09</v>
      </c>
      <c r="P1595" s="56">
        <f t="shared" si="24"/>
        <v>567.36</v>
      </c>
      <c r="Q1595">
        <v>5736.64</v>
      </c>
      <c r="R1595" s="58">
        <v>32</v>
      </c>
      <c r="S1595" s="31">
        <v>5768.64</v>
      </c>
    </row>
    <row r="1596" spans="1:19" x14ac:dyDescent="0.35">
      <c r="A1596" s="52">
        <v>43271</v>
      </c>
      <c r="B1596" s="33" t="s">
        <v>3248</v>
      </c>
      <c r="C1596" t="s">
        <v>3249</v>
      </c>
      <c r="D1596" s="33" t="s">
        <v>24</v>
      </c>
      <c r="E1596" s="33" t="s">
        <v>63</v>
      </c>
      <c r="F1596" s="33" t="s">
        <v>28</v>
      </c>
      <c r="G1596" t="s">
        <v>7</v>
      </c>
      <c r="H1596" s="33" t="s">
        <v>32</v>
      </c>
      <c r="I1596" t="s">
        <v>45</v>
      </c>
      <c r="J1596" s="33" t="s">
        <v>35</v>
      </c>
      <c r="K1596" t="s">
        <v>41</v>
      </c>
      <c r="L1596" s="33" t="s">
        <v>46</v>
      </c>
      <c r="M1596">
        <v>952</v>
      </c>
      <c r="N1596" s="33">
        <v>6</v>
      </c>
      <c r="O1596" s="49">
        <v>0.12</v>
      </c>
      <c r="P1596" s="56">
        <f t="shared" si="24"/>
        <v>685.43999999999994</v>
      </c>
      <c r="Q1596">
        <v>5026.5600000000004</v>
      </c>
      <c r="R1596" s="58">
        <v>45</v>
      </c>
      <c r="S1596" s="31">
        <v>5071.5600000000004</v>
      </c>
    </row>
    <row r="1597" spans="1:19" x14ac:dyDescent="0.35">
      <c r="A1597" s="52">
        <v>43903</v>
      </c>
      <c r="B1597" s="33" t="s">
        <v>3250</v>
      </c>
      <c r="C1597" t="s">
        <v>3251</v>
      </c>
      <c r="D1597" s="33" t="s">
        <v>25</v>
      </c>
      <c r="E1597" s="33" t="s">
        <v>63</v>
      </c>
      <c r="F1597" s="33" t="s">
        <v>28</v>
      </c>
      <c r="G1597" t="s">
        <v>11</v>
      </c>
      <c r="H1597" s="33" t="s">
        <v>32</v>
      </c>
      <c r="I1597" t="s">
        <v>43</v>
      </c>
      <c r="J1597" s="33" t="s">
        <v>35</v>
      </c>
      <c r="K1597" t="s">
        <v>42</v>
      </c>
      <c r="L1597" s="33" t="s">
        <v>44</v>
      </c>
      <c r="M1597">
        <v>1121</v>
      </c>
      <c r="N1597" s="33">
        <v>8</v>
      </c>
      <c r="O1597" s="49">
        <v>0.13</v>
      </c>
      <c r="P1597" s="56">
        <f t="shared" si="24"/>
        <v>1165.8400000000001</v>
      </c>
      <c r="Q1597">
        <v>7802.16</v>
      </c>
      <c r="R1597" s="58">
        <v>38</v>
      </c>
      <c r="S1597" s="31">
        <v>7840.16</v>
      </c>
    </row>
    <row r="1598" spans="1:19" x14ac:dyDescent="0.35">
      <c r="A1598" s="52">
        <v>42453</v>
      </c>
      <c r="B1598" s="33" t="s">
        <v>3252</v>
      </c>
      <c r="C1598" t="s">
        <v>3253</v>
      </c>
      <c r="D1598" s="33" t="s">
        <v>26</v>
      </c>
      <c r="E1598" s="33" t="s">
        <v>63</v>
      </c>
      <c r="F1598" s="33" t="s">
        <v>28</v>
      </c>
      <c r="G1598" t="s">
        <v>12</v>
      </c>
      <c r="H1598" s="33" t="s">
        <v>31</v>
      </c>
      <c r="I1598" t="s">
        <v>47</v>
      </c>
      <c r="J1598" s="33" t="s">
        <v>37</v>
      </c>
      <c r="K1598" t="s">
        <v>39</v>
      </c>
      <c r="L1598" s="33" t="s">
        <v>45</v>
      </c>
      <c r="M1598">
        <v>82</v>
      </c>
      <c r="N1598" s="33">
        <v>25</v>
      </c>
      <c r="O1598" s="49">
        <v>0.14000000000000001</v>
      </c>
      <c r="P1598" s="56">
        <f t="shared" si="24"/>
        <v>287.00000000000006</v>
      </c>
      <c r="Q1598">
        <v>1763</v>
      </c>
      <c r="R1598" s="58">
        <v>29</v>
      </c>
      <c r="S1598" s="31">
        <v>1792</v>
      </c>
    </row>
    <row r="1599" spans="1:19" x14ac:dyDescent="0.35">
      <c r="A1599" s="52">
        <v>43434</v>
      </c>
      <c r="B1599" s="33" t="s">
        <v>3254</v>
      </c>
      <c r="C1599" t="s">
        <v>3255</v>
      </c>
      <c r="D1599" s="33" t="s">
        <v>26</v>
      </c>
      <c r="E1599" s="33" t="s">
        <v>106</v>
      </c>
      <c r="F1599" s="33" t="s">
        <v>29</v>
      </c>
      <c r="G1599" t="s">
        <v>8</v>
      </c>
      <c r="H1599" s="33" t="s">
        <v>31</v>
      </c>
      <c r="I1599" t="s">
        <v>48</v>
      </c>
      <c r="J1599" s="33" t="s">
        <v>35</v>
      </c>
      <c r="K1599" t="s">
        <v>39</v>
      </c>
      <c r="L1599" s="33" t="s">
        <v>45</v>
      </c>
      <c r="M1599">
        <v>1062</v>
      </c>
      <c r="N1599" s="33">
        <v>8</v>
      </c>
      <c r="O1599" s="49">
        <v>0.18</v>
      </c>
      <c r="P1599" s="56">
        <f t="shared" si="24"/>
        <v>1529.28</v>
      </c>
      <c r="Q1599">
        <v>6966.72</v>
      </c>
      <c r="R1599" s="58">
        <v>23</v>
      </c>
      <c r="S1599" s="31">
        <v>6989.72</v>
      </c>
    </row>
    <row r="1600" spans="1:19" x14ac:dyDescent="0.35">
      <c r="A1600" s="52">
        <v>43436</v>
      </c>
      <c r="B1600" s="33" t="s">
        <v>3256</v>
      </c>
      <c r="C1600" t="s">
        <v>3257</v>
      </c>
      <c r="D1600" s="33" t="s">
        <v>26</v>
      </c>
      <c r="E1600" s="33" t="s">
        <v>106</v>
      </c>
      <c r="F1600" s="33" t="s">
        <v>29</v>
      </c>
      <c r="G1600" t="s">
        <v>9</v>
      </c>
      <c r="H1600" s="33" t="s">
        <v>31</v>
      </c>
      <c r="I1600" t="s">
        <v>44</v>
      </c>
      <c r="J1600" s="33" t="s">
        <v>36</v>
      </c>
      <c r="K1600" t="s">
        <v>42</v>
      </c>
      <c r="L1600" s="33" t="s">
        <v>44</v>
      </c>
      <c r="M1600">
        <v>491</v>
      </c>
      <c r="N1600" s="33">
        <v>6</v>
      </c>
      <c r="O1600" s="49">
        <v>0.2</v>
      </c>
      <c r="P1600" s="56">
        <f t="shared" si="24"/>
        <v>589.20000000000005</v>
      </c>
      <c r="Q1600">
        <v>2356.8000000000002</v>
      </c>
      <c r="R1600" s="58">
        <v>34</v>
      </c>
      <c r="S1600" s="31">
        <v>2390.8000000000002</v>
      </c>
    </row>
    <row r="1601" spans="1:19" x14ac:dyDescent="0.35">
      <c r="A1601" s="52">
        <v>43151</v>
      </c>
      <c r="B1601" s="33" t="s">
        <v>3258</v>
      </c>
      <c r="C1601" t="s">
        <v>3259</v>
      </c>
      <c r="D1601" s="33" t="s">
        <v>24</v>
      </c>
      <c r="E1601" s="33" t="s">
        <v>58</v>
      </c>
      <c r="F1601" s="33" t="s">
        <v>27</v>
      </c>
      <c r="G1601" t="s">
        <v>7</v>
      </c>
      <c r="H1601" s="33" t="s">
        <v>30</v>
      </c>
      <c r="I1601" t="s">
        <v>48</v>
      </c>
      <c r="J1601" s="33" t="s">
        <v>36</v>
      </c>
      <c r="K1601" t="s">
        <v>41</v>
      </c>
      <c r="L1601" s="33" t="s">
        <v>43</v>
      </c>
      <c r="M1601">
        <v>302</v>
      </c>
      <c r="N1601" s="33">
        <v>6</v>
      </c>
      <c r="O1601" s="49">
        <v>0.11</v>
      </c>
      <c r="P1601" s="56">
        <f t="shared" si="24"/>
        <v>199.32000000000002</v>
      </c>
      <c r="Q1601">
        <v>1612.68</v>
      </c>
      <c r="R1601" s="58">
        <v>43</v>
      </c>
      <c r="S1601" s="31">
        <v>1655.68</v>
      </c>
    </row>
    <row r="1602" spans="1:19" x14ac:dyDescent="0.35">
      <c r="A1602" s="52">
        <v>42252</v>
      </c>
      <c r="B1602" s="33" t="s">
        <v>3260</v>
      </c>
      <c r="C1602" t="s">
        <v>3261</v>
      </c>
      <c r="D1602" s="33" t="s">
        <v>24</v>
      </c>
      <c r="E1602" s="33" t="s">
        <v>52</v>
      </c>
      <c r="F1602" s="33" t="s">
        <v>28</v>
      </c>
      <c r="G1602" t="s">
        <v>12</v>
      </c>
      <c r="H1602" s="33" t="s">
        <v>33</v>
      </c>
      <c r="I1602" t="s">
        <v>45</v>
      </c>
      <c r="J1602" s="33" t="s">
        <v>35</v>
      </c>
      <c r="K1602" t="s">
        <v>40</v>
      </c>
      <c r="L1602" s="33" t="s">
        <v>45</v>
      </c>
      <c r="M1602">
        <v>708</v>
      </c>
      <c r="N1602" s="33">
        <v>4</v>
      </c>
      <c r="O1602" s="49">
        <v>0.2</v>
      </c>
      <c r="P1602" s="56">
        <f t="shared" si="24"/>
        <v>566.4</v>
      </c>
      <c r="Q1602">
        <v>2265.6</v>
      </c>
      <c r="R1602" s="58">
        <v>36</v>
      </c>
      <c r="S1602" s="31">
        <v>2301.6</v>
      </c>
    </row>
    <row r="1603" spans="1:19" x14ac:dyDescent="0.35">
      <c r="A1603" s="52">
        <v>43945</v>
      </c>
      <c r="B1603" s="33" t="s">
        <v>3262</v>
      </c>
      <c r="C1603" t="s">
        <v>3263</v>
      </c>
      <c r="D1603" s="33" t="s">
        <v>25</v>
      </c>
      <c r="E1603" s="33" t="s">
        <v>52</v>
      </c>
      <c r="F1603" s="33" t="s">
        <v>27</v>
      </c>
      <c r="G1603" t="s">
        <v>12</v>
      </c>
      <c r="H1603" s="33" t="s">
        <v>31</v>
      </c>
      <c r="I1603" t="s">
        <v>45</v>
      </c>
      <c r="J1603" s="33" t="s">
        <v>38</v>
      </c>
      <c r="K1603" t="s">
        <v>41</v>
      </c>
      <c r="L1603" s="33" t="s">
        <v>46</v>
      </c>
      <c r="M1603">
        <v>18</v>
      </c>
      <c r="N1603" s="33">
        <v>16</v>
      </c>
      <c r="O1603" s="49">
        <v>0.17</v>
      </c>
      <c r="P1603" s="56">
        <f t="shared" ref="P1603:P1666" si="25">O1603*N1603*M1603</f>
        <v>48.96</v>
      </c>
      <c r="Q1603">
        <v>239.04</v>
      </c>
      <c r="R1603" s="58">
        <v>39</v>
      </c>
      <c r="S1603" s="31">
        <v>278.03999999999996</v>
      </c>
    </row>
    <row r="1604" spans="1:19" x14ac:dyDescent="0.35">
      <c r="A1604" s="52">
        <v>43146</v>
      </c>
      <c r="B1604" s="33" t="s">
        <v>3264</v>
      </c>
      <c r="C1604" t="s">
        <v>3265</v>
      </c>
      <c r="D1604" s="33" t="s">
        <v>24</v>
      </c>
      <c r="E1604" s="33" t="s">
        <v>55</v>
      </c>
      <c r="F1604" s="33" t="s">
        <v>28</v>
      </c>
      <c r="G1604" t="s">
        <v>9</v>
      </c>
      <c r="H1604" s="33" t="s">
        <v>32</v>
      </c>
      <c r="I1604" t="s">
        <v>48</v>
      </c>
      <c r="J1604" s="33" t="s">
        <v>35</v>
      </c>
      <c r="K1604" t="s">
        <v>41</v>
      </c>
      <c r="L1604" s="33" t="s">
        <v>46</v>
      </c>
      <c r="M1604">
        <v>957</v>
      </c>
      <c r="N1604" s="33">
        <v>6</v>
      </c>
      <c r="O1604" s="49">
        <v>0.15</v>
      </c>
      <c r="P1604" s="56">
        <f t="shared" si="25"/>
        <v>861.3</v>
      </c>
      <c r="Q1604">
        <v>4880.7</v>
      </c>
      <c r="R1604" s="58">
        <v>47</v>
      </c>
      <c r="S1604" s="31">
        <v>4927.7</v>
      </c>
    </row>
    <row r="1605" spans="1:19" x14ac:dyDescent="0.35">
      <c r="A1605" s="52">
        <v>43731</v>
      </c>
      <c r="B1605" s="33" t="s">
        <v>3266</v>
      </c>
      <c r="C1605" t="s">
        <v>3267</v>
      </c>
      <c r="D1605" s="33" t="s">
        <v>26</v>
      </c>
      <c r="E1605" s="33" t="s">
        <v>52</v>
      </c>
      <c r="F1605" s="33" t="s">
        <v>27</v>
      </c>
      <c r="G1605" t="s">
        <v>7</v>
      </c>
      <c r="H1605" s="33" t="s">
        <v>30</v>
      </c>
      <c r="I1605" t="s">
        <v>47</v>
      </c>
      <c r="J1605" s="33" t="s">
        <v>35</v>
      </c>
      <c r="K1605" t="s">
        <v>41</v>
      </c>
      <c r="L1605" s="33" t="s">
        <v>45</v>
      </c>
      <c r="M1605">
        <v>1183</v>
      </c>
      <c r="N1605" s="33">
        <v>8</v>
      </c>
      <c r="O1605" s="49">
        <v>0.19</v>
      </c>
      <c r="P1605" s="56">
        <f t="shared" si="25"/>
        <v>1798.16</v>
      </c>
      <c r="Q1605">
        <v>7665.84</v>
      </c>
      <c r="R1605" s="58">
        <v>49</v>
      </c>
      <c r="S1605" s="31">
        <v>7714.84</v>
      </c>
    </row>
    <row r="1606" spans="1:19" x14ac:dyDescent="0.35">
      <c r="A1606" s="52">
        <v>44078</v>
      </c>
      <c r="B1606" s="33" t="s">
        <v>3268</v>
      </c>
      <c r="C1606" t="s">
        <v>3269</v>
      </c>
      <c r="D1606" s="33" t="s">
        <v>26</v>
      </c>
      <c r="E1606" s="33" t="s">
        <v>63</v>
      </c>
      <c r="F1606" s="33" t="s">
        <v>28</v>
      </c>
      <c r="G1606" t="s">
        <v>7</v>
      </c>
      <c r="H1606" s="33" t="s">
        <v>30</v>
      </c>
      <c r="I1606" t="s">
        <v>44</v>
      </c>
      <c r="J1606" s="33" t="s">
        <v>36</v>
      </c>
      <c r="K1606" t="s">
        <v>41</v>
      </c>
      <c r="L1606" s="33" t="s">
        <v>45</v>
      </c>
      <c r="M1606">
        <v>240</v>
      </c>
      <c r="N1606" s="33">
        <v>6</v>
      </c>
      <c r="O1606" s="49">
        <v>0.12</v>
      </c>
      <c r="P1606" s="56">
        <f t="shared" si="25"/>
        <v>172.79999999999998</v>
      </c>
      <c r="Q1606">
        <v>1267.2</v>
      </c>
      <c r="R1606" s="58">
        <v>41</v>
      </c>
      <c r="S1606" s="31">
        <v>1308.2</v>
      </c>
    </row>
    <row r="1607" spans="1:19" x14ac:dyDescent="0.35">
      <c r="A1607" s="52">
        <v>43708</v>
      </c>
      <c r="B1607" s="33" t="s">
        <v>3270</v>
      </c>
      <c r="C1607" t="s">
        <v>3271</v>
      </c>
      <c r="D1607" s="33" t="s">
        <v>26</v>
      </c>
      <c r="E1607" s="33" t="s">
        <v>68</v>
      </c>
      <c r="F1607" s="33" t="s">
        <v>28</v>
      </c>
      <c r="G1607" t="s">
        <v>7</v>
      </c>
      <c r="H1607" s="33" t="s">
        <v>30</v>
      </c>
      <c r="I1607" t="s">
        <v>47</v>
      </c>
      <c r="J1607" s="33" t="s">
        <v>35</v>
      </c>
      <c r="K1607" t="s">
        <v>39</v>
      </c>
      <c r="L1607" s="33" t="s">
        <v>46</v>
      </c>
      <c r="M1607">
        <v>777</v>
      </c>
      <c r="N1607" s="33">
        <v>8</v>
      </c>
      <c r="O1607" s="49">
        <v>0.11</v>
      </c>
      <c r="P1607" s="56">
        <f t="shared" si="25"/>
        <v>683.76</v>
      </c>
      <c r="Q1607">
        <v>5532.24</v>
      </c>
      <c r="R1607" s="58">
        <v>40</v>
      </c>
      <c r="S1607" s="31">
        <v>5572.24</v>
      </c>
    </row>
    <row r="1608" spans="1:19" x14ac:dyDescent="0.35">
      <c r="A1608" s="52">
        <v>43782</v>
      </c>
      <c r="B1608" s="33" t="s">
        <v>3272</v>
      </c>
      <c r="C1608" t="s">
        <v>3273</v>
      </c>
      <c r="D1608" s="33" t="s">
        <v>24</v>
      </c>
      <c r="E1608" s="33" t="s">
        <v>68</v>
      </c>
      <c r="F1608" s="33" t="s">
        <v>29</v>
      </c>
      <c r="G1608" t="s">
        <v>8</v>
      </c>
      <c r="H1608" s="33" t="s">
        <v>33</v>
      </c>
      <c r="I1608" t="s">
        <v>46</v>
      </c>
      <c r="J1608" s="33" t="s">
        <v>36</v>
      </c>
      <c r="K1608" t="s">
        <v>39</v>
      </c>
      <c r="L1608" s="33" t="s">
        <v>46</v>
      </c>
      <c r="M1608">
        <v>396</v>
      </c>
      <c r="N1608" s="33">
        <v>9</v>
      </c>
      <c r="O1608" s="49">
        <v>0.16</v>
      </c>
      <c r="P1608" s="56">
        <f t="shared" si="25"/>
        <v>570.24</v>
      </c>
      <c r="Q1608">
        <v>2993.7599999999998</v>
      </c>
      <c r="R1608" s="58">
        <v>38</v>
      </c>
      <c r="S1608" s="31">
        <v>3031.7599999999998</v>
      </c>
    </row>
    <row r="1609" spans="1:19" x14ac:dyDescent="0.35">
      <c r="A1609" s="52">
        <v>42743</v>
      </c>
      <c r="B1609" s="33" t="s">
        <v>3274</v>
      </c>
      <c r="C1609" t="s">
        <v>3275</v>
      </c>
      <c r="D1609" s="33" t="s">
        <v>26</v>
      </c>
      <c r="E1609" s="33" t="s">
        <v>55</v>
      </c>
      <c r="F1609" s="33" t="s">
        <v>27</v>
      </c>
      <c r="G1609" t="s">
        <v>13</v>
      </c>
      <c r="H1609" s="33" t="s">
        <v>30</v>
      </c>
      <c r="I1609" t="s">
        <v>44</v>
      </c>
      <c r="J1609" s="33" t="s">
        <v>37</v>
      </c>
      <c r="K1609" t="s">
        <v>41</v>
      </c>
      <c r="L1609" s="33" t="s">
        <v>45</v>
      </c>
      <c r="M1609">
        <v>71</v>
      </c>
      <c r="N1609" s="33">
        <v>25</v>
      </c>
      <c r="O1609" s="49">
        <v>0.19</v>
      </c>
      <c r="P1609" s="56">
        <f t="shared" si="25"/>
        <v>337.25</v>
      </c>
      <c r="Q1609">
        <v>1437.75</v>
      </c>
      <c r="R1609" s="58">
        <v>42</v>
      </c>
      <c r="S1609" s="31">
        <v>1479.75</v>
      </c>
    </row>
    <row r="1610" spans="1:19" x14ac:dyDescent="0.35">
      <c r="A1610" s="52">
        <v>44599</v>
      </c>
      <c r="B1610" s="33" t="s">
        <v>3276</v>
      </c>
      <c r="C1610" t="s">
        <v>3277</v>
      </c>
      <c r="D1610" s="33" t="s">
        <v>25</v>
      </c>
      <c r="E1610" s="33" t="s">
        <v>78</v>
      </c>
      <c r="F1610" s="33" t="s">
        <v>28</v>
      </c>
      <c r="G1610" t="s">
        <v>12</v>
      </c>
      <c r="H1610" s="33" t="s">
        <v>32</v>
      </c>
      <c r="I1610" t="s">
        <v>48</v>
      </c>
      <c r="J1610" s="33" t="s">
        <v>36</v>
      </c>
      <c r="K1610" t="s">
        <v>42</v>
      </c>
      <c r="L1610" s="33" t="s">
        <v>46</v>
      </c>
      <c r="M1610">
        <v>443</v>
      </c>
      <c r="N1610" s="33">
        <v>12</v>
      </c>
      <c r="O1610" s="49">
        <v>0.2</v>
      </c>
      <c r="P1610" s="56">
        <f t="shared" si="25"/>
        <v>1063.2</v>
      </c>
      <c r="Q1610">
        <v>4252.8</v>
      </c>
      <c r="R1610" s="58">
        <v>32</v>
      </c>
      <c r="S1610" s="31">
        <v>4284.8</v>
      </c>
    </row>
    <row r="1611" spans="1:19" x14ac:dyDescent="0.35">
      <c r="A1611" s="52">
        <v>42854</v>
      </c>
      <c r="B1611" s="33" t="s">
        <v>3278</v>
      </c>
      <c r="C1611" t="s">
        <v>3279</v>
      </c>
      <c r="D1611" s="33" t="s">
        <v>24</v>
      </c>
      <c r="E1611" s="33" t="s">
        <v>73</v>
      </c>
      <c r="F1611" s="33" t="s">
        <v>29</v>
      </c>
      <c r="G1611" t="s">
        <v>13</v>
      </c>
      <c r="H1611" s="33" t="s">
        <v>31</v>
      </c>
      <c r="I1611" t="s">
        <v>48</v>
      </c>
      <c r="J1611" s="33" t="s">
        <v>34</v>
      </c>
      <c r="K1611" t="s">
        <v>39</v>
      </c>
      <c r="L1611" s="33" t="s">
        <v>44</v>
      </c>
      <c r="M1611">
        <v>240</v>
      </c>
      <c r="N1611" s="33">
        <v>8</v>
      </c>
      <c r="O1611" s="49">
        <v>0.16</v>
      </c>
      <c r="P1611" s="56">
        <f t="shared" si="25"/>
        <v>307.2</v>
      </c>
      <c r="Q1611">
        <v>1612.8</v>
      </c>
      <c r="R1611" s="58">
        <v>47</v>
      </c>
      <c r="S1611" s="31">
        <v>1659.8</v>
      </c>
    </row>
    <row r="1612" spans="1:19" x14ac:dyDescent="0.35">
      <c r="A1612" s="52">
        <v>42128</v>
      </c>
      <c r="B1612" s="33" t="s">
        <v>3280</v>
      </c>
      <c r="C1612" t="s">
        <v>3281</v>
      </c>
      <c r="D1612" s="33" t="s">
        <v>25</v>
      </c>
      <c r="E1612" s="33" t="s">
        <v>55</v>
      </c>
      <c r="F1612" s="33" t="s">
        <v>28</v>
      </c>
      <c r="G1612" t="s">
        <v>9</v>
      </c>
      <c r="H1612" s="33" t="s">
        <v>30</v>
      </c>
      <c r="I1612" t="s">
        <v>48</v>
      </c>
      <c r="J1612" s="33" t="s">
        <v>34</v>
      </c>
      <c r="K1612" t="s">
        <v>41</v>
      </c>
      <c r="L1612" s="33" t="s">
        <v>43</v>
      </c>
      <c r="M1612">
        <v>290</v>
      </c>
      <c r="N1612" s="33">
        <v>8</v>
      </c>
      <c r="O1612" s="49">
        <v>0.1</v>
      </c>
      <c r="P1612" s="56">
        <f t="shared" si="25"/>
        <v>232</v>
      </c>
      <c r="Q1612">
        <v>2088</v>
      </c>
      <c r="R1612" s="58">
        <v>30</v>
      </c>
      <c r="S1612" s="31">
        <v>2118</v>
      </c>
    </row>
    <row r="1613" spans="1:19" x14ac:dyDescent="0.35">
      <c r="A1613" s="52">
        <v>42731</v>
      </c>
      <c r="B1613" s="33" t="s">
        <v>3282</v>
      </c>
      <c r="C1613" t="s">
        <v>3283</v>
      </c>
      <c r="D1613" s="33" t="s">
        <v>26</v>
      </c>
      <c r="E1613" s="33" t="s">
        <v>78</v>
      </c>
      <c r="F1613" s="33" t="s">
        <v>27</v>
      </c>
      <c r="G1613" t="s">
        <v>11</v>
      </c>
      <c r="H1613" s="33" t="s">
        <v>33</v>
      </c>
      <c r="I1613" t="s">
        <v>44</v>
      </c>
      <c r="J1613" s="33" t="s">
        <v>35</v>
      </c>
      <c r="K1613" t="s">
        <v>39</v>
      </c>
      <c r="L1613" s="33" t="s">
        <v>43</v>
      </c>
      <c r="M1613">
        <v>726</v>
      </c>
      <c r="N1613" s="33">
        <v>10</v>
      </c>
      <c r="O1613" s="49">
        <v>0.08</v>
      </c>
      <c r="P1613" s="56">
        <f t="shared" si="25"/>
        <v>580.80000000000007</v>
      </c>
      <c r="Q1613">
        <v>6679.2000000000007</v>
      </c>
      <c r="R1613" s="58">
        <v>35</v>
      </c>
      <c r="S1613" s="31">
        <v>6714.2000000000007</v>
      </c>
    </row>
    <row r="1614" spans="1:19" x14ac:dyDescent="0.35">
      <c r="A1614" s="52">
        <v>44521</v>
      </c>
      <c r="B1614" s="33" t="s">
        <v>3284</v>
      </c>
      <c r="C1614" t="s">
        <v>3285</v>
      </c>
      <c r="D1614" s="33" t="s">
        <v>24</v>
      </c>
      <c r="E1614" s="33" t="s">
        <v>52</v>
      </c>
      <c r="F1614" s="33" t="s">
        <v>29</v>
      </c>
      <c r="G1614" t="s">
        <v>8</v>
      </c>
      <c r="H1614" s="33" t="s">
        <v>32</v>
      </c>
      <c r="I1614" t="s">
        <v>44</v>
      </c>
      <c r="J1614" s="33" t="s">
        <v>35</v>
      </c>
      <c r="K1614" t="s">
        <v>41</v>
      </c>
      <c r="L1614" s="33" t="s">
        <v>43</v>
      </c>
      <c r="M1614">
        <v>1086</v>
      </c>
      <c r="N1614" s="33">
        <v>4</v>
      </c>
      <c r="O1614" s="49">
        <v>0.1</v>
      </c>
      <c r="P1614" s="56">
        <f t="shared" si="25"/>
        <v>434.40000000000003</v>
      </c>
      <c r="Q1614">
        <v>3909.6</v>
      </c>
      <c r="R1614" s="58">
        <v>38</v>
      </c>
      <c r="S1614" s="31">
        <v>3947.6</v>
      </c>
    </row>
    <row r="1615" spans="1:19" x14ac:dyDescent="0.35">
      <c r="A1615" s="52">
        <v>43362</v>
      </c>
      <c r="B1615" s="33" t="s">
        <v>3286</v>
      </c>
      <c r="C1615" t="s">
        <v>3287</v>
      </c>
      <c r="D1615" s="33" t="s">
        <v>25</v>
      </c>
      <c r="E1615" s="33" t="s">
        <v>55</v>
      </c>
      <c r="F1615" s="33" t="s">
        <v>28</v>
      </c>
      <c r="G1615" t="s">
        <v>11</v>
      </c>
      <c r="H1615" s="33" t="s">
        <v>32</v>
      </c>
      <c r="I1615" t="s">
        <v>44</v>
      </c>
      <c r="J1615" s="33" t="s">
        <v>34</v>
      </c>
      <c r="K1615" t="s">
        <v>39</v>
      </c>
      <c r="L1615" s="33" t="s">
        <v>43</v>
      </c>
      <c r="M1615">
        <v>295</v>
      </c>
      <c r="N1615" s="33">
        <v>6</v>
      </c>
      <c r="O1615" s="49">
        <v>0.13</v>
      </c>
      <c r="P1615" s="56">
        <f t="shared" si="25"/>
        <v>230.1</v>
      </c>
      <c r="Q1615">
        <v>1539.8999999999999</v>
      </c>
      <c r="R1615" s="58">
        <v>20</v>
      </c>
      <c r="S1615" s="31">
        <v>1559.8999999999999</v>
      </c>
    </row>
    <row r="1616" spans="1:19" x14ac:dyDescent="0.35">
      <c r="A1616" s="52">
        <v>44189</v>
      </c>
      <c r="B1616" s="33" t="s">
        <v>3288</v>
      </c>
      <c r="C1616" t="s">
        <v>3289</v>
      </c>
      <c r="D1616" s="33" t="s">
        <v>26</v>
      </c>
      <c r="E1616" s="33" t="s">
        <v>106</v>
      </c>
      <c r="F1616" s="33" t="s">
        <v>29</v>
      </c>
      <c r="G1616" t="s">
        <v>6</v>
      </c>
      <c r="H1616" s="33" t="s">
        <v>33</v>
      </c>
      <c r="I1616" t="s">
        <v>44</v>
      </c>
      <c r="J1616" s="33" t="s">
        <v>34</v>
      </c>
      <c r="K1616" t="s">
        <v>42</v>
      </c>
      <c r="L1616" s="33" t="s">
        <v>45</v>
      </c>
      <c r="M1616">
        <v>241</v>
      </c>
      <c r="N1616" s="33">
        <v>10</v>
      </c>
      <c r="O1616" s="49">
        <v>0.1</v>
      </c>
      <c r="P1616" s="56">
        <f t="shared" si="25"/>
        <v>241</v>
      </c>
      <c r="Q1616">
        <v>2169</v>
      </c>
      <c r="R1616" s="58">
        <v>34</v>
      </c>
      <c r="S1616" s="31">
        <v>2203</v>
      </c>
    </row>
    <row r="1617" spans="1:19" x14ac:dyDescent="0.35">
      <c r="A1617" s="52">
        <v>43057</v>
      </c>
      <c r="B1617" s="33" t="s">
        <v>3290</v>
      </c>
      <c r="C1617" t="s">
        <v>3291</v>
      </c>
      <c r="D1617" s="33" t="s">
        <v>24</v>
      </c>
      <c r="E1617" s="33" t="s">
        <v>78</v>
      </c>
      <c r="F1617" s="33" t="s">
        <v>27</v>
      </c>
      <c r="G1617" t="s">
        <v>10</v>
      </c>
      <c r="H1617" s="33" t="s">
        <v>32</v>
      </c>
      <c r="I1617" t="s">
        <v>47</v>
      </c>
      <c r="J1617" s="33" t="s">
        <v>37</v>
      </c>
      <c r="K1617" t="s">
        <v>39</v>
      </c>
      <c r="L1617" s="33" t="s">
        <v>43</v>
      </c>
      <c r="M1617">
        <v>58</v>
      </c>
      <c r="N1617" s="33">
        <v>20</v>
      </c>
      <c r="O1617" s="49">
        <v>0.18</v>
      </c>
      <c r="P1617" s="56">
        <f t="shared" si="25"/>
        <v>208.79999999999998</v>
      </c>
      <c r="Q1617">
        <v>951.20000000000016</v>
      </c>
      <c r="R1617" s="58">
        <v>29</v>
      </c>
      <c r="S1617" s="31">
        <v>980.20000000000016</v>
      </c>
    </row>
    <row r="1618" spans="1:19" x14ac:dyDescent="0.35">
      <c r="A1618" s="52">
        <v>42739</v>
      </c>
      <c r="B1618" s="33" t="s">
        <v>3292</v>
      </c>
      <c r="C1618" t="s">
        <v>3293</v>
      </c>
      <c r="D1618" s="33" t="s">
        <v>24</v>
      </c>
      <c r="E1618" s="33" t="s">
        <v>106</v>
      </c>
      <c r="F1618" s="33" t="s">
        <v>29</v>
      </c>
      <c r="G1618" t="s">
        <v>7</v>
      </c>
      <c r="H1618" s="33" t="s">
        <v>30</v>
      </c>
      <c r="I1618" t="s">
        <v>45</v>
      </c>
      <c r="J1618" s="33" t="s">
        <v>34</v>
      </c>
      <c r="K1618" t="s">
        <v>40</v>
      </c>
      <c r="L1618" s="33" t="s">
        <v>44</v>
      </c>
      <c r="M1618">
        <v>218</v>
      </c>
      <c r="N1618" s="33">
        <v>4</v>
      </c>
      <c r="O1618" s="49">
        <v>0.08</v>
      </c>
      <c r="P1618" s="56">
        <f t="shared" si="25"/>
        <v>69.760000000000005</v>
      </c>
      <c r="Q1618">
        <v>802.24</v>
      </c>
      <c r="R1618" s="58">
        <v>39</v>
      </c>
      <c r="S1618" s="31">
        <v>841.24</v>
      </c>
    </row>
    <row r="1619" spans="1:19" x14ac:dyDescent="0.35">
      <c r="A1619" s="52">
        <v>44465</v>
      </c>
      <c r="B1619" s="33" t="s">
        <v>3294</v>
      </c>
      <c r="C1619" t="s">
        <v>3295</v>
      </c>
      <c r="D1619" s="33" t="s">
        <v>26</v>
      </c>
      <c r="E1619" s="33" t="s">
        <v>78</v>
      </c>
      <c r="F1619" s="33" t="s">
        <v>27</v>
      </c>
      <c r="G1619" t="s">
        <v>7</v>
      </c>
      <c r="H1619" s="33" t="s">
        <v>32</v>
      </c>
      <c r="I1619" t="s">
        <v>45</v>
      </c>
      <c r="J1619" s="33" t="s">
        <v>38</v>
      </c>
      <c r="K1619" t="s">
        <v>42</v>
      </c>
      <c r="L1619" s="33" t="s">
        <v>43</v>
      </c>
      <c r="M1619">
        <v>14</v>
      </c>
      <c r="N1619" s="33">
        <v>32</v>
      </c>
      <c r="O1619" s="49">
        <v>0.09</v>
      </c>
      <c r="P1619" s="56">
        <f t="shared" si="25"/>
        <v>40.32</v>
      </c>
      <c r="Q1619">
        <v>407.68</v>
      </c>
      <c r="R1619" s="58">
        <v>25</v>
      </c>
      <c r="S1619" s="31">
        <v>432.68</v>
      </c>
    </row>
    <row r="1620" spans="1:19" x14ac:dyDescent="0.35">
      <c r="A1620" s="52">
        <v>43329</v>
      </c>
      <c r="B1620" s="33" t="s">
        <v>3296</v>
      </c>
      <c r="C1620" t="s">
        <v>3297</v>
      </c>
      <c r="D1620" s="33" t="s">
        <v>24</v>
      </c>
      <c r="E1620" s="33" t="s">
        <v>85</v>
      </c>
      <c r="F1620" s="33" t="s">
        <v>29</v>
      </c>
      <c r="G1620" t="s">
        <v>7</v>
      </c>
      <c r="H1620" s="33" t="s">
        <v>31</v>
      </c>
      <c r="I1620" t="s">
        <v>43</v>
      </c>
      <c r="J1620" s="33" t="s">
        <v>34</v>
      </c>
      <c r="K1620" t="s">
        <v>42</v>
      </c>
      <c r="L1620" s="33" t="s">
        <v>45</v>
      </c>
      <c r="M1620">
        <v>277</v>
      </c>
      <c r="N1620" s="33">
        <v>6</v>
      </c>
      <c r="O1620" s="49">
        <v>0.09</v>
      </c>
      <c r="P1620" s="56">
        <f t="shared" si="25"/>
        <v>149.58000000000001</v>
      </c>
      <c r="Q1620">
        <v>1512.42</v>
      </c>
      <c r="R1620" s="58">
        <v>29</v>
      </c>
      <c r="S1620" s="31">
        <v>1541.42</v>
      </c>
    </row>
    <row r="1621" spans="1:19" x14ac:dyDescent="0.35">
      <c r="A1621" s="52">
        <v>42748</v>
      </c>
      <c r="B1621" s="33" t="s">
        <v>3298</v>
      </c>
      <c r="C1621" t="s">
        <v>3299</v>
      </c>
      <c r="D1621" s="33" t="s">
        <v>26</v>
      </c>
      <c r="E1621" s="33" t="s">
        <v>52</v>
      </c>
      <c r="F1621" s="33" t="s">
        <v>27</v>
      </c>
      <c r="G1621" t="s">
        <v>11</v>
      </c>
      <c r="H1621" s="33" t="s">
        <v>33</v>
      </c>
      <c r="I1621" t="s">
        <v>48</v>
      </c>
      <c r="J1621" s="33" t="s">
        <v>35</v>
      </c>
      <c r="K1621" t="s">
        <v>41</v>
      </c>
      <c r="L1621" s="33" t="s">
        <v>43</v>
      </c>
      <c r="M1621">
        <v>1045</v>
      </c>
      <c r="N1621" s="33">
        <v>4</v>
      </c>
      <c r="O1621" s="49">
        <v>0.19</v>
      </c>
      <c r="P1621" s="56">
        <f t="shared" si="25"/>
        <v>794.2</v>
      </c>
      <c r="Q1621">
        <v>3385.8</v>
      </c>
      <c r="R1621" s="58">
        <v>27</v>
      </c>
      <c r="S1621" s="31">
        <v>3412.8</v>
      </c>
    </row>
    <row r="1622" spans="1:19" x14ac:dyDescent="0.35">
      <c r="A1622" s="52">
        <v>44057</v>
      </c>
      <c r="B1622" s="33" t="s">
        <v>3300</v>
      </c>
      <c r="C1622" t="s">
        <v>3301</v>
      </c>
      <c r="D1622" s="33" t="s">
        <v>26</v>
      </c>
      <c r="E1622" s="33" t="s">
        <v>115</v>
      </c>
      <c r="F1622" s="33" t="s">
        <v>29</v>
      </c>
      <c r="G1622" t="s">
        <v>9</v>
      </c>
      <c r="H1622" s="33" t="s">
        <v>32</v>
      </c>
      <c r="I1622" t="s">
        <v>46</v>
      </c>
      <c r="J1622" s="33" t="s">
        <v>37</v>
      </c>
      <c r="K1622" t="s">
        <v>40</v>
      </c>
      <c r="L1622" s="33" t="s">
        <v>44</v>
      </c>
      <c r="M1622">
        <v>36</v>
      </c>
      <c r="N1622" s="33">
        <v>25</v>
      </c>
      <c r="O1622" s="49">
        <v>0.2</v>
      </c>
      <c r="P1622" s="56">
        <f t="shared" si="25"/>
        <v>180</v>
      </c>
      <c r="Q1622">
        <v>720</v>
      </c>
      <c r="R1622" s="58">
        <v>24</v>
      </c>
      <c r="S1622" s="31">
        <v>744</v>
      </c>
    </row>
    <row r="1623" spans="1:19" x14ac:dyDescent="0.35">
      <c r="A1623" s="52">
        <v>42916</v>
      </c>
      <c r="B1623" s="33" t="s">
        <v>3302</v>
      </c>
      <c r="C1623" t="s">
        <v>3303</v>
      </c>
      <c r="D1623" s="33" t="s">
        <v>25</v>
      </c>
      <c r="E1623" s="33" t="s">
        <v>73</v>
      </c>
      <c r="F1623" s="33" t="s">
        <v>29</v>
      </c>
      <c r="G1623" t="s">
        <v>10</v>
      </c>
      <c r="H1623" s="33" t="s">
        <v>30</v>
      </c>
      <c r="I1623" t="s">
        <v>45</v>
      </c>
      <c r="J1623" s="33" t="s">
        <v>38</v>
      </c>
      <c r="K1623" t="s">
        <v>42</v>
      </c>
      <c r="L1623" s="33" t="s">
        <v>43</v>
      </c>
      <c r="M1623">
        <v>12</v>
      </c>
      <c r="N1623" s="33">
        <v>32</v>
      </c>
      <c r="O1623" s="49">
        <v>0.12</v>
      </c>
      <c r="P1623" s="56">
        <f t="shared" si="25"/>
        <v>46.08</v>
      </c>
      <c r="Q1623">
        <v>337.92</v>
      </c>
      <c r="R1623" s="58">
        <v>39</v>
      </c>
      <c r="S1623" s="31">
        <v>376.92</v>
      </c>
    </row>
    <row r="1624" spans="1:19" x14ac:dyDescent="0.35">
      <c r="A1624" s="52">
        <v>42540</v>
      </c>
      <c r="B1624" s="33" t="s">
        <v>3304</v>
      </c>
      <c r="C1624" t="s">
        <v>3305</v>
      </c>
      <c r="D1624" s="33" t="s">
        <v>25</v>
      </c>
      <c r="E1624" s="33" t="s">
        <v>73</v>
      </c>
      <c r="F1624" s="33" t="s">
        <v>29</v>
      </c>
      <c r="G1624" t="s">
        <v>12</v>
      </c>
      <c r="H1624" s="33" t="s">
        <v>33</v>
      </c>
      <c r="I1624" t="s">
        <v>46</v>
      </c>
      <c r="J1624" s="33" t="s">
        <v>37</v>
      </c>
      <c r="K1624" t="s">
        <v>40</v>
      </c>
      <c r="L1624" s="33" t="s">
        <v>44</v>
      </c>
      <c r="M1624">
        <v>62</v>
      </c>
      <c r="N1624" s="33">
        <v>20</v>
      </c>
      <c r="O1624" s="49">
        <v>0.2</v>
      </c>
      <c r="P1624" s="56">
        <f t="shared" si="25"/>
        <v>248</v>
      </c>
      <c r="Q1624">
        <v>992</v>
      </c>
      <c r="R1624" s="58">
        <v>43</v>
      </c>
      <c r="S1624" s="31">
        <v>1035</v>
      </c>
    </row>
    <row r="1625" spans="1:19" x14ac:dyDescent="0.35">
      <c r="A1625" s="52">
        <v>42688</v>
      </c>
      <c r="B1625" s="33" t="s">
        <v>3306</v>
      </c>
      <c r="C1625" t="s">
        <v>3307</v>
      </c>
      <c r="D1625" s="33" t="s">
        <v>24</v>
      </c>
      <c r="E1625" s="33" t="s">
        <v>106</v>
      </c>
      <c r="F1625" s="33" t="s">
        <v>29</v>
      </c>
      <c r="G1625" t="s">
        <v>9</v>
      </c>
      <c r="H1625" s="33" t="s">
        <v>30</v>
      </c>
      <c r="I1625" t="s">
        <v>48</v>
      </c>
      <c r="J1625" s="33" t="s">
        <v>35</v>
      </c>
      <c r="K1625" t="s">
        <v>39</v>
      </c>
      <c r="L1625" s="33" t="s">
        <v>46</v>
      </c>
      <c r="M1625">
        <v>963</v>
      </c>
      <c r="N1625" s="33">
        <v>4</v>
      </c>
      <c r="O1625" s="49">
        <v>0.11</v>
      </c>
      <c r="P1625" s="56">
        <f t="shared" si="25"/>
        <v>423.72</v>
      </c>
      <c r="Q1625">
        <v>3428.28</v>
      </c>
      <c r="R1625" s="58">
        <v>50</v>
      </c>
      <c r="S1625" s="31">
        <v>3478.28</v>
      </c>
    </row>
    <row r="1626" spans="1:19" x14ac:dyDescent="0.35">
      <c r="A1626" s="52">
        <v>43823</v>
      </c>
      <c r="B1626" s="33" t="s">
        <v>3308</v>
      </c>
      <c r="C1626" t="s">
        <v>3309</v>
      </c>
      <c r="D1626" s="33" t="s">
        <v>24</v>
      </c>
      <c r="E1626" s="33" t="s">
        <v>58</v>
      </c>
      <c r="F1626" s="33" t="s">
        <v>27</v>
      </c>
      <c r="G1626" t="s">
        <v>8</v>
      </c>
      <c r="H1626" s="33" t="s">
        <v>32</v>
      </c>
      <c r="I1626" t="s">
        <v>46</v>
      </c>
      <c r="J1626" s="33" t="s">
        <v>36</v>
      </c>
      <c r="K1626" t="s">
        <v>42</v>
      </c>
      <c r="L1626" s="33" t="s">
        <v>43</v>
      </c>
      <c r="M1626">
        <v>500</v>
      </c>
      <c r="N1626" s="33">
        <v>9</v>
      </c>
      <c r="O1626" s="49">
        <v>0.1</v>
      </c>
      <c r="P1626" s="56">
        <f t="shared" si="25"/>
        <v>450</v>
      </c>
      <c r="Q1626">
        <v>4050</v>
      </c>
      <c r="R1626" s="58">
        <v>20</v>
      </c>
      <c r="S1626" s="31">
        <v>4070</v>
      </c>
    </row>
    <row r="1627" spans="1:19" x14ac:dyDescent="0.35">
      <c r="A1627" s="52">
        <v>42409</v>
      </c>
      <c r="B1627" s="33" t="s">
        <v>3310</v>
      </c>
      <c r="C1627" t="s">
        <v>3311</v>
      </c>
      <c r="D1627" s="33" t="s">
        <v>26</v>
      </c>
      <c r="E1627" s="33" t="s">
        <v>73</v>
      </c>
      <c r="F1627" s="33" t="s">
        <v>28</v>
      </c>
      <c r="G1627" t="s">
        <v>12</v>
      </c>
      <c r="H1627" s="33" t="s">
        <v>33</v>
      </c>
      <c r="I1627" t="s">
        <v>47</v>
      </c>
      <c r="J1627" s="33" t="s">
        <v>37</v>
      </c>
      <c r="K1627" t="s">
        <v>41</v>
      </c>
      <c r="L1627" s="33" t="s">
        <v>46</v>
      </c>
      <c r="M1627">
        <v>37</v>
      </c>
      <c r="N1627" s="33">
        <v>15</v>
      </c>
      <c r="O1627" s="49">
        <v>0.08</v>
      </c>
      <c r="P1627" s="56">
        <f t="shared" si="25"/>
        <v>44.4</v>
      </c>
      <c r="Q1627">
        <v>510.6</v>
      </c>
      <c r="R1627" s="58">
        <v>28</v>
      </c>
      <c r="S1627" s="31">
        <v>538.6</v>
      </c>
    </row>
    <row r="1628" spans="1:19" x14ac:dyDescent="0.35">
      <c r="A1628" s="52">
        <v>42238</v>
      </c>
      <c r="B1628" s="33" t="s">
        <v>3312</v>
      </c>
      <c r="C1628" t="s">
        <v>3313</v>
      </c>
      <c r="D1628" s="33" t="s">
        <v>24</v>
      </c>
      <c r="E1628" s="33" t="s">
        <v>106</v>
      </c>
      <c r="F1628" s="33" t="s">
        <v>27</v>
      </c>
      <c r="G1628" t="s">
        <v>10</v>
      </c>
      <c r="H1628" s="33" t="s">
        <v>32</v>
      </c>
      <c r="I1628" t="s">
        <v>44</v>
      </c>
      <c r="J1628" s="33" t="s">
        <v>36</v>
      </c>
      <c r="K1628" t="s">
        <v>39</v>
      </c>
      <c r="L1628" s="33" t="s">
        <v>43</v>
      </c>
      <c r="M1628">
        <v>402</v>
      </c>
      <c r="N1628" s="33">
        <v>9</v>
      </c>
      <c r="O1628" s="49">
        <v>0.11</v>
      </c>
      <c r="P1628" s="56">
        <f t="shared" si="25"/>
        <v>397.98</v>
      </c>
      <c r="Q1628">
        <v>3220.02</v>
      </c>
      <c r="R1628" s="58">
        <v>41</v>
      </c>
      <c r="S1628" s="31">
        <v>3261.02</v>
      </c>
    </row>
    <row r="1629" spans="1:19" x14ac:dyDescent="0.35">
      <c r="A1629" s="52">
        <v>43032</v>
      </c>
      <c r="B1629" s="33" t="s">
        <v>3314</v>
      </c>
      <c r="C1629" t="s">
        <v>3315</v>
      </c>
      <c r="D1629" s="33" t="s">
        <v>26</v>
      </c>
      <c r="E1629" s="33" t="s">
        <v>115</v>
      </c>
      <c r="F1629" s="33" t="s">
        <v>27</v>
      </c>
      <c r="G1629" t="s">
        <v>12</v>
      </c>
      <c r="H1629" s="33" t="s">
        <v>31</v>
      </c>
      <c r="I1629" t="s">
        <v>43</v>
      </c>
      <c r="J1629" s="33" t="s">
        <v>35</v>
      </c>
      <c r="K1629" t="s">
        <v>40</v>
      </c>
      <c r="L1629" s="33" t="s">
        <v>43</v>
      </c>
      <c r="M1629">
        <v>898</v>
      </c>
      <c r="N1629" s="33">
        <v>8</v>
      </c>
      <c r="O1629" s="49">
        <v>0.11</v>
      </c>
      <c r="P1629" s="56">
        <f t="shared" si="25"/>
        <v>790.24</v>
      </c>
      <c r="Q1629">
        <v>6393.76</v>
      </c>
      <c r="R1629" s="58">
        <v>21</v>
      </c>
      <c r="S1629" s="31">
        <v>6414.76</v>
      </c>
    </row>
    <row r="1630" spans="1:19" x14ac:dyDescent="0.35">
      <c r="A1630" s="52">
        <v>42278</v>
      </c>
      <c r="B1630" s="33" t="s">
        <v>3316</v>
      </c>
      <c r="C1630" t="s">
        <v>3317</v>
      </c>
      <c r="D1630" s="33" t="s">
        <v>24</v>
      </c>
      <c r="E1630" s="33" t="s">
        <v>58</v>
      </c>
      <c r="F1630" s="33" t="s">
        <v>27</v>
      </c>
      <c r="G1630" t="s">
        <v>13</v>
      </c>
      <c r="H1630" s="33" t="s">
        <v>30</v>
      </c>
      <c r="I1630" t="s">
        <v>43</v>
      </c>
      <c r="J1630" s="33" t="s">
        <v>38</v>
      </c>
      <c r="K1630" t="s">
        <v>42</v>
      </c>
      <c r="L1630" s="33" t="s">
        <v>43</v>
      </c>
      <c r="M1630">
        <v>14</v>
      </c>
      <c r="N1630" s="33">
        <v>32</v>
      </c>
      <c r="O1630" s="49">
        <v>0.14000000000000001</v>
      </c>
      <c r="P1630" s="56">
        <f t="shared" si="25"/>
        <v>62.720000000000006</v>
      </c>
      <c r="Q1630">
        <v>385.28</v>
      </c>
      <c r="R1630" s="58">
        <v>49</v>
      </c>
      <c r="S1630" s="31">
        <v>434.28</v>
      </c>
    </row>
    <row r="1631" spans="1:19" x14ac:dyDescent="0.35">
      <c r="A1631" s="52">
        <v>42600</v>
      </c>
      <c r="B1631" s="33" t="s">
        <v>3318</v>
      </c>
      <c r="C1631" t="s">
        <v>3319</v>
      </c>
      <c r="D1631" s="33" t="s">
        <v>25</v>
      </c>
      <c r="E1631" s="33" t="s">
        <v>106</v>
      </c>
      <c r="F1631" s="33" t="s">
        <v>27</v>
      </c>
      <c r="G1631" t="s">
        <v>10</v>
      </c>
      <c r="H1631" s="33" t="s">
        <v>33</v>
      </c>
      <c r="I1631" t="s">
        <v>45</v>
      </c>
      <c r="J1631" s="33" t="s">
        <v>35</v>
      </c>
      <c r="K1631" t="s">
        <v>42</v>
      </c>
      <c r="L1631" s="33" t="s">
        <v>44</v>
      </c>
      <c r="M1631">
        <v>843</v>
      </c>
      <c r="N1631" s="33">
        <v>10</v>
      </c>
      <c r="O1631" s="49">
        <v>0.2</v>
      </c>
      <c r="P1631" s="56">
        <f t="shared" si="25"/>
        <v>1686</v>
      </c>
      <c r="Q1631">
        <v>6744</v>
      </c>
      <c r="R1631" s="58">
        <v>50</v>
      </c>
      <c r="S1631" s="31">
        <v>6794</v>
      </c>
    </row>
    <row r="1632" spans="1:19" x14ac:dyDescent="0.35">
      <c r="A1632" s="52">
        <v>43300</v>
      </c>
      <c r="B1632" s="33" t="s">
        <v>3320</v>
      </c>
      <c r="C1632" t="s">
        <v>3321</v>
      </c>
      <c r="D1632" s="33" t="s">
        <v>24</v>
      </c>
      <c r="E1632" s="33" t="s">
        <v>55</v>
      </c>
      <c r="F1632" s="33" t="s">
        <v>29</v>
      </c>
      <c r="G1632" t="s">
        <v>10</v>
      </c>
      <c r="H1632" s="33" t="s">
        <v>30</v>
      </c>
      <c r="I1632" t="s">
        <v>46</v>
      </c>
      <c r="J1632" s="33" t="s">
        <v>34</v>
      </c>
      <c r="K1632" t="s">
        <v>40</v>
      </c>
      <c r="L1632" s="33" t="s">
        <v>46</v>
      </c>
      <c r="M1632">
        <v>222</v>
      </c>
      <c r="N1632" s="33">
        <v>6</v>
      </c>
      <c r="O1632" s="49">
        <v>0.13</v>
      </c>
      <c r="P1632" s="56">
        <f t="shared" si="25"/>
        <v>173.16</v>
      </c>
      <c r="Q1632">
        <v>1158.8399999999999</v>
      </c>
      <c r="R1632" s="58">
        <v>20</v>
      </c>
      <c r="S1632" s="31">
        <v>1178.8399999999999</v>
      </c>
    </row>
    <row r="1633" spans="1:19" x14ac:dyDescent="0.35">
      <c r="A1633" s="52">
        <v>43384</v>
      </c>
      <c r="B1633" s="33" t="s">
        <v>3322</v>
      </c>
      <c r="C1633" t="s">
        <v>3323</v>
      </c>
      <c r="D1633" s="33" t="s">
        <v>25</v>
      </c>
      <c r="E1633" s="33" t="s">
        <v>68</v>
      </c>
      <c r="F1633" s="33" t="s">
        <v>29</v>
      </c>
      <c r="G1633" t="s">
        <v>8</v>
      </c>
      <c r="H1633" s="33" t="s">
        <v>30</v>
      </c>
      <c r="I1633" t="s">
        <v>44</v>
      </c>
      <c r="J1633" s="33" t="s">
        <v>37</v>
      </c>
      <c r="K1633" t="s">
        <v>42</v>
      </c>
      <c r="L1633" s="33" t="s">
        <v>45</v>
      </c>
      <c r="M1633">
        <v>86</v>
      </c>
      <c r="N1633" s="33">
        <v>10</v>
      </c>
      <c r="O1633" s="49">
        <v>0.19</v>
      </c>
      <c r="P1633" s="56">
        <f t="shared" si="25"/>
        <v>163.4</v>
      </c>
      <c r="Q1633">
        <v>696.60000000000014</v>
      </c>
      <c r="R1633" s="58">
        <v>36</v>
      </c>
      <c r="S1633" s="31">
        <v>732.60000000000014</v>
      </c>
    </row>
    <row r="1634" spans="1:19" x14ac:dyDescent="0.35">
      <c r="A1634" s="52">
        <v>43964</v>
      </c>
      <c r="B1634" s="33" t="s">
        <v>3324</v>
      </c>
      <c r="C1634" t="s">
        <v>3325</v>
      </c>
      <c r="D1634" s="33" t="s">
        <v>26</v>
      </c>
      <c r="E1634" s="33" t="s">
        <v>106</v>
      </c>
      <c r="F1634" s="33" t="s">
        <v>28</v>
      </c>
      <c r="G1634" t="s">
        <v>11</v>
      </c>
      <c r="H1634" s="33" t="s">
        <v>31</v>
      </c>
      <c r="I1634" t="s">
        <v>43</v>
      </c>
      <c r="J1634" s="33" t="s">
        <v>37</v>
      </c>
      <c r="K1634" t="s">
        <v>41</v>
      </c>
      <c r="L1634" s="33" t="s">
        <v>46</v>
      </c>
      <c r="M1634">
        <v>54</v>
      </c>
      <c r="N1634" s="33">
        <v>20</v>
      </c>
      <c r="O1634" s="49">
        <v>0.09</v>
      </c>
      <c r="P1634" s="56">
        <f t="shared" si="25"/>
        <v>97.199999999999989</v>
      </c>
      <c r="Q1634">
        <v>982.8</v>
      </c>
      <c r="R1634" s="58">
        <v>41</v>
      </c>
      <c r="S1634" s="31">
        <v>1023.8</v>
      </c>
    </row>
    <row r="1635" spans="1:19" x14ac:dyDescent="0.35">
      <c r="A1635" s="52">
        <v>42690</v>
      </c>
      <c r="B1635" s="33" t="s">
        <v>3326</v>
      </c>
      <c r="C1635" t="s">
        <v>3327</v>
      </c>
      <c r="D1635" s="33" t="s">
        <v>26</v>
      </c>
      <c r="E1635" s="33" t="s">
        <v>115</v>
      </c>
      <c r="F1635" s="33" t="s">
        <v>28</v>
      </c>
      <c r="G1635" t="s">
        <v>7</v>
      </c>
      <c r="H1635" s="33" t="s">
        <v>33</v>
      </c>
      <c r="I1635" t="s">
        <v>47</v>
      </c>
      <c r="J1635" s="33" t="s">
        <v>36</v>
      </c>
      <c r="K1635" t="s">
        <v>42</v>
      </c>
      <c r="L1635" s="33" t="s">
        <v>45</v>
      </c>
      <c r="M1635">
        <v>281</v>
      </c>
      <c r="N1635" s="33">
        <v>9</v>
      </c>
      <c r="O1635" s="49">
        <v>0.08</v>
      </c>
      <c r="P1635" s="56">
        <f t="shared" si="25"/>
        <v>202.32</v>
      </c>
      <c r="Q1635">
        <v>2326.6800000000003</v>
      </c>
      <c r="R1635" s="58">
        <v>26</v>
      </c>
      <c r="S1635" s="31">
        <v>2352.6800000000003</v>
      </c>
    </row>
    <row r="1636" spans="1:19" x14ac:dyDescent="0.35">
      <c r="A1636" s="52">
        <v>43888</v>
      </c>
      <c r="B1636" s="33" t="s">
        <v>3328</v>
      </c>
      <c r="C1636" t="s">
        <v>3329</v>
      </c>
      <c r="D1636" s="33" t="s">
        <v>26</v>
      </c>
      <c r="E1636" s="33" t="s">
        <v>115</v>
      </c>
      <c r="F1636" s="33" t="s">
        <v>29</v>
      </c>
      <c r="G1636" t="s">
        <v>7</v>
      </c>
      <c r="H1636" s="33" t="s">
        <v>31</v>
      </c>
      <c r="I1636" t="s">
        <v>45</v>
      </c>
      <c r="J1636" s="33" t="s">
        <v>37</v>
      </c>
      <c r="K1636" t="s">
        <v>41</v>
      </c>
      <c r="L1636" s="33" t="s">
        <v>45</v>
      </c>
      <c r="M1636">
        <v>33</v>
      </c>
      <c r="N1636" s="33">
        <v>10</v>
      </c>
      <c r="O1636" s="49">
        <v>0.12</v>
      </c>
      <c r="P1636" s="56">
        <f t="shared" si="25"/>
        <v>39.6</v>
      </c>
      <c r="Q1636">
        <v>290.40000000000003</v>
      </c>
      <c r="R1636" s="58">
        <v>23</v>
      </c>
      <c r="S1636" s="31">
        <v>313.40000000000003</v>
      </c>
    </row>
    <row r="1637" spans="1:19" x14ac:dyDescent="0.35">
      <c r="A1637" s="52">
        <v>42494</v>
      </c>
      <c r="B1637" s="33" t="s">
        <v>3330</v>
      </c>
      <c r="C1637" t="s">
        <v>3331</v>
      </c>
      <c r="D1637" s="33" t="s">
        <v>25</v>
      </c>
      <c r="E1637" s="33" t="s">
        <v>63</v>
      </c>
      <c r="F1637" s="33" t="s">
        <v>29</v>
      </c>
      <c r="G1637" t="s">
        <v>8</v>
      </c>
      <c r="H1637" s="33" t="s">
        <v>31</v>
      </c>
      <c r="I1637" t="s">
        <v>44</v>
      </c>
      <c r="J1637" s="33" t="s">
        <v>38</v>
      </c>
      <c r="K1637" t="s">
        <v>40</v>
      </c>
      <c r="L1637" s="33" t="s">
        <v>44</v>
      </c>
      <c r="M1637">
        <v>18</v>
      </c>
      <c r="N1637" s="33">
        <v>24</v>
      </c>
      <c r="O1637" s="49">
        <v>0.15</v>
      </c>
      <c r="P1637" s="56">
        <f t="shared" si="25"/>
        <v>64.8</v>
      </c>
      <c r="Q1637">
        <v>367.2</v>
      </c>
      <c r="R1637" s="58">
        <v>47</v>
      </c>
      <c r="S1637" s="31">
        <v>414.2</v>
      </c>
    </row>
    <row r="1638" spans="1:19" x14ac:dyDescent="0.35">
      <c r="A1638" s="52">
        <v>43771</v>
      </c>
      <c r="B1638" s="33" t="s">
        <v>3332</v>
      </c>
      <c r="C1638" t="s">
        <v>3333</v>
      </c>
      <c r="D1638" s="33" t="s">
        <v>26</v>
      </c>
      <c r="E1638" s="33" t="s">
        <v>52</v>
      </c>
      <c r="F1638" s="33" t="s">
        <v>29</v>
      </c>
      <c r="G1638" t="s">
        <v>7</v>
      </c>
      <c r="H1638" s="33" t="s">
        <v>30</v>
      </c>
      <c r="I1638" t="s">
        <v>43</v>
      </c>
      <c r="J1638" s="33" t="s">
        <v>38</v>
      </c>
      <c r="K1638" t="s">
        <v>42</v>
      </c>
      <c r="L1638" s="33" t="s">
        <v>45</v>
      </c>
      <c r="M1638">
        <v>19</v>
      </c>
      <c r="N1638" s="33">
        <v>32</v>
      </c>
      <c r="O1638" s="49">
        <v>0.13</v>
      </c>
      <c r="P1638" s="56">
        <f t="shared" si="25"/>
        <v>79.040000000000006</v>
      </c>
      <c r="Q1638">
        <v>528.96</v>
      </c>
      <c r="R1638" s="58">
        <v>45</v>
      </c>
      <c r="S1638" s="31">
        <v>573.96</v>
      </c>
    </row>
    <row r="1639" spans="1:19" x14ac:dyDescent="0.35">
      <c r="A1639" s="52">
        <v>44367</v>
      </c>
      <c r="B1639" s="33" t="s">
        <v>3334</v>
      </c>
      <c r="C1639" t="s">
        <v>3335</v>
      </c>
      <c r="D1639" s="33" t="s">
        <v>26</v>
      </c>
      <c r="E1639" s="33" t="s">
        <v>58</v>
      </c>
      <c r="F1639" s="33" t="s">
        <v>27</v>
      </c>
      <c r="G1639" t="s">
        <v>7</v>
      </c>
      <c r="H1639" s="33" t="s">
        <v>33</v>
      </c>
      <c r="I1639" t="s">
        <v>48</v>
      </c>
      <c r="J1639" s="33" t="s">
        <v>37</v>
      </c>
      <c r="K1639" t="s">
        <v>40</v>
      </c>
      <c r="L1639" s="33" t="s">
        <v>45</v>
      </c>
      <c r="M1639">
        <v>81</v>
      </c>
      <c r="N1639" s="33">
        <v>25</v>
      </c>
      <c r="O1639" s="49">
        <v>0.14000000000000001</v>
      </c>
      <c r="P1639" s="56">
        <f t="shared" si="25"/>
        <v>283.50000000000006</v>
      </c>
      <c r="Q1639">
        <v>1741.5</v>
      </c>
      <c r="R1639" s="58">
        <v>46</v>
      </c>
      <c r="S1639" s="31">
        <v>1787.5</v>
      </c>
    </row>
    <row r="1640" spans="1:19" x14ac:dyDescent="0.35">
      <c r="A1640" s="52">
        <v>42400</v>
      </c>
      <c r="B1640" s="33" t="s">
        <v>3336</v>
      </c>
      <c r="C1640" t="s">
        <v>3337</v>
      </c>
      <c r="D1640" s="33" t="s">
        <v>26</v>
      </c>
      <c r="E1640" s="33" t="s">
        <v>52</v>
      </c>
      <c r="F1640" s="33" t="s">
        <v>29</v>
      </c>
      <c r="G1640" t="s">
        <v>13</v>
      </c>
      <c r="H1640" s="33" t="s">
        <v>33</v>
      </c>
      <c r="I1640" t="s">
        <v>46</v>
      </c>
      <c r="J1640" s="33" t="s">
        <v>35</v>
      </c>
      <c r="K1640" t="s">
        <v>40</v>
      </c>
      <c r="L1640" s="33" t="s">
        <v>43</v>
      </c>
      <c r="M1640">
        <v>850</v>
      </c>
      <c r="N1640" s="33">
        <v>4</v>
      </c>
      <c r="O1640" s="49">
        <v>0.13</v>
      </c>
      <c r="P1640" s="56">
        <f t="shared" si="25"/>
        <v>442</v>
      </c>
      <c r="Q1640">
        <v>2958</v>
      </c>
      <c r="R1640" s="58">
        <v>25</v>
      </c>
      <c r="S1640" s="31">
        <v>2983</v>
      </c>
    </row>
    <row r="1641" spans="1:19" x14ac:dyDescent="0.35">
      <c r="A1641" s="52">
        <v>42872</v>
      </c>
      <c r="B1641" s="33" t="s">
        <v>3338</v>
      </c>
      <c r="C1641" t="s">
        <v>3339</v>
      </c>
      <c r="D1641" s="33" t="s">
        <v>25</v>
      </c>
      <c r="E1641" s="33" t="s">
        <v>68</v>
      </c>
      <c r="F1641" s="33" t="s">
        <v>29</v>
      </c>
      <c r="G1641" t="s">
        <v>12</v>
      </c>
      <c r="H1641" s="33" t="s">
        <v>33</v>
      </c>
      <c r="I1641" t="s">
        <v>44</v>
      </c>
      <c r="J1641" s="33" t="s">
        <v>37</v>
      </c>
      <c r="K1641" t="s">
        <v>42</v>
      </c>
      <c r="L1641" s="33" t="s">
        <v>46</v>
      </c>
      <c r="M1641">
        <v>80</v>
      </c>
      <c r="N1641" s="33">
        <v>25</v>
      </c>
      <c r="O1641" s="49">
        <v>0.08</v>
      </c>
      <c r="P1641" s="56">
        <f t="shared" si="25"/>
        <v>160</v>
      </c>
      <c r="Q1641">
        <v>1840</v>
      </c>
      <c r="R1641" s="58">
        <v>27</v>
      </c>
      <c r="S1641" s="31">
        <v>1867</v>
      </c>
    </row>
    <row r="1642" spans="1:19" x14ac:dyDescent="0.35">
      <c r="A1642" s="52">
        <v>43488</v>
      </c>
      <c r="B1642" s="33" t="s">
        <v>3340</v>
      </c>
      <c r="C1642" t="s">
        <v>3341</v>
      </c>
      <c r="D1642" s="33" t="s">
        <v>26</v>
      </c>
      <c r="E1642" s="33" t="s">
        <v>68</v>
      </c>
      <c r="F1642" s="33" t="s">
        <v>27</v>
      </c>
      <c r="G1642" t="s">
        <v>9</v>
      </c>
      <c r="H1642" s="33" t="s">
        <v>31</v>
      </c>
      <c r="I1642" t="s">
        <v>48</v>
      </c>
      <c r="J1642" s="33" t="s">
        <v>36</v>
      </c>
      <c r="K1642" t="s">
        <v>42</v>
      </c>
      <c r="L1642" s="33" t="s">
        <v>44</v>
      </c>
      <c r="M1642">
        <v>495</v>
      </c>
      <c r="N1642" s="33">
        <v>12</v>
      </c>
      <c r="O1642" s="49">
        <v>0.12</v>
      </c>
      <c r="P1642" s="56">
        <f t="shared" si="25"/>
        <v>712.8</v>
      </c>
      <c r="Q1642">
        <v>5227.2</v>
      </c>
      <c r="R1642" s="58">
        <v>26</v>
      </c>
      <c r="S1642" s="31">
        <v>5253.2</v>
      </c>
    </row>
    <row r="1643" spans="1:19" x14ac:dyDescent="0.35">
      <c r="A1643" s="52">
        <v>44466</v>
      </c>
      <c r="B1643" s="33" t="s">
        <v>3342</v>
      </c>
      <c r="C1643" t="s">
        <v>3343</v>
      </c>
      <c r="D1643" s="33" t="s">
        <v>24</v>
      </c>
      <c r="E1643" s="33" t="s">
        <v>68</v>
      </c>
      <c r="F1643" s="33" t="s">
        <v>27</v>
      </c>
      <c r="G1643" t="s">
        <v>12</v>
      </c>
      <c r="H1643" s="33" t="s">
        <v>32</v>
      </c>
      <c r="I1643" t="s">
        <v>46</v>
      </c>
      <c r="J1643" s="33" t="s">
        <v>34</v>
      </c>
      <c r="K1643" t="s">
        <v>41</v>
      </c>
      <c r="L1643" s="33" t="s">
        <v>46</v>
      </c>
      <c r="M1643">
        <v>231</v>
      </c>
      <c r="N1643" s="33">
        <v>10</v>
      </c>
      <c r="O1643" s="49">
        <v>0.1</v>
      </c>
      <c r="P1643" s="56">
        <f t="shared" si="25"/>
        <v>231</v>
      </c>
      <c r="Q1643">
        <v>2079</v>
      </c>
      <c r="R1643" s="58">
        <v>33</v>
      </c>
      <c r="S1643" s="31">
        <v>2112</v>
      </c>
    </row>
    <row r="1644" spans="1:19" x14ac:dyDescent="0.35">
      <c r="A1644" s="52">
        <v>43092</v>
      </c>
      <c r="B1644" s="33" t="s">
        <v>3344</v>
      </c>
      <c r="C1644" t="s">
        <v>3345</v>
      </c>
      <c r="D1644" s="33" t="s">
        <v>25</v>
      </c>
      <c r="E1644" s="33" t="s">
        <v>106</v>
      </c>
      <c r="F1644" s="33" t="s">
        <v>29</v>
      </c>
      <c r="G1644" t="s">
        <v>9</v>
      </c>
      <c r="H1644" s="33" t="s">
        <v>30</v>
      </c>
      <c r="I1644" t="s">
        <v>47</v>
      </c>
      <c r="J1644" s="33" t="s">
        <v>36</v>
      </c>
      <c r="K1644" t="s">
        <v>41</v>
      </c>
      <c r="L1644" s="33" t="s">
        <v>46</v>
      </c>
      <c r="M1644">
        <v>282</v>
      </c>
      <c r="N1644" s="33">
        <v>6</v>
      </c>
      <c r="O1644" s="49">
        <v>0.09</v>
      </c>
      <c r="P1644" s="56">
        <f t="shared" si="25"/>
        <v>152.28</v>
      </c>
      <c r="Q1644">
        <v>1539.72</v>
      </c>
      <c r="R1644" s="58">
        <v>28</v>
      </c>
      <c r="S1644" s="31">
        <v>1567.72</v>
      </c>
    </row>
    <row r="1645" spans="1:19" x14ac:dyDescent="0.35">
      <c r="A1645" s="52">
        <v>44333</v>
      </c>
      <c r="B1645" s="33" t="s">
        <v>3346</v>
      </c>
      <c r="C1645" t="s">
        <v>3347</v>
      </c>
      <c r="D1645" s="33" t="s">
        <v>25</v>
      </c>
      <c r="E1645" s="33" t="s">
        <v>58</v>
      </c>
      <c r="F1645" s="33" t="s">
        <v>27</v>
      </c>
      <c r="G1645" t="s">
        <v>11</v>
      </c>
      <c r="H1645" s="33" t="s">
        <v>33</v>
      </c>
      <c r="I1645" t="s">
        <v>44</v>
      </c>
      <c r="J1645" s="33" t="s">
        <v>37</v>
      </c>
      <c r="K1645" t="s">
        <v>40</v>
      </c>
      <c r="L1645" s="33" t="s">
        <v>46</v>
      </c>
      <c r="M1645">
        <v>75</v>
      </c>
      <c r="N1645" s="33">
        <v>20</v>
      </c>
      <c r="O1645" s="49">
        <v>0.15</v>
      </c>
      <c r="P1645" s="56">
        <f t="shared" si="25"/>
        <v>225</v>
      </c>
      <c r="Q1645">
        <v>1275</v>
      </c>
      <c r="R1645" s="58">
        <v>40</v>
      </c>
      <c r="S1645" s="31">
        <v>1315</v>
      </c>
    </row>
    <row r="1646" spans="1:19" x14ac:dyDescent="0.35">
      <c r="A1646" s="52">
        <v>43560</v>
      </c>
      <c r="B1646" s="33" t="s">
        <v>3348</v>
      </c>
      <c r="C1646" t="s">
        <v>3349</v>
      </c>
      <c r="D1646" s="33" t="s">
        <v>26</v>
      </c>
      <c r="E1646" s="33" t="s">
        <v>52</v>
      </c>
      <c r="F1646" s="33" t="s">
        <v>27</v>
      </c>
      <c r="G1646" t="s">
        <v>9</v>
      </c>
      <c r="H1646" s="33" t="s">
        <v>30</v>
      </c>
      <c r="I1646" t="s">
        <v>44</v>
      </c>
      <c r="J1646" s="33" t="s">
        <v>37</v>
      </c>
      <c r="K1646" t="s">
        <v>40</v>
      </c>
      <c r="L1646" s="33" t="s">
        <v>46</v>
      </c>
      <c r="M1646">
        <v>65</v>
      </c>
      <c r="N1646" s="33">
        <v>15</v>
      </c>
      <c r="O1646" s="49">
        <v>0.08</v>
      </c>
      <c r="P1646" s="56">
        <f t="shared" si="25"/>
        <v>78</v>
      </c>
      <c r="Q1646">
        <v>897</v>
      </c>
      <c r="R1646" s="58">
        <v>35</v>
      </c>
      <c r="S1646" s="31">
        <v>932</v>
      </c>
    </row>
    <row r="1647" spans="1:19" x14ac:dyDescent="0.35">
      <c r="A1647" s="52">
        <v>42200</v>
      </c>
      <c r="B1647" s="33" t="s">
        <v>3350</v>
      </c>
      <c r="C1647" t="s">
        <v>3351</v>
      </c>
      <c r="D1647" s="33" t="s">
        <v>24</v>
      </c>
      <c r="E1647" s="33" t="s">
        <v>78</v>
      </c>
      <c r="F1647" s="33" t="s">
        <v>27</v>
      </c>
      <c r="G1647" t="s">
        <v>7</v>
      </c>
      <c r="H1647" s="33" t="s">
        <v>31</v>
      </c>
      <c r="I1647" t="s">
        <v>48</v>
      </c>
      <c r="J1647" s="33" t="s">
        <v>36</v>
      </c>
      <c r="K1647" t="s">
        <v>40</v>
      </c>
      <c r="L1647" s="33" t="s">
        <v>45</v>
      </c>
      <c r="M1647">
        <v>470</v>
      </c>
      <c r="N1647" s="33">
        <v>6</v>
      </c>
      <c r="O1647" s="49">
        <v>0.1</v>
      </c>
      <c r="P1647" s="56">
        <f t="shared" si="25"/>
        <v>282.00000000000006</v>
      </c>
      <c r="Q1647">
        <v>2538</v>
      </c>
      <c r="R1647" s="58">
        <v>25</v>
      </c>
      <c r="S1647" s="31">
        <v>2563</v>
      </c>
    </row>
    <row r="1648" spans="1:19" x14ac:dyDescent="0.35">
      <c r="A1648" s="52">
        <v>43733</v>
      </c>
      <c r="B1648" s="33" t="s">
        <v>3352</v>
      </c>
      <c r="C1648" t="s">
        <v>3353</v>
      </c>
      <c r="D1648" s="33" t="s">
        <v>24</v>
      </c>
      <c r="E1648" s="33" t="s">
        <v>106</v>
      </c>
      <c r="F1648" s="33" t="s">
        <v>27</v>
      </c>
      <c r="G1648" t="s">
        <v>8</v>
      </c>
      <c r="H1648" s="33" t="s">
        <v>32</v>
      </c>
      <c r="I1648" t="s">
        <v>47</v>
      </c>
      <c r="J1648" s="33" t="s">
        <v>35</v>
      </c>
      <c r="K1648" t="s">
        <v>40</v>
      </c>
      <c r="L1648" s="33" t="s">
        <v>46</v>
      </c>
      <c r="M1648">
        <v>1103</v>
      </c>
      <c r="N1648" s="33">
        <v>10</v>
      </c>
      <c r="O1648" s="49">
        <v>0.09</v>
      </c>
      <c r="P1648" s="56">
        <f t="shared" si="25"/>
        <v>992.69999999999993</v>
      </c>
      <c r="Q1648">
        <v>10037.299999999999</v>
      </c>
      <c r="R1648" s="58">
        <v>29</v>
      </c>
      <c r="S1648" s="31">
        <v>10066.299999999999</v>
      </c>
    </row>
    <row r="1649" spans="1:19" x14ac:dyDescent="0.35">
      <c r="A1649" s="52">
        <v>42547</v>
      </c>
      <c r="B1649" s="33" t="s">
        <v>3354</v>
      </c>
      <c r="C1649" t="s">
        <v>3355</v>
      </c>
      <c r="D1649" s="33" t="s">
        <v>24</v>
      </c>
      <c r="E1649" s="33" t="s">
        <v>73</v>
      </c>
      <c r="F1649" s="33" t="s">
        <v>29</v>
      </c>
      <c r="G1649" t="s">
        <v>11</v>
      </c>
      <c r="H1649" s="33" t="s">
        <v>32</v>
      </c>
      <c r="I1649" t="s">
        <v>46</v>
      </c>
      <c r="J1649" s="33" t="s">
        <v>37</v>
      </c>
      <c r="K1649" t="s">
        <v>41</v>
      </c>
      <c r="L1649" s="33" t="s">
        <v>43</v>
      </c>
      <c r="M1649">
        <v>59</v>
      </c>
      <c r="N1649" s="33">
        <v>25</v>
      </c>
      <c r="O1649" s="49">
        <v>0.1</v>
      </c>
      <c r="P1649" s="56">
        <f t="shared" si="25"/>
        <v>147.5</v>
      </c>
      <c r="Q1649">
        <v>1327.5</v>
      </c>
      <c r="R1649" s="58">
        <v>39</v>
      </c>
      <c r="S1649" s="31">
        <v>1366.5</v>
      </c>
    </row>
    <row r="1650" spans="1:19" x14ac:dyDescent="0.35">
      <c r="A1650" s="52">
        <v>43574</v>
      </c>
      <c r="B1650" s="33" t="s">
        <v>3356</v>
      </c>
      <c r="C1650" t="s">
        <v>3357</v>
      </c>
      <c r="D1650" s="33" t="s">
        <v>24</v>
      </c>
      <c r="E1650" s="33" t="s">
        <v>85</v>
      </c>
      <c r="F1650" s="33" t="s">
        <v>28</v>
      </c>
      <c r="G1650" t="s">
        <v>8</v>
      </c>
      <c r="H1650" s="33" t="s">
        <v>30</v>
      </c>
      <c r="I1650" t="s">
        <v>46</v>
      </c>
      <c r="J1650" s="33" t="s">
        <v>35</v>
      </c>
      <c r="K1650" t="s">
        <v>40</v>
      </c>
      <c r="L1650" s="33" t="s">
        <v>43</v>
      </c>
      <c r="M1650">
        <v>832</v>
      </c>
      <c r="N1650" s="33">
        <v>4</v>
      </c>
      <c r="O1650" s="49">
        <v>0.13</v>
      </c>
      <c r="P1650" s="56">
        <f t="shared" si="25"/>
        <v>432.64</v>
      </c>
      <c r="Q1650">
        <v>2895.36</v>
      </c>
      <c r="R1650" s="58">
        <v>23</v>
      </c>
      <c r="S1650" s="31">
        <v>2918.36</v>
      </c>
    </row>
    <row r="1651" spans="1:19" x14ac:dyDescent="0.35">
      <c r="A1651" s="52">
        <v>42756</v>
      </c>
      <c r="B1651" s="33" t="s">
        <v>3358</v>
      </c>
      <c r="C1651" t="s">
        <v>3359</v>
      </c>
      <c r="D1651" s="33" t="s">
        <v>24</v>
      </c>
      <c r="E1651" s="33" t="s">
        <v>55</v>
      </c>
      <c r="F1651" s="33" t="s">
        <v>29</v>
      </c>
      <c r="G1651" t="s">
        <v>6</v>
      </c>
      <c r="H1651" s="33" t="s">
        <v>30</v>
      </c>
      <c r="I1651" t="s">
        <v>46</v>
      </c>
      <c r="J1651" s="33" t="s">
        <v>37</v>
      </c>
      <c r="K1651" t="s">
        <v>39</v>
      </c>
      <c r="L1651" s="33" t="s">
        <v>45</v>
      </c>
      <c r="M1651">
        <v>85</v>
      </c>
      <c r="N1651" s="33">
        <v>25</v>
      </c>
      <c r="O1651" s="49">
        <v>0.12</v>
      </c>
      <c r="P1651" s="56">
        <f t="shared" si="25"/>
        <v>255</v>
      </c>
      <c r="Q1651">
        <v>1870</v>
      </c>
      <c r="R1651" s="58">
        <v>31</v>
      </c>
      <c r="S1651" s="31">
        <v>1901</v>
      </c>
    </row>
    <row r="1652" spans="1:19" x14ac:dyDescent="0.35">
      <c r="A1652" s="52">
        <v>42393</v>
      </c>
      <c r="B1652" s="33" t="s">
        <v>3360</v>
      </c>
      <c r="C1652" t="s">
        <v>3361</v>
      </c>
      <c r="D1652" s="33" t="s">
        <v>24</v>
      </c>
      <c r="E1652" s="33" t="s">
        <v>78</v>
      </c>
      <c r="F1652" s="33" t="s">
        <v>27</v>
      </c>
      <c r="G1652" t="s">
        <v>13</v>
      </c>
      <c r="H1652" s="33" t="s">
        <v>32</v>
      </c>
      <c r="I1652" t="s">
        <v>46</v>
      </c>
      <c r="J1652" s="33" t="s">
        <v>34</v>
      </c>
      <c r="K1652" t="s">
        <v>41</v>
      </c>
      <c r="L1652" s="33" t="s">
        <v>45</v>
      </c>
      <c r="M1652">
        <v>297</v>
      </c>
      <c r="N1652" s="33">
        <v>4</v>
      </c>
      <c r="O1652" s="49">
        <v>0.17</v>
      </c>
      <c r="P1652" s="56">
        <f t="shared" si="25"/>
        <v>201.96</v>
      </c>
      <c r="Q1652">
        <v>986.04</v>
      </c>
      <c r="R1652" s="58">
        <v>23</v>
      </c>
      <c r="S1652" s="31">
        <v>1009.04</v>
      </c>
    </row>
    <row r="1653" spans="1:19" x14ac:dyDescent="0.35">
      <c r="A1653" s="52">
        <v>44585</v>
      </c>
      <c r="B1653" s="33" t="s">
        <v>3362</v>
      </c>
      <c r="C1653" t="s">
        <v>3363</v>
      </c>
      <c r="D1653" s="33" t="s">
        <v>26</v>
      </c>
      <c r="E1653" s="33" t="s">
        <v>85</v>
      </c>
      <c r="F1653" s="33" t="s">
        <v>28</v>
      </c>
      <c r="G1653" t="s">
        <v>8</v>
      </c>
      <c r="H1653" s="33" t="s">
        <v>33</v>
      </c>
      <c r="I1653" t="s">
        <v>45</v>
      </c>
      <c r="J1653" s="33" t="s">
        <v>36</v>
      </c>
      <c r="K1653" t="s">
        <v>39</v>
      </c>
      <c r="L1653" s="33" t="s">
        <v>45</v>
      </c>
      <c r="M1653">
        <v>312</v>
      </c>
      <c r="N1653" s="33">
        <v>9</v>
      </c>
      <c r="O1653" s="49">
        <v>0.08</v>
      </c>
      <c r="P1653" s="56">
        <f t="shared" si="25"/>
        <v>224.64</v>
      </c>
      <c r="Q1653">
        <v>2583.3600000000006</v>
      </c>
      <c r="R1653" s="58">
        <v>36</v>
      </c>
      <c r="S1653" s="31">
        <v>2619.3600000000006</v>
      </c>
    </row>
    <row r="1654" spans="1:19" x14ac:dyDescent="0.35">
      <c r="A1654" s="52">
        <v>44119</v>
      </c>
      <c r="B1654" s="33" t="s">
        <v>3364</v>
      </c>
      <c r="C1654" t="s">
        <v>3365</v>
      </c>
      <c r="D1654" s="33" t="s">
        <v>24</v>
      </c>
      <c r="E1654" s="33" t="s">
        <v>106</v>
      </c>
      <c r="F1654" s="33" t="s">
        <v>28</v>
      </c>
      <c r="G1654" t="s">
        <v>10</v>
      </c>
      <c r="H1654" s="33" t="s">
        <v>30</v>
      </c>
      <c r="I1654" t="s">
        <v>48</v>
      </c>
      <c r="J1654" s="33" t="s">
        <v>36</v>
      </c>
      <c r="K1654" t="s">
        <v>42</v>
      </c>
      <c r="L1654" s="33" t="s">
        <v>45</v>
      </c>
      <c r="M1654">
        <v>364</v>
      </c>
      <c r="N1654" s="33">
        <v>9</v>
      </c>
      <c r="O1654" s="49">
        <v>0.14000000000000001</v>
      </c>
      <c r="P1654" s="56">
        <f t="shared" si="25"/>
        <v>458.6400000000001</v>
      </c>
      <c r="Q1654">
        <v>2817.36</v>
      </c>
      <c r="R1654" s="58">
        <v>49</v>
      </c>
      <c r="S1654" s="31">
        <v>2866.36</v>
      </c>
    </row>
    <row r="1655" spans="1:19" x14ac:dyDescent="0.35">
      <c r="A1655" s="52">
        <v>43949</v>
      </c>
      <c r="B1655" s="33" t="s">
        <v>3366</v>
      </c>
      <c r="C1655" t="s">
        <v>3367</v>
      </c>
      <c r="D1655" s="33" t="s">
        <v>24</v>
      </c>
      <c r="E1655" s="33" t="s">
        <v>85</v>
      </c>
      <c r="F1655" s="33" t="s">
        <v>28</v>
      </c>
      <c r="G1655" t="s">
        <v>9</v>
      </c>
      <c r="H1655" s="33" t="s">
        <v>33</v>
      </c>
      <c r="I1655" t="s">
        <v>45</v>
      </c>
      <c r="J1655" s="33" t="s">
        <v>34</v>
      </c>
      <c r="K1655" t="s">
        <v>41</v>
      </c>
      <c r="L1655" s="33" t="s">
        <v>44</v>
      </c>
      <c r="M1655">
        <v>299</v>
      </c>
      <c r="N1655" s="33">
        <v>4</v>
      </c>
      <c r="O1655" s="49">
        <v>0.14000000000000001</v>
      </c>
      <c r="P1655" s="56">
        <f t="shared" si="25"/>
        <v>167.44000000000003</v>
      </c>
      <c r="Q1655">
        <v>1028.56</v>
      </c>
      <c r="R1655" s="58">
        <v>36</v>
      </c>
      <c r="S1655" s="31">
        <v>1064.56</v>
      </c>
    </row>
    <row r="1656" spans="1:19" x14ac:dyDescent="0.35">
      <c r="A1656" s="52">
        <v>43716</v>
      </c>
      <c r="B1656" s="33" t="s">
        <v>3368</v>
      </c>
      <c r="C1656" t="s">
        <v>3369</v>
      </c>
      <c r="D1656" s="33" t="s">
        <v>25</v>
      </c>
      <c r="E1656" s="33" t="s">
        <v>55</v>
      </c>
      <c r="F1656" s="33" t="s">
        <v>27</v>
      </c>
      <c r="G1656" t="s">
        <v>9</v>
      </c>
      <c r="H1656" s="33" t="s">
        <v>30</v>
      </c>
      <c r="I1656" t="s">
        <v>45</v>
      </c>
      <c r="J1656" s="33" t="s">
        <v>36</v>
      </c>
      <c r="K1656" t="s">
        <v>40</v>
      </c>
      <c r="L1656" s="33" t="s">
        <v>43</v>
      </c>
      <c r="M1656">
        <v>470</v>
      </c>
      <c r="N1656" s="33">
        <v>6</v>
      </c>
      <c r="O1656" s="49">
        <v>0.14000000000000001</v>
      </c>
      <c r="P1656" s="56">
        <f t="shared" si="25"/>
        <v>394.8</v>
      </c>
      <c r="Q1656">
        <v>2425.2000000000003</v>
      </c>
      <c r="R1656" s="58">
        <v>30</v>
      </c>
      <c r="S1656" s="31">
        <v>2455.2000000000003</v>
      </c>
    </row>
    <row r="1657" spans="1:19" x14ac:dyDescent="0.35">
      <c r="A1657" s="52">
        <v>43445</v>
      </c>
      <c r="B1657" s="33" t="s">
        <v>3370</v>
      </c>
      <c r="C1657" t="s">
        <v>3371</v>
      </c>
      <c r="D1657" s="33" t="s">
        <v>25</v>
      </c>
      <c r="E1657" s="33" t="s">
        <v>106</v>
      </c>
      <c r="F1657" s="33" t="s">
        <v>28</v>
      </c>
      <c r="G1657" t="s">
        <v>7</v>
      </c>
      <c r="H1657" s="33" t="s">
        <v>30</v>
      </c>
      <c r="I1657" t="s">
        <v>48</v>
      </c>
      <c r="J1657" s="33" t="s">
        <v>37</v>
      </c>
      <c r="K1657" t="s">
        <v>39</v>
      </c>
      <c r="L1657" s="33" t="s">
        <v>45</v>
      </c>
      <c r="M1657">
        <v>70</v>
      </c>
      <c r="N1657" s="33">
        <v>25</v>
      </c>
      <c r="O1657" s="49">
        <v>0.18</v>
      </c>
      <c r="P1657" s="56">
        <f t="shared" si="25"/>
        <v>315</v>
      </c>
      <c r="Q1657">
        <v>1435</v>
      </c>
      <c r="R1657" s="58">
        <v>37</v>
      </c>
      <c r="S1657" s="31">
        <v>1472</v>
      </c>
    </row>
    <row r="1658" spans="1:19" x14ac:dyDescent="0.35">
      <c r="A1658" s="52">
        <v>42595</v>
      </c>
      <c r="B1658" s="33" t="s">
        <v>3372</v>
      </c>
      <c r="C1658" t="s">
        <v>3373</v>
      </c>
      <c r="D1658" s="33" t="s">
        <v>26</v>
      </c>
      <c r="E1658" s="33" t="s">
        <v>55</v>
      </c>
      <c r="F1658" s="33" t="s">
        <v>29</v>
      </c>
      <c r="G1658" t="s">
        <v>13</v>
      </c>
      <c r="H1658" s="33" t="s">
        <v>31</v>
      </c>
      <c r="I1658" t="s">
        <v>45</v>
      </c>
      <c r="J1658" s="33" t="s">
        <v>34</v>
      </c>
      <c r="K1658" t="s">
        <v>42</v>
      </c>
      <c r="L1658" s="33" t="s">
        <v>45</v>
      </c>
      <c r="M1658">
        <v>247</v>
      </c>
      <c r="N1658" s="33">
        <v>8</v>
      </c>
      <c r="O1658" s="49">
        <v>0.08</v>
      </c>
      <c r="P1658" s="56">
        <f t="shared" si="25"/>
        <v>158.08000000000001</v>
      </c>
      <c r="Q1658">
        <v>1817.92</v>
      </c>
      <c r="R1658" s="58">
        <v>21</v>
      </c>
      <c r="S1658" s="31">
        <v>1838.92</v>
      </c>
    </row>
    <row r="1659" spans="1:19" x14ac:dyDescent="0.35">
      <c r="A1659" s="52">
        <v>43958</v>
      </c>
      <c r="B1659" s="33" t="s">
        <v>3374</v>
      </c>
      <c r="C1659" t="s">
        <v>3375</v>
      </c>
      <c r="D1659" s="33" t="s">
        <v>26</v>
      </c>
      <c r="E1659" s="33" t="s">
        <v>106</v>
      </c>
      <c r="F1659" s="33" t="s">
        <v>29</v>
      </c>
      <c r="G1659" t="s">
        <v>10</v>
      </c>
      <c r="H1659" s="33" t="s">
        <v>33</v>
      </c>
      <c r="I1659" t="s">
        <v>48</v>
      </c>
      <c r="J1659" s="33" t="s">
        <v>36</v>
      </c>
      <c r="K1659" t="s">
        <v>40</v>
      </c>
      <c r="L1659" s="33" t="s">
        <v>45</v>
      </c>
      <c r="M1659">
        <v>274</v>
      </c>
      <c r="N1659" s="33">
        <v>6</v>
      </c>
      <c r="O1659" s="49">
        <v>0.11</v>
      </c>
      <c r="P1659" s="56">
        <f t="shared" si="25"/>
        <v>180.84</v>
      </c>
      <c r="Q1659">
        <v>1463.1599999999999</v>
      </c>
      <c r="R1659" s="58">
        <v>27</v>
      </c>
      <c r="S1659" s="31">
        <v>1490.1599999999999</v>
      </c>
    </row>
    <row r="1660" spans="1:19" x14ac:dyDescent="0.35">
      <c r="A1660" s="52">
        <v>42656</v>
      </c>
      <c r="B1660" s="33" t="s">
        <v>3376</v>
      </c>
      <c r="C1660" t="s">
        <v>3377</v>
      </c>
      <c r="D1660" s="33" t="s">
        <v>24</v>
      </c>
      <c r="E1660" s="33" t="s">
        <v>52</v>
      </c>
      <c r="F1660" s="33" t="s">
        <v>28</v>
      </c>
      <c r="G1660" t="s">
        <v>10</v>
      </c>
      <c r="H1660" s="33" t="s">
        <v>33</v>
      </c>
      <c r="I1660" t="s">
        <v>47</v>
      </c>
      <c r="J1660" s="33" t="s">
        <v>38</v>
      </c>
      <c r="K1660" t="s">
        <v>42</v>
      </c>
      <c r="L1660" s="33" t="s">
        <v>43</v>
      </c>
      <c r="M1660">
        <v>16</v>
      </c>
      <c r="N1660" s="33">
        <v>32</v>
      </c>
      <c r="O1660" s="49">
        <v>0.08</v>
      </c>
      <c r="P1660" s="56">
        <f t="shared" si="25"/>
        <v>40.96</v>
      </c>
      <c r="Q1660">
        <v>471.04</v>
      </c>
      <c r="R1660" s="58">
        <v>34</v>
      </c>
      <c r="S1660" s="31">
        <v>505.04</v>
      </c>
    </row>
    <row r="1661" spans="1:19" x14ac:dyDescent="0.35">
      <c r="A1661" s="52">
        <v>43786</v>
      </c>
      <c r="B1661" s="33" t="s">
        <v>3378</v>
      </c>
      <c r="C1661" t="s">
        <v>3379</v>
      </c>
      <c r="D1661" s="33" t="s">
        <v>26</v>
      </c>
      <c r="E1661" s="33" t="s">
        <v>115</v>
      </c>
      <c r="F1661" s="33" t="s">
        <v>28</v>
      </c>
      <c r="G1661" t="s">
        <v>10</v>
      </c>
      <c r="H1661" s="33" t="s">
        <v>30</v>
      </c>
      <c r="I1661" t="s">
        <v>46</v>
      </c>
      <c r="J1661" s="33" t="s">
        <v>36</v>
      </c>
      <c r="K1661" t="s">
        <v>42</v>
      </c>
      <c r="L1661" s="33" t="s">
        <v>46</v>
      </c>
      <c r="M1661">
        <v>366</v>
      </c>
      <c r="N1661" s="33">
        <v>12</v>
      </c>
      <c r="O1661" s="49">
        <v>0.1</v>
      </c>
      <c r="P1661" s="56">
        <f t="shared" si="25"/>
        <v>439.20000000000005</v>
      </c>
      <c r="Q1661">
        <v>3952.8</v>
      </c>
      <c r="R1661" s="58">
        <v>42</v>
      </c>
      <c r="S1661" s="31">
        <v>3994.8</v>
      </c>
    </row>
    <row r="1662" spans="1:19" x14ac:dyDescent="0.35">
      <c r="A1662" s="52">
        <v>43130</v>
      </c>
      <c r="B1662" s="33" t="s">
        <v>3380</v>
      </c>
      <c r="C1662" t="s">
        <v>3381</v>
      </c>
      <c r="D1662" s="33" t="s">
        <v>26</v>
      </c>
      <c r="E1662" s="33" t="s">
        <v>52</v>
      </c>
      <c r="F1662" s="33" t="s">
        <v>28</v>
      </c>
      <c r="G1662" t="s">
        <v>8</v>
      </c>
      <c r="H1662" s="33" t="s">
        <v>30</v>
      </c>
      <c r="I1662" t="s">
        <v>47</v>
      </c>
      <c r="J1662" s="33" t="s">
        <v>37</v>
      </c>
      <c r="K1662" t="s">
        <v>39</v>
      </c>
      <c r="L1662" s="33" t="s">
        <v>44</v>
      </c>
      <c r="M1662">
        <v>62</v>
      </c>
      <c r="N1662" s="33">
        <v>15</v>
      </c>
      <c r="O1662" s="49">
        <v>0.09</v>
      </c>
      <c r="P1662" s="56">
        <f t="shared" si="25"/>
        <v>83.699999999999989</v>
      </c>
      <c r="Q1662">
        <v>846.30000000000007</v>
      </c>
      <c r="R1662" s="58">
        <v>21</v>
      </c>
      <c r="S1662" s="31">
        <v>867.30000000000007</v>
      </c>
    </row>
    <row r="1663" spans="1:19" x14ac:dyDescent="0.35">
      <c r="A1663" s="52">
        <v>43203</v>
      </c>
      <c r="B1663" s="33" t="s">
        <v>3382</v>
      </c>
      <c r="C1663" t="s">
        <v>3383</v>
      </c>
      <c r="D1663" s="33" t="s">
        <v>25</v>
      </c>
      <c r="E1663" s="33" t="s">
        <v>85</v>
      </c>
      <c r="F1663" s="33" t="s">
        <v>29</v>
      </c>
      <c r="G1663" t="s">
        <v>13</v>
      </c>
      <c r="H1663" s="33" t="s">
        <v>30</v>
      </c>
      <c r="I1663" t="s">
        <v>47</v>
      </c>
      <c r="J1663" s="33" t="s">
        <v>35</v>
      </c>
      <c r="K1663" t="s">
        <v>40</v>
      </c>
      <c r="L1663" s="33" t="s">
        <v>45</v>
      </c>
      <c r="M1663">
        <v>1068</v>
      </c>
      <c r="N1663" s="33">
        <v>8</v>
      </c>
      <c r="O1663" s="49">
        <v>0.2</v>
      </c>
      <c r="P1663" s="56">
        <f t="shared" si="25"/>
        <v>1708.8000000000002</v>
      </c>
      <c r="Q1663">
        <v>6835.2000000000007</v>
      </c>
      <c r="R1663" s="58">
        <v>23</v>
      </c>
      <c r="S1663" s="31">
        <v>6858.2000000000007</v>
      </c>
    </row>
    <row r="1664" spans="1:19" x14ac:dyDescent="0.35">
      <c r="A1664" s="52">
        <v>44029</v>
      </c>
      <c r="B1664" s="33" t="s">
        <v>3384</v>
      </c>
      <c r="C1664" t="s">
        <v>3385</v>
      </c>
      <c r="D1664" s="33" t="s">
        <v>26</v>
      </c>
      <c r="E1664" s="33" t="s">
        <v>58</v>
      </c>
      <c r="F1664" s="33" t="s">
        <v>28</v>
      </c>
      <c r="G1664" t="s">
        <v>8</v>
      </c>
      <c r="H1664" s="33" t="s">
        <v>30</v>
      </c>
      <c r="I1664" t="s">
        <v>47</v>
      </c>
      <c r="J1664" s="33" t="s">
        <v>37</v>
      </c>
      <c r="K1664" t="s">
        <v>39</v>
      </c>
      <c r="L1664" s="33" t="s">
        <v>43</v>
      </c>
      <c r="M1664">
        <v>49</v>
      </c>
      <c r="N1664" s="33">
        <v>20</v>
      </c>
      <c r="O1664" s="49">
        <v>0.14000000000000001</v>
      </c>
      <c r="P1664" s="56">
        <f t="shared" si="25"/>
        <v>137.20000000000002</v>
      </c>
      <c r="Q1664">
        <v>842.8</v>
      </c>
      <c r="R1664" s="58">
        <v>27</v>
      </c>
      <c r="S1664" s="31">
        <v>869.8</v>
      </c>
    </row>
    <row r="1665" spans="1:19" x14ac:dyDescent="0.35">
      <c r="A1665" s="52">
        <v>43359</v>
      </c>
      <c r="B1665" s="33" t="s">
        <v>3386</v>
      </c>
      <c r="C1665" t="s">
        <v>3387</v>
      </c>
      <c r="D1665" s="33" t="s">
        <v>26</v>
      </c>
      <c r="E1665" s="33" t="s">
        <v>85</v>
      </c>
      <c r="F1665" s="33" t="s">
        <v>27</v>
      </c>
      <c r="G1665" t="s">
        <v>6</v>
      </c>
      <c r="H1665" s="33" t="s">
        <v>33</v>
      </c>
      <c r="I1665" t="s">
        <v>48</v>
      </c>
      <c r="J1665" s="33" t="s">
        <v>34</v>
      </c>
      <c r="K1665" t="s">
        <v>41</v>
      </c>
      <c r="L1665" s="33" t="s">
        <v>45</v>
      </c>
      <c r="M1665">
        <v>215</v>
      </c>
      <c r="N1665" s="33">
        <v>4</v>
      </c>
      <c r="O1665" s="49">
        <v>0.2</v>
      </c>
      <c r="P1665" s="56">
        <f t="shared" si="25"/>
        <v>172</v>
      </c>
      <c r="Q1665">
        <v>688</v>
      </c>
      <c r="R1665" s="58">
        <v>38</v>
      </c>
      <c r="S1665" s="31">
        <v>726</v>
      </c>
    </row>
    <row r="1666" spans="1:19" x14ac:dyDescent="0.35">
      <c r="A1666" s="52">
        <v>44102</v>
      </c>
      <c r="B1666" s="33" t="s">
        <v>3388</v>
      </c>
      <c r="C1666" t="s">
        <v>3389</v>
      </c>
      <c r="D1666" s="33" t="s">
        <v>26</v>
      </c>
      <c r="E1666" s="33" t="s">
        <v>73</v>
      </c>
      <c r="F1666" s="33" t="s">
        <v>29</v>
      </c>
      <c r="G1666" t="s">
        <v>13</v>
      </c>
      <c r="H1666" s="33" t="s">
        <v>32</v>
      </c>
      <c r="I1666" t="s">
        <v>44</v>
      </c>
      <c r="J1666" s="33" t="s">
        <v>34</v>
      </c>
      <c r="K1666" t="s">
        <v>39</v>
      </c>
      <c r="L1666" s="33" t="s">
        <v>44</v>
      </c>
      <c r="M1666">
        <v>262</v>
      </c>
      <c r="N1666" s="33">
        <v>4</v>
      </c>
      <c r="O1666" s="49">
        <v>0.2</v>
      </c>
      <c r="P1666" s="56">
        <f t="shared" si="25"/>
        <v>209.60000000000002</v>
      </c>
      <c r="Q1666">
        <v>838.40000000000009</v>
      </c>
      <c r="R1666" s="58">
        <v>37</v>
      </c>
      <c r="S1666" s="31">
        <v>875.40000000000009</v>
      </c>
    </row>
    <row r="1667" spans="1:19" x14ac:dyDescent="0.35">
      <c r="A1667" s="52">
        <v>42624</v>
      </c>
      <c r="B1667" s="33" t="s">
        <v>3390</v>
      </c>
      <c r="C1667" t="s">
        <v>3391</v>
      </c>
      <c r="D1667" s="33" t="s">
        <v>24</v>
      </c>
      <c r="E1667" s="33" t="s">
        <v>52</v>
      </c>
      <c r="F1667" s="33" t="s">
        <v>28</v>
      </c>
      <c r="G1667" t="s">
        <v>11</v>
      </c>
      <c r="H1667" s="33" t="s">
        <v>32</v>
      </c>
      <c r="I1667" t="s">
        <v>43</v>
      </c>
      <c r="J1667" s="33" t="s">
        <v>35</v>
      </c>
      <c r="K1667" t="s">
        <v>41</v>
      </c>
      <c r="L1667" s="33" t="s">
        <v>45</v>
      </c>
      <c r="M1667">
        <v>1159</v>
      </c>
      <c r="N1667" s="33">
        <v>4</v>
      </c>
      <c r="O1667" s="49">
        <v>0.16</v>
      </c>
      <c r="P1667" s="56">
        <f t="shared" ref="P1667:P1730" si="26">O1667*N1667*M1667</f>
        <v>741.76</v>
      </c>
      <c r="Q1667">
        <v>3894.24</v>
      </c>
      <c r="R1667" s="58">
        <v>47</v>
      </c>
      <c r="S1667" s="31">
        <v>3941.24</v>
      </c>
    </row>
    <row r="1668" spans="1:19" x14ac:dyDescent="0.35">
      <c r="A1668" s="52">
        <v>44066</v>
      </c>
      <c r="B1668" s="33" t="s">
        <v>3392</v>
      </c>
      <c r="C1668" t="s">
        <v>3393</v>
      </c>
      <c r="D1668" s="33" t="s">
        <v>26</v>
      </c>
      <c r="E1668" s="33" t="s">
        <v>78</v>
      </c>
      <c r="F1668" s="33" t="s">
        <v>28</v>
      </c>
      <c r="G1668" t="s">
        <v>13</v>
      </c>
      <c r="H1668" s="33" t="s">
        <v>31</v>
      </c>
      <c r="I1668" t="s">
        <v>43</v>
      </c>
      <c r="J1668" s="33" t="s">
        <v>34</v>
      </c>
      <c r="K1668" t="s">
        <v>39</v>
      </c>
      <c r="L1668" s="33" t="s">
        <v>45</v>
      </c>
      <c r="M1668">
        <v>296</v>
      </c>
      <c r="N1668" s="33">
        <v>10</v>
      </c>
      <c r="O1668" s="49">
        <v>0.14000000000000001</v>
      </c>
      <c r="P1668" s="56">
        <f t="shared" si="26"/>
        <v>414.40000000000003</v>
      </c>
      <c r="Q1668">
        <v>2545.6</v>
      </c>
      <c r="R1668" s="58">
        <v>42</v>
      </c>
      <c r="S1668" s="31">
        <v>2587.6</v>
      </c>
    </row>
    <row r="1669" spans="1:19" x14ac:dyDescent="0.35">
      <c r="A1669" s="52">
        <v>43513</v>
      </c>
      <c r="B1669" s="33" t="s">
        <v>3394</v>
      </c>
      <c r="C1669" t="s">
        <v>3395</v>
      </c>
      <c r="D1669" s="33" t="s">
        <v>26</v>
      </c>
      <c r="E1669" s="33" t="s">
        <v>52</v>
      </c>
      <c r="F1669" s="33" t="s">
        <v>28</v>
      </c>
      <c r="G1669" t="s">
        <v>11</v>
      </c>
      <c r="H1669" s="33" t="s">
        <v>30</v>
      </c>
      <c r="I1669" t="s">
        <v>45</v>
      </c>
      <c r="J1669" s="33" t="s">
        <v>34</v>
      </c>
      <c r="K1669" t="s">
        <v>39</v>
      </c>
      <c r="L1669" s="33" t="s">
        <v>43</v>
      </c>
      <c r="M1669">
        <v>205</v>
      </c>
      <c r="N1669" s="33">
        <v>6</v>
      </c>
      <c r="O1669" s="49">
        <v>0.1</v>
      </c>
      <c r="P1669" s="56">
        <f t="shared" si="26"/>
        <v>123.00000000000001</v>
      </c>
      <c r="Q1669">
        <v>1107</v>
      </c>
      <c r="R1669" s="58">
        <v>34</v>
      </c>
      <c r="S1669" s="31">
        <v>1141</v>
      </c>
    </row>
    <row r="1670" spans="1:19" x14ac:dyDescent="0.35">
      <c r="A1670" s="52">
        <v>43812</v>
      </c>
      <c r="B1670" s="33" t="s">
        <v>3396</v>
      </c>
      <c r="C1670" t="s">
        <v>3397</v>
      </c>
      <c r="D1670" s="33" t="s">
        <v>25</v>
      </c>
      <c r="E1670" s="33" t="s">
        <v>68</v>
      </c>
      <c r="F1670" s="33" t="s">
        <v>29</v>
      </c>
      <c r="G1670" t="s">
        <v>12</v>
      </c>
      <c r="H1670" s="33" t="s">
        <v>30</v>
      </c>
      <c r="I1670" t="s">
        <v>43</v>
      </c>
      <c r="J1670" s="33" t="s">
        <v>37</v>
      </c>
      <c r="K1670" t="s">
        <v>40</v>
      </c>
      <c r="L1670" s="33" t="s">
        <v>44</v>
      </c>
      <c r="M1670">
        <v>42</v>
      </c>
      <c r="N1670" s="33">
        <v>10</v>
      </c>
      <c r="O1670" s="49">
        <v>0.13</v>
      </c>
      <c r="P1670" s="56">
        <f t="shared" si="26"/>
        <v>54.6</v>
      </c>
      <c r="Q1670">
        <v>365.4</v>
      </c>
      <c r="R1670" s="58">
        <v>33</v>
      </c>
      <c r="S1670" s="31">
        <v>398.4</v>
      </c>
    </row>
    <row r="1671" spans="1:19" x14ac:dyDescent="0.35">
      <c r="A1671" s="52">
        <v>44402</v>
      </c>
      <c r="B1671" s="33" t="s">
        <v>3398</v>
      </c>
      <c r="C1671" t="s">
        <v>3399</v>
      </c>
      <c r="D1671" s="33" t="s">
        <v>26</v>
      </c>
      <c r="E1671" s="33" t="s">
        <v>58</v>
      </c>
      <c r="F1671" s="33" t="s">
        <v>28</v>
      </c>
      <c r="G1671" t="s">
        <v>6</v>
      </c>
      <c r="H1671" s="33" t="s">
        <v>33</v>
      </c>
      <c r="I1671" t="s">
        <v>44</v>
      </c>
      <c r="J1671" s="33" t="s">
        <v>37</v>
      </c>
      <c r="K1671" t="s">
        <v>39</v>
      </c>
      <c r="L1671" s="33" t="s">
        <v>43</v>
      </c>
      <c r="M1671">
        <v>77</v>
      </c>
      <c r="N1671" s="33">
        <v>10</v>
      </c>
      <c r="O1671" s="49">
        <v>0.09</v>
      </c>
      <c r="P1671" s="56">
        <f t="shared" si="26"/>
        <v>69.3</v>
      </c>
      <c r="Q1671">
        <v>700.69999999999993</v>
      </c>
      <c r="R1671" s="58">
        <v>27</v>
      </c>
      <c r="S1671" s="31">
        <v>727.69999999999993</v>
      </c>
    </row>
    <row r="1672" spans="1:19" x14ac:dyDescent="0.35">
      <c r="A1672" s="52">
        <v>43436</v>
      </c>
      <c r="B1672" s="33" t="s">
        <v>3400</v>
      </c>
      <c r="C1672" t="s">
        <v>3401</v>
      </c>
      <c r="D1672" s="33" t="s">
        <v>24</v>
      </c>
      <c r="E1672" s="33" t="s">
        <v>68</v>
      </c>
      <c r="F1672" s="33" t="s">
        <v>29</v>
      </c>
      <c r="G1672" t="s">
        <v>8</v>
      </c>
      <c r="H1672" s="33" t="s">
        <v>32</v>
      </c>
      <c r="I1672" t="s">
        <v>45</v>
      </c>
      <c r="J1672" s="33" t="s">
        <v>37</v>
      </c>
      <c r="K1672" t="s">
        <v>41</v>
      </c>
      <c r="L1672" s="33" t="s">
        <v>46</v>
      </c>
      <c r="M1672">
        <v>62</v>
      </c>
      <c r="N1672" s="33">
        <v>20</v>
      </c>
      <c r="O1672" s="49">
        <v>0.1</v>
      </c>
      <c r="P1672" s="56">
        <f t="shared" si="26"/>
        <v>124</v>
      </c>
      <c r="Q1672">
        <v>1116</v>
      </c>
      <c r="R1672" s="58">
        <v>29</v>
      </c>
      <c r="S1672" s="31">
        <v>1145</v>
      </c>
    </row>
    <row r="1673" spans="1:19" x14ac:dyDescent="0.35">
      <c r="A1673" s="52">
        <v>43637</v>
      </c>
      <c r="B1673" s="33" t="s">
        <v>3402</v>
      </c>
      <c r="C1673" t="s">
        <v>3403</v>
      </c>
      <c r="D1673" s="33" t="s">
        <v>24</v>
      </c>
      <c r="E1673" s="33" t="s">
        <v>78</v>
      </c>
      <c r="F1673" s="33" t="s">
        <v>27</v>
      </c>
      <c r="G1673" t="s">
        <v>6</v>
      </c>
      <c r="H1673" s="33" t="s">
        <v>31</v>
      </c>
      <c r="I1673" t="s">
        <v>46</v>
      </c>
      <c r="J1673" s="33" t="s">
        <v>34</v>
      </c>
      <c r="K1673" t="s">
        <v>42</v>
      </c>
      <c r="L1673" s="33" t="s">
        <v>46</v>
      </c>
      <c r="M1673">
        <v>281</v>
      </c>
      <c r="N1673" s="33">
        <v>10</v>
      </c>
      <c r="O1673" s="49">
        <v>0.17</v>
      </c>
      <c r="P1673" s="56">
        <f t="shared" si="26"/>
        <v>477.70000000000005</v>
      </c>
      <c r="Q1673">
        <v>2332.2999999999997</v>
      </c>
      <c r="R1673" s="58">
        <v>49</v>
      </c>
      <c r="S1673" s="31">
        <v>2381.2999999999997</v>
      </c>
    </row>
    <row r="1674" spans="1:19" x14ac:dyDescent="0.35">
      <c r="A1674" s="52">
        <v>42860</v>
      </c>
      <c r="B1674" s="33" t="s">
        <v>3404</v>
      </c>
      <c r="C1674" t="s">
        <v>3405</v>
      </c>
      <c r="D1674" s="33" t="s">
        <v>24</v>
      </c>
      <c r="E1674" s="33" t="s">
        <v>106</v>
      </c>
      <c r="F1674" s="33" t="s">
        <v>29</v>
      </c>
      <c r="G1674" t="s">
        <v>8</v>
      </c>
      <c r="H1674" s="33" t="s">
        <v>31</v>
      </c>
      <c r="I1674" t="s">
        <v>43</v>
      </c>
      <c r="J1674" s="33" t="s">
        <v>38</v>
      </c>
      <c r="K1674" t="s">
        <v>42</v>
      </c>
      <c r="L1674" s="33" t="s">
        <v>44</v>
      </c>
      <c r="M1674">
        <v>18</v>
      </c>
      <c r="N1674" s="33">
        <v>40</v>
      </c>
      <c r="O1674" s="49">
        <v>0.19</v>
      </c>
      <c r="P1674" s="56">
        <f t="shared" si="26"/>
        <v>136.79999999999998</v>
      </c>
      <c r="Q1674">
        <v>583.20000000000005</v>
      </c>
      <c r="R1674" s="58">
        <v>36</v>
      </c>
      <c r="S1674" s="31">
        <v>619.20000000000005</v>
      </c>
    </row>
    <row r="1675" spans="1:19" x14ac:dyDescent="0.35">
      <c r="A1675" s="52">
        <v>42761</v>
      </c>
      <c r="B1675" s="33" t="s">
        <v>3406</v>
      </c>
      <c r="C1675" t="s">
        <v>3407</v>
      </c>
      <c r="D1675" s="33" t="s">
        <v>25</v>
      </c>
      <c r="E1675" s="33" t="s">
        <v>73</v>
      </c>
      <c r="F1675" s="33" t="s">
        <v>28</v>
      </c>
      <c r="G1675" t="s">
        <v>8</v>
      </c>
      <c r="H1675" s="33" t="s">
        <v>32</v>
      </c>
      <c r="I1675" t="s">
        <v>48</v>
      </c>
      <c r="J1675" s="33" t="s">
        <v>34</v>
      </c>
      <c r="K1675" t="s">
        <v>42</v>
      </c>
      <c r="L1675" s="33" t="s">
        <v>43</v>
      </c>
      <c r="M1675">
        <v>226</v>
      </c>
      <c r="N1675" s="33">
        <v>8</v>
      </c>
      <c r="O1675" s="49">
        <v>0.11</v>
      </c>
      <c r="P1675" s="56">
        <f t="shared" si="26"/>
        <v>198.88</v>
      </c>
      <c r="Q1675">
        <v>1609.1200000000001</v>
      </c>
      <c r="R1675" s="58">
        <v>30</v>
      </c>
      <c r="S1675" s="31">
        <v>1639.1200000000001</v>
      </c>
    </row>
    <row r="1676" spans="1:19" x14ac:dyDescent="0.35">
      <c r="A1676" s="52">
        <v>42715</v>
      </c>
      <c r="B1676" s="33" t="s">
        <v>3408</v>
      </c>
      <c r="C1676" t="s">
        <v>3409</v>
      </c>
      <c r="D1676" s="33" t="s">
        <v>24</v>
      </c>
      <c r="E1676" s="33" t="s">
        <v>78</v>
      </c>
      <c r="F1676" s="33" t="s">
        <v>28</v>
      </c>
      <c r="G1676" t="s">
        <v>12</v>
      </c>
      <c r="H1676" s="33" t="s">
        <v>33</v>
      </c>
      <c r="I1676" t="s">
        <v>48</v>
      </c>
      <c r="J1676" s="33" t="s">
        <v>36</v>
      </c>
      <c r="K1676" t="s">
        <v>42</v>
      </c>
      <c r="L1676" s="33" t="s">
        <v>43</v>
      </c>
      <c r="M1676">
        <v>216</v>
      </c>
      <c r="N1676" s="33">
        <v>9</v>
      </c>
      <c r="O1676" s="49">
        <v>0.12</v>
      </c>
      <c r="P1676" s="56">
        <f t="shared" si="26"/>
        <v>233.28000000000003</v>
      </c>
      <c r="Q1676">
        <v>1710.72</v>
      </c>
      <c r="R1676" s="58">
        <v>45</v>
      </c>
      <c r="S1676" s="31">
        <v>1755.72</v>
      </c>
    </row>
    <row r="1677" spans="1:19" x14ac:dyDescent="0.35">
      <c r="A1677" s="52">
        <v>42636</v>
      </c>
      <c r="B1677" s="33" t="s">
        <v>3410</v>
      </c>
      <c r="C1677" t="s">
        <v>3411</v>
      </c>
      <c r="D1677" s="33" t="s">
        <v>24</v>
      </c>
      <c r="E1677" s="33" t="s">
        <v>106</v>
      </c>
      <c r="F1677" s="33" t="s">
        <v>29</v>
      </c>
      <c r="G1677" t="s">
        <v>9</v>
      </c>
      <c r="H1677" s="33" t="s">
        <v>30</v>
      </c>
      <c r="I1677" t="s">
        <v>48</v>
      </c>
      <c r="J1677" s="33" t="s">
        <v>37</v>
      </c>
      <c r="K1677" t="s">
        <v>39</v>
      </c>
      <c r="L1677" s="33" t="s">
        <v>44</v>
      </c>
      <c r="M1677">
        <v>35</v>
      </c>
      <c r="N1677" s="33">
        <v>20</v>
      </c>
      <c r="O1677" s="49">
        <v>0.18</v>
      </c>
      <c r="P1677" s="56">
        <f t="shared" si="26"/>
        <v>125.99999999999999</v>
      </c>
      <c r="Q1677">
        <v>574.00000000000011</v>
      </c>
      <c r="R1677" s="58">
        <v>41</v>
      </c>
      <c r="S1677" s="31">
        <v>615.00000000000011</v>
      </c>
    </row>
    <row r="1678" spans="1:19" x14ac:dyDescent="0.35">
      <c r="A1678" s="52">
        <v>42606</v>
      </c>
      <c r="B1678" s="33" t="s">
        <v>3412</v>
      </c>
      <c r="C1678" t="s">
        <v>3413</v>
      </c>
      <c r="D1678" s="33" t="s">
        <v>25</v>
      </c>
      <c r="E1678" s="33" t="s">
        <v>85</v>
      </c>
      <c r="F1678" s="33" t="s">
        <v>29</v>
      </c>
      <c r="G1678" t="s">
        <v>12</v>
      </c>
      <c r="H1678" s="33" t="s">
        <v>30</v>
      </c>
      <c r="I1678" t="s">
        <v>43</v>
      </c>
      <c r="J1678" s="33" t="s">
        <v>34</v>
      </c>
      <c r="K1678" t="s">
        <v>42</v>
      </c>
      <c r="L1678" s="33" t="s">
        <v>43</v>
      </c>
      <c r="M1678">
        <v>234</v>
      </c>
      <c r="N1678" s="33">
        <v>6</v>
      </c>
      <c r="O1678" s="49">
        <v>0.09</v>
      </c>
      <c r="P1678" s="56">
        <f t="shared" si="26"/>
        <v>126.36000000000001</v>
      </c>
      <c r="Q1678">
        <v>1277.6400000000001</v>
      </c>
      <c r="R1678" s="58">
        <v>32</v>
      </c>
      <c r="S1678" s="31">
        <v>1309.6400000000001</v>
      </c>
    </row>
    <row r="1679" spans="1:19" x14ac:dyDescent="0.35">
      <c r="A1679" s="52">
        <v>42823</v>
      </c>
      <c r="B1679" s="33" t="s">
        <v>3414</v>
      </c>
      <c r="C1679" t="s">
        <v>3415</v>
      </c>
      <c r="D1679" s="33" t="s">
        <v>25</v>
      </c>
      <c r="E1679" s="33" t="s">
        <v>63</v>
      </c>
      <c r="F1679" s="33" t="s">
        <v>28</v>
      </c>
      <c r="G1679" t="s">
        <v>6</v>
      </c>
      <c r="H1679" s="33" t="s">
        <v>33</v>
      </c>
      <c r="I1679" t="s">
        <v>43</v>
      </c>
      <c r="J1679" s="33" t="s">
        <v>38</v>
      </c>
      <c r="K1679" t="s">
        <v>40</v>
      </c>
      <c r="L1679" s="33" t="s">
        <v>43</v>
      </c>
      <c r="M1679">
        <v>17</v>
      </c>
      <c r="N1679" s="33">
        <v>16</v>
      </c>
      <c r="O1679" s="49">
        <v>0.2</v>
      </c>
      <c r="P1679" s="56">
        <f t="shared" si="26"/>
        <v>54.400000000000006</v>
      </c>
      <c r="Q1679">
        <v>217.60000000000002</v>
      </c>
      <c r="R1679" s="58">
        <v>24</v>
      </c>
      <c r="S1679" s="31">
        <v>241.60000000000002</v>
      </c>
    </row>
    <row r="1680" spans="1:19" x14ac:dyDescent="0.35">
      <c r="A1680" s="52">
        <v>42203</v>
      </c>
      <c r="B1680" s="33" t="s">
        <v>3416</v>
      </c>
      <c r="C1680" t="s">
        <v>3417</v>
      </c>
      <c r="D1680" s="33" t="s">
        <v>25</v>
      </c>
      <c r="E1680" s="33" t="s">
        <v>63</v>
      </c>
      <c r="F1680" s="33" t="s">
        <v>29</v>
      </c>
      <c r="G1680" t="s">
        <v>12</v>
      </c>
      <c r="H1680" s="33" t="s">
        <v>33</v>
      </c>
      <c r="I1680" t="s">
        <v>47</v>
      </c>
      <c r="J1680" s="33" t="s">
        <v>38</v>
      </c>
      <c r="K1680" t="s">
        <v>41</v>
      </c>
      <c r="L1680" s="33" t="s">
        <v>46</v>
      </c>
      <c r="M1680">
        <v>18</v>
      </c>
      <c r="N1680" s="33">
        <v>40</v>
      </c>
      <c r="O1680" s="49">
        <v>0.14000000000000001</v>
      </c>
      <c r="P1680" s="56">
        <f t="shared" si="26"/>
        <v>100.80000000000001</v>
      </c>
      <c r="Q1680">
        <v>619.19999999999993</v>
      </c>
      <c r="R1680" s="58">
        <v>30</v>
      </c>
      <c r="S1680" s="31">
        <v>649.19999999999993</v>
      </c>
    </row>
    <row r="1681" spans="1:19" x14ac:dyDescent="0.35">
      <c r="A1681" s="52">
        <v>42642</v>
      </c>
      <c r="B1681" s="33" t="s">
        <v>3418</v>
      </c>
      <c r="C1681" t="s">
        <v>3419</v>
      </c>
      <c r="D1681" s="33" t="s">
        <v>26</v>
      </c>
      <c r="E1681" s="33" t="s">
        <v>73</v>
      </c>
      <c r="F1681" s="33" t="s">
        <v>29</v>
      </c>
      <c r="G1681" t="s">
        <v>7</v>
      </c>
      <c r="H1681" s="33" t="s">
        <v>32</v>
      </c>
      <c r="I1681" t="s">
        <v>46</v>
      </c>
      <c r="J1681" s="33" t="s">
        <v>35</v>
      </c>
      <c r="K1681" t="s">
        <v>39</v>
      </c>
      <c r="L1681" s="33" t="s">
        <v>44</v>
      </c>
      <c r="M1681">
        <v>887</v>
      </c>
      <c r="N1681" s="33">
        <v>10</v>
      </c>
      <c r="O1681" s="49">
        <v>0.19</v>
      </c>
      <c r="P1681" s="56">
        <f t="shared" si="26"/>
        <v>1685.3</v>
      </c>
      <c r="Q1681">
        <v>7184.7000000000016</v>
      </c>
      <c r="R1681" s="58">
        <v>34</v>
      </c>
      <c r="S1681" s="31">
        <v>7218.7000000000016</v>
      </c>
    </row>
    <row r="1682" spans="1:19" x14ac:dyDescent="0.35">
      <c r="A1682" s="52">
        <v>43660</v>
      </c>
      <c r="B1682" s="33" t="s">
        <v>3420</v>
      </c>
      <c r="C1682" t="s">
        <v>3421</v>
      </c>
      <c r="D1682" s="33" t="s">
        <v>24</v>
      </c>
      <c r="E1682" s="33" t="s">
        <v>52</v>
      </c>
      <c r="F1682" s="33" t="s">
        <v>28</v>
      </c>
      <c r="G1682" t="s">
        <v>6</v>
      </c>
      <c r="H1682" s="33" t="s">
        <v>30</v>
      </c>
      <c r="I1682" t="s">
        <v>43</v>
      </c>
      <c r="J1682" s="33" t="s">
        <v>38</v>
      </c>
      <c r="K1682" t="s">
        <v>40</v>
      </c>
      <c r="L1682" s="33" t="s">
        <v>44</v>
      </c>
      <c r="M1682">
        <v>10</v>
      </c>
      <c r="N1682" s="33">
        <v>16</v>
      </c>
      <c r="O1682" s="49">
        <v>0.09</v>
      </c>
      <c r="P1682" s="56">
        <f t="shared" si="26"/>
        <v>14.399999999999999</v>
      </c>
      <c r="Q1682">
        <v>145.6</v>
      </c>
      <c r="R1682" s="58">
        <v>24</v>
      </c>
      <c r="S1682" s="31">
        <v>169.6</v>
      </c>
    </row>
    <row r="1683" spans="1:19" x14ac:dyDescent="0.35">
      <c r="A1683" s="52">
        <v>44375</v>
      </c>
      <c r="B1683" s="33" t="s">
        <v>3422</v>
      </c>
      <c r="C1683" t="s">
        <v>3423</v>
      </c>
      <c r="D1683" s="33" t="s">
        <v>24</v>
      </c>
      <c r="E1683" s="33" t="s">
        <v>55</v>
      </c>
      <c r="F1683" s="33" t="s">
        <v>27</v>
      </c>
      <c r="G1683" t="s">
        <v>10</v>
      </c>
      <c r="H1683" s="33" t="s">
        <v>32</v>
      </c>
      <c r="I1683" t="s">
        <v>44</v>
      </c>
      <c r="J1683" s="33" t="s">
        <v>34</v>
      </c>
      <c r="K1683" t="s">
        <v>39</v>
      </c>
      <c r="L1683" s="33" t="s">
        <v>43</v>
      </c>
      <c r="M1683">
        <v>223</v>
      </c>
      <c r="N1683" s="33">
        <v>6</v>
      </c>
      <c r="O1683" s="49">
        <v>0.19</v>
      </c>
      <c r="P1683" s="56">
        <f t="shared" si="26"/>
        <v>254.22000000000003</v>
      </c>
      <c r="Q1683">
        <v>1083.78</v>
      </c>
      <c r="R1683" s="58">
        <v>44</v>
      </c>
      <c r="S1683" s="31">
        <v>1127.78</v>
      </c>
    </row>
    <row r="1684" spans="1:19" x14ac:dyDescent="0.35">
      <c r="A1684" s="52">
        <v>42346</v>
      </c>
      <c r="B1684" s="33" t="s">
        <v>3424</v>
      </c>
      <c r="C1684" t="s">
        <v>3425</v>
      </c>
      <c r="D1684" s="33" t="s">
        <v>26</v>
      </c>
      <c r="E1684" s="33" t="s">
        <v>106</v>
      </c>
      <c r="F1684" s="33" t="s">
        <v>29</v>
      </c>
      <c r="G1684" t="s">
        <v>9</v>
      </c>
      <c r="H1684" s="33" t="s">
        <v>31</v>
      </c>
      <c r="I1684" t="s">
        <v>46</v>
      </c>
      <c r="J1684" s="33" t="s">
        <v>34</v>
      </c>
      <c r="K1684" t="s">
        <v>42</v>
      </c>
      <c r="L1684" s="33" t="s">
        <v>45</v>
      </c>
      <c r="M1684">
        <v>218</v>
      </c>
      <c r="N1684" s="33">
        <v>4</v>
      </c>
      <c r="O1684" s="49">
        <v>0.14000000000000001</v>
      </c>
      <c r="P1684" s="56">
        <f t="shared" si="26"/>
        <v>122.08000000000001</v>
      </c>
      <c r="Q1684">
        <v>749.92</v>
      </c>
      <c r="R1684" s="58">
        <v>29</v>
      </c>
      <c r="S1684" s="31">
        <v>778.92</v>
      </c>
    </row>
    <row r="1685" spans="1:19" x14ac:dyDescent="0.35">
      <c r="A1685" s="52">
        <v>43381</v>
      </c>
      <c r="B1685" s="33" t="s">
        <v>3426</v>
      </c>
      <c r="C1685" t="s">
        <v>3427</v>
      </c>
      <c r="D1685" s="33" t="s">
        <v>24</v>
      </c>
      <c r="E1685" s="33" t="s">
        <v>78</v>
      </c>
      <c r="F1685" s="33" t="s">
        <v>28</v>
      </c>
      <c r="G1685" t="s">
        <v>12</v>
      </c>
      <c r="H1685" s="33" t="s">
        <v>32</v>
      </c>
      <c r="I1685" t="s">
        <v>46</v>
      </c>
      <c r="J1685" s="33" t="s">
        <v>37</v>
      </c>
      <c r="K1685" t="s">
        <v>39</v>
      </c>
      <c r="L1685" s="33" t="s">
        <v>46</v>
      </c>
      <c r="M1685">
        <v>61</v>
      </c>
      <c r="N1685" s="33">
        <v>15</v>
      </c>
      <c r="O1685" s="49">
        <v>0.1</v>
      </c>
      <c r="P1685" s="56">
        <f t="shared" si="26"/>
        <v>91.5</v>
      </c>
      <c r="Q1685">
        <v>823.5</v>
      </c>
      <c r="R1685" s="58">
        <v>22</v>
      </c>
      <c r="S1685" s="31">
        <v>845.5</v>
      </c>
    </row>
    <row r="1686" spans="1:19" x14ac:dyDescent="0.35">
      <c r="A1686" s="52">
        <v>43330</v>
      </c>
      <c r="B1686" s="33" t="s">
        <v>3428</v>
      </c>
      <c r="C1686" t="s">
        <v>3429</v>
      </c>
      <c r="D1686" s="33" t="s">
        <v>26</v>
      </c>
      <c r="E1686" s="33" t="s">
        <v>115</v>
      </c>
      <c r="F1686" s="33" t="s">
        <v>28</v>
      </c>
      <c r="G1686" t="s">
        <v>6</v>
      </c>
      <c r="H1686" s="33" t="s">
        <v>33</v>
      </c>
      <c r="I1686" t="s">
        <v>44</v>
      </c>
      <c r="J1686" s="33" t="s">
        <v>34</v>
      </c>
      <c r="K1686" t="s">
        <v>41</v>
      </c>
      <c r="L1686" s="33" t="s">
        <v>45</v>
      </c>
      <c r="M1686">
        <v>256</v>
      </c>
      <c r="N1686" s="33">
        <v>8</v>
      </c>
      <c r="O1686" s="49">
        <v>0.19</v>
      </c>
      <c r="P1686" s="56">
        <f t="shared" si="26"/>
        <v>389.12</v>
      </c>
      <c r="Q1686">
        <v>1658.88</v>
      </c>
      <c r="R1686" s="58">
        <v>26</v>
      </c>
      <c r="S1686" s="31">
        <v>1684.88</v>
      </c>
    </row>
    <row r="1687" spans="1:19" x14ac:dyDescent="0.35">
      <c r="A1687" s="52">
        <v>44239</v>
      </c>
      <c r="B1687" s="33" t="s">
        <v>3430</v>
      </c>
      <c r="C1687" t="s">
        <v>3431</v>
      </c>
      <c r="D1687" s="33" t="s">
        <v>26</v>
      </c>
      <c r="E1687" s="33" t="s">
        <v>115</v>
      </c>
      <c r="F1687" s="33" t="s">
        <v>28</v>
      </c>
      <c r="G1687" t="s">
        <v>13</v>
      </c>
      <c r="H1687" s="33" t="s">
        <v>31</v>
      </c>
      <c r="I1687" t="s">
        <v>43</v>
      </c>
      <c r="J1687" s="33" t="s">
        <v>34</v>
      </c>
      <c r="K1687" t="s">
        <v>42</v>
      </c>
      <c r="L1687" s="33" t="s">
        <v>44</v>
      </c>
      <c r="M1687">
        <v>267</v>
      </c>
      <c r="N1687" s="33">
        <v>4</v>
      </c>
      <c r="O1687" s="49">
        <v>0.2</v>
      </c>
      <c r="P1687" s="56">
        <f t="shared" si="26"/>
        <v>213.60000000000002</v>
      </c>
      <c r="Q1687">
        <v>854.40000000000009</v>
      </c>
      <c r="R1687" s="58">
        <v>43</v>
      </c>
      <c r="S1687" s="31">
        <v>897.40000000000009</v>
      </c>
    </row>
    <row r="1688" spans="1:19" x14ac:dyDescent="0.35">
      <c r="A1688" s="52">
        <v>43779</v>
      </c>
      <c r="B1688" s="33" t="s">
        <v>3432</v>
      </c>
      <c r="C1688" t="s">
        <v>3433</v>
      </c>
      <c r="D1688" s="33" t="s">
        <v>26</v>
      </c>
      <c r="E1688" s="33" t="s">
        <v>106</v>
      </c>
      <c r="F1688" s="33" t="s">
        <v>28</v>
      </c>
      <c r="G1688" t="s">
        <v>12</v>
      </c>
      <c r="H1688" s="33" t="s">
        <v>31</v>
      </c>
      <c r="I1688" t="s">
        <v>46</v>
      </c>
      <c r="J1688" s="33" t="s">
        <v>36</v>
      </c>
      <c r="K1688" t="s">
        <v>42</v>
      </c>
      <c r="L1688" s="33" t="s">
        <v>43</v>
      </c>
      <c r="M1688">
        <v>305</v>
      </c>
      <c r="N1688" s="33">
        <v>12</v>
      </c>
      <c r="O1688" s="49">
        <v>0.09</v>
      </c>
      <c r="P1688" s="56">
        <f t="shared" si="26"/>
        <v>329.40000000000003</v>
      </c>
      <c r="Q1688">
        <v>3330.6</v>
      </c>
      <c r="R1688" s="58">
        <v>50</v>
      </c>
      <c r="S1688" s="31">
        <v>3380.6</v>
      </c>
    </row>
    <row r="1689" spans="1:19" x14ac:dyDescent="0.35">
      <c r="A1689" s="52">
        <v>42243</v>
      </c>
      <c r="B1689" s="33" t="s">
        <v>3434</v>
      </c>
      <c r="C1689" t="s">
        <v>3435</v>
      </c>
      <c r="D1689" s="33" t="s">
        <v>24</v>
      </c>
      <c r="E1689" s="33" t="s">
        <v>73</v>
      </c>
      <c r="F1689" s="33" t="s">
        <v>27</v>
      </c>
      <c r="G1689" t="s">
        <v>8</v>
      </c>
      <c r="H1689" s="33" t="s">
        <v>32</v>
      </c>
      <c r="I1689" t="s">
        <v>48</v>
      </c>
      <c r="J1689" s="33" t="s">
        <v>35</v>
      </c>
      <c r="K1689" t="s">
        <v>40</v>
      </c>
      <c r="L1689" s="33" t="s">
        <v>43</v>
      </c>
      <c r="M1689">
        <v>1037</v>
      </c>
      <c r="N1689" s="33">
        <v>8</v>
      </c>
      <c r="O1689" s="49">
        <v>0.1</v>
      </c>
      <c r="P1689" s="56">
        <f t="shared" si="26"/>
        <v>829.6</v>
      </c>
      <c r="Q1689">
        <v>7466.4000000000005</v>
      </c>
      <c r="R1689" s="58">
        <v>46</v>
      </c>
      <c r="S1689" s="31">
        <v>7512.4000000000005</v>
      </c>
    </row>
    <row r="1690" spans="1:19" x14ac:dyDescent="0.35">
      <c r="A1690" s="52">
        <v>42443</v>
      </c>
      <c r="B1690" s="33" t="s">
        <v>3436</v>
      </c>
      <c r="C1690" t="s">
        <v>3437</v>
      </c>
      <c r="D1690" s="33" t="s">
        <v>25</v>
      </c>
      <c r="E1690" s="33" t="s">
        <v>73</v>
      </c>
      <c r="F1690" s="33" t="s">
        <v>28</v>
      </c>
      <c r="G1690" t="s">
        <v>7</v>
      </c>
      <c r="H1690" s="33" t="s">
        <v>33</v>
      </c>
      <c r="I1690" t="s">
        <v>47</v>
      </c>
      <c r="J1690" s="33" t="s">
        <v>34</v>
      </c>
      <c r="K1690" t="s">
        <v>39</v>
      </c>
      <c r="L1690" s="33" t="s">
        <v>46</v>
      </c>
      <c r="M1690">
        <v>285</v>
      </c>
      <c r="N1690" s="33">
        <v>4</v>
      </c>
      <c r="O1690" s="49">
        <v>0.16</v>
      </c>
      <c r="P1690" s="56">
        <f t="shared" si="26"/>
        <v>182.4</v>
      </c>
      <c r="Q1690">
        <v>957.59999999999991</v>
      </c>
      <c r="R1690" s="58">
        <v>44</v>
      </c>
      <c r="S1690" s="31">
        <v>1001.5999999999999</v>
      </c>
    </row>
    <row r="1691" spans="1:19" x14ac:dyDescent="0.35">
      <c r="A1691" s="52">
        <v>42782</v>
      </c>
      <c r="B1691" s="33" t="s">
        <v>3438</v>
      </c>
      <c r="C1691" t="s">
        <v>3439</v>
      </c>
      <c r="D1691" s="33" t="s">
        <v>24</v>
      </c>
      <c r="E1691" s="33" t="s">
        <v>106</v>
      </c>
      <c r="F1691" s="33" t="s">
        <v>27</v>
      </c>
      <c r="G1691" t="s">
        <v>13</v>
      </c>
      <c r="H1691" s="33" t="s">
        <v>33</v>
      </c>
      <c r="I1691" t="s">
        <v>48</v>
      </c>
      <c r="J1691" s="33" t="s">
        <v>35</v>
      </c>
      <c r="K1691" t="s">
        <v>42</v>
      </c>
      <c r="L1691" s="33" t="s">
        <v>45</v>
      </c>
      <c r="M1691">
        <v>1153</v>
      </c>
      <c r="N1691" s="33">
        <v>6</v>
      </c>
      <c r="O1691" s="49">
        <v>0.13</v>
      </c>
      <c r="P1691" s="56">
        <f t="shared" si="26"/>
        <v>899.34</v>
      </c>
      <c r="Q1691">
        <v>6018.66</v>
      </c>
      <c r="R1691" s="58">
        <v>22</v>
      </c>
      <c r="S1691" s="31">
        <v>6040.66</v>
      </c>
    </row>
    <row r="1692" spans="1:19" x14ac:dyDescent="0.35">
      <c r="A1692" s="52">
        <v>44061</v>
      </c>
      <c r="B1692" s="33" t="s">
        <v>3440</v>
      </c>
      <c r="C1692" t="s">
        <v>3441</v>
      </c>
      <c r="D1692" s="33" t="s">
        <v>24</v>
      </c>
      <c r="E1692" s="33" t="s">
        <v>52</v>
      </c>
      <c r="F1692" s="33" t="s">
        <v>28</v>
      </c>
      <c r="G1692" t="s">
        <v>8</v>
      </c>
      <c r="H1692" s="33" t="s">
        <v>33</v>
      </c>
      <c r="I1692" t="s">
        <v>44</v>
      </c>
      <c r="J1692" s="33" t="s">
        <v>36</v>
      </c>
      <c r="K1692" t="s">
        <v>40</v>
      </c>
      <c r="L1692" s="33" t="s">
        <v>44</v>
      </c>
      <c r="M1692">
        <v>207</v>
      </c>
      <c r="N1692" s="33">
        <v>6</v>
      </c>
      <c r="O1692" s="49">
        <v>0.13</v>
      </c>
      <c r="P1692" s="56">
        <f t="shared" si="26"/>
        <v>161.46</v>
      </c>
      <c r="Q1692">
        <v>1080.54</v>
      </c>
      <c r="R1692" s="58">
        <v>45</v>
      </c>
      <c r="S1692" s="31">
        <v>1125.54</v>
      </c>
    </row>
    <row r="1693" spans="1:19" x14ac:dyDescent="0.35">
      <c r="A1693" s="52">
        <v>43459</v>
      </c>
      <c r="B1693" s="33" t="s">
        <v>3442</v>
      </c>
      <c r="C1693" t="s">
        <v>3443</v>
      </c>
      <c r="D1693" s="33" t="s">
        <v>26</v>
      </c>
      <c r="E1693" s="33" t="s">
        <v>68</v>
      </c>
      <c r="F1693" s="33" t="s">
        <v>28</v>
      </c>
      <c r="G1693" t="s">
        <v>11</v>
      </c>
      <c r="H1693" s="33" t="s">
        <v>32</v>
      </c>
      <c r="I1693" t="s">
        <v>48</v>
      </c>
      <c r="J1693" s="33" t="s">
        <v>36</v>
      </c>
      <c r="K1693" t="s">
        <v>39</v>
      </c>
      <c r="L1693" s="33" t="s">
        <v>43</v>
      </c>
      <c r="M1693">
        <v>389</v>
      </c>
      <c r="N1693" s="33">
        <v>12</v>
      </c>
      <c r="O1693" s="49">
        <v>0.09</v>
      </c>
      <c r="P1693" s="56">
        <f t="shared" si="26"/>
        <v>420.12</v>
      </c>
      <c r="Q1693">
        <v>4247.88</v>
      </c>
      <c r="R1693" s="58">
        <v>41</v>
      </c>
      <c r="S1693" s="31">
        <v>4288.88</v>
      </c>
    </row>
    <row r="1694" spans="1:19" x14ac:dyDescent="0.35">
      <c r="A1694" s="52">
        <v>42349</v>
      </c>
      <c r="B1694" s="33" t="s">
        <v>3444</v>
      </c>
      <c r="C1694" t="s">
        <v>3445</v>
      </c>
      <c r="D1694" s="33" t="s">
        <v>24</v>
      </c>
      <c r="E1694" s="33" t="s">
        <v>73</v>
      </c>
      <c r="F1694" s="33" t="s">
        <v>28</v>
      </c>
      <c r="G1694" t="s">
        <v>7</v>
      </c>
      <c r="H1694" s="33" t="s">
        <v>33</v>
      </c>
      <c r="I1694" t="s">
        <v>47</v>
      </c>
      <c r="J1694" s="33" t="s">
        <v>37</v>
      </c>
      <c r="K1694" t="s">
        <v>39</v>
      </c>
      <c r="L1694" s="33" t="s">
        <v>44</v>
      </c>
      <c r="M1694">
        <v>67</v>
      </c>
      <c r="N1694" s="33">
        <v>10</v>
      </c>
      <c r="O1694" s="49">
        <v>0.19</v>
      </c>
      <c r="P1694" s="56">
        <f t="shared" si="26"/>
        <v>127.3</v>
      </c>
      <c r="Q1694">
        <v>542.70000000000005</v>
      </c>
      <c r="R1694" s="58">
        <v>25</v>
      </c>
      <c r="S1694" s="31">
        <v>567.70000000000005</v>
      </c>
    </row>
    <row r="1695" spans="1:19" x14ac:dyDescent="0.35">
      <c r="A1695" s="52">
        <v>44010</v>
      </c>
      <c r="B1695" s="33" t="s">
        <v>3446</v>
      </c>
      <c r="C1695" t="s">
        <v>3447</v>
      </c>
      <c r="D1695" s="33" t="s">
        <v>24</v>
      </c>
      <c r="E1695" s="33" t="s">
        <v>115</v>
      </c>
      <c r="F1695" s="33" t="s">
        <v>29</v>
      </c>
      <c r="G1695" t="s">
        <v>10</v>
      </c>
      <c r="H1695" s="33" t="s">
        <v>33</v>
      </c>
      <c r="I1695" t="s">
        <v>44</v>
      </c>
      <c r="J1695" s="33" t="s">
        <v>38</v>
      </c>
      <c r="K1695" t="s">
        <v>42</v>
      </c>
      <c r="L1695" s="33" t="s">
        <v>44</v>
      </c>
      <c r="M1695">
        <v>10</v>
      </c>
      <c r="N1695" s="33">
        <v>32</v>
      </c>
      <c r="O1695" s="49">
        <v>0.2</v>
      </c>
      <c r="P1695" s="56">
        <f t="shared" si="26"/>
        <v>64</v>
      </c>
      <c r="Q1695">
        <v>256</v>
      </c>
      <c r="R1695" s="58">
        <v>24</v>
      </c>
      <c r="S1695" s="31">
        <v>280</v>
      </c>
    </row>
    <row r="1696" spans="1:19" x14ac:dyDescent="0.35">
      <c r="A1696" s="52">
        <v>43625</v>
      </c>
      <c r="B1696" s="33" t="s">
        <v>3448</v>
      </c>
      <c r="C1696" t="s">
        <v>3449</v>
      </c>
      <c r="D1696" s="33" t="s">
        <v>24</v>
      </c>
      <c r="E1696" s="33" t="s">
        <v>52</v>
      </c>
      <c r="F1696" s="33" t="s">
        <v>27</v>
      </c>
      <c r="G1696" t="s">
        <v>10</v>
      </c>
      <c r="H1696" s="33" t="s">
        <v>32</v>
      </c>
      <c r="I1696" t="s">
        <v>46</v>
      </c>
      <c r="J1696" s="33" t="s">
        <v>34</v>
      </c>
      <c r="K1696" t="s">
        <v>40</v>
      </c>
      <c r="L1696" s="33" t="s">
        <v>44</v>
      </c>
      <c r="M1696">
        <v>292</v>
      </c>
      <c r="N1696" s="33">
        <v>8</v>
      </c>
      <c r="O1696" s="49">
        <v>0.12</v>
      </c>
      <c r="P1696" s="56">
        <f t="shared" si="26"/>
        <v>280.32</v>
      </c>
      <c r="Q1696">
        <v>2055.6799999999998</v>
      </c>
      <c r="R1696" s="58">
        <v>28</v>
      </c>
      <c r="S1696" s="31">
        <v>2083.6799999999998</v>
      </c>
    </row>
    <row r="1697" spans="1:19" x14ac:dyDescent="0.35">
      <c r="A1697" s="52">
        <v>43775</v>
      </c>
      <c r="B1697" s="33" t="s">
        <v>3450</v>
      </c>
      <c r="C1697" t="s">
        <v>3451</v>
      </c>
      <c r="D1697" s="33" t="s">
        <v>24</v>
      </c>
      <c r="E1697" s="33" t="s">
        <v>106</v>
      </c>
      <c r="F1697" s="33" t="s">
        <v>28</v>
      </c>
      <c r="G1697" t="s">
        <v>11</v>
      </c>
      <c r="H1697" s="33" t="s">
        <v>31</v>
      </c>
      <c r="I1697" t="s">
        <v>45</v>
      </c>
      <c r="J1697" s="33" t="s">
        <v>35</v>
      </c>
      <c r="K1697" t="s">
        <v>41</v>
      </c>
      <c r="L1697" s="33" t="s">
        <v>45</v>
      </c>
      <c r="M1697">
        <v>978</v>
      </c>
      <c r="N1697" s="33">
        <v>10</v>
      </c>
      <c r="O1697" s="49">
        <v>0.17</v>
      </c>
      <c r="P1697" s="56">
        <f t="shared" si="26"/>
        <v>1662.6000000000001</v>
      </c>
      <c r="Q1697">
        <v>8117.3999999999987</v>
      </c>
      <c r="R1697" s="58">
        <v>24</v>
      </c>
      <c r="S1697" s="31">
        <v>8141.3999999999987</v>
      </c>
    </row>
    <row r="1698" spans="1:19" x14ac:dyDescent="0.35">
      <c r="A1698" s="52">
        <v>44184</v>
      </c>
      <c r="B1698" s="33" t="s">
        <v>3452</v>
      </c>
      <c r="C1698" t="s">
        <v>3453</v>
      </c>
      <c r="D1698" s="33" t="s">
        <v>26</v>
      </c>
      <c r="E1698" s="33" t="s">
        <v>63</v>
      </c>
      <c r="F1698" s="33" t="s">
        <v>27</v>
      </c>
      <c r="G1698" t="s">
        <v>9</v>
      </c>
      <c r="H1698" s="33" t="s">
        <v>32</v>
      </c>
      <c r="I1698" t="s">
        <v>44</v>
      </c>
      <c r="J1698" s="33" t="s">
        <v>35</v>
      </c>
      <c r="K1698" t="s">
        <v>41</v>
      </c>
      <c r="L1698" s="33" t="s">
        <v>43</v>
      </c>
      <c r="M1698">
        <v>1175</v>
      </c>
      <c r="N1698" s="33">
        <v>6</v>
      </c>
      <c r="O1698" s="49">
        <v>0.11</v>
      </c>
      <c r="P1698" s="56">
        <f t="shared" si="26"/>
        <v>775.5</v>
      </c>
      <c r="Q1698">
        <v>6274.5</v>
      </c>
      <c r="R1698" s="58">
        <v>31</v>
      </c>
      <c r="S1698" s="31">
        <v>6305.5</v>
      </c>
    </row>
    <row r="1699" spans="1:19" x14ac:dyDescent="0.35">
      <c r="A1699" s="52">
        <v>43700</v>
      </c>
      <c r="B1699" s="33" t="s">
        <v>3454</v>
      </c>
      <c r="C1699" t="s">
        <v>3455</v>
      </c>
      <c r="D1699" s="33" t="s">
        <v>25</v>
      </c>
      <c r="E1699" s="33" t="s">
        <v>58</v>
      </c>
      <c r="F1699" s="33" t="s">
        <v>29</v>
      </c>
      <c r="G1699" t="s">
        <v>10</v>
      </c>
      <c r="H1699" s="33" t="s">
        <v>32</v>
      </c>
      <c r="I1699" t="s">
        <v>44</v>
      </c>
      <c r="J1699" s="33" t="s">
        <v>34</v>
      </c>
      <c r="K1699" t="s">
        <v>41</v>
      </c>
      <c r="L1699" s="33" t="s">
        <v>43</v>
      </c>
      <c r="M1699">
        <v>250</v>
      </c>
      <c r="N1699" s="33">
        <v>4</v>
      </c>
      <c r="O1699" s="49">
        <v>0.09</v>
      </c>
      <c r="P1699" s="56">
        <f t="shared" si="26"/>
        <v>90</v>
      </c>
      <c r="Q1699">
        <v>910</v>
      </c>
      <c r="R1699" s="58">
        <v>37</v>
      </c>
      <c r="S1699" s="31">
        <v>947</v>
      </c>
    </row>
    <row r="1700" spans="1:19" x14ac:dyDescent="0.35">
      <c r="A1700" s="52">
        <v>44083</v>
      </c>
      <c r="B1700" s="33" t="s">
        <v>3456</v>
      </c>
      <c r="C1700" t="s">
        <v>3457</v>
      </c>
      <c r="D1700" s="33" t="s">
        <v>25</v>
      </c>
      <c r="E1700" s="33" t="s">
        <v>78</v>
      </c>
      <c r="F1700" s="33" t="s">
        <v>28</v>
      </c>
      <c r="G1700" t="s">
        <v>6</v>
      </c>
      <c r="H1700" s="33" t="s">
        <v>31</v>
      </c>
      <c r="I1700" t="s">
        <v>47</v>
      </c>
      <c r="J1700" s="33" t="s">
        <v>37</v>
      </c>
      <c r="K1700" t="s">
        <v>39</v>
      </c>
      <c r="L1700" s="33" t="s">
        <v>43</v>
      </c>
      <c r="M1700">
        <v>33</v>
      </c>
      <c r="N1700" s="33">
        <v>20</v>
      </c>
      <c r="O1700" s="49">
        <v>0.11</v>
      </c>
      <c r="P1700" s="56">
        <f t="shared" si="26"/>
        <v>72.600000000000009</v>
      </c>
      <c r="Q1700">
        <v>587.4</v>
      </c>
      <c r="R1700" s="58">
        <v>27</v>
      </c>
      <c r="S1700" s="31">
        <v>614.4</v>
      </c>
    </row>
    <row r="1701" spans="1:19" x14ac:dyDescent="0.35">
      <c r="A1701" s="52">
        <v>43817</v>
      </c>
      <c r="B1701" s="33" t="s">
        <v>3458</v>
      </c>
      <c r="C1701" t="s">
        <v>3459</v>
      </c>
      <c r="D1701" s="33" t="s">
        <v>26</v>
      </c>
      <c r="E1701" s="33" t="s">
        <v>63</v>
      </c>
      <c r="F1701" s="33" t="s">
        <v>29</v>
      </c>
      <c r="G1701" t="s">
        <v>12</v>
      </c>
      <c r="H1701" s="33" t="s">
        <v>33</v>
      </c>
      <c r="I1701" t="s">
        <v>47</v>
      </c>
      <c r="J1701" s="33" t="s">
        <v>35</v>
      </c>
      <c r="K1701" t="s">
        <v>40</v>
      </c>
      <c r="L1701" s="33" t="s">
        <v>44</v>
      </c>
      <c r="M1701">
        <v>916</v>
      </c>
      <c r="N1701" s="33">
        <v>8</v>
      </c>
      <c r="O1701" s="49">
        <v>0.1</v>
      </c>
      <c r="P1701" s="56">
        <f t="shared" si="26"/>
        <v>732.80000000000007</v>
      </c>
      <c r="Q1701">
        <v>6595.2</v>
      </c>
      <c r="R1701" s="58">
        <v>28</v>
      </c>
      <c r="S1701" s="31">
        <v>6623.2</v>
      </c>
    </row>
    <row r="1702" spans="1:19" x14ac:dyDescent="0.35">
      <c r="A1702" s="52">
        <v>44359</v>
      </c>
      <c r="B1702" s="33" t="s">
        <v>3460</v>
      </c>
      <c r="C1702" t="s">
        <v>3461</v>
      </c>
      <c r="D1702" s="33" t="s">
        <v>25</v>
      </c>
      <c r="E1702" s="33" t="s">
        <v>73</v>
      </c>
      <c r="F1702" s="33" t="s">
        <v>28</v>
      </c>
      <c r="G1702" t="s">
        <v>10</v>
      </c>
      <c r="H1702" s="33" t="s">
        <v>33</v>
      </c>
      <c r="I1702" t="s">
        <v>48</v>
      </c>
      <c r="J1702" s="33" t="s">
        <v>37</v>
      </c>
      <c r="K1702" t="s">
        <v>40</v>
      </c>
      <c r="L1702" s="33" t="s">
        <v>45</v>
      </c>
      <c r="M1702">
        <v>99</v>
      </c>
      <c r="N1702" s="33">
        <v>15</v>
      </c>
      <c r="O1702" s="49">
        <v>0.12</v>
      </c>
      <c r="P1702" s="56">
        <f t="shared" si="26"/>
        <v>178.2</v>
      </c>
      <c r="Q1702">
        <v>1306.8</v>
      </c>
      <c r="R1702" s="58">
        <v>39</v>
      </c>
      <c r="S1702" s="31">
        <v>1345.8</v>
      </c>
    </row>
    <row r="1703" spans="1:19" x14ac:dyDescent="0.35">
      <c r="A1703" s="52">
        <v>44198</v>
      </c>
      <c r="B1703" s="33" t="s">
        <v>3462</v>
      </c>
      <c r="C1703" t="s">
        <v>3463</v>
      </c>
      <c r="D1703" s="33" t="s">
        <v>25</v>
      </c>
      <c r="E1703" s="33" t="s">
        <v>52</v>
      </c>
      <c r="F1703" s="33" t="s">
        <v>27</v>
      </c>
      <c r="G1703" t="s">
        <v>13</v>
      </c>
      <c r="H1703" s="33" t="s">
        <v>32</v>
      </c>
      <c r="I1703" t="s">
        <v>43</v>
      </c>
      <c r="J1703" s="33" t="s">
        <v>35</v>
      </c>
      <c r="K1703" t="s">
        <v>42</v>
      </c>
      <c r="L1703" s="33" t="s">
        <v>44</v>
      </c>
      <c r="M1703">
        <v>777</v>
      </c>
      <c r="N1703" s="33">
        <v>6</v>
      </c>
      <c r="O1703" s="49">
        <v>0.2</v>
      </c>
      <c r="P1703" s="56">
        <f t="shared" si="26"/>
        <v>932.40000000000009</v>
      </c>
      <c r="Q1703">
        <v>3729.6000000000004</v>
      </c>
      <c r="R1703" s="58">
        <v>44</v>
      </c>
      <c r="S1703" s="31">
        <v>3773.6000000000004</v>
      </c>
    </row>
    <row r="1704" spans="1:19" x14ac:dyDescent="0.35">
      <c r="A1704" s="52">
        <v>43396</v>
      </c>
      <c r="B1704" s="33" t="s">
        <v>3464</v>
      </c>
      <c r="C1704" t="s">
        <v>3465</v>
      </c>
      <c r="D1704" s="33" t="s">
        <v>24</v>
      </c>
      <c r="E1704" s="33" t="s">
        <v>68</v>
      </c>
      <c r="F1704" s="33" t="s">
        <v>29</v>
      </c>
      <c r="G1704" t="s">
        <v>13</v>
      </c>
      <c r="H1704" s="33" t="s">
        <v>31</v>
      </c>
      <c r="I1704" t="s">
        <v>47</v>
      </c>
      <c r="J1704" s="33" t="s">
        <v>34</v>
      </c>
      <c r="K1704" t="s">
        <v>41</v>
      </c>
      <c r="L1704" s="33" t="s">
        <v>43</v>
      </c>
      <c r="M1704">
        <v>218</v>
      </c>
      <c r="N1704" s="33">
        <v>6</v>
      </c>
      <c r="O1704" s="49">
        <v>0.1</v>
      </c>
      <c r="P1704" s="56">
        <f t="shared" si="26"/>
        <v>130.80000000000001</v>
      </c>
      <c r="Q1704">
        <v>1177.2</v>
      </c>
      <c r="R1704" s="58">
        <v>34</v>
      </c>
      <c r="S1704" s="31">
        <v>1211.2</v>
      </c>
    </row>
    <row r="1705" spans="1:19" x14ac:dyDescent="0.35">
      <c r="A1705" s="52">
        <v>43293</v>
      </c>
      <c r="B1705" s="33" t="s">
        <v>3466</v>
      </c>
      <c r="C1705" t="s">
        <v>3467</v>
      </c>
      <c r="D1705" s="33" t="s">
        <v>26</v>
      </c>
      <c r="E1705" s="33" t="s">
        <v>115</v>
      </c>
      <c r="F1705" s="33" t="s">
        <v>27</v>
      </c>
      <c r="G1705" t="s">
        <v>9</v>
      </c>
      <c r="H1705" s="33" t="s">
        <v>31</v>
      </c>
      <c r="I1705" t="s">
        <v>44</v>
      </c>
      <c r="J1705" s="33" t="s">
        <v>38</v>
      </c>
      <c r="K1705" t="s">
        <v>40</v>
      </c>
      <c r="L1705" s="33" t="s">
        <v>43</v>
      </c>
      <c r="M1705">
        <v>13</v>
      </c>
      <c r="N1705" s="33">
        <v>40</v>
      </c>
      <c r="O1705" s="49">
        <v>0.16</v>
      </c>
      <c r="P1705" s="56">
        <f t="shared" si="26"/>
        <v>83.2</v>
      </c>
      <c r="Q1705">
        <v>436.8</v>
      </c>
      <c r="R1705" s="58">
        <v>29</v>
      </c>
      <c r="S1705" s="31">
        <v>465.8</v>
      </c>
    </row>
    <row r="1706" spans="1:19" x14ac:dyDescent="0.35">
      <c r="A1706" s="52">
        <v>44561</v>
      </c>
      <c r="B1706" s="33" t="s">
        <v>3468</v>
      </c>
      <c r="C1706" t="s">
        <v>3469</v>
      </c>
      <c r="D1706" s="33" t="s">
        <v>24</v>
      </c>
      <c r="E1706" s="33" t="s">
        <v>68</v>
      </c>
      <c r="F1706" s="33" t="s">
        <v>29</v>
      </c>
      <c r="G1706" t="s">
        <v>10</v>
      </c>
      <c r="H1706" s="33" t="s">
        <v>31</v>
      </c>
      <c r="I1706" t="s">
        <v>44</v>
      </c>
      <c r="J1706" s="33" t="s">
        <v>34</v>
      </c>
      <c r="K1706" t="s">
        <v>39</v>
      </c>
      <c r="L1706" s="33" t="s">
        <v>43</v>
      </c>
      <c r="M1706">
        <v>265</v>
      </c>
      <c r="N1706" s="33">
        <v>6</v>
      </c>
      <c r="O1706" s="49">
        <v>0.09</v>
      </c>
      <c r="P1706" s="56">
        <f t="shared" si="26"/>
        <v>143.10000000000002</v>
      </c>
      <c r="Q1706">
        <v>1446.9</v>
      </c>
      <c r="R1706" s="58">
        <v>30</v>
      </c>
      <c r="S1706" s="31">
        <v>1476.9</v>
      </c>
    </row>
    <row r="1707" spans="1:19" x14ac:dyDescent="0.35">
      <c r="A1707" s="52">
        <v>43514</v>
      </c>
      <c r="B1707" s="33" t="s">
        <v>3470</v>
      </c>
      <c r="C1707" t="s">
        <v>3471</v>
      </c>
      <c r="D1707" s="33" t="s">
        <v>26</v>
      </c>
      <c r="E1707" s="33" t="s">
        <v>78</v>
      </c>
      <c r="F1707" s="33" t="s">
        <v>29</v>
      </c>
      <c r="G1707" t="s">
        <v>13</v>
      </c>
      <c r="H1707" s="33" t="s">
        <v>30</v>
      </c>
      <c r="I1707" t="s">
        <v>48</v>
      </c>
      <c r="J1707" s="33" t="s">
        <v>37</v>
      </c>
      <c r="K1707" t="s">
        <v>39</v>
      </c>
      <c r="L1707" s="33" t="s">
        <v>44</v>
      </c>
      <c r="M1707">
        <v>94</v>
      </c>
      <c r="N1707" s="33">
        <v>10</v>
      </c>
      <c r="O1707" s="49">
        <v>0.1</v>
      </c>
      <c r="P1707" s="56">
        <f t="shared" si="26"/>
        <v>94</v>
      </c>
      <c r="Q1707">
        <v>846</v>
      </c>
      <c r="R1707" s="58">
        <v>23</v>
      </c>
      <c r="S1707" s="31">
        <v>869</v>
      </c>
    </row>
    <row r="1708" spans="1:19" x14ac:dyDescent="0.35">
      <c r="A1708" s="52">
        <v>43809</v>
      </c>
      <c r="B1708" s="33" t="s">
        <v>3472</v>
      </c>
      <c r="C1708" t="s">
        <v>3473</v>
      </c>
      <c r="D1708" s="33" t="s">
        <v>26</v>
      </c>
      <c r="E1708" s="33" t="s">
        <v>63</v>
      </c>
      <c r="F1708" s="33" t="s">
        <v>27</v>
      </c>
      <c r="G1708" t="s">
        <v>8</v>
      </c>
      <c r="H1708" s="33" t="s">
        <v>33</v>
      </c>
      <c r="I1708" t="s">
        <v>45</v>
      </c>
      <c r="J1708" s="33" t="s">
        <v>35</v>
      </c>
      <c r="K1708" t="s">
        <v>42</v>
      </c>
      <c r="L1708" s="33" t="s">
        <v>46</v>
      </c>
      <c r="M1708">
        <v>855</v>
      </c>
      <c r="N1708" s="33">
        <v>10</v>
      </c>
      <c r="O1708" s="49">
        <v>0.12</v>
      </c>
      <c r="P1708" s="56">
        <f t="shared" si="26"/>
        <v>1026</v>
      </c>
      <c r="Q1708">
        <v>7524.0000000000009</v>
      </c>
      <c r="R1708" s="58">
        <v>25</v>
      </c>
      <c r="S1708" s="31">
        <v>7549.0000000000009</v>
      </c>
    </row>
    <row r="1709" spans="1:19" x14ac:dyDescent="0.35">
      <c r="A1709" s="52">
        <v>42478</v>
      </c>
      <c r="B1709" s="33" t="s">
        <v>3474</v>
      </c>
      <c r="C1709" t="s">
        <v>3475</v>
      </c>
      <c r="D1709" s="33" t="s">
        <v>25</v>
      </c>
      <c r="E1709" s="33" t="s">
        <v>55</v>
      </c>
      <c r="F1709" s="33" t="s">
        <v>28</v>
      </c>
      <c r="G1709" t="s">
        <v>6</v>
      </c>
      <c r="H1709" s="33" t="s">
        <v>32</v>
      </c>
      <c r="I1709" t="s">
        <v>43</v>
      </c>
      <c r="J1709" s="33" t="s">
        <v>35</v>
      </c>
      <c r="K1709" t="s">
        <v>40</v>
      </c>
      <c r="L1709" s="33" t="s">
        <v>46</v>
      </c>
      <c r="M1709">
        <v>915</v>
      </c>
      <c r="N1709" s="33">
        <v>10</v>
      </c>
      <c r="O1709" s="49">
        <v>0.2</v>
      </c>
      <c r="P1709" s="56">
        <f t="shared" si="26"/>
        <v>1830</v>
      </c>
      <c r="Q1709">
        <v>7320</v>
      </c>
      <c r="R1709" s="58">
        <v>32</v>
      </c>
      <c r="S1709" s="31">
        <v>7352</v>
      </c>
    </row>
    <row r="1710" spans="1:19" x14ac:dyDescent="0.35">
      <c r="A1710" s="52">
        <v>44128</v>
      </c>
      <c r="B1710" s="33" t="s">
        <v>3476</v>
      </c>
      <c r="C1710" t="s">
        <v>3477</v>
      </c>
      <c r="D1710" s="33" t="s">
        <v>26</v>
      </c>
      <c r="E1710" s="33" t="s">
        <v>52</v>
      </c>
      <c r="F1710" s="33" t="s">
        <v>28</v>
      </c>
      <c r="G1710" t="s">
        <v>10</v>
      </c>
      <c r="H1710" s="33" t="s">
        <v>30</v>
      </c>
      <c r="I1710" t="s">
        <v>48</v>
      </c>
      <c r="J1710" s="33" t="s">
        <v>38</v>
      </c>
      <c r="K1710" t="s">
        <v>41</v>
      </c>
      <c r="L1710" s="33" t="s">
        <v>46</v>
      </c>
      <c r="M1710">
        <v>17</v>
      </c>
      <c r="N1710" s="33">
        <v>24</v>
      </c>
      <c r="O1710" s="49">
        <v>0.12</v>
      </c>
      <c r="P1710" s="56">
        <f t="shared" si="26"/>
        <v>48.96</v>
      </c>
      <c r="Q1710">
        <v>359.04</v>
      </c>
      <c r="R1710" s="58">
        <v>42</v>
      </c>
      <c r="S1710" s="31">
        <v>401.04</v>
      </c>
    </row>
    <row r="1711" spans="1:19" x14ac:dyDescent="0.35">
      <c r="A1711" s="52">
        <v>42544</v>
      </c>
      <c r="B1711" s="33" t="s">
        <v>3478</v>
      </c>
      <c r="C1711" t="s">
        <v>3479</v>
      </c>
      <c r="D1711" s="33" t="s">
        <v>24</v>
      </c>
      <c r="E1711" s="33" t="s">
        <v>58</v>
      </c>
      <c r="F1711" s="33" t="s">
        <v>28</v>
      </c>
      <c r="G1711" t="s">
        <v>6</v>
      </c>
      <c r="H1711" s="33" t="s">
        <v>30</v>
      </c>
      <c r="I1711" t="s">
        <v>45</v>
      </c>
      <c r="J1711" s="33" t="s">
        <v>34</v>
      </c>
      <c r="K1711" t="s">
        <v>39</v>
      </c>
      <c r="L1711" s="33" t="s">
        <v>46</v>
      </c>
      <c r="M1711">
        <v>299</v>
      </c>
      <c r="N1711" s="33">
        <v>10</v>
      </c>
      <c r="O1711" s="49">
        <v>0.08</v>
      </c>
      <c r="P1711" s="56">
        <f t="shared" si="26"/>
        <v>239.20000000000002</v>
      </c>
      <c r="Q1711">
        <v>2750.8</v>
      </c>
      <c r="R1711" s="58">
        <v>46</v>
      </c>
      <c r="S1711" s="31">
        <v>2796.8</v>
      </c>
    </row>
    <row r="1712" spans="1:19" x14ac:dyDescent="0.35">
      <c r="A1712" s="52">
        <v>43358</v>
      </c>
      <c r="B1712" s="33" t="s">
        <v>3480</v>
      </c>
      <c r="C1712" t="s">
        <v>3481</v>
      </c>
      <c r="D1712" s="33" t="s">
        <v>25</v>
      </c>
      <c r="E1712" s="33" t="s">
        <v>73</v>
      </c>
      <c r="F1712" s="33" t="s">
        <v>29</v>
      </c>
      <c r="G1712" t="s">
        <v>13</v>
      </c>
      <c r="H1712" s="33" t="s">
        <v>30</v>
      </c>
      <c r="I1712" t="s">
        <v>48</v>
      </c>
      <c r="J1712" s="33" t="s">
        <v>34</v>
      </c>
      <c r="K1712" t="s">
        <v>40</v>
      </c>
      <c r="L1712" s="33" t="s">
        <v>43</v>
      </c>
      <c r="M1712">
        <v>266</v>
      </c>
      <c r="N1712" s="33">
        <v>8</v>
      </c>
      <c r="O1712" s="49">
        <v>0.18</v>
      </c>
      <c r="P1712" s="56">
        <f t="shared" si="26"/>
        <v>383.03999999999996</v>
      </c>
      <c r="Q1712">
        <v>1744.96</v>
      </c>
      <c r="R1712" s="58">
        <v>27</v>
      </c>
      <c r="S1712" s="31">
        <v>1771.96</v>
      </c>
    </row>
    <row r="1713" spans="1:19" x14ac:dyDescent="0.35">
      <c r="A1713" s="52">
        <v>43094</v>
      </c>
      <c r="B1713" s="33" t="s">
        <v>3482</v>
      </c>
      <c r="C1713" t="s">
        <v>3483</v>
      </c>
      <c r="D1713" s="33" t="s">
        <v>25</v>
      </c>
      <c r="E1713" s="33" t="s">
        <v>85</v>
      </c>
      <c r="F1713" s="33" t="s">
        <v>27</v>
      </c>
      <c r="G1713" t="s">
        <v>8</v>
      </c>
      <c r="H1713" s="33" t="s">
        <v>30</v>
      </c>
      <c r="I1713" t="s">
        <v>47</v>
      </c>
      <c r="J1713" s="33" t="s">
        <v>34</v>
      </c>
      <c r="K1713" t="s">
        <v>41</v>
      </c>
      <c r="L1713" s="33" t="s">
        <v>45</v>
      </c>
      <c r="M1713">
        <v>273</v>
      </c>
      <c r="N1713" s="33">
        <v>4</v>
      </c>
      <c r="O1713" s="49">
        <v>0.16</v>
      </c>
      <c r="P1713" s="56">
        <f t="shared" si="26"/>
        <v>174.72</v>
      </c>
      <c r="Q1713">
        <v>917.28</v>
      </c>
      <c r="R1713" s="58">
        <v>29</v>
      </c>
      <c r="S1713" s="31">
        <v>946.28</v>
      </c>
    </row>
    <row r="1714" spans="1:19" x14ac:dyDescent="0.35">
      <c r="A1714" s="52">
        <v>44384</v>
      </c>
      <c r="B1714" s="33" t="s">
        <v>3484</v>
      </c>
      <c r="C1714" t="s">
        <v>3485</v>
      </c>
      <c r="D1714" s="33" t="s">
        <v>26</v>
      </c>
      <c r="E1714" s="33" t="s">
        <v>85</v>
      </c>
      <c r="F1714" s="33" t="s">
        <v>29</v>
      </c>
      <c r="G1714" t="s">
        <v>13</v>
      </c>
      <c r="H1714" s="33" t="s">
        <v>31</v>
      </c>
      <c r="I1714" t="s">
        <v>43</v>
      </c>
      <c r="J1714" s="33" t="s">
        <v>38</v>
      </c>
      <c r="K1714" t="s">
        <v>40</v>
      </c>
      <c r="L1714" s="33" t="s">
        <v>44</v>
      </c>
      <c r="M1714">
        <v>17</v>
      </c>
      <c r="N1714" s="33">
        <v>16</v>
      </c>
      <c r="O1714" s="49">
        <v>0.1</v>
      </c>
      <c r="P1714" s="56">
        <f t="shared" si="26"/>
        <v>27.200000000000003</v>
      </c>
      <c r="Q1714">
        <v>244.8</v>
      </c>
      <c r="R1714" s="58">
        <v>33</v>
      </c>
      <c r="S1714" s="31">
        <v>277.8</v>
      </c>
    </row>
    <row r="1715" spans="1:19" x14ac:dyDescent="0.35">
      <c r="A1715" s="52">
        <v>43453</v>
      </c>
      <c r="B1715" s="33" t="s">
        <v>3486</v>
      </c>
      <c r="C1715" t="s">
        <v>3487</v>
      </c>
      <c r="D1715" s="33" t="s">
        <v>26</v>
      </c>
      <c r="E1715" s="33" t="s">
        <v>68</v>
      </c>
      <c r="F1715" s="33" t="s">
        <v>29</v>
      </c>
      <c r="G1715" t="s">
        <v>10</v>
      </c>
      <c r="H1715" s="33" t="s">
        <v>32</v>
      </c>
      <c r="I1715" t="s">
        <v>46</v>
      </c>
      <c r="J1715" s="33" t="s">
        <v>35</v>
      </c>
      <c r="K1715" t="s">
        <v>39</v>
      </c>
      <c r="L1715" s="33" t="s">
        <v>44</v>
      </c>
      <c r="M1715">
        <v>787</v>
      </c>
      <c r="N1715" s="33">
        <v>8</v>
      </c>
      <c r="O1715" s="49">
        <v>0.17</v>
      </c>
      <c r="P1715" s="56">
        <f t="shared" si="26"/>
        <v>1070.3200000000002</v>
      </c>
      <c r="Q1715">
        <v>5225.6799999999994</v>
      </c>
      <c r="R1715" s="58">
        <v>46</v>
      </c>
      <c r="S1715" s="31">
        <v>5271.6799999999994</v>
      </c>
    </row>
    <row r="1716" spans="1:19" x14ac:dyDescent="0.35">
      <c r="A1716" s="52">
        <v>42598</v>
      </c>
      <c r="B1716" s="33" t="s">
        <v>3488</v>
      </c>
      <c r="C1716" t="s">
        <v>3489</v>
      </c>
      <c r="D1716" s="33" t="s">
        <v>24</v>
      </c>
      <c r="E1716" s="33" t="s">
        <v>63</v>
      </c>
      <c r="F1716" s="33" t="s">
        <v>28</v>
      </c>
      <c r="G1716" t="s">
        <v>12</v>
      </c>
      <c r="H1716" s="33" t="s">
        <v>31</v>
      </c>
      <c r="I1716" t="s">
        <v>44</v>
      </c>
      <c r="J1716" s="33" t="s">
        <v>37</v>
      </c>
      <c r="K1716" t="s">
        <v>40</v>
      </c>
      <c r="L1716" s="33" t="s">
        <v>43</v>
      </c>
      <c r="M1716">
        <v>62</v>
      </c>
      <c r="N1716" s="33">
        <v>25</v>
      </c>
      <c r="O1716" s="49">
        <v>0.19</v>
      </c>
      <c r="P1716" s="56">
        <f t="shared" si="26"/>
        <v>294.5</v>
      </c>
      <c r="Q1716">
        <v>1255.5</v>
      </c>
      <c r="R1716" s="58">
        <v>24</v>
      </c>
      <c r="S1716" s="31">
        <v>1279.5</v>
      </c>
    </row>
    <row r="1717" spans="1:19" x14ac:dyDescent="0.35">
      <c r="A1717" s="52">
        <v>42517</v>
      </c>
      <c r="B1717" s="33" t="s">
        <v>3490</v>
      </c>
      <c r="C1717" t="s">
        <v>3491</v>
      </c>
      <c r="D1717" s="33" t="s">
        <v>26</v>
      </c>
      <c r="E1717" s="33" t="s">
        <v>106</v>
      </c>
      <c r="F1717" s="33" t="s">
        <v>27</v>
      </c>
      <c r="G1717" t="s">
        <v>11</v>
      </c>
      <c r="H1717" s="33" t="s">
        <v>32</v>
      </c>
      <c r="I1717" t="s">
        <v>47</v>
      </c>
      <c r="J1717" s="33" t="s">
        <v>36</v>
      </c>
      <c r="K1717" t="s">
        <v>39</v>
      </c>
      <c r="L1717" s="33" t="s">
        <v>46</v>
      </c>
      <c r="M1717">
        <v>347</v>
      </c>
      <c r="N1717" s="33">
        <v>9</v>
      </c>
      <c r="O1717" s="49">
        <v>0.19</v>
      </c>
      <c r="P1717" s="56">
        <f t="shared" si="26"/>
        <v>593.37</v>
      </c>
      <c r="Q1717">
        <v>2529.63</v>
      </c>
      <c r="R1717" s="58">
        <v>26</v>
      </c>
      <c r="S1717" s="31">
        <v>2555.63</v>
      </c>
    </row>
    <row r="1718" spans="1:19" x14ac:dyDescent="0.35">
      <c r="A1718" s="52">
        <v>42823</v>
      </c>
      <c r="B1718" s="33" t="s">
        <v>3492</v>
      </c>
      <c r="C1718" t="s">
        <v>3493</v>
      </c>
      <c r="D1718" s="33" t="s">
        <v>24</v>
      </c>
      <c r="E1718" s="33" t="s">
        <v>73</v>
      </c>
      <c r="F1718" s="33" t="s">
        <v>29</v>
      </c>
      <c r="G1718" t="s">
        <v>7</v>
      </c>
      <c r="H1718" s="33" t="s">
        <v>31</v>
      </c>
      <c r="I1718" t="s">
        <v>44</v>
      </c>
      <c r="J1718" s="33" t="s">
        <v>35</v>
      </c>
      <c r="K1718" t="s">
        <v>40</v>
      </c>
      <c r="L1718" s="33" t="s">
        <v>44</v>
      </c>
      <c r="M1718">
        <v>1038</v>
      </c>
      <c r="N1718" s="33">
        <v>8</v>
      </c>
      <c r="O1718" s="49">
        <v>0.17</v>
      </c>
      <c r="P1718" s="56">
        <f t="shared" si="26"/>
        <v>1411.68</v>
      </c>
      <c r="Q1718">
        <v>6892.32</v>
      </c>
      <c r="R1718" s="58">
        <v>45</v>
      </c>
      <c r="S1718" s="31">
        <v>6937.32</v>
      </c>
    </row>
    <row r="1719" spans="1:19" x14ac:dyDescent="0.35">
      <c r="A1719" s="52">
        <v>43602</v>
      </c>
      <c r="B1719" s="33" t="s">
        <v>3494</v>
      </c>
      <c r="C1719" t="s">
        <v>3495</v>
      </c>
      <c r="D1719" s="33" t="s">
        <v>24</v>
      </c>
      <c r="E1719" s="33" t="s">
        <v>68</v>
      </c>
      <c r="F1719" s="33" t="s">
        <v>28</v>
      </c>
      <c r="G1719" t="s">
        <v>7</v>
      </c>
      <c r="H1719" s="33" t="s">
        <v>32</v>
      </c>
      <c r="I1719" t="s">
        <v>45</v>
      </c>
      <c r="J1719" s="33" t="s">
        <v>36</v>
      </c>
      <c r="K1719" t="s">
        <v>40</v>
      </c>
      <c r="L1719" s="33" t="s">
        <v>46</v>
      </c>
      <c r="M1719">
        <v>204</v>
      </c>
      <c r="N1719" s="33">
        <v>9</v>
      </c>
      <c r="O1719" s="49">
        <v>0.13</v>
      </c>
      <c r="P1719" s="56">
        <f t="shared" si="26"/>
        <v>238.67999999999998</v>
      </c>
      <c r="Q1719">
        <v>1597.32</v>
      </c>
      <c r="R1719" s="58">
        <v>26</v>
      </c>
      <c r="S1719" s="31">
        <v>1623.32</v>
      </c>
    </row>
    <row r="1720" spans="1:19" x14ac:dyDescent="0.35">
      <c r="A1720" s="52">
        <v>43537</v>
      </c>
      <c r="B1720" s="33" t="s">
        <v>3496</v>
      </c>
      <c r="C1720" t="s">
        <v>3497</v>
      </c>
      <c r="D1720" s="33" t="s">
        <v>26</v>
      </c>
      <c r="E1720" s="33" t="s">
        <v>58</v>
      </c>
      <c r="F1720" s="33" t="s">
        <v>28</v>
      </c>
      <c r="G1720" t="s">
        <v>12</v>
      </c>
      <c r="H1720" s="33" t="s">
        <v>33</v>
      </c>
      <c r="I1720" t="s">
        <v>48</v>
      </c>
      <c r="J1720" s="33" t="s">
        <v>37</v>
      </c>
      <c r="K1720" t="s">
        <v>42</v>
      </c>
      <c r="L1720" s="33" t="s">
        <v>44</v>
      </c>
      <c r="M1720">
        <v>36</v>
      </c>
      <c r="N1720" s="33">
        <v>15</v>
      </c>
      <c r="O1720" s="49">
        <v>0.16</v>
      </c>
      <c r="P1720" s="56">
        <f t="shared" si="26"/>
        <v>86.399999999999991</v>
      </c>
      <c r="Q1720">
        <v>453.59999999999997</v>
      </c>
      <c r="R1720" s="58">
        <v>32</v>
      </c>
      <c r="S1720" s="31">
        <v>485.59999999999997</v>
      </c>
    </row>
    <row r="1721" spans="1:19" x14ac:dyDescent="0.35">
      <c r="A1721" s="52">
        <v>42382</v>
      </c>
      <c r="B1721" s="33" t="s">
        <v>3498</v>
      </c>
      <c r="C1721" t="s">
        <v>3499</v>
      </c>
      <c r="D1721" s="33" t="s">
        <v>26</v>
      </c>
      <c r="E1721" s="33" t="s">
        <v>78</v>
      </c>
      <c r="F1721" s="33" t="s">
        <v>28</v>
      </c>
      <c r="G1721" t="s">
        <v>13</v>
      </c>
      <c r="H1721" s="33" t="s">
        <v>32</v>
      </c>
      <c r="I1721" t="s">
        <v>46</v>
      </c>
      <c r="J1721" s="33" t="s">
        <v>34</v>
      </c>
      <c r="K1721" t="s">
        <v>41</v>
      </c>
      <c r="L1721" s="33" t="s">
        <v>43</v>
      </c>
      <c r="M1721">
        <v>226</v>
      </c>
      <c r="N1721" s="33">
        <v>10</v>
      </c>
      <c r="O1721" s="49">
        <v>0.13</v>
      </c>
      <c r="P1721" s="56">
        <f t="shared" si="26"/>
        <v>293.8</v>
      </c>
      <c r="Q1721">
        <v>1966.1999999999998</v>
      </c>
      <c r="R1721" s="58">
        <v>39</v>
      </c>
      <c r="S1721" s="31">
        <v>2005.1999999999998</v>
      </c>
    </row>
    <row r="1722" spans="1:19" x14ac:dyDescent="0.35">
      <c r="A1722" s="52">
        <v>43548</v>
      </c>
      <c r="B1722" s="33" t="s">
        <v>3500</v>
      </c>
      <c r="C1722" t="s">
        <v>3501</v>
      </c>
      <c r="D1722" s="33" t="s">
        <v>25</v>
      </c>
      <c r="E1722" s="33" t="s">
        <v>115</v>
      </c>
      <c r="F1722" s="33" t="s">
        <v>29</v>
      </c>
      <c r="G1722" t="s">
        <v>13</v>
      </c>
      <c r="H1722" s="33" t="s">
        <v>32</v>
      </c>
      <c r="I1722" t="s">
        <v>43</v>
      </c>
      <c r="J1722" s="33" t="s">
        <v>38</v>
      </c>
      <c r="K1722" t="s">
        <v>39</v>
      </c>
      <c r="L1722" s="33" t="s">
        <v>45</v>
      </c>
      <c r="M1722">
        <v>20</v>
      </c>
      <c r="N1722" s="33">
        <v>24</v>
      </c>
      <c r="O1722" s="49">
        <v>0.08</v>
      </c>
      <c r="P1722" s="56">
        <f t="shared" si="26"/>
        <v>38.4</v>
      </c>
      <c r="Q1722">
        <v>441.6</v>
      </c>
      <c r="R1722" s="58">
        <v>24</v>
      </c>
      <c r="S1722" s="31">
        <v>465.6</v>
      </c>
    </row>
    <row r="1723" spans="1:19" x14ac:dyDescent="0.35">
      <c r="A1723" s="52">
        <v>42844</v>
      </c>
      <c r="B1723" s="33" t="s">
        <v>3502</v>
      </c>
      <c r="C1723" t="s">
        <v>3503</v>
      </c>
      <c r="D1723" s="33" t="s">
        <v>24</v>
      </c>
      <c r="E1723" s="33" t="s">
        <v>85</v>
      </c>
      <c r="F1723" s="33" t="s">
        <v>27</v>
      </c>
      <c r="G1723" t="s">
        <v>11</v>
      </c>
      <c r="H1723" s="33" t="s">
        <v>30</v>
      </c>
      <c r="I1723" t="s">
        <v>44</v>
      </c>
      <c r="J1723" s="33" t="s">
        <v>34</v>
      </c>
      <c r="K1723" t="s">
        <v>42</v>
      </c>
      <c r="L1723" s="33" t="s">
        <v>46</v>
      </c>
      <c r="M1723">
        <v>259</v>
      </c>
      <c r="N1723" s="33">
        <v>8</v>
      </c>
      <c r="O1723" s="49">
        <v>0.19</v>
      </c>
      <c r="P1723" s="56">
        <f t="shared" si="26"/>
        <v>393.68</v>
      </c>
      <c r="Q1723">
        <v>1678.3200000000002</v>
      </c>
      <c r="R1723" s="58">
        <v>23</v>
      </c>
      <c r="S1723" s="31">
        <v>1701.3200000000002</v>
      </c>
    </row>
    <row r="1724" spans="1:19" x14ac:dyDescent="0.35">
      <c r="A1724" s="52">
        <v>42209</v>
      </c>
      <c r="B1724" s="33" t="s">
        <v>3504</v>
      </c>
      <c r="C1724" t="s">
        <v>3505</v>
      </c>
      <c r="D1724" s="33" t="s">
        <v>24</v>
      </c>
      <c r="E1724" s="33" t="s">
        <v>73</v>
      </c>
      <c r="F1724" s="33" t="s">
        <v>28</v>
      </c>
      <c r="G1724" t="s">
        <v>12</v>
      </c>
      <c r="H1724" s="33" t="s">
        <v>30</v>
      </c>
      <c r="I1724" t="s">
        <v>47</v>
      </c>
      <c r="J1724" s="33" t="s">
        <v>38</v>
      </c>
      <c r="K1724" t="s">
        <v>42</v>
      </c>
      <c r="L1724" s="33" t="s">
        <v>46</v>
      </c>
      <c r="M1724">
        <v>20</v>
      </c>
      <c r="N1724" s="33">
        <v>32</v>
      </c>
      <c r="O1724" s="49">
        <v>0.17</v>
      </c>
      <c r="P1724" s="56">
        <f t="shared" si="26"/>
        <v>108.80000000000001</v>
      </c>
      <c r="Q1724">
        <v>531.19999999999993</v>
      </c>
      <c r="R1724" s="58">
        <v>34</v>
      </c>
      <c r="S1724" s="31">
        <v>565.19999999999993</v>
      </c>
    </row>
    <row r="1725" spans="1:19" x14ac:dyDescent="0.35">
      <c r="A1725" s="52">
        <v>42134</v>
      </c>
      <c r="B1725" s="33" t="s">
        <v>3506</v>
      </c>
      <c r="C1725" t="s">
        <v>3507</v>
      </c>
      <c r="D1725" s="33" t="s">
        <v>24</v>
      </c>
      <c r="E1725" s="33" t="s">
        <v>106</v>
      </c>
      <c r="F1725" s="33" t="s">
        <v>29</v>
      </c>
      <c r="G1725" t="s">
        <v>9</v>
      </c>
      <c r="H1725" s="33" t="s">
        <v>32</v>
      </c>
      <c r="I1725" t="s">
        <v>43</v>
      </c>
      <c r="J1725" s="33" t="s">
        <v>35</v>
      </c>
      <c r="K1725" t="s">
        <v>42</v>
      </c>
      <c r="L1725" s="33" t="s">
        <v>44</v>
      </c>
      <c r="M1725">
        <v>1117</v>
      </c>
      <c r="N1725" s="33">
        <v>4</v>
      </c>
      <c r="O1725" s="49">
        <v>0.19</v>
      </c>
      <c r="P1725" s="56">
        <f t="shared" si="26"/>
        <v>848.92</v>
      </c>
      <c r="Q1725">
        <v>3619.0800000000004</v>
      </c>
      <c r="R1725" s="58">
        <v>34</v>
      </c>
      <c r="S1725" s="31">
        <v>3653.0800000000004</v>
      </c>
    </row>
    <row r="1726" spans="1:19" x14ac:dyDescent="0.35">
      <c r="A1726" s="52">
        <v>42812</v>
      </c>
      <c r="B1726" s="33" t="s">
        <v>3508</v>
      </c>
      <c r="C1726" t="s">
        <v>3509</v>
      </c>
      <c r="D1726" s="33" t="s">
        <v>26</v>
      </c>
      <c r="E1726" s="33" t="s">
        <v>55</v>
      </c>
      <c r="F1726" s="33" t="s">
        <v>29</v>
      </c>
      <c r="G1726" t="s">
        <v>9</v>
      </c>
      <c r="H1726" s="33" t="s">
        <v>32</v>
      </c>
      <c r="I1726" t="s">
        <v>46</v>
      </c>
      <c r="J1726" s="33" t="s">
        <v>37</v>
      </c>
      <c r="K1726" t="s">
        <v>40</v>
      </c>
      <c r="L1726" s="33" t="s">
        <v>44</v>
      </c>
      <c r="M1726">
        <v>78</v>
      </c>
      <c r="N1726" s="33">
        <v>15</v>
      </c>
      <c r="O1726" s="49">
        <v>0.17</v>
      </c>
      <c r="P1726" s="56">
        <f t="shared" si="26"/>
        <v>198.90000000000003</v>
      </c>
      <c r="Q1726">
        <v>971.09999999999991</v>
      </c>
      <c r="R1726" s="58">
        <v>43</v>
      </c>
      <c r="S1726" s="31">
        <v>1014.0999999999999</v>
      </c>
    </row>
    <row r="1727" spans="1:19" x14ac:dyDescent="0.35">
      <c r="A1727" s="52">
        <v>43126</v>
      </c>
      <c r="B1727" s="33" t="s">
        <v>3510</v>
      </c>
      <c r="C1727" t="s">
        <v>3511</v>
      </c>
      <c r="D1727" s="33" t="s">
        <v>25</v>
      </c>
      <c r="E1727" s="33" t="s">
        <v>63</v>
      </c>
      <c r="F1727" s="33" t="s">
        <v>29</v>
      </c>
      <c r="G1727" t="s">
        <v>12</v>
      </c>
      <c r="H1727" s="33" t="s">
        <v>32</v>
      </c>
      <c r="I1727" t="s">
        <v>44</v>
      </c>
      <c r="J1727" s="33" t="s">
        <v>35</v>
      </c>
      <c r="K1727" t="s">
        <v>40</v>
      </c>
      <c r="L1727" s="33" t="s">
        <v>45</v>
      </c>
      <c r="M1727">
        <v>1009</v>
      </c>
      <c r="N1727" s="33">
        <v>4</v>
      </c>
      <c r="O1727" s="49">
        <v>0.11</v>
      </c>
      <c r="P1727" s="56">
        <f t="shared" si="26"/>
        <v>443.96</v>
      </c>
      <c r="Q1727">
        <v>3592.04</v>
      </c>
      <c r="R1727" s="58">
        <v>45</v>
      </c>
      <c r="S1727" s="31">
        <v>3637.04</v>
      </c>
    </row>
    <row r="1728" spans="1:19" x14ac:dyDescent="0.35">
      <c r="A1728" s="52">
        <v>42326</v>
      </c>
      <c r="B1728" s="33" t="s">
        <v>3512</v>
      </c>
      <c r="C1728" t="s">
        <v>3513</v>
      </c>
      <c r="D1728" s="33" t="s">
        <v>26</v>
      </c>
      <c r="E1728" s="33" t="s">
        <v>58</v>
      </c>
      <c r="F1728" s="33" t="s">
        <v>28</v>
      </c>
      <c r="G1728" t="s">
        <v>12</v>
      </c>
      <c r="H1728" s="33" t="s">
        <v>30</v>
      </c>
      <c r="I1728" t="s">
        <v>48</v>
      </c>
      <c r="J1728" s="33" t="s">
        <v>37</v>
      </c>
      <c r="K1728" t="s">
        <v>40</v>
      </c>
      <c r="L1728" s="33" t="s">
        <v>44</v>
      </c>
      <c r="M1728">
        <v>91</v>
      </c>
      <c r="N1728" s="33">
        <v>15</v>
      </c>
      <c r="O1728" s="49">
        <v>0.12</v>
      </c>
      <c r="P1728" s="56">
        <f t="shared" si="26"/>
        <v>163.79999999999998</v>
      </c>
      <c r="Q1728">
        <v>1201.2</v>
      </c>
      <c r="R1728" s="58">
        <v>20</v>
      </c>
      <c r="S1728" s="31">
        <v>1221.2</v>
      </c>
    </row>
    <row r="1729" spans="1:19" x14ac:dyDescent="0.35">
      <c r="A1729" s="52">
        <v>43272</v>
      </c>
      <c r="B1729" s="33" t="s">
        <v>3514</v>
      </c>
      <c r="C1729" t="s">
        <v>3515</v>
      </c>
      <c r="D1729" s="33" t="s">
        <v>26</v>
      </c>
      <c r="E1729" s="33" t="s">
        <v>68</v>
      </c>
      <c r="F1729" s="33" t="s">
        <v>28</v>
      </c>
      <c r="G1729" t="s">
        <v>7</v>
      </c>
      <c r="H1729" s="33" t="s">
        <v>33</v>
      </c>
      <c r="I1729" t="s">
        <v>47</v>
      </c>
      <c r="J1729" s="33" t="s">
        <v>34</v>
      </c>
      <c r="K1729" t="s">
        <v>41</v>
      </c>
      <c r="L1729" s="33" t="s">
        <v>43</v>
      </c>
      <c r="M1729">
        <v>299</v>
      </c>
      <c r="N1729" s="33">
        <v>4</v>
      </c>
      <c r="O1729" s="49">
        <v>0.19</v>
      </c>
      <c r="P1729" s="56">
        <f t="shared" si="26"/>
        <v>227.24</v>
      </c>
      <c r="Q1729">
        <v>968.7600000000001</v>
      </c>
      <c r="R1729" s="58">
        <v>26</v>
      </c>
      <c r="S1729" s="31">
        <v>994.7600000000001</v>
      </c>
    </row>
    <row r="1730" spans="1:19" x14ac:dyDescent="0.35">
      <c r="A1730" s="52">
        <v>42379</v>
      </c>
      <c r="B1730" s="33" t="s">
        <v>3516</v>
      </c>
      <c r="C1730" t="s">
        <v>3517</v>
      </c>
      <c r="D1730" s="33" t="s">
        <v>24</v>
      </c>
      <c r="E1730" s="33" t="s">
        <v>55</v>
      </c>
      <c r="F1730" s="33" t="s">
        <v>29</v>
      </c>
      <c r="G1730" t="s">
        <v>10</v>
      </c>
      <c r="H1730" s="33" t="s">
        <v>32</v>
      </c>
      <c r="I1730" t="s">
        <v>47</v>
      </c>
      <c r="J1730" s="33" t="s">
        <v>34</v>
      </c>
      <c r="K1730" t="s">
        <v>40</v>
      </c>
      <c r="L1730" s="33" t="s">
        <v>44</v>
      </c>
      <c r="M1730">
        <v>256</v>
      </c>
      <c r="N1730" s="33">
        <v>6</v>
      </c>
      <c r="O1730" s="49">
        <v>0.08</v>
      </c>
      <c r="P1730" s="56">
        <f t="shared" si="26"/>
        <v>122.88</v>
      </c>
      <c r="Q1730">
        <v>1413.1200000000001</v>
      </c>
      <c r="R1730" s="58">
        <v>48</v>
      </c>
      <c r="S1730" s="31">
        <v>1461.1200000000001</v>
      </c>
    </row>
    <row r="1731" spans="1:19" x14ac:dyDescent="0.35">
      <c r="A1731" s="52">
        <v>43356</v>
      </c>
      <c r="B1731" s="33" t="s">
        <v>3518</v>
      </c>
      <c r="C1731" t="s">
        <v>3519</v>
      </c>
      <c r="D1731" s="33" t="s">
        <v>26</v>
      </c>
      <c r="E1731" s="33" t="s">
        <v>106</v>
      </c>
      <c r="F1731" s="33" t="s">
        <v>28</v>
      </c>
      <c r="G1731" t="s">
        <v>10</v>
      </c>
      <c r="H1731" s="33" t="s">
        <v>33</v>
      </c>
      <c r="I1731" t="s">
        <v>46</v>
      </c>
      <c r="J1731" s="33" t="s">
        <v>34</v>
      </c>
      <c r="K1731" t="s">
        <v>42</v>
      </c>
      <c r="L1731" s="33" t="s">
        <v>46</v>
      </c>
      <c r="M1731">
        <v>284</v>
      </c>
      <c r="N1731" s="33">
        <v>8</v>
      </c>
      <c r="O1731" s="49">
        <v>0.1</v>
      </c>
      <c r="P1731" s="56">
        <f t="shared" ref="P1731:P1794" si="27">O1731*N1731*M1731</f>
        <v>227.20000000000002</v>
      </c>
      <c r="Q1731">
        <v>2044.8</v>
      </c>
      <c r="R1731" s="58">
        <v>24</v>
      </c>
      <c r="S1731" s="31">
        <v>2068.8000000000002</v>
      </c>
    </row>
    <row r="1732" spans="1:19" x14ac:dyDescent="0.35">
      <c r="A1732" s="52">
        <v>43177</v>
      </c>
      <c r="B1732" s="33" t="s">
        <v>3520</v>
      </c>
      <c r="C1732" t="s">
        <v>3521</v>
      </c>
      <c r="D1732" s="33" t="s">
        <v>26</v>
      </c>
      <c r="E1732" s="33" t="s">
        <v>52</v>
      </c>
      <c r="F1732" s="33" t="s">
        <v>27</v>
      </c>
      <c r="G1732" t="s">
        <v>11</v>
      </c>
      <c r="H1732" s="33" t="s">
        <v>30</v>
      </c>
      <c r="I1732" t="s">
        <v>45</v>
      </c>
      <c r="J1732" s="33" t="s">
        <v>37</v>
      </c>
      <c r="K1732" t="s">
        <v>39</v>
      </c>
      <c r="L1732" s="33" t="s">
        <v>44</v>
      </c>
      <c r="M1732">
        <v>97</v>
      </c>
      <c r="N1732" s="33">
        <v>15</v>
      </c>
      <c r="O1732" s="49">
        <v>0.18</v>
      </c>
      <c r="P1732" s="56">
        <f t="shared" si="27"/>
        <v>261.89999999999998</v>
      </c>
      <c r="Q1732">
        <v>1193.1000000000001</v>
      </c>
      <c r="R1732" s="58">
        <v>34</v>
      </c>
      <c r="S1732" s="31">
        <v>1227.1000000000001</v>
      </c>
    </row>
    <row r="1733" spans="1:19" x14ac:dyDescent="0.35">
      <c r="A1733" s="52">
        <v>42593</v>
      </c>
      <c r="B1733" s="33" t="s">
        <v>3522</v>
      </c>
      <c r="C1733" t="s">
        <v>3523</v>
      </c>
      <c r="D1733" s="33" t="s">
        <v>24</v>
      </c>
      <c r="E1733" s="33" t="s">
        <v>55</v>
      </c>
      <c r="F1733" s="33" t="s">
        <v>29</v>
      </c>
      <c r="G1733" t="s">
        <v>11</v>
      </c>
      <c r="H1733" s="33" t="s">
        <v>33</v>
      </c>
      <c r="I1733" t="s">
        <v>47</v>
      </c>
      <c r="J1733" s="33" t="s">
        <v>37</v>
      </c>
      <c r="K1733" t="s">
        <v>42</v>
      </c>
      <c r="L1733" s="33" t="s">
        <v>46</v>
      </c>
      <c r="M1733">
        <v>36</v>
      </c>
      <c r="N1733" s="33">
        <v>25</v>
      </c>
      <c r="O1733" s="49">
        <v>0.14000000000000001</v>
      </c>
      <c r="P1733" s="56">
        <f t="shared" si="27"/>
        <v>126.00000000000001</v>
      </c>
      <c r="Q1733">
        <v>774</v>
      </c>
      <c r="R1733" s="58">
        <v>29</v>
      </c>
      <c r="S1733" s="31">
        <v>803</v>
      </c>
    </row>
    <row r="1734" spans="1:19" x14ac:dyDescent="0.35">
      <c r="A1734" s="52">
        <v>42744</v>
      </c>
      <c r="B1734" s="33" t="s">
        <v>3524</v>
      </c>
      <c r="C1734" t="s">
        <v>3525</v>
      </c>
      <c r="D1734" s="33" t="s">
        <v>26</v>
      </c>
      <c r="E1734" s="33" t="s">
        <v>85</v>
      </c>
      <c r="F1734" s="33" t="s">
        <v>27</v>
      </c>
      <c r="G1734" t="s">
        <v>13</v>
      </c>
      <c r="H1734" s="33" t="s">
        <v>33</v>
      </c>
      <c r="I1734" t="s">
        <v>44</v>
      </c>
      <c r="J1734" s="33" t="s">
        <v>37</v>
      </c>
      <c r="K1734" t="s">
        <v>39</v>
      </c>
      <c r="L1734" s="33" t="s">
        <v>44</v>
      </c>
      <c r="M1734">
        <v>70</v>
      </c>
      <c r="N1734" s="33">
        <v>10</v>
      </c>
      <c r="O1734" s="49">
        <v>0.15</v>
      </c>
      <c r="P1734" s="56">
        <f t="shared" si="27"/>
        <v>105</v>
      </c>
      <c r="Q1734">
        <v>595</v>
      </c>
      <c r="R1734" s="58">
        <v>38</v>
      </c>
      <c r="S1734" s="31">
        <v>633</v>
      </c>
    </row>
    <row r="1735" spans="1:19" x14ac:dyDescent="0.35">
      <c r="A1735" s="52">
        <v>42954</v>
      </c>
      <c r="B1735" s="33" t="s">
        <v>3526</v>
      </c>
      <c r="C1735" t="s">
        <v>3527</v>
      </c>
      <c r="D1735" s="33" t="s">
        <v>26</v>
      </c>
      <c r="E1735" s="33" t="s">
        <v>85</v>
      </c>
      <c r="F1735" s="33" t="s">
        <v>29</v>
      </c>
      <c r="G1735" t="s">
        <v>10</v>
      </c>
      <c r="H1735" s="33" t="s">
        <v>32</v>
      </c>
      <c r="I1735" t="s">
        <v>43</v>
      </c>
      <c r="J1735" s="33" t="s">
        <v>36</v>
      </c>
      <c r="K1735" t="s">
        <v>42</v>
      </c>
      <c r="L1735" s="33" t="s">
        <v>43</v>
      </c>
      <c r="M1735">
        <v>421</v>
      </c>
      <c r="N1735" s="33">
        <v>12</v>
      </c>
      <c r="O1735" s="49">
        <v>0.14000000000000001</v>
      </c>
      <c r="P1735" s="56">
        <f t="shared" si="27"/>
        <v>707.28000000000009</v>
      </c>
      <c r="Q1735">
        <v>4344.72</v>
      </c>
      <c r="R1735" s="58">
        <v>24</v>
      </c>
      <c r="S1735" s="31">
        <v>4368.72</v>
      </c>
    </row>
    <row r="1736" spans="1:19" x14ac:dyDescent="0.35">
      <c r="A1736" s="52">
        <v>43604</v>
      </c>
      <c r="B1736" s="33" t="s">
        <v>3528</v>
      </c>
      <c r="C1736" t="s">
        <v>3529</v>
      </c>
      <c r="D1736" s="33" t="s">
        <v>24</v>
      </c>
      <c r="E1736" s="33" t="s">
        <v>68</v>
      </c>
      <c r="F1736" s="33" t="s">
        <v>29</v>
      </c>
      <c r="G1736" t="s">
        <v>12</v>
      </c>
      <c r="H1736" s="33" t="s">
        <v>31</v>
      </c>
      <c r="I1736" t="s">
        <v>43</v>
      </c>
      <c r="J1736" s="33" t="s">
        <v>35</v>
      </c>
      <c r="K1736" t="s">
        <v>42</v>
      </c>
      <c r="L1736" s="33" t="s">
        <v>43</v>
      </c>
      <c r="M1736">
        <v>999</v>
      </c>
      <c r="N1736" s="33">
        <v>4</v>
      </c>
      <c r="O1736" s="49">
        <v>0.12</v>
      </c>
      <c r="P1736" s="56">
        <f t="shared" si="27"/>
        <v>479.52</v>
      </c>
      <c r="Q1736">
        <v>3516.48</v>
      </c>
      <c r="R1736" s="58">
        <v>31</v>
      </c>
      <c r="S1736" s="31">
        <v>3547.48</v>
      </c>
    </row>
    <row r="1737" spans="1:19" x14ac:dyDescent="0.35">
      <c r="A1737" s="52">
        <v>43691</v>
      </c>
      <c r="B1737" s="33" t="s">
        <v>3530</v>
      </c>
      <c r="C1737" t="s">
        <v>3531</v>
      </c>
      <c r="D1737" s="33" t="s">
        <v>24</v>
      </c>
      <c r="E1737" s="33" t="s">
        <v>115</v>
      </c>
      <c r="F1737" s="33" t="s">
        <v>28</v>
      </c>
      <c r="G1737" t="s">
        <v>13</v>
      </c>
      <c r="H1737" s="33" t="s">
        <v>32</v>
      </c>
      <c r="I1737" t="s">
        <v>46</v>
      </c>
      <c r="J1737" s="33" t="s">
        <v>35</v>
      </c>
      <c r="K1737" t="s">
        <v>39</v>
      </c>
      <c r="L1737" s="33" t="s">
        <v>46</v>
      </c>
      <c r="M1737">
        <v>1076</v>
      </c>
      <c r="N1737" s="33">
        <v>6</v>
      </c>
      <c r="O1737" s="49">
        <v>0.13</v>
      </c>
      <c r="P1737" s="56">
        <f t="shared" si="27"/>
        <v>839.28</v>
      </c>
      <c r="Q1737">
        <v>5616.7199999999993</v>
      </c>
      <c r="R1737" s="58">
        <v>46</v>
      </c>
      <c r="S1737" s="31">
        <v>5662.7199999999993</v>
      </c>
    </row>
    <row r="1738" spans="1:19" x14ac:dyDescent="0.35">
      <c r="A1738" s="52">
        <v>42804</v>
      </c>
      <c r="B1738" s="33" t="s">
        <v>3532</v>
      </c>
      <c r="C1738" t="s">
        <v>3533</v>
      </c>
      <c r="D1738" s="33" t="s">
        <v>24</v>
      </c>
      <c r="E1738" s="33" t="s">
        <v>52</v>
      </c>
      <c r="F1738" s="33" t="s">
        <v>29</v>
      </c>
      <c r="G1738" t="s">
        <v>13</v>
      </c>
      <c r="H1738" s="33" t="s">
        <v>33</v>
      </c>
      <c r="I1738" t="s">
        <v>44</v>
      </c>
      <c r="J1738" s="33" t="s">
        <v>37</v>
      </c>
      <c r="K1738" t="s">
        <v>42</v>
      </c>
      <c r="L1738" s="33" t="s">
        <v>46</v>
      </c>
      <c r="M1738">
        <v>86</v>
      </c>
      <c r="N1738" s="33">
        <v>15</v>
      </c>
      <c r="O1738" s="49">
        <v>0.11</v>
      </c>
      <c r="P1738" s="56">
        <f t="shared" si="27"/>
        <v>141.9</v>
      </c>
      <c r="Q1738">
        <v>1148.0999999999999</v>
      </c>
      <c r="R1738" s="58">
        <v>27</v>
      </c>
      <c r="S1738" s="31">
        <v>1175.0999999999999</v>
      </c>
    </row>
    <row r="1739" spans="1:19" x14ac:dyDescent="0.35">
      <c r="A1739" s="52">
        <v>42269</v>
      </c>
      <c r="B1739" s="33" t="s">
        <v>3534</v>
      </c>
      <c r="C1739" t="s">
        <v>3535</v>
      </c>
      <c r="D1739" s="33" t="s">
        <v>26</v>
      </c>
      <c r="E1739" s="33" t="s">
        <v>115</v>
      </c>
      <c r="F1739" s="33" t="s">
        <v>29</v>
      </c>
      <c r="G1739" t="s">
        <v>12</v>
      </c>
      <c r="H1739" s="33" t="s">
        <v>30</v>
      </c>
      <c r="I1739" t="s">
        <v>43</v>
      </c>
      <c r="J1739" s="33" t="s">
        <v>37</v>
      </c>
      <c r="K1739" t="s">
        <v>40</v>
      </c>
      <c r="L1739" s="33" t="s">
        <v>46</v>
      </c>
      <c r="M1739">
        <v>22</v>
      </c>
      <c r="N1739" s="33">
        <v>20</v>
      </c>
      <c r="O1739" s="49">
        <v>0.09</v>
      </c>
      <c r="P1739" s="56">
        <f t="shared" si="27"/>
        <v>39.599999999999994</v>
      </c>
      <c r="Q1739">
        <v>400.4</v>
      </c>
      <c r="R1739" s="58">
        <v>40</v>
      </c>
      <c r="S1739" s="31">
        <v>440.4</v>
      </c>
    </row>
    <row r="1740" spans="1:19" x14ac:dyDescent="0.35">
      <c r="A1740" s="52">
        <v>43524</v>
      </c>
      <c r="B1740" s="33" t="s">
        <v>3536</v>
      </c>
      <c r="C1740" t="s">
        <v>3537</v>
      </c>
      <c r="D1740" s="33" t="s">
        <v>26</v>
      </c>
      <c r="E1740" s="33" t="s">
        <v>68</v>
      </c>
      <c r="F1740" s="33" t="s">
        <v>28</v>
      </c>
      <c r="G1740" t="s">
        <v>7</v>
      </c>
      <c r="H1740" s="33" t="s">
        <v>30</v>
      </c>
      <c r="I1740" t="s">
        <v>45</v>
      </c>
      <c r="J1740" s="33" t="s">
        <v>34</v>
      </c>
      <c r="K1740" t="s">
        <v>40</v>
      </c>
      <c r="L1740" s="33" t="s">
        <v>45</v>
      </c>
      <c r="M1740">
        <v>270</v>
      </c>
      <c r="N1740" s="33">
        <v>10</v>
      </c>
      <c r="O1740" s="49">
        <v>0.08</v>
      </c>
      <c r="P1740" s="56">
        <f t="shared" si="27"/>
        <v>216</v>
      </c>
      <c r="Q1740">
        <v>2484.0000000000005</v>
      </c>
      <c r="R1740" s="58">
        <v>20</v>
      </c>
      <c r="S1740" s="31">
        <v>2504.0000000000005</v>
      </c>
    </row>
    <row r="1741" spans="1:19" x14ac:dyDescent="0.35">
      <c r="A1741" s="52">
        <v>44176</v>
      </c>
      <c r="B1741" s="33" t="s">
        <v>3538</v>
      </c>
      <c r="C1741" t="s">
        <v>3539</v>
      </c>
      <c r="D1741" s="33" t="s">
        <v>24</v>
      </c>
      <c r="E1741" s="33" t="s">
        <v>55</v>
      </c>
      <c r="F1741" s="33" t="s">
        <v>27</v>
      </c>
      <c r="G1741" t="s">
        <v>10</v>
      </c>
      <c r="H1741" s="33" t="s">
        <v>31</v>
      </c>
      <c r="I1741" t="s">
        <v>45</v>
      </c>
      <c r="J1741" s="33" t="s">
        <v>34</v>
      </c>
      <c r="K1741" t="s">
        <v>42</v>
      </c>
      <c r="L1741" s="33" t="s">
        <v>43</v>
      </c>
      <c r="M1741">
        <v>265</v>
      </c>
      <c r="N1741" s="33">
        <v>10</v>
      </c>
      <c r="O1741" s="49">
        <v>0.2</v>
      </c>
      <c r="P1741" s="56">
        <f t="shared" si="27"/>
        <v>530</v>
      </c>
      <c r="Q1741">
        <v>2120</v>
      </c>
      <c r="R1741" s="58">
        <v>42</v>
      </c>
      <c r="S1741" s="31">
        <v>2162</v>
      </c>
    </row>
    <row r="1742" spans="1:19" x14ac:dyDescent="0.35">
      <c r="A1742" s="52">
        <v>42924</v>
      </c>
      <c r="B1742" s="33" t="s">
        <v>3540</v>
      </c>
      <c r="C1742" t="s">
        <v>3541</v>
      </c>
      <c r="D1742" s="33" t="s">
        <v>26</v>
      </c>
      <c r="E1742" s="33" t="s">
        <v>52</v>
      </c>
      <c r="F1742" s="33" t="s">
        <v>27</v>
      </c>
      <c r="G1742" t="s">
        <v>6</v>
      </c>
      <c r="H1742" s="33" t="s">
        <v>33</v>
      </c>
      <c r="I1742" t="s">
        <v>48</v>
      </c>
      <c r="J1742" s="33" t="s">
        <v>36</v>
      </c>
      <c r="K1742" t="s">
        <v>42</v>
      </c>
      <c r="L1742" s="33" t="s">
        <v>43</v>
      </c>
      <c r="M1742">
        <v>234</v>
      </c>
      <c r="N1742" s="33">
        <v>12</v>
      </c>
      <c r="O1742" s="49">
        <v>0.1</v>
      </c>
      <c r="P1742" s="56">
        <f t="shared" si="27"/>
        <v>280.80000000000007</v>
      </c>
      <c r="Q1742">
        <v>2527.2000000000003</v>
      </c>
      <c r="R1742" s="58">
        <v>25</v>
      </c>
      <c r="S1742" s="31">
        <v>2552.2000000000003</v>
      </c>
    </row>
    <row r="1743" spans="1:19" x14ac:dyDescent="0.35">
      <c r="A1743" s="52">
        <v>42124</v>
      </c>
      <c r="B1743" s="33" t="s">
        <v>3542</v>
      </c>
      <c r="C1743" t="s">
        <v>3543</v>
      </c>
      <c r="D1743" s="33" t="s">
        <v>25</v>
      </c>
      <c r="E1743" s="33" t="s">
        <v>106</v>
      </c>
      <c r="F1743" s="33" t="s">
        <v>27</v>
      </c>
      <c r="G1743" t="s">
        <v>10</v>
      </c>
      <c r="H1743" s="33" t="s">
        <v>32</v>
      </c>
      <c r="I1743" t="s">
        <v>48</v>
      </c>
      <c r="J1743" s="33" t="s">
        <v>38</v>
      </c>
      <c r="K1743" t="s">
        <v>40</v>
      </c>
      <c r="L1743" s="33" t="s">
        <v>46</v>
      </c>
      <c r="M1743">
        <v>16</v>
      </c>
      <c r="N1743" s="33">
        <v>40</v>
      </c>
      <c r="O1743" s="49">
        <v>0.16</v>
      </c>
      <c r="P1743" s="56">
        <f t="shared" si="27"/>
        <v>102.4</v>
      </c>
      <c r="Q1743">
        <v>537.6</v>
      </c>
      <c r="R1743" s="58">
        <v>43</v>
      </c>
      <c r="S1743" s="31">
        <v>580.6</v>
      </c>
    </row>
    <row r="1744" spans="1:19" x14ac:dyDescent="0.35">
      <c r="A1744" s="52">
        <v>42529</v>
      </c>
      <c r="B1744" s="33" t="s">
        <v>3544</v>
      </c>
      <c r="C1744" t="s">
        <v>3545</v>
      </c>
      <c r="D1744" s="33" t="s">
        <v>24</v>
      </c>
      <c r="E1744" s="33" t="s">
        <v>73</v>
      </c>
      <c r="F1744" s="33" t="s">
        <v>27</v>
      </c>
      <c r="G1744" t="s">
        <v>6</v>
      </c>
      <c r="H1744" s="33" t="s">
        <v>31</v>
      </c>
      <c r="I1744" t="s">
        <v>43</v>
      </c>
      <c r="J1744" s="33" t="s">
        <v>38</v>
      </c>
      <c r="K1744" t="s">
        <v>42</v>
      </c>
      <c r="L1744" s="33" t="s">
        <v>46</v>
      </c>
      <c r="M1744">
        <v>17</v>
      </c>
      <c r="N1744" s="33">
        <v>16</v>
      </c>
      <c r="O1744" s="49">
        <v>0.09</v>
      </c>
      <c r="P1744" s="56">
        <f t="shared" si="27"/>
        <v>24.48</v>
      </c>
      <c r="Q1744">
        <v>247.52</v>
      </c>
      <c r="R1744" s="58">
        <v>44</v>
      </c>
      <c r="S1744" s="31">
        <v>291.52</v>
      </c>
    </row>
    <row r="1745" spans="1:19" x14ac:dyDescent="0.35">
      <c r="A1745" s="52">
        <v>42225</v>
      </c>
      <c r="B1745" s="33" t="s">
        <v>3546</v>
      </c>
      <c r="C1745" t="s">
        <v>3547</v>
      </c>
      <c r="D1745" s="33" t="s">
        <v>26</v>
      </c>
      <c r="E1745" s="33" t="s">
        <v>52</v>
      </c>
      <c r="F1745" s="33" t="s">
        <v>29</v>
      </c>
      <c r="G1745" t="s">
        <v>9</v>
      </c>
      <c r="H1745" s="33" t="s">
        <v>30</v>
      </c>
      <c r="I1745" t="s">
        <v>43</v>
      </c>
      <c r="J1745" s="33" t="s">
        <v>36</v>
      </c>
      <c r="K1745" t="s">
        <v>41</v>
      </c>
      <c r="L1745" s="33" t="s">
        <v>45</v>
      </c>
      <c r="M1745">
        <v>213</v>
      </c>
      <c r="N1745" s="33">
        <v>6</v>
      </c>
      <c r="O1745" s="49">
        <v>0.1</v>
      </c>
      <c r="P1745" s="56">
        <f t="shared" si="27"/>
        <v>127.80000000000003</v>
      </c>
      <c r="Q1745">
        <v>1150.2</v>
      </c>
      <c r="R1745" s="58">
        <v>36</v>
      </c>
      <c r="S1745" s="31">
        <v>1186.2</v>
      </c>
    </row>
    <row r="1746" spans="1:19" x14ac:dyDescent="0.35">
      <c r="A1746" s="52">
        <v>43669</v>
      </c>
      <c r="B1746" s="33" t="s">
        <v>3548</v>
      </c>
      <c r="C1746" t="s">
        <v>3549</v>
      </c>
      <c r="D1746" s="33" t="s">
        <v>24</v>
      </c>
      <c r="E1746" s="33" t="s">
        <v>85</v>
      </c>
      <c r="F1746" s="33" t="s">
        <v>28</v>
      </c>
      <c r="G1746" t="s">
        <v>7</v>
      </c>
      <c r="H1746" s="33" t="s">
        <v>33</v>
      </c>
      <c r="I1746" t="s">
        <v>43</v>
      </c>
      <c r="J1746" s="33" t="s">
        <v>35</v>
      </c>
      <c r="K1746" t="s">
        <v>41</v>
      </c>
      <c r="L1746" s="33" t="s">
        <v>44</v>
      </c>
      <c r="M1746">
        <v>1185</v>
      </c>
      <c r="N1746" s="33">
        <v>4</v>
      </c>
      <c r="O1746" s="49">
        <v>0.13</v>
      </c>
      <c r="P1746" s="56">
        <f t="shared" si="27"/>
        <v>616.20000000000005</v>
      </c>
      <c r="Q1746">
        <v>4123.8</v>
      </c>
      <c r="R1746" s="58">
        <v>40</v>
      </c>
      <c r="S1746" s="31">
        <v>4163.8</v>
      </c>
    </row>
    <row r="1747" spans="1:19" x14ac:dyDescent="0.35">
      <c r="A1747" s="52">
        <v>43225</v>
      </c>
      <c r="B1747" s="33" t="s">
        <v>3550</v>
      </c>
      <c r="C1747" t="s">
        <v>3551</v>
      </c>
      <c r="D1747" s="33" t="s">
        <v>25</v>
      </c>
      <c r="E1747" s="33" t="s">
        <v>58</v>
      </c>
      <c r="F1747" s="33" t="s">
        <v>28</v>
      </c>
      <c r="G1747" t="s">
        <v>13</v>
      </c>
      <c r="H1747" s="33" t="s">
        <v>30</v>
      </c>
      <c r="I1747" t="s">
        <v>47</v>
      </c>
      <c r="J1747" s="33" t="s">
        <v>36</v>
      </c>
      <c r="K1747" t="s">
        <v>42</v>
      </c>
      <c r="L1747" s="33" t="s">
        <v>46</v>
      </c>
      <c r="M1747">
        <v>339</v>
      </c>
      <c r="N1747" s="33">
        <v>15</v>
      </c>
      <c r="O1747" s="49">
        <v>0.16</v>
      </c>
      <c r="P1747" s="56">
        <f t="shared" si="27"/>
        <v>813.6</v>
      </c>
      <c r="Q1747">
        <v>4271.3999999999996</v>
      </c>
      <c r="R1747" s="58">
        <v>25</v>
      </c>
      <c r="S1747" s="31">
        <v>4296.3999999999996</v>
      </c>
    </row>
    <row r="1748" spans="1:19" x14ac:dyDescent="0.35">
      <c r="A1748" s="52">
        <v>42955</v>
      </c>
      <c r="B1748" s="33" t="s">
        <v>3552</v>
      </c>
      <c r="C1748" t="s">
        <v>3553</v>
      </c>
      <c r="D1748" s="33" t="s">
        <v>24</v>
      </c>
      <c r="E1748" s="33" t="s">
        <v>68</v>
      </c>
      <c r="F1748" s="33" t="s">
        <v>27</v>
      </c>
      <c r="G1748" t="s">
        <v>9</v>
      </c>
      <c r="H1748" s="33" t="s">
        <v>30</v>
      </c>
      <c r="I1748" t="s">
        <v>43</v>
      </c>
      <c r="J1748" s="33" t="s">
        <v>34</v>
      </c>
      <c r="K1748" t="s">
        <v>39</v>
      </c>
      <c r="L1748" s="33" t="s">
        <v>46</v>
      </c>
      <c r="M1748">
        <v>291</v>
      </c>
      <c r="N1748" s="33">
        <v>8</v>
      </c>
      <c r="O1748" s="49">
        <v>0.13</v>
      </c>
      <c r="P1748" s="56">
        <f t="shared" si="27"/>
        <v>302.64</v>
      </c>
      <c r="Q1748">
        <v>2025.36</v>
      </c>
      <c r="R1748" s="58">
        <v>32</v>
      </c>
      <c r="S1748" s="31">
        <v>2057.3599999999997</v>
      </c>
    </row>
    <row r="1749" spans="1:19" x14ac:dyDescent="0.35">
      <c r="A1749" s="52">
        <v>42751</v>
      </c>
      <c r="B1749" s="33" t="s">
        <v>3554</v>
      </c>
      <c r="C1749" t="s">
        <v>3555</v>
      </c>
      <c r="D1749" s="33" t="s">
        <v>24</v>
      </c>
      <c r="E1749" s="33" t="s">
        <v>68</v>
      </c>
      <c r="F1749" s="33" t="s">
        <v>28</v>
      </c>
      <c r="G1749" t="s">
        <v>10</v>
      </c>
      <c r="H1749" s="33" t="s">
        <v>31</v>
      </c>
      <c r="I1749" t="s">
        <v>45</v>
      </c>
      <c r="J1749" s="33" t="s">
        <v>36</v>
      </c>
      <c r="K1749" t="s">
        <v>40</v>
      </c>
      <c r="L1749" s="33" t="s">
        <v>43</v>
      </c>
      <c r="M1749">
        <v>257</v>
      </c>
      <c r="N1749" s="33">
        <v>9</v>
      </c>
      <c r="O1749" s="49">
        <v>0.13</v>
      </c>
      <c r="P1749" s="56">
        <f t="shared" si="27"/>
        <v>300.69</v>
      </c>
      <c r="Q1749">
        <v>2012.31</v>
      </c>
      <c r="R1749" s="58">
        <v>22</v>
      </c>
      <c r="S1749" s="31">
        <v>2034.31</v>
      </c>
    </row>
    <row r="1750" spans="1:19" x14ac:dyDescent="0.35">
      <c r="A1750" s="52">
        <v>42813</v>
      </c>
      <c r="B1750" s="33" t="s">
        <v>3556</v>
      </c>
      <c r="C1750" t="s">
        <v>3557</v>
      </c>
      <c r="D1750" s="33" t="s">
        <v>24</v>
      </c>
      <c r="E1750" s="33" t="s">
        <v>55</v>
      </c>
      <c r="F1750" s="33" t="s">
        <v>27</v>
      </c>
      <c r="G1750" t="s">
        <v>6</v>
      </c>
      <c r="H1750" s="33" t="s">
        <v>30</v>
      </c>
      <c r="I1750" t="s">
        <v>45</v>
      </c>
      <c r="J1750" s="33" t="s">
        <v>34</v>
      </c>
      <c r="K1750" t="s">
        <v>40</v>
      </c>
      <c r="L1750" s="33" t="s">
        <v>46</v>
      </c>
      <c r="M1750">
        <v>287</v>
      </c>
      <c r="N1750" s="33">
        <v>10</v>
      </c>
      <c r="O1750" s="49">
        <v>0.12</v>
      </c>
      <c r="P1750" s="56">
        <f t="shared" si="27"/>
        <v>344.4</v>
      </c>
      <c r="Q1750">
        <v>2525.6000000000004</v>
      </c>
      <c r="R1750" s="58">
        <v>37</v>
      </c>
      <c r="S1750" s="31">
        <v>2562.6000000000004</v>
      </c>
    </row>
    <row r="1751" spans="1:19" x14ac:dyDescent="0.35">
      <c r="A1751" s="52">
        <v>42393</v>
      </c>
      <c r="B1751" s="33" t="s">
        <v>3558</v>
      </c>
      <c r="C1751" t="s">
        <v>3559</v>
      </c>
      <c r="D1751" s="33" t="s">
        <v>25</v>
      </c>
      <c r="E1751" s="33" t="s">
        <v>73</v>
      </c>
      <c r="F1751" s="33" t="s">
        <v>29</v>
      </c>
      <c r="G1751" t="s">
        <v>10</v>
      </c>
      <c r="H1751" s="33" t="s">
        <v>33</v>
      </c>
      <c r="I1751" t="s">
        <v>44</v>
      </c>
      <c r="J1751" s="33" t="s">
        <v>37</v>
      </c>
      <c r="K1751" t="s">
        <v>40</v>
      </c>
      <c r="L1751" s="33" t="s">
        <v>44</v>
      </c>
      <c r="M1751">
        <v>34</v>
      </c>
      <c r="N1751" s="33">
        <v>15</v>
      </c>
      <c r="O1751" s="49">
        <v>0.08</v>
      </c>
      <c r="P1751" s="56">
        <f t="shared" si="27"/>
        <v>40.799999999999997</v>
      </c>
      <c r="Q1751">
        <v>469.20000000000005</v>
      </c>
      <c r="R1751" s="58">
        <v>41</v>
      </c>
      <c r="S1751" s="31">
        <v>510.20000000000005</v>
      </c>
    </row>
    <row r="1752" spans="1:19" x14ac:dyDescent="0.35">
      <c r="A1752" s="52">
        <v>42145</v>
      </c>
      <c r="B1752" s="33" t="s">
        <v>3560</v>
      </c>
      <c r="C1752" t="s">
        <v>3561</v>
      </c>
      <c r="D1752" s="33" t="s">
        <v>24</v>
      </c>
      <c r="E1752" s="33" t="s">
        <v>68</v>
      </c>
      <c r="F1752" s="33" t="s">
        <v>28</v>
      </c>
      <c r="G1752" t="s">
        <v>13</v>
      </c>
      <c r="H1752" s="33" t="s">
        <v>33</v>
      </c>
      <c r="I1752" t="s">
        <v>47</v>
      </c>
      <c r="J1752" s="33" t="s">
        <v>37</v>
      </c>
      <c r="K1752" t="s">
        <v>42</v>
      </c>
      <c r="L1752" s="33" t="s">
        <v>44</v>
      </c>
      <c r="M1752">
        <v>46</v>
      </c>
      <c r="N1752" s="33">
        <v>10</v>
      </c>
      <c r="O1752" s="49">
        <v>0.09</v>
      </c>
      <c r="P1752" s="56">
        <f t="shared" si="27"/>
        <v>41.4</v>
      </c>
      <c r="Q1752">
        <v>418.59999999999997</v>
      </c>
      <c r="R1752" s="58">
        <v>40</v>
      </c>
      <c r="S1752" s="31">
        <v>458.59999999999997</v>
      </c>
    </row>
    <row r="1753" spans="1:19" x14ac:dyDescent="0.35">
      <c r="A1753" s="52">
        <v>43331</v>
      </c>
      <c r="B1753" s="33" t="s">
        <v>3562</v>
      </c>
      <c r="C1753" t="s">
        <v>3563</v>
      </c>
      <c r="D1753" s="33" t="s">
        <v>25</v>
      </c>
      <c r="E1753" s="33" t="s">
        <v>78</v>
      </c>
      <c r="F1753" s="33" t="s">
        <v>29</v>
      </c>
      <c r="G1753" t="s">
        <v>12</v>
      </c>
      <c r="H1753" s="33" t="s">
        <v>33</v>
      </c>
      <c r="I1753" t="s">
        <v>45</v>
      </c>
      <c r="J1753" s="33" t="s">
        <v>35</v>
      </c>
      <c r="K1753" t="s">
        <v>41</v>
      </c>
      <c r="L1753" s="33" t="s">
        <v>45</v>
      </c>
      <c r="M1753">
        <v>914</v>
      </c>
      <c r="N1753" s="33">
        <v>6</v>
      </c>
      <c r="O1753" s="49">
        <v>0.17</v>
      </c>
      <c r="P1753" s="56">
        <f t="shared" si="27"/>
        <v>932.28</v>
      </c>
      <c r="Q1753">
        <v>4551.7199999999993</v>
      </c>
      <c r="R1753" s="58">
        <v>40</v>
      </c>
      <c r="S1753" s="31">
        <v>4591.7199999999993</v>
      </c>
    </row>
    <row r="1754" spans="1:19" x14ac:dyDescent="0.35">
      <c r="A1754" s="52">
        <v>44570</v>
      </c>
      <c r="B1754" s="33" t="s">
        <v>3564</v>
      </c>
      <c r="C1754" t="s">
        <v>3565</v>
      </c>
      <c r="D1754" s="33" t="s">
        <v>24</v>
      </c>
      <c r="E1754" s="33" t="s">
        <v>85</v>
      </c>
      <c r="F1754" s="33" t="s">
        <v>28</v>
      </c>
      <c r="G1754" t="s">
        <v>9</v>
      </c>
      <c r="H1754" s="33" t="s">
        <v>33</v>
      </c>
      <c r="I1754" t="s">
        <v>44</v>
      </c>
      <c r="J1754" s="33" t="s">
        <v>38</v>
      </c>
      <c r="K1754" t="s">
        <v>41</v>
      </c>
      <c r="L1754" s="33" t="s">
        <v>44</v>
      </c>
      <c r="M1754">
        <v>20</v>
      </c>
      <c r="N1754" s="33">
        <v>24</v>
      </c>
      <c r="O1754" s="49">
        <v>0.2</v>
      </c>
      <c r="P1754" s="56">
        <f t="shared" si="27"/>
        <v>96.000000000000014</v>
      </c>
      <c r="Q1754">
        <v>384.00000000000006</v>
      </c>
      <c r="R1754" s="58">
        <v>50</v>
      </c>
      <c r="S1754" s="31">
        <v>434.00000000000006</v>
      </c>
    </row>
    <row r="1755" spans="1:19" x14ac:dyDescent="0.35">
      <c r="A1755" s="52">
        <v>42333</v>
      </c>
      <c r="B1755" s="33" t="s">
        <v>3566</v>
      </c>
      <c r="C1755" t="s">
        <v>3567</v>
      </c>
      <c r="D1755" s="33" t="s">
        <v>24</v>
      </c>
      <c r="E1755" s="33" t="s">
        <v>73</v>
      </c>
      <c r="F1755" s="33" t="s">
        <v>27</v>
      </c>
      <c r="G1755" t="s">
        <v>11</v>
      </c>
      <c r="H1755" s="33" t="s">
        <v>32</v>
      </c>
      <c r="I1755" t="s">
        <v>44</v>
      </c>
      <c r="J1755" s="33" t="s">
        <v>35</v>
      </c>
      <c r="K1755" t="s">
        <v>40</v>
      </c>
      <c r="L1755" s="33" t="s">
        <v>43</v>
      </c>
      <c r="M1755">
        <v>721</v>
      </c>
      <c r="N1755" s="33">
        <v>8</v>
      </c>
      <c r="O1755" s="49">
        <v>0.13</v>
      </c>
      <c r="P1755" s="56">
        <f t="shared" si="27"/>
        <v>749.84</v>
      </c>
      <c r="Q1755">
        <v>5018.16</v>
      </c>
      <c r="R1755" s="58">
        <v>27</v>
      </c>
      <c r="S1755" s="31">
        <v>5045.16</v>
      </c>
    </row>
    <row r="1756" spans="1:19" x14ac:dyDescent="0.35">
      <c r="A1756" s="52">
        <v>43746</v>
      </c>
      <c r="B1756" s="33" t="s">
        <v>3568</v>
      </c>
      <c r="C1756" t="s">
        <v>3569</v>
      </c>
      <c r="D1756" s="33" t="s">
        <v>24</v>
      </c>
      <c r="E1756" s="33" t="s">
        <v>106</v>
      </c>
      <c r="F1756" s="33" t="s">
        <v>29</v>
      </c>
      <c r="G1756" t="s">
        <v>10</v>
      </c>
      <c r="H1756" s="33" t="s">
        <v>33</v>
      </c>
      <c r="I1756" t="s">
        <v>44</v>
      </c>
      <c r="J1756" s="33" t="s">
        <v>37</v>
      </c>
      <c r="K1756" t="s">
        <v>40</v>
      </c>
      <c r="L1756" s="33" t="s">
        <v>43</v>
      </c>
      <c r="M1756">
        <v>69</v>
      </c>
      <c r="N1756" s="33">
        <v>15</v>
      </c>
      <c r="O1756" s="49">
        <v>0.1</v>
      </c>
      <c r="P1756" s="56">
        <f t="shared" si="27"/>
        <v>103.5</v>
      </c>
      <c r="Q1756">
        <v>931.5</v>
      </c>
      <c r="R1756" s="58">
        <v>31</v>
      </c>
      <c r="S1756" s="31">
        <v>962.5</v>
      </c>
    </row>
    <row r="1757" spans="1:19" x14ac:dyDescent="0.35">
      <c r="A1757" s="52">
        <v>44255</v>
      </c>
      <c r="B1757" s="33" t="s">
        <v>3570</v>
      </c>
      <c r="C1757" t="s">
        <v>3571</v>
      </c>
      <c r="D1757" s="33" t="s">
        <v>25</v>
      </c>
      <c r="E1757" s="33" t="s">
        <v>115</v>
      </c>
      <c r="F1757" s="33" t="s">
        <v>29</v>
      </c>
      <c r="G1757" t="s">
        <v>7</v>
      </c>
      <c r="H1757" s="33" t="s">
        <v>30</v>
      </c>
      <c r="I1757" t="s">
        <v>47</v>
      </c>
      <c r="J1757" s="33" t="s">
        <v>36</v>
      </c>
      <c r="K1757" t="s">
        <v>39</v>
      </c>
      <c r="L1757" s="33" t="s">
        <v>43</v>
      </c>
      <c r="M1757">
        <v>356</v>
      </c>
      <c r="N1757" s="33">
        <v>9</v>
      </c>
      <c r="O1757" s="49">
        <v>0.09</v>
      </c>
      <c r="P1757" s="56">
        <f t="shared" si="27"/>
        <v>288.35999999999996</v>
      </c>
      <c r="Q1757">
        <v>2915.64</v>
      </c>
      <c r="R1757" s="58">
        <v>20</v>
      </c>
      <c r="S1757" s="31">
        <v>2935.64</v>
      </c>
    </row>
    <row r="1758" spans="1:19" x14ac:dyDescent="0.35">
      <c r="A1758" s="52">
        <v>43485</v>
      </c>
      <c r="B1758" s="33" t="s">
        <v>3572</v>
      </c>
      <c r="C1758" t="s">
        <v>3573</v>
      </c>
      <c r="D1758" s="33" t="s">
        <v>24</v>
      </c>
      <c r="E1758" s="33" t="s">
        <v>68</v>
      </c>
      <c r="F1758" s="33" t="s">
        <v>27</v>
      </c>
      <c r="G1758" t="s">
        <v>8</v>
      </c>
      <c r="H1758" s="33" t="s">
        <v>30</v>
      </c>
      <c r="I1758" t="s">
        <v>48</v>
      </c>
      <c r="J1758" s="33" t="s">
        <v>37</v>
      </c>
      <c r="K1758" t="s">
        <v>42</v>
      </c>
      <c r="L1758" s="33" t="s">
        <v>45</v>
      </c>
      <c r="M1758">
        <v>88</v>
      </c>
      <c r="N1758" s="33">
        <v>25</v>
      </c>
      <c r="O1758" s="49">
        <v>0.09</v>
      </c>
      <c r="P1758" s="56">
        <f t="shared" si="27"/>
        <v>198</v>
      </c>
      <c r="Q1758">
        <v>2002</v>
      </c>
      <c r="R1758" s="58">
        <v>40</v>
      </c>
      <c r="S1758" s="31">
        <v>2042</v>
      </c>
    </row>
    <row r="1759" spans="1:19" x14ac:dyDescent="0.35">
      <c r="A1759" s="52">
        <v>43886</v>
      </c>
      <c r="B1759" s="33" t="s">
        <v>3574</v>
      </c>
      <c r="C1759" t="s">
        <v>3575</v>
      </c>
      <c r="D1759" s="33" t="s">
        <v>25</v>
      </c>
      <c r="E1759" s="33" t="s">
        <v>85</v>
      </c>
      <c r="F1759" s="33" t="s">
        <v>27</v>
      </c>
      <c r="G1759" t="s">
        <v>12</v>
      </c>
      <c r="H1759" s="33" t="s">
        <v>32</v>
      </c>
      <c r="I1759" t="s">
        <v>43</v>
      </c>
      <c r="J1759" s="33" t="s">
        <v>34</v>
      </c>
      <c r="K1759" t="s">
        <v>40</v>
      </c>
      <c r="L1759" s="33" t="s">
        <v>46</v>
      </c>
      <c r="M1759">
        <v>248</v>
      </c>
      <c r="N1759" s="33">
        <v>4</v>
      </c>
      <c r="O1759" s="49">
        <v>0.19</v>
      </c>
      <c r="P1759" s="56">
        <f t="shared" si="27"/>
        <v>188.48</v>
      </c>
      <c r="Q1759">
        <v>803.5200000000001</v>
      </c>
      <c r="R1759" s="58">
        <v>20</v>
      </c>
      <c r="S1759" s="31">
        <v>823.5200000000001</v>
      </c>
    </row>
    <row r="1760" spans="1:19" x14ac:dyDescent="0.35">
      <c r="A1760" s="52">
        <v>43473</v>
      </c>
      <c r="B1760" s="33" t="s">
        <v>3576</v>
      </c>
      <c r="C1760" t="s">
        <v>3577</v>
      </c>
      <c r="D1760" s="33" t="s">
        <v>26</v>
      </c>
      <c r="E1760" s="33" t="s">
        <v>63</v>
      </c>
      <c r="F1760" s="33" t="s">
        <v>27</v>
      </c>
      <c r="G1760" t="s">
        <v>12</v>
      </c>
      <c r="H1760" s="33" t="s">
        <v>32</v>
      </c>
      <c r="I1760" t="s">
        <v>46</v>
      </c>
      <c r="J1760" s="33" t="s">
        <v>34</v>
      </c>
      <c r="K1760" t="s">
        <v>41</v>
      </c>
      <c r="L1760" s="33" t="s">
        <v>45</v>
      </c>
      <c r="M1760">
        <v>242</v>
      </c>
      <c r="N1760" s="33">
        <v>10</v>
      </c>
      <c r="O1760" s="49">
        <v>0.12</v>
      </c>
      <c r="P1760" s="56">
        <f t="shared" si="27"/>
        <v>290.39999999999998</v>
      </c>
      <c r="Q1760">
        <v>2129.6000000000004</v>
      </c>
      <c r="R1760" s="58">
        <v>42</v>
      </c>
      <c r="S1760" s="31">
        <v>2171.6000000000004</v>
      </c>
    </row>
    <row r="1761" spans="1:19" x14ac:dyDescent="0.35">
      <c r="A1761" s="52">
        <v>44552</v>
      </c>
      <c r="B1761" s="33" t="s">
        <v>3578</v>
      </c>
      <c r="C1761" t="s">
        <v>3579</v>
      </c>
      <c r="D1761" s="33" t="s">
        <v>24</v>
      </c>
      <c r="E1761" s="33" t="s">
        <v>106</v>
      </c>
      <c r="F1761" s="33" t="s">
        <v>27</v>
      </c>
      <c r="G1761" t="s">
        <v>10</v>
      </c>
      <c r="H1761" s="33" t="s">
        <v>31</v>
      </c>
      <c r="I1761" t="s">
        <v>43</v>
      </c>
      <c r="J1761" s="33" t="s">
        <v>37</v>
      </c>
      <c r="K1761" t="s">
        <v>42</v>
      </c>
      <c r="L1761" s="33" t="s">
        <v>45</v>
      </c>
      <c r="M1761">
        <v>79</v>
      </c>
      <c r="N1761" s="33">
        <v>15</v>
      </c>
      <c r="O1761" s="49">
        <v>0.09</v>
      </c>
      <c r="P1761" s="56">
        <f t="shared" si="27"/>
        <v>106.64999999999999</v>
      </c>
      <c r="Q1761">
        <v>1078.3500000000001</v>
      </c>
      <c r="R1761" s="58">
        <v>45</v>
      </c>
      <c r="S1761" s="31">
        <v>1123.3500000000001</v>
      </c>
    </row>
    <row r="1762" spans="1:19" x14ac:dyDescent="0.35">
      <c r="A1762" s="52">
        <v>42963</v>
      </c>
      <c r="B1762" s="33" t="s">
        <v>3580</v>
      </c>
      <c r="C1762" t="s">
        <v>3581</v>
      </c>
      <c r="D1762" s="33" t="s">
        <v>26</v>
      </c>
      <c r="E1762" s="33" t="s">
        <v>55</v>
      </c>
      <c r="F1762" s="33" t="s">
        <v>27</v>
      </c>
      <c r="G1762" t="s">
        <v>11</v>
      </c>
      <c r="H1762" s="33" t="s">
        <v>31</v>
      </c>
      <c r="I1762" t="s">
        <v>43</v>
      </c>
      <c r="J1762" s="33" t="s">
        <v>37</v>
      </c>
      <c r="K1762" t="s">
        <v>39</v>
      </c>
      <c r="L1762" s="33" t="s">
        <v>44</v>
      </c>
      <c r="M1762">
        <v>46</v>
      </c>
      <c r="N1762" s="33">
        <v>10</v>
      </c>
      <c r="O1762" s="49">
        <v>0.2</v>
      </c>
      <c r="P1762" s="56">
        <f t="shared" si="27"/>
        <v>92</v>
      </c>
      <c r="Q1762">
        <v>368</v>
      </c>
      <c r="R1762" s="58">
        <v>28</v>
      </c>
      <c r="S1762" s="31">
        <v>396</v>
      </c>
    </row>
    <row r="1763" spans="1:19" x14ac:dyDescent="0.35">
      <c r="A1763" s="52">
        <v>43608</v>
      </c>
      <c r="B1763" s="33" t="s">
        <v>3582</v>
      </c>
      <c r="C1763" t="s">
        <v>3583</v>
      </c>
      <c r="D1763" s="33" t="s">
        <v>24</v>
      </c>
      <c r="E1763" s="33" t="s">
        <v>106</v>
      </c>
      <c r="F1763" s="33" t="s">
        <v>28</v>
      </c>
      <c r="G1763" t="s">
        <v>7</v>
      </c>
      <c r="H1763" s="33" t="s">
        <v>30</v>
      </c>
      <c r="I1763" t="s">
        <v>47</v>
      </c>
      <c r="J1763" s="33" t="s">
        <v>38</v>
      </c>
      <c r="K1763" t="s">
        <v>40</v>
      </c>
      <c r="L1763" s="33" t="s">
        <v>46</v>
      </c>
      <c r="M1763">
        <v>12</v>
      </c>
      <c r="N1763" s="33">
        <v>24</v>
      </c>
      <c r="O1763" s="49">
        <v>0.08</v>
      </c>
      <c r="P1763" s="56">
        <f t="shared" si="27"/>
        <v>23.04</v>
      </c>
      <c r="Q1763">
        <v>264.96000000000004</v>
      </c>
      <c r="R1763" s="58">
        <v>23</v>
      </c>
      <c r="S1763" s="31">
        <v>287.96000000000004</v>
      </c>
    </row>
    <row r="1764" spans="1:19" x14ac:dyDescent="0.35">
      <c r="A1764" s="52">
        <v>42937</v>
      </c>
      <c r="B1764" s="33" t="s">
        <v>3584</v>
      </c>
      <c r="C1764" t="s">
        <v>3585</v>
      </c>
      <c r="D1764" s="33" t="s">
        <v>24</v>
      </c>
      <c r="E1764" s="33" t="s">
        <v>55</v>
      </c>
      <c r="F1764" s="33" t="s">
        <v>27</v>
      </c>
      <c r="G1764" t="s">
        <v>8</v>
      </c>
      <c r="H1764" s="33" t="s">
        <v>33</v>
      </c>
      <c r="I1764" t="s">
        <v>44</v>
      </c>
      <c r="J1764" s="33" t="s">
        <v>38</v>
      </c>
      <c r="K1764" t="s">
        <v>40</v>
      </c>
      <c r="L1764" s="33" t="s">
        <v>44</v>
      </c>
      <c r="M1764">
        <v>16</v>
      </c>
      <c r="N1764" s="33">
        <v>16</v>
      </c>
      <c r="O1764" s="49">
        <v>0.1</v>
      </c>
      <c r="P1764" s="56">
        <f t="shared" si="27"/>
        <v>25.6</v>
      </c>
      <c r="Q1764">
        <v>230.4</v>
      </c>
      <c r="R1764" s="58">
        <v>27</v>
      </c>
      <c r="S1764" s="31">
        <v>257.39999999999998</v>
      </c>
    </row>
    <row r="1765" spans="1:19" x14ac:dyDescent="0.35">
      <c r="A1765" s="52">
        <v>43411</v>
      </c>
      <c r="B1765" s="33" t="s">
        <v>3586</v>
      </c>
      <c r="C1765" t="s">
        <v>3587</v>
      </c>
      <c r="D1765" s="33" t="s">
        <v>24</v>
      </c>
      <c r="E1765" s="33" t="s">
        <v>58</v>
      </c>
      <c r="F1765" s="33" t="s">
        <v>28</v>
      </c>
      <c r="G1765" t="s">
        <v>11</v>
      </c>
      <c r="H1765" s="33" t="s">
        <v>30</v>
      </c>
      <c r="I1765" t="s">
        <v>48</v>
      </c>
      <c r="J1765" s="33" t="s">
        <v>37</v>
      </c>
      <c r="K1765" t="s">
        <v>39</v>
      </c>
      <c r="L1765" s="33" t="s">
        <v>46</v>
      </c>
      <c r="M1765">
        <v>92</v>
      </c>
      <c r="N1765" s="33">
        <v>15</v>
      </c>
      <c r="O1765" s="49">
        <v>0.12</v>
      </c>
      <c r="P1765" s="56">
        <f t="shared" si="27"/>
        <v>165.6</v>
      </c>
      <c r="Q1765">
        <v>1214.3999999999999</v>
      </c>
      <c r="R1765" s="58">
        <v>46</v>
      </c>
      <c r="S1765" s="31">
        <v>1260.3999999999999</v>
      </c>
    </row>
    <row r="1766" spans="1:19" x14ac:dyDescent="0.35">
      <c r="A1766" s="52">
        <v>42681</v>
      </c>
      <c r="B1766" s="33" t="s">
        <v>3588</v>
      </c>
      <c r="C1766" t="s">
        <v>3589</v>
      </c>
      <c r="D1766" s="33" t="s">
        <v>25</v>
      </c>
      <c r="E1766" s="33" t="s">
        <v>85</v>
      </c>
      <c r="F1766" s="33" t="s">
        <v>27</v>
      </c>
      <c r="G1766" t="s">
        <v>7</v>
      </c>
      <c r="H1766" s="33" t="s">
        <v>31</v>
      </c>
      <c r="I1766" t="s">
        <v>46</v>
      </c>
      <c r="J1766" s="33" t="s">
        <v>36</v>
      </c>
      <c r="K1766" t="s">
        <v>40</v>
      </c>
      <c r="L1766" s="33" t="s">
        <v>45</v>
      </c>
      <c r="M1766">
        <v>216</v>
      </c>
      <c r="N1766" s="33">
        <v>6</v>
      </c>
      <c r="O1766" s="49">
        <v>0.11</v>
      </c>
      <c r="P1766" s="56">
        <f t="shared" si="27"/>
        <v>142.56</v>
      </c>
      <c r="Q1766">
        <v>1153.44</v>
      </c>
      <c r="R1766" s="58">
        <v>21</v>
      </c>
      <c r="S1766" s="31">
        <v>1174.44</v>
      </c>
    </row>
    <row r="1767" spans="1:19" x14ac:dyDescent="0.35">
      <c r="A1767" s="52">
        <v>42926</v>
      </c>
      <c r="B1767" s="33" t="s">
        <v>3590</v>
      </c>
      <c r="C1767" t="s">
        <v>3591</v>
      </c>
      <c r="D1767" s="33" t="s">
        <v>24</v>
      </c>
      <c r="E1767" s="33" t="s">
        <v>106</v>
      </c>
      <c r="F1767" s="33" t="s">
        <v>27</v>
      </c>
      <c r="G1767" t="s">
        <v>9</v>
      </c>
      <c r="H1767" s="33" t="s">
        <v>32</v>
      </c>
      <c r="I1767" t="s">
        <v>43</v>
      </c>
      <c r="J1767" s="33" t="s">
        <v>38</v>
      </c>
      <c r="K1767" t="s">
        <v>39</v>
      </c>
      <c r="L1767" s="33" t="s">
        <v>46</v>
      </c>
      <c r="M1767">
        <v>18</v>
      </c>
      <c r="N1767" s="33">
        <v>40</v>
      </c>
      <c r="O1767" s="49">
        <v>0.15</v>
      </c>
      <c r="P1767" s="56">
        <f t="shared" si="27"/>
        <v>108</v>
      </c>
      <c r="Q1767">
        <v>612</v>
      </c>
      <c r="R1767" s="58">
        <v>50</v>
      </c>
      <c r="S1767" s="31">
        <v>662</v>
      </c>
    </row>
    <row r="1768" spans="1:19" x14ac:dyDescent="0.35">
      <c r="A1768" s="52">
        <v>44117</v>
      </c>
      <c r="B1768" s="33" t="s">
        <v>3592</v>
      </c>
      <c r="C1768" t="s">
        <v>3593</v>
      </c>
      <c r="D1768" s="33" t="s">
        <v>24</v>
      </c>
      <c r="E1768" s="33" t="s">
        <v>55</v>
      </c>
      <c r="F1768" s="33" t="s">
        <v>27</v>
      </c>
      <c r="G1768" t="s">
        <v>12</v>
      </c>
      <c r="H1768" s="33" t="s">
        <v>33</v>
      </c>
      <c r="I1768" t="s">
        <v>44</v>
      </c>
      <c r="J1768" s="33" t="s">
        <v>38</v>
      </c>
      <c r="K1768" t="s">
        <v>40</v>
      </c>
      <c r="L1768" s="33" t="s">
        <v>46</v>
      </c>
      <c r="M1768">
        <v>10</v>
      </c>
      <c r="N1768" s="33">
        <v>40</v>
      </c>
      <c r="O1768" s="49">
        <v>0.08</v>
      </c>
      <c r="P1768" s="56">
        <f t="shared" si="27"/>
        <v>32</v>
      </c>
      <c r="Q1768">
        <v>368.00000000000006</v>
      </c>
      <c r="R1768" s="58">
        <v>37</v>
      </c>
      <c r="S1768" s="31">
        <v>405.00000000000006</v>
      </c>
    </row>
    <row r="1769" spans="1:19" x14ac:dyDescent="0.35">
      <c r="A1769" s="52">
        <v>42637</v>
      </c>
      <c r="B1769" s="33" t="s">
        <v>3594</v>
      </c>
      <c r="C1769" t="s">
        <v>3595</v>
      </c>
      <c r="D1769" s="33" t="s">
        <v>24</v>
      </c>
      <c r="E1769" s="33" t="s">
        <v>85</v>
      </c>
      <c r="F1769" s="33" t="s">
        <v>29</v>
      </c>
      <c r="G1769" t="s">
        <v>10</v>
      </c>
      <c r="H1769" s="33" t="s">
        <v>33</v>
      </c>
      <c r="I1769" t="s">
        <v>43</v>
      </c>
      <c r="J1769" s="33" t="s">
        <v>35</v>
      </c>
      <c r="K1769" t="s">
        <v>40</v>
      </c>
      <c r="L1769" s="33" t="s">
        <v>46</v>
      </c>
      <c r="M1769">
        <v>1155</v>
      </c>
      <c r="N1769" s="33">
        <v>8</v>
      </c>
      <c r="O1769" s="49">
        <v>0.08</v>
      </c>
      <c r="P1769" s="56">
        <f t="shared" si="27"/>
        <v>739.2</v>
      </c>
      <c r="Q1769">
        <v>8500.8000000000011</v>
      </c>
      <c r="R1769" s="58">
        <v>29</v>
      </c>
      <c r="S1769" s="31">
        <v>8529.8000000000011</v>
      </c>
    </row>
    <row r="1770" spans="1:19" x14ac:dyDescent="0.35">
      <c r="A1770" s="52">
        <v>43033</v>
      </c>
      <c r="B1770" s="33" t="s">
        <v>3596</v>
      </c>
      <c r="C1770" t="s">
        <v>3597</v>
      </c>
      <c r="D1770" s="33" t="s">
        <v>26</v>
      </c>
      <c r="E1770" s="33" t="s">
        <v>78</v>
      </c>
      <c r="F1770" s="33" t="s">
        <v>27</v>
      </c>
      <c r="G1770" t="s">
        <v>8</v>
      </c>
      <c r="H1770" s="33" t="s">
        <v>32</v>
      </c>
      <c r="I1770" t="s">
        <v>46</v>
      </c>
      <c r="J1770" s="33" t="s">
        <v>34</v>
      </c>
      <c r="K1770" t="s">
        <v>41</v>
      </c>
      <c r="L1770" s="33" t="s">
        <v>46</v>
      </c>
      <c r="M1770">
        <v>218</v>
      </c>
      <c r="N1770" s="33">
        <v>8</v>
      </c>
      <c r="O1770" s="49">
        <v>0.11</v>
      </c>
      <c r="P1770" s="56">
        <f t="shared" si="27"/>
        <v>191.84</v>
      </c>
      <c r="Q1770">
        <v>1552.16</v>
      </c>
      <c r="R1770" s="58">
        <v>29</v>
      </c>
      <c r="S1770" s="31">
        <v>1581.16</v>
      </c>
    </row>
    <row r="1771" spans="1:19" x14ac:dyDescent="0.35">
      <c r="A1771" s="52">
        <v>42742</v>
      </c>
      <c r="B1771" s="33" t="s">
        <v>3598</v>
      </c>
      <c r="C1771" t="s">
        <v>3599</v>
      </c>
      <c r="D1771" s="33" t="s">
        <v>24</v>
      </c>
      <c r="E1771" s="33" t="s">
        <v>115</v>
      </c>
      <c r="F1771" s="33" t="s">
        <v>28</v>
      </c>
      <c r="G1771" t="s">
        <v>7</v>
      </c>
      <c r="H1771" s="33" t="s">
        <v>33</v>
      </c>
      <c r="I1771" t="s">
        <v>43</v>
      </c>
      <c r="J1771" s="33" t="s">
        <v>36</v>
      </c>
      <c r="K1771" t="s">
        <v>41</v>
      </c>
      <c r="L1771" s="33" t="s">
        <v>43</v>
      </c>
      <c r="M1771">
        <v>493</v>
      </c>
      <c r="N1771" s="33">
        <v>9</v>
      </c>
      <c r="O1771" s="49">
        <v>0.18</v>
      </c>
      <c r="P1771" s="56">
        <f t="shared" si="27"/>
        <v>798.66</v>
      </c>
      <c r="Q1771">
        <v>3638.3400000000006</v>
      </c>
      <c r="R1771" s="58">
        <v>47</v>
      </c>
      <c r="S1771" s="31">
        <v>3685.3400000000006</v>
      </c>
    </row>
    <row r="1772" spans="1:19" x14ac:dyDescent="0.35">
      <c r="A1772" s="52">
        <v>42209</v>
      </c>
      <c r="B1772" s="33" t="s">
        <v>3600</v>
      </c>
      <c r="C1772" t="s">
        <v>3601</v>
      </c>
      <c r="D1772" s="33" t="s">
        <v>25</v>
      </c>
      <c r="E1772" s="33" t="s">
        <v>68</v>
      </c>
      <c r="F1772" s="33" t="s">
        <v>27</v>
      </c>
      <c r="G1772" t="s">
        <v>12</v>
      </c>
      <c r="H1772" s="33" t="s">
        <v>32</v>
      </c>
      <c r="I1772" t="s">
        <v>45</v>
      </c>
      <c r="J1772" s="33" t="s">
        <v>36</v>
      </c>
      <c r="K1772" t="s">
        <v>42</v>
      </c>
      <c r="L1772" s="33" t="s">
        <v>45</v>
      </c>
      <c r="M1772">
        <v>369</v>
      </c>
      <c r="N1772" s="33">
        <v>6</v>
      </c>
      <c r="O1772" s="49">
        <v>0.19</v>
      </c>
      <c r="P1772" s="56">
        <f t="shared" si="27"/>
        <v>420.66</v>
      </c>
      <c r="Q1772">
        <v>1793.3400000000001</v>
      </c>
      <c r="R1772" s="58">
        <v>40</v>
      </c>
      <c r="S1772" s="31">
        <v>1833.3400000000001</v>
      </c>
    </row>
    <row r="1773" spans="1:19" x14ac:dyDescent="0.35">
      <c r="A1773" s="52">
        <v>43067</v>
      </c>
      <c r="B1773" s="33" t="s">
        <v>3602</v>
      </c>
      <c r="C1773" t="s">
        <v>3603</v>
      </c>
      <c r="D1773" s="33" t="s">
        <v>24</v>
      </c>
      <c r="E1773" s="33" t="s">
        <v>106</v>
      </c>
      <c r="F1773" s="33" t="s">
        <v>27</v>
      </c>
      <c r="G1773" t="s">
        <v>6</v>
      </c>
      <c r="H1773" s="33" t="s">
        <v>30</v>
      </c>
      <c r="I1773" t="s">
        <v>43</v>
      </c>
      <c r="J1773" s="33" t="s">
        <v>36</v>
      </c>
      <c r="K1773" t="s">
        <v>42</v>
      </c>
      <c r="L1773" s="33" t="s">
        <v>44</v>
      </c>
      <c r="M1773">
        <v>244</v>
      </c>
      <c r="N1773" s="33">
        <v>12</v>
      </c>
      <c r="O1773" s="49">
        <v>0.1</v>
      </c>
      <c r="P1773" s="56">
        <f t="shared" si="27"/>
        <v>292.80000000000007</v>
      </c>
      <c r="Q1773">
        <v>2635.2000000000003</v>
      </c>
      <c r="R1773" s="58">
        <v>22</v>
      </c>
      <c r="S1773" s="31">
        <v>2657.2000000000003</v>
      </c>
    </row>
    <row r="1774" spans="1:19" x14ac:dyDescent="0.35">
      <c r="A1774" s="52">
        <v>43323</v>
      </c>
      <c r="B1774" s="33" t="s">
        <v>3604</v>
      </c>
      <c r="C1774" t="s">
        <v>3605</v>
      </c>
      <c r="D1774" s="33" t="s">
        <v>24</v>
      </c>
      <c r="E1774" s="33" t="s">
        <v>68</v>
      </c>
      <c r="F1774" s="33" t="s">
        <v>29</v>
      </c>
      <c r="G1774" t="s">
        <v>10</v>
      </c>
      <c r="H1774" s="33" t="s">
        <v>31</v>
      </c>
      <c r="I1774" t="s">
        <v>44</v>
      </c>
      <c r="J1774" s="33" t="s">
        <v>38</v>
      </c>
      <c r="K1774" t="s">
        <v>41</v>
      </c>
      <c r="L1774" s="33" t="s">
        <v>43</v>
      </c>
      <c r="M1774">
        <v>10</v>
      </c>
      <c r="N1774" s="33">
        <v>24</v>
      </c>
      <c r="O1774" s="49">
        <v>0.13</v>
      </c>
      <c r="P1774" s="56">
        <f t="shared" si="27"/>
        <v>31.200000000000003</v>
      </c>
      <c r="Q1774">
        <v>208.79999999999998</v>
      </c>
      <c r="R1774" s="58">
        <v>28</v>
      </c>
      <c r="S1774" s="31">
        <v>236.79999999999998</v>
      </c>
    </row>
    <row r="1775" spans="1:19" x14ac:dyDescent="0.35">
      <c r="A1775" s="52">
        <v>43063</v>
      </c>
      <c r="B1775" s="33" t="s">
        <v>3606</v>
      </c>
      <c r="C1775" t="s">
        <v>3607</v>
      </c>
      <c r="D1775" s="33" t="s">
        <v>26</v>
      </c>
      <c r="E1775" s="33" t="s">
        <v>63</v>
      </c>
      <c r="F1775" s="33" t="s">
        <v>29</v>
      </c>
      <c r="G1775" t="s">
        <v>13</v>
      </c>
      <c r="H1775" s="33" t="s">
        <v>31</v>
      </c>
      <c r="I1775" t="s">
        <v>47</v>
      </c>
      <c r="J1775" s="33" t="s">
        <v>35</v>
      </c>
      <c r="K1775" t="s">
        <v>41</v>
      </c>
      <c r="L1775" s="33" t="s">
        <v>43</v>
      </c>
      <c r="M1775">
        <v>984</v>
      </c>
      <c r="N1775" s="33">
        <v>6</v>
      </c>
      <c r="O1775" s="49">
        <v>0.19</v>
      </c>
      <c r="P1775" s="56">
        <f t="shared" si="27"/>
        <v>1121.7600000000002</v>
      </c>
      <c r="Q1775">
        <v>4782.2400000000007</v>
      </c>
      <c r="R1775" s="58">
        <v>30</v>
      </c>
      <c r="S1775" s="31">
        <v>4812.2400000000007</v>
      </c>
    </row>
    <row r="1776" spans="1:19" x14ac:dyDescent="0.35">
      <c r="A1776" s="52">
        <v>43800</v>
      </c>
      <c r="B1776" s="33" t="s">
        <v>3608</v>
      </c>
      <c r="C1776" t="s">
        <v>3609</v>
      </c>
      <c r="D1776" s="33" t="s">
        <v>24</v>
      </c>
      <c r="E1776" s="33" t="s">
        <v>106</v>
      </c>
      <c r="F1776" s="33" t="s">
        <v>29</v>
      </c>
      <c r="G1776" t="s">
        <v>7</v>
      </c>
      <c r="H1776" s="33" t="s">
        <v>33</v>
      </c>
      <c r="I1776" t="s">
        <v>46</v>
      </c>
      <c r="J1776" s="33" t="s">
        <v>34</v>
      </c>
      <c r="K1776" t="s">
        <v>41</v>
      </c>
      <c r="L1776" s="33" t="s">
        <v>44</v>
      </c>
      <c r="M1776">
        <v>217</v>
      </c>
      <c r="N1776" s="33">
        <v>8</v>
      </c>
      <c r="O1776" s="49">
        <v>0.17</v>
      </c>
      <c r="P1776" s="56">
        <f t="shared" si="27"/>
        <v>295.12</v>
      </c>
      <c r="Q1776">
        <v>1440.8799999999999</v>
      </c>
      <c r="R1776" s="58">
        <v>36</v>
      </c>
      <c r="S1776" s="31">
        <v>1476.8799999999999</v>
      </c>
    </row>
    <row r="1777" spans="1:19" x14ac:dyDescent="0.35">
      <c r="A1777" s="52">
        <v>42287</v>
      </c>
      <c r="B1777" s="33" t="s">
        <v>3610</v>
      </c>
      <c r="C1777" t="s">
        <v>3611</v>
      </c>
      <c r="D1777" s="33" t="s">
        <v>24</v>
      </c>
      <c r="E1777" s="33" t="s">
        <v>58</v>
      </c>
      <c r="F1777" s="33" t="s">
        <v>29</v>
      </c>
      <c r="G1777" t="s">
        <v>6</v>
      </c>
      <c r="H1777" s="33" t="s">
        <v>32</v>
      </c>
      <c r="I1777" t="s">
        <v>44</v>
      </c>
      <c r="J1777" s="33" t="s">
        <v>34</v>
      </c>
      <c r="K1777" t="s">
        <v>41</v>
      </c>
      <c r="L1777" s="33" t="s">
        <v>44</v>
      </c>
      <c r="M1777">
        <v>206</v>
      </c>
      <c r="N1777" s="33">
        <v>6</v>
      </c>
      <c r="O1777" s="49">
        <v>0.17</v>
      </c>
      <c r="P1777" s="56">
        <f t="shared" si="27"/>
        <v>210.12</v>
      </c>
      <c r="Q1777">
        <v>1025.8799999999999</v>
      </c>
      <c r="R1777" s="58">
        <v>22</v>
      </c>
      <c r="S1777" s="31">
        <v>1047.8799999999999</v>
      </c>
    </row>
    <row r="1778" spans="1:19" x14ac:dyDescent="0.35">
      <c r="A1778" s="52">
        <v>42191</v>
      </c>
      <c r="B1778" s="33" t="s">
        <v>3612</v>
      </c>
      <c r="C1778" t="s">
        <v>3613</v>
      </c>
      <c r="D1778" s="33" t="s">
        <v>26</v>
      </c>
      <c r="E1778" s="33" t="s">
        <v>58</v>
      </c>
      <c r="F1778" s="33" t="s">
        <v>29</v>
      </c>
      <c r="G1778" t="s">
        <v>6</v>
      </c>
      <c r="H1778" s="33" t="s">
        <v>32</v>
      </c>
      <c r="I1778" t="s">
        <v>44</v>
      </c>
      <c r="J1778" s="33" t="s">
        <v>35</v>
      </c>
      <c r="K1778" t="s">
        <v>42</v>
      </c>
      <c r="L1778" s="33" t="s">
        <v>45</v>
      </c>
      <c r="M1778">
        <v>981</v>
      </c>
      <c r="N1778" s="33">
        <v>10</v>
      </c>
      <c r="O1778" s="49">
        <v>0.09</v>
      </c>
      <c r="P1778" s="56">
        <f t="shared" si="27"/>
        <v>882.89999999999986</v>
      </c>
      <c r="Q1778">
        <v>8927.1</v>
      </c>
      <c r="R1778" s="58">
        <v>41</v>
      </c>
      <c r="S1778" s="31">
        <v>8968.1</v>
      </c>
    </row>
    <row r="1779" spans="1:19" x14ac:dyDescent="0.35">
      <c r="A1779" s="52">
        <v>44496</v>
      </c>
      <c r="B1779" s="33" t="s">
        <v>3614</v>
      </c>
      <c r="C1779" t="s">
        <v>3615</v>
      </c>
      <c r="D1779" s="33" t="s">
        <v>24</v>
      </c>
      <c r="E1779" s="33" t="s">
        <v>115</v>
      </c>
      <c r="F1779" s="33" t="s">
        <v>29</v>
      </c>
      <c r="G1779" t="s">
        <v>11</v>
      </c>
      <c r="H1779" s="33" t="s">
        <v>30</v>
      </c>
      <c r="I1779" t="s">
        <v>45</v>
      </c>
      <c r="J1779" s="33" t="s">
        <v>35</v>
      </c>
      <c r="K1779" t="s">
        <v>41</v>
      </c>
      <c r="L1779" s="33" t="s">
        <v>43</v>
      </c>
      <c r="M1779">
        <v>1007</v>
      </c>
      <c r="N1779" s="33">
        <v>10</v>
      </c>
      <c r="O1779" s="49">
        <v>0.19</v>
      </c>
      <c r="P1779" s="56">
        <f t="shared" si="27"/>
        <v>1913.3</v>
      </c>
      <c r="Q1779">
        <v>8156.7000000000016</v>
      </c>
      <c r="R1779" s="58">
        <v>25</v>
      </c>
      <c r="S1779" s="31">
        <v>8181.7000000000016</v>
      </c>
    </row>
    <row r="1780" spans="1:19" x14ac:dyDescent="0.35">
      <c r="A1780" s="52">
        <v>42406</v>
      </c>
      <c r="B1780" s="33" t="s">
        <v>3616</v>
      </c>
      <c r="C1780" t="s">
        <v>3617</v>
      </c>
      <c r="D1780" s="33" t="s">
        <v>24</v>
      </c>
      <c r="E1780" s="33" t="s">
        <v>68</v>
      </c>
      <c r="F1780" s="33" t="s">
        <v>29</v>
      </c>
      <c r="G1780" t="s">
        <v>10</v>
      </c>
      <c r="H1780" s="33" t="s">
        <v>33</v>
      </c>
      <c r="I1780" t="s">
        <v>48</v>
      </c>
      <c r="J1780" s="33" t="s">
        <v>36</v>
      </c>
      <c r="K1780" t="s">
        <v>40</v>
      </c>
      <c r="L1780" s="33" t="s">
        <v>44</v>
      </c>
      <c r="M1780">
        <v>434</v>
      </c>
      <c r="N1780" s="33">
        <v>12</v>
      </c>
      <c r="O1780" s="49">
        <v>0.16</v>
      </c>
      <c r="P1780" s="56">
        <f t="shared" si="27"/>
        <v>833.28</v>
      </c>
      <c r="Q1780">
        <v>4374.72</v>
      </c>
      <c r="R1780" s="58">
        <v>40</v>
      </c>
      <c r="S1780" s="31">
        <v>4414.72</v>
      </c>
    </row>
    <row r="1781" spans="1:19" x14ac:dyDescent="0.35">
      <c r="A1781" s="52">
        <v>43614</v>
      </c>
      <c r="B1781" s="33" t="s">
        <v>3618</v>
      </c>
      <c r="C1781" t="s">
        <v>3619</v>
      </c>
      <c r="D1781" s="33" t="s">
        <v>24</v>
      </c>
      <c r="E1781" s="33" t="s">
        <v>58</v>
      </c>
      <c r="F1781" s="33" t="s">
        <v>27</v>
      </c>
      <c r="G1781" t="s">
        <v>13</v>
      </c>
      <c r="H1781" s="33" t="s">
        <v>31</v>
      </c>
      <c r="I1781" t="s">
        <v>44</v>
      </c>
      <c r="J1781" s="33" t="s">
        <v>37</v>
      </c>
      <c r="K1781" t="s">
        <v>41</v>
      </c>
      <c r="L1781" s="33" t="s">
        <v>43</v>
      </c>
      <c r="M1781">
        <v>75</v>
      </c>
      <c r="N1781" s="33">
        <v>15</v>
      </c>
      <c r="O1781" s="49">
        <v>0.11</v>
      </c>
      <c r="P1781" s="56">
        <f t="shared" si="27"/>
        <v>123.75</v>
      </c>
      <c r="Q1781">
        <v>1001.25</v>
      </c>
      <c r="R1781" s="58">
        <v>27</v>
      </c>
      <c r="S1781" s="31">
        <v>1028.25</v>
      </c>
    </row>
    <row r="1782" spans="1:19" x14ac:dyDescent="0.35">
      <c r="A1782" s="52">
        <v>43900</v>
      </c>
      <c r="B1782" s="33" t="s">
        <v>3620</v>
      </c>
      <c r="C1782" t="s">
        <v>3621</v>
      </c>
      <c r="D1782" s="33" t="s">
        <v>26</v>
      </c>
      <c r="E1782" s="33" t="s">
        <v>52</v>
      </c>
      <c r="F1782" s="33" t="s">
        <v>28</v>
      </c>
      <c r="G1782" t="s">
        <v>10</v>
      </c>
      <c r="H1782" s="33" t="s">
        <v>30</v>
      </c>
      <c r="I1782" t="s">
        <v>44</v>
      </c>
      <c r="J1782" s="33" t="s">
        <v>35</v>
      </c>
      <c r="K1782" t="s">
        <v>39</v>
      </c>
      <c r="L1782" s="33" t="s">
        <v>44</v>
      </c>
      <c r="M1782">
        <v>785</v>
      </c>
      <c r="N1782" s="33">
        <v>10</v>
      </c>
      <c r="O1782" s="49">
        <v>0.17</v>
      </c>
      <c r="P1782" s="56">
        <f t="shared" si="27"/>
        <v>1334.5000000000002</v>
      </c>
      <c r="Q1782">
        <v>6515.4999999999991</v>
      </c>
      <c r="R1782" s="58">
        <v>32</v>
      </c>
      <c r="S1782" s="31">
        <v>6547.4999999999991</v>
      </c>
    </row>
    <row r="1783" spans="1:19" x14ac:dyDescent="0.35">
      <c r="A1783" s="52">
        <v>42994</v>
      </c>
      <c r="B1783" s="33" t="s">
        <v>3622</v>
      </c>
      <c r="C1783" t="s">
        <v>3623</v>
      </c>
      <c r="D1783" s="33" t="s">
        <v>24</v>
      </c>
      <c r="E1783" s="33" t="s">
        <v>78</v>
      </c>
      <c r="F1783" s="33" t="s">
        <v>28</v>
      </c>
      <c r="G1783" t="s">
        <v>6</v>
      </c>
      <c r="H1783" s="33" t="s">
        <v>33</v>
      </c>
      <c r="I1783" t="s">
        <v>45</v>
      </c>
      <c r="J1783" s="33" t="s">
        <v>34</v>
      </c>
      <c r="K1783" t="s">
        <v>42</v>
      </c>
      <c r="L1783" s="33" t="s">
        <v>45</v>
      </c>
      <c r="M1783">
        <v>229</v>
      </c>
      <c r="N1783" s="33">
        <v>8</v>
      </c>
      <c r="O1783" s="49">
        <v>0.16</v>
      </c>
      <c r="P1783" s="56">
        <f t="shared" si="27"/>
        <v>293.12</v>
      </c>
      <c r="Q1783">
        <v>1538.8799999999999</v>
      </c>
      <c r="R1783" s="58">
        <v>30</v>
      </c>
      <c r="S1783" s="31">
        <v>1568.8799999999999</v>
      </c>
    </row>
    <row r="1784" spans="1:19" x14ac:dyDescent="0.35">
      <c r="A1784" s="52">
        <v>44330</v>
      </c>
      <c r="B1784" s="33" t="s">
        <v>3624</v>
      </c>
      <c r="C1784" t="s">
        <v>3625</v>
      </c>
      <c r="D1784" s="33" t="s">
        <v>25</v>
      </c>
      <c r="E1784" s="33" t="s">
        <v>85</v>
      </c>
      <c r="F1784" s="33" t="s">
        <v>28</v>
      </c>
      <c r="G1784" t="s">
        <v>10</v>
      </c>
      <c r="H1784" s="33" t="s">
        <v>30</v>
      </c>
      <c r="I1784" t="s">
        <v>46</v>
      </c>
      <c r="J1784" s="33" t="s">
        <v>36</v>
      </c>
      <c r="K1784" t="s">
        <v>40</v>
      </c>
      <c r="L1784" s="33" t="s">
        <v>46</v>
      </c>
      <c r="M1784">
        <v>366</v>
      </c>
      <c r="N1784" s="33">
        <v>12</v>
      </c>
      <c r="O1784" s="49">
        <v>0.2</v>
      </c>
      <c r="P1784" s="56">
        <f t="shared" si="27"/>
        <v>878.40000000000009</v>
      </c>
      <c r="Q1784">
        <v>3513.6000000000004</v>
      </c>
      <c r="R1784" s="58">
        <v>38</v>
      </c>
      <c r="S1784" s="31">
        <v>3551.6000000000004</v>
      </c>
    </row>
    <row r="1785" spans="1:19" x14ac:dyDescent="0.35">
      <c r="A1785" s="52">
        <v>43115</v>
      </c>
      <c r="B1785" s="33" t="s">
        <v>3626</v>
      </c>
      <c r="C1785" t="s">
        <v>3627</v>
      </c>
      <c r="D1785" s="33" t="s">
        <v>26</v>
      </c>
      <c r="E1785" s="33" t="s">
        <v>63</v>
      </c>
      <c r="F1785" s="33" t="s">
        <v>29</v>
      </c>
      <c r="G1785" t="s">
        <v>11</v>
      </c>
      <c r="H1785" s="33" t="s">
        <v>32</v>
      </c>
      <c r="I1785" t="s">
        <v>47</v>
      </c>
      <c r="J1785" s="33" t="s">
        <v>37</v>
      </c>
      <c r="K1785" t="s">
        <v>40</v>
      </c>
      <c r="L1785" s="33" t="s">
        <v>43</v>
      </c>
      <c r="M1785">
        <v>44</v>
      </c>
      <c r="N1785" s="33">
        <v>25</v>
      </c>
      <c r="O1785" s="49">
        <v>0.11</v>
      </c>
      <c r="P1785" s="56">
        <f t="shared" si="27"/>
        <v>121</v>
      </c>
      <c r="Q1785">
        <v>979</v>
      </c>
      <c r="R1785" s="58">
        <v>21</v>
      </c>
      <c r="S1785" s="31">
        <v>1000</v>
      </c>
    </row>
    <row r="1786" spans="1:19" x14ac:dyDescent="0.35">
      <c r="A1786" s="52">
        <v>44366</v>
      </c>
      <c r="B1786" s="33" t="s">
        <v>3628</v>
      </c>
      <c r="C1786" t="s">
        <v>3629</v>
      </c>
      <c r="D1786" s="33" t="s">
        <v>26</v>
      </c>
      <c r="E1786" s="33" t="s">
        <v>68</v>
      </c>
      <c r="F1786" s="33" t="s">
        <v>29</v>
      </c>
      <c r="G1786" t="s">
        <v>9</v>
      </c>
      <c r="H1786" s="33" t="s">
        <v>31</v>
      </c>
      <c r="I1786" t="s">
        <v>45</v>
      </c>
      <c r="J1786" s="33" t="s">
        <v>35</v>
      </c>
      <c r="K1786" t="s">
        <v>40</v>
      </c>
      <c r="L1786" s="33" t="s">
        <v>44</v>
      </c>
      <c r="M1786">
        <v>926</v>
      </c>
      <c r="N1786" s="33">
        <v>4</v>
      </c>
      <c r="O1786" s="49">
        <v>0.09</v>
      </c>
      <c r="P1786" s="56">
        <f t="shared" si="27"/>
        <v>333.36</v>
      </c>
      <c r="Q1786">
        <v>3370.6400000000003</v>
      </c>
      <c r="R1786" s="58">
        <v>36</v>
      </c>
      <c r="S1786" s="31">
        <v>3406.6400000000003</v>
      </c>
    </row>
    <row r="1787" spans="1:19" x14ac:dyDescent="0.35">
      <c r="A1787" s="52">
        <v>44107</v>
      </c>
      <c r="B1787" s="33" t="s">
        <v>3630</v>
      </c>
      <c r="C1787" t="s">
        <v>3631</v>
      </c>
      <c r="D1787" s="33" t="s">
        <v>25</v>
      </c>
      <c r="E1787" s="33" t="s">
        <v>55</v>
      </c>
      <c r="F1787" s="33" t="s">
        <v>28</v>
      </c>
      <c r="G1787" t="s">
        <v>9</v>
      </c>
      <c r="H1787" s="33" t="s">
        <v>30</v>
      </c>
      <c r="I1787" t="s">
        <v>44</v>
      </c>
      <c r="J1787" s="33" t="s">
        <v>36</v>
      </c>
      <c r="K1787" t="s">
        <v>39</v>
      </c>
      <c r="L1787" s="33" t="s">
        <v>46</v>
      </c>
      <c r="M1787">
        <v>439</v>
      </c>
      <c r="N1787" s="33">
        <v>9</v>
      </c>
      <c r="O1787" s="49">
        <v>0.13</v>
      </c>
      <c r="P1787" s="56">
        <f t="shared" si="27"/>
        <v>513.63</v>
      </c>
      <c r="Q1787">
        <v>3437.37</v>
      </c>
      <c r="R1787" s="58">
        <v>50</v>
      </c>
      <c r="S1787" s="31">
        <v>3487.37</v>
      </c>
    </row>
    <row r="1788" spans="1:19" x14ac:dyDescent="0.35">
      <c r="A1788" s="52">
        <v>43081</v>
      </c>
      <c r="B1788" s="33" t="s">
        <v>3632</v>
      </c>
      <c r="C1788" t="s">
        <v>3633</v>
      </c>
      <c r="D1788" s="33" t="s">
        <v>25</v>
      </c>
      <c r="E1788" s="33" t="s">
        <v>73</v>
      </c>
      <c r="F1788" s="33" t="s">
        <v>28</v>
      </c>
      <c r="G1788" t="s">
        <v>7</v>
      </c>
      <c r="H1788" s="33" t="s">
        <v>32</v>
      </c>
      <c r="I1788" t="s">
        <v>45</v>
      </c>
      <c r="J1788" s="33" t="s">
        <v>37</v>
      </c>
      <c r="K1788" t="s">
        <v>41</v>
      </c>
      <c r="L1788" s="33" t="s">
        <v>43</v>
      </c>
      <c r="M1788">
        <v>25</v>
      </c>
      <c r="N1788" s="33">
        <v>25</v>
      </c>
      <c r="O1788" s="49">
        <v>0.19</v>
      </c>
      <c r="P1788" s="56">
        <f t="shared" si="27"/>
        <v>118.75</v>
      </c>
      <c r="Q1788">
        <v>506.25</v>
      </c>
      <c r="R1788" s="58">
        <v>47</v>
      </c>
      <c r="S1788" s="31">
        <v>553.25</v>
      </c>
    </row>
    <row r="1789" spans="1:19" x14ac:dyDescent="0.35">
      <c r="A1789" s="52">
        <v>42297</v>
      </c>
      <c r="B1789" s="33" t="s">
        <v>3634</v>
      </c>
      <c r="C1789" t="s">
        <v>3635</v>
      </c>
      <c r="D1789" s="33" t="s">
        <v>26</v>
      </c>
      <c r="E1789" s="33" t="s">
        <v>73</v>
      </c>
      <c r="F1789" s="33" t="s">
        <v>28</v>
      </c>
      <c r="G1789" t="s">
        <v>11</v>
      </c>
      <c r="H1789" s="33" t="s">
        <v>30</v>
      </c>
      <c r="I1789" t="s">
        <v>45</v>
      </c>
      <c r="J1789" s="33" t="s">
        <v>38</v>
      </c>
      <c r="K1789" t="s">
        <v>42</v>
      </c>
      <c r="L1789" s="33" t="s">
        <v>44</v>
      </c>
      <c r="M1789">
        <v>13</v>
      </c>
      <c r="N1789" s="33">
        <v>16</v>
      </c>
      <c r="O1789" s="49">
        <v>0.19</v>
      </c>
      <c r="P1789" s="56">
        <f t="shared" si="27"/>
        <v>39.520000000000003</v>
      </c>
      <c r="Q1789">
        <v>168.48000000000002</v>
      </c>
      <c r="R1789" s="58">
        <v>33</v>
      </c>
      <c r="S1789" s="31">
        <v>201.48000000000002</v>
      </c>
    </row>
    <row r="1790" spans="1:19" x14ac:dyDescent="0.35">
      <c r="A1790" s="52">
        <v>44352</v>
      </c>
      <c r="B1790" s="33" t="s">
        <v>3636</v>
      </c>
      <c r="C1790" t="s">
        <v>3637</v>
      </c>
      <c r="D1790" s="33" t="s">
        <v>26</v>
      </c>
      <c r="E1790" s="33" t="s">
        <v>58</v>
      </c>
      <c r="F1790" s="33" t="s">
        <v>28</v>
      </c>
      <c r="G1790" t="s">
        <v>7</v>
      </c>
      <c r="H1790" s="33" t="s">
        <v>31</v>
      </c>
      <c r="I1790" t="s">
        <v>47</v>
      </c>
      <c r="J1790" s="33" t="s">
        <v>38</v>
      </c>
      <c r="K1790" t="s">
        <v>40</v>
      </c>
      <c r="L1790" s="33" t="s">
        <v>43</v>
      </c>
      <c r="M1790">
        <v>20</v>
      </c>
      <c r="N1790" s="33">
        <v>40</v>
      </c>
      <c r="O1790" s="49">
        <v>0.19</v>
      </c>
      <c r="P1790" s="56">
        <f t="shared" si="27"/>
        <v>152</v>
      </c>
      <c r="Q1790">
        <v>648.00000000000011</v>
      </c>
      <c r="R1790" s="58">
        <v>22</v>
      </c>
      <c r="S1790" s="31">
        <v>670.00000000000011</v>
      </c>
    </row>
    <row r="1791" spans="1:19" x14ac:dyDescent="0.35">
      <c r="A1791" s="52">
        <v>42968</v>
      </c>
      <c r="B1791" s="33" t="s">
        <v>3638</v>
      </c>
      <c r="C1791" t="s">
        <v>3639</v>
      </c>
      <c r="D1791" s="33" t="s">
        <v>26</v>
      </c>
      <c r="E1791" s="33" t="s">
        <v>55</v>
      </c>
      <c r="F1791" s="33" t="s">
        <v>27</v>
      </c>
      <c r="G1791" t="s">
        <v>8</v>
      </c>
      <c r="H1791" s="33" t="s">
        <v>33</v>
      </c>
      <c r="I1791" t="s">
        <v>43</v>
      </c>
      <c r="J1791" s="33" t="s">
        <v>35</v>
      </c>
      <c r="K1791" t="s">
        <v>39</v>
      </c>
      <c r="L1791" s="33" t="s">
        <v>43</v>
      </c>
      <c r="M1791">
        <v>735</v>
      </c>
      <c r="N1791" s="33">
        <v>10</v>
      </c>
      <c r="O1791" s="49">
        <v>0.1</v>
      </c>
      <c r="P1791" s="56">
        <f t="shared" si="27"/>
        <v>735</v>
      </c>
      <c r="Q1791">
        <v>6615</v>
      </c>
      <c r="R1791" s="58">
        <v>25</v>
      </c>
      <c r="S1791" s="31">
        <v>6640</v>
      </c>
    </row>
    <row r="1792" spans="1:19" x14ac:dyDescent="0.35">
      <c r="A1792" s="52">
        <v>43352</v>
      </c>
      <c r="B1792" s="33" t="s">
        <v>3640</v>
      </c>
      <c r="C1792" t="s">
        <v>3641</v>
      </c>
      <c r="D1792" s="33" t="s">
        <v>26</v>
      </c>
      <c r="E1792" s="33" t="s">
        <v>52</v>
      </c>
      <c r="F1792" s="33" t="s">
        <v>29</v>
      </c>
      <c r="G1792" t="s">
        <v>10</v>
      </c>
      <c r="H1792" s="33" t="s">
        <v>32</v>
      </c>
      <c r="I1792" t="s">
        <v>44</v>
      </c>
      <c r="J1792" s="33" t="s">
        <v>36</v>
      </c>
      <c r="K1792" t="s">
        <v>42</v>
      </c>
      <c r="L1792" s="33" t="s">
        <v>45</v>
      </c>
      <c r="M1792">
        <v>232</v>
      </c>
      <c r="N1792" s="33">
        <v>12</v>
      </c>
      <c r="O1792" s="49">
        <v>0.14000000000000001</v>
      </c>
      <c r="P1792" s="56">
        <f t="shared" si="27"/>
        <v>389.76000000000005</v>
      </c>
      <c r="Q1792">
        <v>2394.2400000000002</v>
      </c>
      <c r="R1792" s="58">
        <v>39</v>
      </c>
      <c r="S1792" s="31">
        <v>2433.2400000000002</v>
      </c>
    </row>
    <row r="1793" spans="1:19" x14ac:dyDescent="0.35">
      <c r="A1793" s="52">
        <v>43375</v>
      </c>
      <c r="B1793" s="33" t="s">
        <v>3642</v>
      </c>
      <c r="C1793" t="s">
        <v>3643</v>
      </c>
      <c r="D1793" s="33" t="s">
        <v>26</v>
      </c>
      <c r="E1793" s="33" t="s">
        <v>106</v>
      </c>
      <c r="F1793" s="33" t="s">
        <v>29</v>
      </c>
      <c r="G1793" t="s">
        <v>8</v>
      </c>
      <c r="H1793" s="33" t="s">
        <v>33</v>
      </c>
      <c r="I1793" t="s">
        <v>46</v>
      </c>
      <c r="J1793" s="33" t="s">
        <v>37</v>
      </c>
      <c r="K1793" t="s">
        <v>39</v>
      </c>
      <c r="L1793" s="33" t="s">
        <v>45</v>
      </c>
      <c r="M1793">
        <v>25</v>
      </c>
      <c r="N1793" s="33">
        <v>10</v>
      </c>
      <c r="O1793" s="49">
        <v>0.2</v>
      </c>
      <c r="P1793" s="56">
        <f t="shared" si="27"/>
        <v>50</v>
      </c>
      <c r="Q1793">
        <v>200</v>
      </c>
      <c r="R1793" s="58">
        <v>44</v>
      </c>
      <c r="S1793" s="31">
        <v>244</v>
      </c>
    </row>
    <row r="1794" spans="1:19" x14ac:dyDescent="0.35">
      <c r="A1794" s="52">
        <v>44042</v>
      </c>
      <c r="B1794" s="33" t="s">
        <v>3644</v>
      </c>
      <c r="C1794" t="s">
        <v>3645</v>
      </c>
      <c r="D1794" s="33" t="s">
        <v>26</v>
      </c>
      <c r="E1794" s="33" t="s">
        <v>63</v>
      </c>
      <c r="F1794" s="33" t="s">
        <v>29</v>
      </c>
      <c r="G1794" t="s">
        <v>7</v>
      </c>
      <c r="H1794" s="33" t="s">
        <v>31</v>
      </c>
      <c r="I1794" t="s">
        <v>43</v>
      </c>
      <c r="J1794" s="33" t="s">
        <v>35</v>
      </c>
      <c r="K1794" t="s">
        <v>40</v>
      </c>
      <c r="L1794" s="33" t="s">
        <v>45</v>
      </c>
      <c r="M1794">
        <v>1156</v>
      </c>
      <c r="N1794" s="33">
        <v>4</v>
      </c>
      <c r="O1794" s="49">
        <v>0.14000000000000001</v>
      </c>
      <c r="P1794" s="56">
        <f t="shared" si="27"/>
        <v>647.36</v>
      </c>
      <c r="Q1794">
        <v>3976.64</v>
      </c>
      <c r="R1794" s="58">
        <v>43</v>
      </c>
      <c r="S1794" s="31">
        <v>4019.64</v>
      </c>
    </row>
    <row r="1795" spans="1:19" x14ac:dyDescent="0.35">
      <c r="A1795" s="52">
        <v>43768</v>
      </c>
      <c r="B1795" s="33" t="s">
        <v>3646</v>
      </c>
      <c r="C1795" t="s">
        <v>3647</v>
      </c>
      <c r="D1795" s="33" t="s">
        <v>25</v>
      </c>
      <c r="E1795" s="33" t="s">
        <v>58</v>
      </c>
      <c r="F1795" s="33" t="s">
        <v>29</v>
      </c>
      <c r="G1795" t="s">
        <v>12</v>
      </c>
      <c r="H1795" s="33" t="s">
        <v>32</v>
      </c>
      <c r="I1795" t="s">
        <v>43</v>
      </c>
      <c r="J1795" s="33" t="s">
        <v>37</v>
      </c>
      <c r="K1795" t="s">
        <v>41</v>
      </c>
      <c r="L1795" s="33" t="s">
        <v>45</v>
      </c>
      <c r="M1795">
        <v>89</v>
      </c>
      <c r="N1795" s="33">
        <v>10</v>
      </c>
      <c r="O1795" s="49">
        <v>0.13</v>
      </c>
      <c r="P1795" s="56">
        <f t="shared" ref="P1795:P1858" si="28">O1795*N1795*M1795</f>
        <v>115.7</v>
      </c>
      <c r="Q1795">
        <v>774.3</v>
      </c>
      <c r="R1795" s="58">
        <v>45</v>
      </c>
      <c r="S1795" s="31">
        <v>819.3</v>
      </c>
    </row>
    <row r="1796" spans="1:19" x14ac:dyDescent="0.35">
      <c r="A1796" s="52">
        <v>43349</v>
      </c>
      <c r="B1796" s="33" t="s">
        <v>3648</v>
      </c>
      <c r="C1796" t="s">
        <v>3649</v>
      </c>
      <c r="D1796" s="33" t="s">
        <v>24</v>
      </c>
      <c r="E1796" s="33" t="s">
        <v>52</v>
      </c>
      <c r="F1796" s="33" t="s">
        <v>28</v>
      </c>
      <c r="G1796" t="s">
        <v>9</v>
      </c>
      <c r="H1796" s="33" t="s">
        <v>33</v>
      </c>
      <c r="I1796" t="s">
        <v>43</v>
      </c>
      <c r="J1796" s="33" t="s">
        <v>36</v>
      </c>
      <c r="K1796" t="s">
        <v>40</v>
      </c>
      <c r="L1796" s="33" t="s">
        <v>45</v>
      </c>
      <c r="M1796">
        <v>226</v>
      </c>
      <c r="N1796" s="33">
        <v>9</v>
      </c>
      <c r="O1796" s="49">
        <v>0.15</v>
      </c>
      <c r="P1796" s="56">
        <f t="shared" si="28"/>
        <v>305.09999999999997</v>
      </c>
      <c r="Q1796">
        <v>1728.8999999999999</v>
      </c>
      <c r="R1796" s="58">
        <v>40</v>
      </c>
      <c r="S1796" s="31">
        <v>1768.8999999999999</v>
      </c>
    </row>
    <row r="1797" spans="1:19" x14ac:dyDescent="0.35">
      <c r="A1797" s="52">
        <v>43392</v>
      </c>
      <c r="B1797" s="33" t="s">
        <v>3650</v>
      </c>
      <c r="C1797" t="s">
        <v>3651</v>
      </c>
      <c r="D1797" s="33" t="s">
        <v>25</v>
      </c>
      <c r="E1797" s="33" t="s">
        <v>85</v>
      </c>
      <c r="F1797" s="33" t="s">
        <v>27</v>
      </c>
      <c r="G1797" t="s">
        <v>6</v>
      </c>
      <c r="H1797" s="33" t="s">
        <v>33</v>
      </c>
      <c r="I1797" t="s">
        <v>46</v>
      </c>
      <c r="J1797" s="33" t="s">
        <v>38</v>
      </c>
      <c r="K1797" t="s">
        <v>42</v>
      </c>
      <c r="L1797" s="33" t="s">
        <v>45</v>
      </c>
      <c r="M1797">
        <v>15</v>
      </c>
      <c r="N1797" s="33">
        <v>16</v>
      </c>
      <c r="O1797" s="49">
        <v>0.14000000000000001</v>
      </c>
      <c r="P1797" s="56">
        <f t="shared" si="28"/>
        <v>33.6</v>
      </c>
      <c r="Q1797">
        <v>206.4</v>
      </c>
      <c r="R1797" s="58">
        <v>40</v>
      </c>
      <c r="S1797" s="31">
        <v>246.4</v>
      </c>
    </row>
    <row r="1798" spans="1:19" x14ac:dyDescent="0.35">
      <c r="A1798" s="52">
        <v>44541</v>
      </c>
      <c r="B1798" s="33" t="s">
        <v>3652</v>
      </c>
      <c r="C1798" t="s">
        <v>3653</v>
      </c>
      <c r="D1798" s="33" t="s">
        <v>26</v>
      </c>
      <c r="E1798" s="33" t="s">
        <v>115</v>
      </c>
      <c r="F1798" s="33" t="s">
        <v>28</v>
      </c>
      <c r="G1798" t="s">
        <v>12</v>
      </c>
      <c r="H1798" s="33" t="s">
        <v>32</v>
      </c>
      <c r="I1798" t="s">
        <v>44</v>
      </c>
      <c r="J1798" s="33" t="s">
        <v>36</v>
      </c>
      <c r="K1798" t="s">
        <v>42</v>
      </c>
      <c r="L1798" s="33" t="s">
        <v>44</v>
      </c>
      <c r="M1798">
        <v>357</v>
      </c>
      <c r="N1798" s="33">
        <v>15</v>
      </c>
      <c r="O1798" s="49">
        <v>0.19</v>
      </c>
      <c r="P1798" s="56">
        <f t="shared" si="28"/>
        <v>1017.45</v>
      </c>
      <c r="Q1798">
        <v>4337.55</v>
      </c>
      <c r="R1798" s="58">
        <v>35</v>
      </c>
      <c r="S1798" s="31">
        <v>4372.55</v>
      </c>
    </row>
    <row r="1799" spans="1:19" x14ac:dyDescent="0.35">
      <c r="A1799" s="52">
        <v>42441</v>
      </c>
      <c r="B1799" s="33" t="s">
        <v>3654</v>
      </c>
      <c r="C1799" t="s">
        <v>3655</v>
      </c>
      <c r="D1799" s="33" t="s">
        <v>24</v>
      </c>
      <c r="E1799" s="33" t="s">
        <v>78</v>
      </c>
      <c r="F1799" s="33" t="s">
        <v>27</v>
      </c>
      <c r="G1799" t="s">
        <v>10</v>
      </c>
      <c r="H1799" s="33" t="s">
        <v>33</v>
      </c>
      <c r="I1799" t="s">
        <v>48</v>
      </c>
      <c r="J1799" s="33" t="s">
        <v>36</v>
      </c>
      <c r="K1799" t="s">
        <v>41</v>
      </c>
      <c r="L1799" s="33" t="s">
        <v>45</v>
      </c>
      <c r="M1799">
        <v>217</v>
      </c>
      <c r="N1799" s="33">
        <v>12</v>
      </c>
      <c r="O1799" s="49">
        <v>0.08</v>
      </c>
      <c r="P1799" s="56">
        <f t="shared" si="28"/>
        <v>208.32</v>
      </c>
      <c r="Q1799">
        <v>2395.6800000000003</v>
      </c>
      <c r="R1799" s="58">
        <v>48</v>
      </c>
      <c r="S1799" s="31">
        <v>2443.6800000000003</v>
      </c>
    </row>
    <row r="1800" spans="1:19" x14ac:dyDescent="0.35">
      <c r="A1800" s="52">
        <v>42515</v>
      </c>
      <c r="B1800" s="33" t="s">
        <v>3656</v>
      </c>
      <c r="C1800" t="s">
        <v>3657</v>
      </c>
      <c r="D1800" s="33" t="s">
        <v>24</v>
      </c>
      <c r="E1800" s="33" t="s">
        <v>63</v>
      </c>
      <c r="F1800" s="33" t="s">
        <v>29</v>
      </c>
      <c r="G1800" t="s">
        <v>9</v>
      </c>
      <c r="H1800" s="33" t="s">
        <v>30</v>
      </c>
      <c r="I1800" t="s">
        <v>43</v>
      </c>
      <c r="J1800" s="33" t="s">
        <v>36</v>
      </c>
      <c r="K1800" t="s">
        <v>42</v>
      </c>
      <c r="L1800" s="33" t="s">
        <v>46</v>
      </c>
      <c r="M1800">
        <v>224</v>
      </c>
      <c r="N1800" s="33">
        <v>9</v>
      </c>
      <c r="O1800" s="49">
        <v>0.09</v>
      </c>
      <c r="P1800" s="56">
        <f t="shared" si="28"/>
        <v>181.44</v>
      </c>
      <c r="Q1800">
        <v>1834.56</v>
      </c>
      <c r="R1800" s="58">
        <v>21</v>
      </c>
      <c r="S1800" s="31">
        <v>1855.56</v>
      </c>
    </row>
    <row r="1801" spans="1:19" x14ac:dyDescent="0.35">
      <c r="A1801" s="52">
        <v>42202</v>
      </c>
      <c r="B1801" s="33" t="s">
        <v>3658</v>
      </c>
      <c r="C1801" t="s">
        <v>3659</v>
      </c>
      <c r="D1801" s="33" t="s">
        <v>24</v>
      </c>
      <c r="E1801" s="33" t="s">
        <v>55</v>
      </c>
      <c r="F1801" s="33" t="s">
        <v>29</v>
      </c>
      <c r="G1801" t="s">
        <v>9</v>
      </c>
      <c r="H1801" s="33" t="s">
        <v>33</v>
      </c>
      <c r="I1801" t="s">
        <v>47</v>
      </c>
      <c r="J1801" s="33" t="s">
        <v>37</v>
      </c>
      <c r="K1801" t="s">
        <v>42</v>
      </c>
      <c r="L1801" s="33" t="s">
        <v>46</v>
      </c>
      <c r="M1801">
        <v>66</v>
      </c>
      <c r="N1801" s="33">
        <v>15</v>
      </c>
      <c r="O1801" s="49">
        <v>0.13</v>
      </c>
      <c r="P1801" s="56">
        <f t="shared" si="28"/>
        <v>128.70000000000002</v>
      </c>
      <c r="Q1801">
        <v>861.30000000000007</v>
      </c>
      <c r="R1801" s="58">
        <v>28</v>
      </c>
      <c r="S1801" s="31">
        <v>889.30000000000007</v>
      </c>
    </row>
    <row r="1802" spans="1:19" x14ac:dyDescent="0.35">
      <c r="A1802" s="52">
        <v>42928</v>
      </c>
      <c r="B1802" s="33" t="s">
        <v>3660</v>
      </c>
      <c r="C1802" t="s">
        <v>3661</v>
      </c>
      <c r="D1802" s="33" t="s">
        <v>26</v>
      </c>
      <c r="E1802" s="33" t="s">
        <v>55</v>
      </c>
      <c r="F1802" s="33" t="s">
        <v>28</v>
      </c>
      <c r="G1802" t="s">
        <v>11</v>
      </c>
      <c r="H1802" s="33" t="s">
        <v>31</v>
      </c>
      <c r="I1802" t="s">
        <v>44</v>
      </c>
      <c r="J1802" s="33" t="s">
        <v>38</v>
      </c>
      <c r="K1802" t="s">
        <v>40</v>
      </c>
      <c r="L1802" s="33" t="s">
        <v>43</v>
      </c>
      <c r="M1802">
        <v>20</v>
      </c>
      <c r="N1802" s="33">
        <v>16</v>
      </c>
      <c r="O1802" s="49">
        <v>0.19</v>
      </c>
      <c r="P1802" s="56">
        <f t="shared" si="28"/>
        <v>60.8</v>
      </c>
      <c r="Q1802">
        <v>259.20000000000005</v>
      </c>
      <c r="R1802" s="58">
        <v>20</v>
      </c>
      <c r="S1802" s="31">
        <v>279.20000000000005</v>
      </c>
    </row>
    <row r="1803" spans="1:19" x14ac:dyDescent="0.35">
      <c r="A1803" s="52">
        <v>44273</v>
      </c>
      <c r="B1803" s="33" t="s">
        <v>3662</v>
      </c>
      <c r="C1803" t="s">
        <v>3663</v>
      </c>
      <c r="D1803" s="33" t="s">
        <v>26</v>
      </c>
      <c r="E1803" s="33" t="s">
        <v>78</v>
      </c>
      <c r="F1803" s="33" t="s">
        <v>28</v>
      </c>
      <c r="G1803" t="s">
        <v>10</v>
      </c>
      <c r="H1803" s="33" t="s">
        <v>30</v>
      </c>
      <c r="I1803" t="s">
        <v>43</v>
      </c>
      <c r="J1803" s="33" t="s">
        <v>38</v>
      </c>
      <c r="K1803" t="s">
        <v>41</v>
      </c>
      <c r="L1803" s="33" t="s">
        <v>46</v>
      </c>
      <c r="M1803">
        <v>12</v>
      </c>
      <c r="N1803" s="33">
        <v>24</v>
      </c>
      <c r="O1803" s="49">
        <v>0.16</v>
      </c>
      <c r="P1803" s="56">
        <f t="shared" si="28"/>
        <v>46.08</v>
      </c>
      <c r="Q1803">
        <v>241.92000000000002</v>
      </c>
      <c r="R1803" s="58">
        <v>21</v>
      </c>
      <c r="S1803" s="31">
        <v>262.92</v>
      </c>
    </row>
    <row r="1804" spans="1:19" x14ac:dyDescent="0.35">
      <c r="A1804" s="52">
        <v>42754</v>
      </c>
      <c r="B1804" s="33" t="s">
        <v>3664</v>
      </c>
      <c r="C1804" t="s">
        <v>3665</v>
      </c>
      <c r="D1804" s="33" t="s">
        <v>26</v>
      </c>
      <c r="E1804" s="33" t="s">
        <v>106</v>
      </c>
      <c r="F1804" s="33" t="s">
        <v>28</v>
      </c>
      <c r="G1804" t="s">
        <v>13</v>
      </c>
      <c r="H1804" s="33" t="s">
        <v>30</v>
      </c>
      <c r="I1804" t="s">
        <v>48</v>
      </c>
      <c r="J1804" s="33" t="s">
        <v>38</v>
      </c>
      <c r="K1804" t="s">
        <v>42</v>
      </c>
      <c r="L1804" s="33" t="s">
        <v>44</v>
      </c>
      <c r="M1804">
        <v>18</v>
      </c>
      <c r="N1804" s="33">
        <v>24</v>
      </c>
      <c r="O1804" s="49">
        <v>0.1</v>
      </c>
      <c r="P1804" s="56">
        <f t="shared" si="28"/>
        <v>43.2</v>
      </c>
      <c r="Q1804">
        <v>388.8</v>
      </c>
      <c r="R1804" s="58">
        <v>21</v>
      </c>
      <c r="S1804" s="31">
        <v>409.8</v>
      </c>
    </row>
    <row r="1805" spans="1:19" x14ac:dyDescent="0.35">
      <c r="A1805" s="52">
        <v>43557</v>
      </c>
      <c r="B1805" s="33" t="s">
        <v>3666</v>
      </c>
      <c r="C1805" t="s">
        <v>3667</v>
      </c>
      <c r="D1805" s="33" t="s">
        <v>26</v>
      </c>
      <c r="E1805" s="33" t="s">
        <v>73</v>
      </c>
      <c r="F1805" s="33" t="s">
        <v>28</v>
      </c>
      <c r="G1805" t="s">
        <v>9</v>
      </c>
      <c r="H1805" s="33" t="s">
        <v>30</v>
      </c>
      <c r="I1805" t="s">
        <v>46</v>
      </c>
      <c r="J1805" s="33" t="s">
        <v>38</v>
      </c>
      <c r="K1805" t="s">
        <v>41</v>
      </c>
      <c r="L1805" s="33" t="s">
        <v>44</v>
      </c>
      <c r="M1805">
        <v>16</v>
      </c>
      <c r="N1805" s="33">
        <v>32</v>
      </c>
      <c r="O1805" s="49">
        <v>0.12</v>
      </c>
      <c r="P1805" s="56">
        <f t="shared" si="28"/>
        <v>61.44</v>
      </c>
      <c r="Q1805">
        <v>450.56</v>
      </c>
      <c r="R1805" s="58">
        <v>43</v>
      </c>
      <c r="S1805" s="31">
        <v>493.56</v>
      </c>
    </row>
    <row r="1806" spans="1:19" x14ac:dyDescent="0.35">
      <c r="A1806" s="52">
        <v>43629</v>
      </c>
      <c r="B1806" s="33" t="s">
        <v>3668</v>
      </c>
      <c r="C1806" t="s">
        <v>3669</v>
      </c>
      <c r="D1806" s="33" t="s">
        <v>24</v>
      </c>
      <c r="E1806" s="33" t="s">
        <v>78</v>
      </c>
      <c r="F1806" s="33" t="s">
        <v>27</v>
      </c>
      <c r="G1806" t="s">
        <v>6</v>
      </c>
      <c r="H1806" s="33" t="s">
        <v>30</v>
      </c>
      <c r="I1806" t="s">
        <v>47</v>
      </c>
      <c r="J1806" s="33" t="s">
        <v>36</v>
      </c>
      <c r="K1806" t="s">
        <v>42</v>
      </c>
      <c r="L1806" s="33" t="s">
        <v>46</v>
      </c>
      <c r="M1806">
        <v>377</v>
      </c>
      <c r="N1806" s="33">
        <v>15</v>
      </c>
      <c r="O1806" s="49">
        <v>0.08</v>
      </c>
      <c r="P1806" s="56">
        <f t="shared" si="28"/>
        <v>452.4</v>
      </c>
      <c r="Q1806">
        <v>5202.6000000000004</v>
      </c>
      <c r="R1806" s="58">
        <v>45</v>
      </c>
      <c r="S1806" s="31">
        <v>5247.6</v>
      </c>
    </row>
    <row r="1807" spans="1:19" x14ac:dyDescent="0.35">
      <c r="A1807" s="52">
        <v>42667</v>
      </c>
      <c r="B1807" s="33" t="s">
        <v>3670</v>
      </c>
      <c r="C1807" t="s">
        <v>3671</v>
      </c>
      <c r="D1807" s="33" t="s">
        <v>24</v>
      </c>
      <c r="E1807" s="33" t="s">
        <v>115</v>
      </c>
      <c r="F1807" s="33" t="s">
        <v>28</v>
      </c>
      <c r="G1807" t="s">
        <v>8</v>
      </c>
      <c r="H1807" s="33" t="s">
        <v>31</v>
      </c>
      <c r="I1807" t="s">
        <v>46</v>
      </c>
      <c r="J1807" s="33" t="s">
        <v>38</v>
      </c>
      <c r="K1807" t="s">
        <v>39</v>
      </c>
      <c r="L1807" s="33" t="s">
        <v>43</v>
      </c>
      <c r="M1807">
        <v>19</v>
      </c>
      <c r="N1807" s="33">
        <v>16</v>
      </c>
      <c r="O1807" s="49">
        <v>0.17</v>
      </c>
      <c r="P1807" s="56">
        <f t="shared" si="28"/>
        <v>51.680000000000007</v>
      </c>
      <c r="Q1807">
        <v>252.32</v>
      </c>
      <c r="R1807" s="58">
        <v>41</v>
      </c>
      <c r="S1807" s="31">
        <v>293.32</v>
      </c>
    </row>
    <row r="1808" spans="1:19" x14ac:dyDescent="0.35">
      <c r="A1808" s="52">
        <v>42561</v>
      </c>
      <c r="B1808" s="33" t="s">
        <v>3672</v>
      </c>
      <c r="C1808" t="s">
        <v>3673</v>
      </c>
      <c r="D1808" s="33" t="s">
        <v>26</v>
      </c>
      <c r="E1808" s="33" t="s">
        <v>52</v>
      </c>
      <c r="F1808" s="33" t="s">
        <v>28</v>
      </c>
      <c r="G1808" t="s">
        <v>10</v>
      </c>
      <c r="H1808" s="33" t="s">
        <v>31</v>
      </c>
      <c r="I1808" t="s">
        <v>47</v>
      </c>
      <c r="J1808" s="33" t="s">
        <v>38</v>
      </c>
      <c r="K1808" t="s">
        <v>41</v>
      </c>
      <c r="L1808" s="33" t="s">
        <v>46</v>
      </c>
      <c r="M1808">
        <v>17</v>
      </c>
      <c r="N1808" s="33">
        <v>40</v>
      </c>
      <c r="O1808" s="49">
        <v>0.13</v>
      </c>
      <c r="P1808" s="56">
        <f t="shared" si="28"/>
        <v>88.4</v>
      </c>
      <c r="Q1808">
        <v>591.59999999999991</v>
      </c>
      <c r="R1808" s="58">
        <v>25</v>
      </c>
      <c r="S1808" s="31">
        <v>616.59999999999991</v>
      </c>
    </row>
    <row r="1809" spans="1:19" x14ac:dyDescent="0.35">
      <c r="A1809" s="52">
        <v>43073</v>
      </c>
      <c r="B1809" s="33" t="s">
        <v>3674</v>
      </c>
      <c r="C1809" t="s">
        <v>3675</v>
      </c>
      <c r="D1809" s="33" t="s">
        <v>24</v>
      </c>
      <c r="E1809" s="33" t="s">
        <v>85</v>
      </c>
      <c r="F1809" s="33" t="s">
        <v>27</v>
      </c>
      <c r="G1809" t="s">
        <v>7</v>
      </c>
      <c r="H1809" s="33" t="s">
        <v>33</v>
      </c>
      <c r="I1809" t="s">
        <v>43</v>
      </c>
      <c r="J1809" s="33" t="s">
        <v>37</v>
      </c>
      <c r="K1809" t="s">
        <v>40</v>
      </c>
      <c r="L1809" s="33" t="s">
        <v>46</v>
      </c>
      <c r="M1809">
        <v>75</v>
      </c>
      <c r="N1809" s="33">
        <v>15</v>
      </c>
      <c r="O1809" s="49">
        <v>0.17</v>
      </c>
      <c r="P1809" s="56">
        <f t="shared" si="28"/>
        <v>191.25000000000003</v>
      </c>
      <c r="Q1809">
        <v>933.75</v>
      </c>
      <c r="R1809" s="58">
        <v>25</v>
      </c>
      <c r="S1809" s="31">
        <v>958.75</v>
      </c>
    </row>
    <row r="1810" spans="1:19" x14ac:dyDescent="0.35">
      <c r="A1810" s="52">
        <v>43033</v>
      </c>
      <c r="B1810" s="33" t="s">
        <v>3676</v>
      </c>
      <c r="C1810" t="s">
        <v>3677</v>
      </c>
      <c r="D1810" s="33" t="s">
        <v>24</v>
      </c>
      <c r="E1810" s="33" t="s">
        <v>78</v>
      </c>
      <c r="F1810" s="33" t="s">
        <v>29</v>
      </c>
      <c r="G1810" t="s">
        <v>11</v>
      </c>
      <c r="H1810" s="33" t="s">
        <v>30</v>
      </c>
      <c r="I1810" t="s">
        <v>45</v>
      </c>
      <c r="J1810" s="33" t="s">
        <v>34</v>
      </c>
      <c r="K1810" t="s">
        <v>39</v>
      </c>
      <c r="L1810" s="33" t="s">
        <v>43</v>
      </c>
      <c r="M1810">
        <v>248</v>
      </c>
      <c r="N1810" s="33">
        <v>10</v>
      </c>
      <c r="O1810" s="49">
        <v>0.15</v>
      </c>
      <c r="P1810" s="56">
        <f t="shared" si="28"/>
        <v>372</v>
      </c>
      <c r="Q1810">
        <v>2108</v>
      </c>
      <c r="R1810" s="58">
        <v>50</v>
      </c>
      <c r="S1810" s="31">
        <v>2158</v>
      </c>
    </row>
    <row r="1811" spans="1:19" x14ac:dyDescent="0.35">
      <c r="A1811" s="52">
        <v>43336</v>
      </c>
      <c r="B1811" s="33" t="s">
        <v>3678</v>
      </c>
      <c r="C1811" t="s">
        <v>3679</v>
      </c>
      <c r="D1811" s="33" t="s">
        <v>24</v>
      </c>
      <c r="E1811" s="33" t="s">
        <v>106</v>
      </c>
      <c r="F1811" s="33" t="s">
        <v>27</v>
      </c>
      <c r="G1811" t="s">
        <v>11</v>
      </c>
      <c r="H1811" s="33" t="s">
        <v>30</v>
      </c>
      <c r="I1811" t="s">
        <v>45</v>
      </c>
      <c r="J1811" s="33" t="s">
        <v>35</v>
      </c>
      <c r="K1811" t="s">
        <v>40</v>
      </c>
      <c r="L1811" s="33" t="s">
        <v>45</v>
      </c>
      <c r="M1811">
        <v>1061</v>
      </c>
      <c r="N1811" s="33">
        <v>6</v>
      </c>
      <c r="O1811" s="49">
        <v>0.2</v>
      </c>
      <c r="P1811" s="56">
        <f t="shared" si="28"/>
        <v>1273.2000000000003</v>
      </c>
      <c r="Q1811">
        <v>5092.8000000000011</v>
      </c>
      <c r="R1811" s="58">
        <v>29</v>
      </c>
      <c r="S1811" s="31">
        <v>5121.8000000000011</v>
      </c>
    </row>
    <row r="1812" spans="1:19" x14ac:dyDescent="0.35">
      <c r="A1812" s="52">
        <v>42151</v>
      </c>
      <c r="B1812" s="33" t="s">
        <v>3680</v>
      </c>
      <c r="C1812" t="s">
        <v>3681</v>
      </c>
      <c r="D1812" s="33" t="s">
        <v>24</v>
      </c>
      <c r="E1812" s="33" t="s">
        <v>68</v>
      </c>
      <c r="F1812" s="33" t="s">
        <v>27</v>
      </c>
      <c r="G1812" t="s">
        <v>11</v>
      </c>
      <c r="H1812" s="33" t="s">
        <v>30</v>
      </c>
      <c r="I1812" t="s">
        <v>45</v>
      </c>
      <c r="J1812" s="33" t="s">
        <v>34</v>
      </c>
      <c r="K1812" t="s">
        <v>40</v>
      </c>
      <c r="L1812" s="33" t="s">
        <v>43</v>
      </c>
      <c r="M1812">
        <v>212</v>
      </c>
      <c r="N1812" s="33">
        <v>6</v>
      </c>
      <c r="O1812" s="49">
        <v>0.16</v>
      </c>
      <c r="P1812" s="56">
        <f t="shared" si="28"/>
        <v>203.51999999999998</v>
      </c>
      <c r="Q1812">
        <v>1068.48</v>
      </c>
      <c r="R1812" s="58">
        <v>47</v>
      </c>
      <c r="S1812" s="31">
        <v>1115.48</v>
      </c>
    </row>
    <row r="1813" spans="1:19" x14ac:dyDescent="0.35">
      <c r="A1813" s="52">
        <v>42601</v>
      </c>
      <c r="B1813" s="33" t="s">
        <v>3682</v>
      </c>
      <c r="C1813" t="s">
        <v>3683</v>
      </c>
      <c r="D1813" s="33" t="s">
        <v>26</v>
      </c>
      <c r="E1813" s="33" t="s">
        <v>85</v>
      </c>
      <c r="F1813" s="33" t="s">
        <v>28</v>
      </c>
      <c r="G1813" t="s">
        <v>8</v>
      </c>
      <c r="H1813" s="33" t="s">
        <v>30</v>
      </c>
      <c r="I1813" t="s">
        <v>45</v>
      </c>
      <c r="J1813" s="33" t="s">
        <v>35</v>
      </c>
      <c r="K1813" t="s">
        <v>39</v>
      </c>
      <c r="L1813" s="33" t="s">
        <v>46</v>
      </c>
      <c r="M1813">
        <v>751</v>
      </c>
      <c r="N1813" s="33">
        <v>4</v>
      </c>
      <c r="O1813" s="49">
        <v>0.15</v>
      </c>
      <c r="P1813" s="56">
        <f t="shared" si="28"/>
        <v>450.59999999999997</v>
      </c>
      <c r="Q1813">
        <v>2553.4</v>
      </c>
      <c r="R1813" s="58">
        <v>48</v>
      </c>
      <c r="S1813" s="31">
        <v>2601.4</v>
      </c>
    </row>
    <row r="1814" spans="1:19" x14ac:dyDescent="0.35">
      <c r="A1814" s="52">
        <v>43518</v>
      </c>
      <c r="B1814" s="33" t="s">
        <v>3684</v>
      </c>
      <c r="C1814" t="s">
        <v>3685</v>
      </c>
      <c r="D1814" s="33" t="s">
        <v>26</v>
      </c>
      <c r="E1814" s="33" t="s">
        <v>78</v>
      </c>
      <c r="F1814" s="33" t="s">
        <v>28</v>
      </c>
      <c r="G1814" t="s">
        <v>8</v>
      </c>
      <c r="H1814" s="33" t="s">
        <v>32</v>
      </c>
      <c r="I1814" t="s">
        <v>43</v>
      </c>
      <c r="J1814" s="33" t="s">
        <v>36</v>
      </c>
      <c r="K1814" t="s">
        <v>41</v>
      </c>
      <c r="L1814" s="33" t="s">
        <v>45</v>
      </c>
      <c r="M1814">
        <v>394</v>
      </c>
      <c r="N1814" s="33">
        <v>9</v>
      </c>
      <c r="O1814" s="49">
        <v>0.18</v>
      </c>
      <c r="P1814" s="56">
        <f t="shared" si="28"/>
        <v>638.28</v>
      </c>
      <c r="Q1814">
        <v>2907.7200000000003</v>
      </c>
      <c r="R1814" s="58">
        <v>37</v>
      </c>
      <c r="S1814" s="31">
        <v>2944.7200000000003</v>
      </c>
    </row>
    <row r="1815" spans="1:19" x14ac:dyDescent="0.35">
      <c r="A1815" s="52">
        <v>44117</v>
      </c>
      <c r="B1815" s="33" t="s">
        <v>3686</v>
      </c>
      <c r="C1815" t="s">
        <v>3687</v>
      </c>
      <c r="D1815" s="33" t="s">
        <v>26</v>
      </c>
      <c r="E1815" s="33" t="s">
        <v>52</v>
      </c>
      <c r="F1815" s="33" t="s">
        <v>29</v>
      </c>
      <c r="G1815" t="s">
        <v>10</v>
      </c>
      <c r="H1815" s="33" t="s">
        <v>33</v>
      </c>
      <c r="I1815" t="s">
        <v>47</v>
      </c>
      <c r="J1815" s="33" t="s">
        <v>36</v>
      </c>
      <c r="K1815" t="s">
        <v>41</v>
      </c>
      <c r="L1815" s="33" t="s">
        <v>44</v>
      </c>
      <c r="M1815">
        <v>476</v>
      </c>
      <c r="N1815" s="33">
        <v>6</v>
      </c>
      <c r="O1815" s="49">
        <v>0.12</v>
      </c>
      <c r="P1815" s="56">
        <f t="shared" si="28"/>
        <v>342.71999999999997</v>
      </c>
      <c r="Q1815">
        <v>2513.2800000000002</v>
      </c>
      <c r="R1815" s="58">
        <v>46</v>
      </c>
      <c r="S1815" s="31">
        <v>2559.2800000000002</v>
      </c>
    </row>
    <row r="1816" spans="1:19" x14ac:dyDescent="0.35">
      <c r="A1816" s="52">
        <v>42654</v>
      </c>
      <c r="B1816" s="33" t="s">
        <v>3688</v>
      </c>
      <c r="C1816" t="s">
        <v>3689</v>
      </c>
      <c r="D1816" s="33" t="s">
        <v>25</v>
      </c>
      <c r="E1816" s="33" t="s">
        <v>115</v>
      </c>
      <c r="F1816" s="33" t="s">
        <v>29</v>
      </c>
      <c r="G1816" t="s">
        <v>8</v>
      </c>
      <c r="H1816" s="33" t="s">
        <v>31</v>
      </c>
      <c r="I1816" t="s">
        <v>43</v>
      </c>
      <c r="J1816" s="33" t="s">
        <v>34</v>
      </c>
      <c r="K1816" t="s">
        <v>40</v>
      </c>
      <c r="L1816" s="33" t="s">
        <v>44</v>
      </c>
      <c r="M1816">
        <v>286</v>
      </c>
      <c r="N1816" s="33">
        <v>4</v>
      </c>
      <c r="O1816" s="49">
        <v>0.11</v>
      </c>
      <c r="P1816" s="56">
        <f t="shared" si="28"/>
        <v>125.84</v>
      </c>
      <c r="Q1816">
        <v>1018.16</v>
      </c>
      <c r="R1816" s="58">
        <v>21</v>
      </c>
      <c r="S1816" s="31">
        <v>1039.1599999999999</v>
      </c>
    </row>
    <row r="1817" spans="1:19" x14ac:dyDescent="0.35">
      <c r="A1817" s="52">
        <v>43953</v>
      </c>
      <c r="B1817" s="33" t="s">
        <v>3690</v>
      </c>
      <c r="C1817" t="s">
        <v>3691</v>
      </c>
      <c r="D1817" s="33" t="s">
        <v>24</v>
      </c>
      <c r="E1817" s="33" t="s">
        <v>78</v>
      </c>
      <c r="F1817" s="33" t="s">
        <v>28</v>
      </c>
      <c r="G1817" t="s">
        <v>12</v>
      </c>
      <c r="H1817" s="33" t="s">
        <v>32</v>
      </c>
      <c r="I1817" t="s">
        <v>45</v>
      </c>
      <c r="J1817" s="33" t="s">
        <v>34</v>
      </c>
      <c r="K1817" t="s">
        <v>39</v>
      </c>
      <c r="L1817" s="33" t="s">
        <v>44</v>
      </c>
      <c r="M1817">
        <v>207</v>
      </c>
      <c r="N1817" s="33">
        <v>6</v>
      </c>
      <c r="O1817" s="49">
        <v>0.13</v>
      </c>
      <c r="P1817" s="56">
        <f t="shared" si="28"/>
        <v>161.46</v>
      </c>
      <c r="Q1817">
        <v>1080.54</v>
      </c>
      <c r="R1817" s="58">
        <v>39</v>
      </c>
      <c r="S1817" s="31">
        <v>1119.54</v>
      </c>
    </row>
    <row r="1818" spans="1:19" x14ac:dyDescent="0.35">
      <c r="A1818" s="52">
        <v>43767</v>
      </c>
      <c r="B1818" s="33" t="s">
        <v>3692</v>
      </c>
      <c r="C1818" t="s">
        <v>3693</v>
      </c>
      <c r="D1818" s="33" t="s">
        <v>24</v>
      </c>
      <c r="E1818" s="33" t="s">
        <v>78</v>
      </c>
      <c r="F1818" s="33" t="s">
        <v>29</v>
      </c>
      <c r="G1818" t="s">
        <v>6</v>
      </c>
      <c r="H1818" s="33" t="s">
        <v>32</v>
      </c>
      <c r="I1818" t="s">
        <v>48</v>
      </c>
      <c r="J1818" s="33" t="s">
        <v>36</v>
      </c>
      <c r="K1818" t="s">
        <v>42</v>
      </c>
      <c r="L1818" s="33" t="s">
        <v>44</v>
      </c>
      <c r="M1818">
        <v>290</v>
      </c>
      <c r="N1818" s="33">
        <v>12</v>
      </c>
      <c r="O1818" s="49">
        <v>0.18</v>
      </c>
      <c r="P1818" s="56">
        <f t="shared" si="28"/>
        <v>626.40000000000009</v>
      </c>
      <c r="Q1818">
        <v>2853.6</v>
      </c>
      <c r="R1818" s="58">
        <v>31</v>
      </c>
      <c r="S1818" s="31">
        <v>2884.6</v>
      </c>
    </row>
    <row r="1819" spans="1:19" x14ac:dyDescent="0.35">
      <c r="A1819" s="52">
        <v>42310</v>
      </c>
      <c r="B1819" s="33" t="s">
        <v>3694</v>
      </c>
      <c r="C1819" t="s">
        <v>3695</v>
      </c>
      <c r="D1819" s="33" t="s">
        <v>26</v>
      </c>
      <c r="E1819" s="33" t="s">
        <v>63</v>
      </c>
      <c r="F1819" s="33" t="s">
        <v>27</v>
      </c>
      <c r="G1819" t="s">
        <v>9</v>
      </c>
      <c r="H1819" s="33" t="s">
        <v>32</v>
      </c>
      <c r="I1819" t="s">
        <v>48</v>
      </c>
      <c r="J1819" s="33" t="s">
        <v>35</v>
      </c>
      <c r="K1819" t="s">
        <v>42</v>
      </c>
      <c r="L1819" s="33" t="s">
        <v>44</v>
      </c>
      <c r="M1819">
        <v>734</v>
      </c>
      <c r="N1819" s="33">
        <v>10</v>
      </c>
      <c r="O1819" s="49">
        <v>0.08</v>
      </c>
      <c r="P1819" s="56">
        <f t="shared" si="28"/>
        <v>587.20000000000005</v>
      </c>
      <c r="Q1819">
        <v>6752.8000000000011</v>
      </c>
      <c r="R1819" s="58">
        <v>43</v>
      </c>
      <c r="S1819" s="31">
        <v>6795.8000000000011</v>
      </c>
    </row>
    <row r="1820" spans="1:19" x14ac:dyDescent="0.35">
      <c r="A1820" s="52">
        <v>42151</v>
      </c>
      <c r="B1820" s="33" t="s">
        <v>3696</v>
      </c>
      <c r="C1820" t="s">
        <v>3697</v>
      </c>
      <c r="D1820" s="33" t="s">
        <v>25</v>
      </c>
      <c r="E1820" s="33" t="s">
        <v>73</v>
      </c>
      <c r="F1820" s="33" t="s">
        <v>27</v>
      </c>
      <c r="G1820" t="s">
        <v>6</v>
      </c>
      <c r="H1820" s="33" t="s">
        <v>31</v>
      </c>
      <c r="I1820" t="s">
        <v>45</v>
      </c>
      <c r="J1820" s="33" t="s">
        <v>34</v>
      </c>
      <c r="K1820" t="s">
        <v>40</v>
      </c>
      <c r="L1820" s="33" t="s">
        <v>46</v>
      </c>
      <c r="M1820">
        <v>261</v>
      </c>
      <c r="N1820" s="33">
        <v>4</v>
      </c>
      <c r="O1820" s="49">
        <v>0.16</v>
      </c>
      <c r="P1820" s="56">
        <f t="shared" si="28"/>
        <v>167.04</v>
      </c>
      <c r="Q1820">
        <v>876.95999999999992</v>
      </c>
      <c r="R1820" s="58">
        <v>41</v>
      </c>
      <c r="S1820" s="31">
        <v>917.95999999999992</v>
      </c>
    </row>
    <row r="1821" spans="1:19" x14ac:dyDescent="0.35">
      <c r="A1821" s="52">
        <v>42855</v>
      </c>
      <c r="B1821" s="33" t="s">
        <v>3698</v>
      </c>
      <c r="C1821" t="s">
        <v>3699</v>
      </c>
      <c r="D1821" s="33" t="s">
        <v>26</v>
      </c>
      <c r="E1821" s="33" t="s">
        <v>58</v>
      </c>
      <c r="F1821" s="33" t="s">
        <v>27</v>
      </c>
      <c r="G1821" t="s">
        <v>10</v>
      </c>
      <c r="H1821" s="33" t="s">
        <v>31</v>
      </c>
      <c r="I1821" t="s">
        <v>47</v>
      </c>
      <c r="J1821" s="33" t="s">
        <v>37</v>
      </c>
      <c r="K1821" t="s">
        <v>42</v>
      </c>
      <c r="L1821" s="33" t="s">
        <v>45</v>
      </c>
      <c r="M1821">
        <v>20</v>
      </c>
      <c r="N1821" s="33">
        <v>25</v>
      </c>
      <c r="O1821" s="49">
        <v>0.18</v>
      </c>
      <c r="P1821" s="56">
        <f t="shared" si="28"/>
        <v>90</v>
      </c>
      <c r="Q1821">
        <v>410</v>
      </c>
      <c r="R1821" s="58">
        <v>20</v>
      </c>
      <c r="S1821" s="31">
        <v>430</v>
      </c>
    </row>
    <row r="1822" spans="1:19" x14ac:dyDescent="0.35">
      <c r="A1822" s="52">
        <v>43893</v>
      </c>
      <c r="B1822" s="33" t="s">
        <v>3700</v>
      </c>
      <c r="C1822" t="s">
        <v>3701</v>
      </c>
      <c r="D1822" s="33" t="s">
        <v>24</v>
      </c>
      <c r="E1822" s="33" t="s">
        <v>78</v>
      </c>
      <c r="F1822" s="33" t="s">
        <v>27</v>
      </c>
      <c r="G1822" t="s">
        <v>10</v>
      </c>
      <c r="H1822" s="33" t="s">
        <v>31</v>
      </c>
      <c r="I1822" t="s">
        <v>45</v>
      </c>
      <c r="J1822" s="33" t="s">
        <v>35</v>
      </c>
      <c r="K1822" t="s">
        <v>39</v>
      </c>
      <c r="L1822" s="33" t="s">
        <v>44</v>
      </c>
      <c r="M1822">
        <v>884</v>
      </c>
      <c r="N1822" s="33">
        <v>8</v>
      </c>
      <c r="O1822" s="49">
        <v>0.17</v>
      </c>
      <c r="P1822" s="56">
        <f t="shared" si="28"/>
        <v>1202.24</v>
      </c>
      <c r="Q1822">
        <v>5869.7599999999993</v>
      </c>
      <c r="R1822" s="58">
        <v>37</v>
      </c>
      <c r="S1822" s="31">
        <v>5906.7599999999993</v>
      </c>
    </row>
    <row r="1823" spans="1:19" x14ac:dyDescent="0.35">
      <c r="A1823" s="52">
        <v>42388</v>
      </c>
      <c r="B1823" s="33" t="s">
        <v>3702</v>
      </c>
      <c r="C1823" t="s">
        <v>3703</v>
      </c>
      <c r="D1823" s="33" t="s">
        <v>24</v>
      </c>
      <c r="E1823" s="33" t="s">
        <v>106</v>
      </c>
      <c r="F1823" s="33" t="s">
        <v>29</v>
      </c>
      <c r="G1823" t="s">
        <v>12</v>
      </c>
      <c r="H1823" s="33" t="s">
        <v>30</v>
      </c>
      <c r="I1823" t="s">
        <v>47</v>
      </c>
      <c r="J1823" s="33" t="s">
        <v>36</v>
      </c>
      <c r="K1823" t="s">
        <v>40</v>
      </c>
      <c r="L1823" s="33" t="s">
        <v>46</v>
      </c>
      <c r="M1823">
        <v>408</v>
      </c>
      <c r="N1823" s="33">
        <v>9</v>
      </c>
      <c r="O1823" s="49">
        <v>0.18</v>
      </c>
      <c r="P1823" s="56">
        <f t="shared" si="28"/>
        <v>660.95999999999992</v>
      </c>
      <c r="Q1823">
        <v>3011.0400000000004</v>
      </c>
      <c r="R1823" s="58">
        <v>48</v>
      </c>
      <c r="S1823" s="31">
        <v>3059.0400000000004</v>
      </c>
    </row>
    <row r="1824" spans="1:19" x14ac:dyDescent="0.35">
      <c r="A1824" s="52">
        <v>44120</v>
      </c>
      <c r="B1824" s="33" t="s">
        <v>3704</v>
      </c>
      <c r="C1824" t="s">
        <v>3705</v>
      </c>
      <c r="D1824" s="33" t="s">
        <v>26</v>
      </c>
      <c r="E1824" s="33" t="s">
        <v>68</v>
      </c>
      <c r="F1824" s="33" t="s">
        <v>29</v>
      </c>
      <c r="G1824" t="s">
        <v>7</v>
      </c>
      <c r="H1824" s="33" t="s">
        <v>33</v>
      </c>
      <c r="I1824" t="s">
        <v>47</v>
      </c>
      <c r="J1824" s="33" t="s">
        <v>37</v>
      </c>
      <c r="K1824" t="s">
        <v>40</v>
      </c>
      <c r="L1824" s="33" t="s">
        <v>43</v>
      </c>
      <c r="M1824">
        <v>62</v>
      </c>
      <c r="N1824" s="33">
        <v>20</v>
      </c>
      <c r="O1824" s="49">
        <v>0.14000000000000001</v>
      </c>
      <c r="P1824" s="56">
        <f t="shared" si="28"/>
        <v>173.60000000000002</v>
      </c>
      <c r="Q1824">
        <v>1066.3999999999999</v>
      </c>
      <c r="R1824" s="58">
        <v>50</v>
      </c>
      <c r="S1824" s="31">
        <v>1116.3999999999999</v>
      </c>
    </row>
    <row r="1825" spans="1:19" x14ac:dyDescent="0.35">
      <c r="A1825" s="52">
        <v>44208</v>
      </c>
      <c r="B1825" s="33" t="s">
        <v>3706</v>
      </c>
      <c r="C1825" t="s">
        <v>3707</v>
      </c>
      <c r="D1825" s="33" t="s">
        <v>24</v>
      </c>
      <c r="E1825" s="33" t="s">
        <v>73</v>
      </c>
      <c r="F1825" s="33" t="s">
        <v>27</v>
      </c>
      <c r="G1825" t="s">
        <v>7</v>
      </c>
      <c r="H1825" s="33" t="s">
        <v>33</v>
      </c>
      <c r="I1825" t="s">
        <v>45</v>
      </c>
      <c r="J1825" s="33" t="s">
        <v>36</v>
      </c>
      <c r="K1825" t="s">
        <v>39</v>
      </c>
      <c r="L1825" s="33" t="s">
        <v>46</v>
      </c>
      <c r="M1825">
        <v>246</v>
      </c>
      <c r="N1825" s="33">
        <v>12</v>
      </c>
      <c r="O1825" s="49">
        <v>0.18</v>
      </c>
      <c r="P1825" s="56">
        <f t="shared" si="28"/>
        <v>531.36</v>
      </c>
      <c r="Q1825">
        <v>2420.64</v>
      </c>
      <c r="R1825" s="58">
        <v>45</v>
      </c>
      <c r="S1825" s="31">
        <v>2465.64</v>
      </c>
    </row>
    <row r="1826" spans="1:19" x14ac:dyDescent="0.35">
      <c r="A1826" s="52">
        <v>43834</v>
      </c>
      <c r="B1826" s="33" t="s">
        <v>3708</v>
      </c>
      <c r="C1826" t="s">
        <v>3709</v>
      </c>
      <c r="D1826" s="33" t="s">
        <v>24</v>
      </c>
      <c r="E1826" s="33" t="s">
        <v>52</v>
      </c>
      <c r="F1826" s="33" t="s">
        <v>28</v>
      </c>
      <c r="G1826" t="s">
        <v>6</v>
      </c>
      <c r="H1826" s="33" t="s">
        <v>30</v>
      </c>
      <c r="I1826" t="s">
        <v>44</v>
      </c>
      <c r="J1826" s="33" t="s">
        <v>37</v>
      </c>
      <c r="K1826" t="s">
        <v>41</v>
      </c>
      <c r="L1826" s="33" t="s">
        <v>43</v>
      </c>
      <c r="M1826">
        <v>75</v>
      </c>
      <c r="N1826" s="33">
        <v>10</v>
      </c>
      <c r="O1826" s="49">
        <v>0.19</v>
      </c>
      <c r="P1826" s="56">
        <f t="shared" si="28"/>
        <v>142.5</v>
      </c>
      <c r="Q1826">
        <v>607.50000000000011</v>
      </c>
      <c r="R1826" s="58">
        <v>24</v>
      </c>
      <c r="S1826" s="31">
        <v>631.50000000000011</v>
      </c>
    </row>
    <row r="1827" spans="1:19" x14ac:dyDescent="0.35">
      <c r="A1827" s="52">
        <v>42906</v>
      </c>
      <c r="B1827" s="33" t="s">
        <v>3710</v>
      </c>
      <c r="C1827" t="s">
        <v>3711</v>
      </c>
      <c r="D1827" s="33" t="s">
        <v>25</v>
      </c>
      <c r="E1827" s="33" t="s">
        <v>85</v>
      </c>
      <c r="F1827" s="33" t="s">
        <v>29</v>
      </c>
      <c r="G1827" t="s">
        <v>11</v>
      </c>
      <c r="H1827" s="33" t="s">
        <v>33</v>
      </c>
      <c r="I1827" t="s">
        <v>43</v>
      </c>
      <c r="J1827" s="33" t="s">
        <v>38</v>
      </c>
      <c r="K1827" t="s">
        <v>41</v>
      </c>
      <c r="L1827" s="33" t="s">
        <v>46</v>
      </c>
      <c r="M1827">
        <v>14</v>
      </c>
      <c r="N1827" s="33">
        <v>16</v>
      </c>
      <c r="O1827" s="49">
        <v>0.14000000000000001</v>
      </c>
      <c r="P1827" s="56">
        <f t="shared" si="28"/>
        <v>31.360000000000003</v>
      </c>
      <c r="Q1827">
        <v>192.64</v>
      </c>
      <c r="R1827" s="58">
        <v>26</v>
      </c>
      <c r="S1827" s="31">
        <v>218.64</v>
      </c>
    </row>
    <row r="1828" spans="1:19" x14ac:dyDescent="0.35">
      <c r="A1828" s="52">
        <v>42183</v>
      </c>
      <c r="B1828" s="33" t="s">
        <v>3712</v>
      </c>
      <c r="C1828" t="s">
        <v>3713</v>
      </c>
      <c r="D1828" s="33" t="s">
        <v>26</v>
      </c>
      <c r="E1828" s="33" t="s">
        <v>52</v>
      </c>
      <c r="F1828" s="33" t="s">
        <v>29</v>
      </c>
      <c r="G1828" t="s">
        <v>8</v>
      </c>
      <c r="H1828" s="33" t="s">
        <v>31</v>
      </c>
      <c r="I1828" t="s">
        <v>44</v>
      </c>
      <c r="J1828" s="33" t="s">
        <v>38</v>
      </c>
      <c r="K1828" t="s">
        <v>40</v>
      </c>
      <c r="L1828" s="33" t="s">
        <v>45</v>
      </c>
      <c r="M1828">
        <v>15</v>
      </c>
      <c r="N1828" s="33">
        <v>32</v>
      </c>
      <c r="O1828" s="49">
        <v>0.2</v>
      </c>
      <c r="P1828" s="56">
        <f t="shared" si="28"/>
        <v>96</v>
      </c>
      <c r="Q1828">
        <v>384</v>
      </c>
      <c r="R1828" s="58">
        <v>31</v>
      </c>
      <c r="S1828" s="31">
        <v>415</v>
      </c>
    </row>
    <row r="1829" spans="1:19" x14ac:dyDescent="0.35">
      <c r="A1829" s="52">
        <v>42637</v>
      </c>
      <c r="B1829" s="33" t="s">
        <v>3714</v>
      </c>
      <c r="C1829" t="s">
        <v>3715</v>
      </c>
      <c r="D1829" s="33" t="s">
        <v>26</v>
      </c>
      <c r="E1829" s="33" t="s">
        <v>52</v>
      </c>
      <c r="F1829" s="33" t="s">
        <v>28</v>
      </c>
      <c r="G1829" t="s">
        <v>10</v>
      </c>
      <c r="H1829" s="33" t="s">
        <v>32</v>
      </c>
      <c r="I1829" t="s">
        <v>45</v>
      </c>
      <c r="J1829" s="33" t="s">
        <v>38</v>
      </c>
      <c r="K1829" t="s">
        <v>39</v>
      </c>
      <c r="L1829" s="33" t="s">
        <v>45</v>
      </c>
      <c r="M1829">
        <v>10</v>
      </c>
      <c r="N1829" s="33">
        <v>16</v>
      </c>
      <c r="O1829" s="49">
        <v>0.09</v>
      </c>
      <c r="P1829" s="56">
        <f t="shared" si="28"/>
        <v>14.399999999999999</v>
      </c>
      <c r="Q1829">
        <v>145.6</v>
      </c>
      <c r="R1829" s="58">
        <v>29</v>
      </c>
      <c r="S1829" s="31">
        <v>174.6</v>
      </c>
    </row>
    <row r="1830" spans="1:19" x14ac:dyDescent="0.35">
      <c r="A1830" s="52">
        <v>43340</v>
      </c>
      <c r="B1830" s="33" t="s">
        <v>3716</v>
      </c>
      <c r="C1830" t="s">
        <v>3717</v>
      </c>
      <c r="D1830" s="33" t="s">
        <v>26</v>
      </c>
      <c r="E1830" s="33" t="s">
        <v>73</v>
      </c>
      <c r="F1830" s="33" t="s">
        <v>29</v>
      </c>
      <c r="G1830" t="s">
        <v>10</v>
      </c>
      <c r="H1830" s="33" t="s">
        <v>33</v>
      </c>
      <c r="I1830" t="s">
        <v>43</v>
      </c>
      <c r="J1830" s="33" t="s">
        <v>36</v>
      </c>
      <c r="K1830" t="s">
        <v>41</v>
      </c>
      <c r="L1830" s="33" t="s">
        <v>46</v>
      </c>
      <c r="M1830">
        <v>349</v>
      </c>
      <c r="N1830" s="33">
        <v>12</v>
      </c>
      <c r="O1830" s="49">
        <v>0.19</v>
      </c>
      <c r="P1830" s="56">
        <f t="shared" si="28"/>
        <v>795.72000000000014</v>
      </c>
      <c r="Q1830">
        <v>3392.28</v>
      </c>
      <c r="R1830" s="58">
        <v>37</v>
      </c>
      <c r="S1830" s="31">
        <v>3429.28</v>
      </c>
    </row>
    <row r="1831" spans="1:19" x14ac:dyDescent="0.35">
      <c r="A1831" s="52">
        <v>44349</v>
      </c>
      <c r="B1831" s="33" t="s">
        <v>3718</v>
      </c>
      <c r="C1831" t="s">
        <v>3719</v>
      </c>
      <c r="D1831" s="33" t="s">
        <v>24</v>
      </c>
      <c r="E1831" s="33" t="s">
        <v>55</v>
      </c>
      <c r="F1831" s="33" t="s">
        <v>28</v>
      </c>
      <c r="G1831" t="s">
        <v>13</v>
      </c>
      <c r="H1831" s="33" t="s">
        <v>33</v>
      </c>
      <c r="I1831" t="s">
        <v>48</v>
      </c>
      <c r="J1831" s="33" t="s">
        <v>34</v>
      </c>
      <c r="K1831" t="s">
        <v>40</v>
      </c>
      <c r="L1831" s="33" t="s">
        <v>45</v>
      </c>
      <c r="M1831">
        <v>200</v>
      </c>
      <c r="N1831" s="33">
        <v>8</v>
      </c>
      <c r="O1831" s="49">
        <v>0.19</v>
      </c>
      <c r="P1831" s="56">
        <f t="shared" si="28"/>
        <v>304</v>
      </c>
      <c r="Q1831">
        <v>1296</v>
      </c>
      <c r="R1831" s="58">
        <v>39</v>
      </c>
      <c r="S1831" s="31">
        <v>1335</v>
      </c>
    </row>
    <row r="1832" spans="1:19" x14ac:dyDescent="0.35">
      <c r="A1832" s="52">
        <v>44287</v>
      </c>
      <c r="B1832" s="33" t="s">
        <v>3720</v>
      </c>
      <c r="C1832" t="s">
        <v>3721</v>
      </c>
      <c r="D1832" s="33" t="s">
        <v>26</v>
      </c>
      <c r="E1832" s="33" t="s">
        <v>58</v>
      </c>
      <c r="F1832" s="33" t="s">
        <v>27</v>
      </c>
      <c r="G1832" t="s">
        <v>6</v>
      </c>
      <c r="H1832" s="33" t="s">
        <v>30</v>
      </c>
      <c r="I1832" t="s">
        <v>48</v>
      </c>
      <c r="J1832" s="33" t="s">
        <v>36</v>
      </c>
      <c r="K1832" t="s">
        <v>40</v>
      </c>
      <c r="L1832" s="33" t="s">
        <v>45</v>
      </c>
      <c r="M1832">
        <v>421</v>
      </c>
      <c r="N1832" s="33">
        <v>9</v>
      </c>
      <c r="O1832" s="49">
        <v>0.13</v>
      </c>
      <c r="P1832" s="56">
        <f t="shared" si="28"/>
        <v>492.57</v>
      </c>
      <c r="Q1832">
        <v>3296.43</v>
      </c>
      <c r="R1832" s="58">
        <v>44</v>
      </c>
      <c r="S1832" s="31">
        <v>3340.43</v>
      </c>
    </row>
    <row r="1833" spans="1:19" x14ac:dyDescent="0.35">
      <c r="A1833" s="52">
        <v>43364</v>
      </c>
      <c r="B1833" s="33" t="s">
        <v>3722</v>
      </c>
      <c r="C1833" t="s">
        <v>3723</v>
      </c>
      <c r="D1833" s="33" t="s">
        <v>25</v>
      </c>
      <c r="E1833" s="33" t="s">
        <v>78</v>
      </c>
      <c r="F1833" s="33" t="s">
        <v>28</v>
      </c>
      <c r="G1833" t="s">
        <v>6</v>
      </c>
      <c r="H1833" s="33" t="s">
        <v>31</v>
      </c>
      <c r="I1833" t="s">
        <v>43</v>
      </c>
      <c r="J1833" s="33" t="s">
        <v>35</v>
      </c>
      <c r="K1833" t="s">
        <v>39</v>
      </c>
      <c r="L1833" s="33" t="s">
        <v>45</v>
      </c>
      <c r="M1833">
        <v>1126</v>
      </c>
      <c r="N1833" s="33">
        <v>10</v>
      </c>
      <c r="O1833" s="49">
        <v>0.14000000000000001</v>
      </c>
      <c r="P1833" s="56">
        <f t="shared" si="28"/>
        <v>1576.4</v>
      </c>
      <c r="Q1833">
        <v>9683.6</v>
      </c>
      <c r="R1833" s="58">
        <v>47</v>
      </c>
      <c r="S1833" s="31">
        <v>9730.6</v>
      </c>
    </row>
    <row r="1834" spans="1:19" x14ac:dyDescent="0.35">
      <c r="A1834" s="52">
        <v>43170</v>
      </c>
      <c r="B1834" s="33" t="s">
        <v>3724</v>
      </c>
      <c r="C1834" t="s">
        <v>3725</v>
      </c>
      <c r="D1834" s="33" t="s">
        <v>26</v>
      </c>
      <c r="E1834" s="33" t="s">
        <v>73</v>
      </c>
      <c r="F1834" s="33" t="s">
        <v>28</v>
      </c>
      <c r="G1834" t="s">
        <v>9</v>
      </c>
      <c r="H1834" s="33" t="s">
        <v>32</v>
      </c>
      <c r="I1834" t="s">
        <v>43</v>
      </c>
      <c r="J1834" s="33" t="s">
        <v>35</v>
      </c>
      <c r="K1834" t="s">
        <v>39</v>
      </c>
      <c r="L1834" s="33" t="s">
        <v>45</v>
      </c>
      <c r="M1834">
        <v>1014</v>
      </c>
      <c r="N1834" s="33">
        <v>8</v>
      </c>
      <c r="O1834" s="49">
        <v>0.1</v>
      </c>
      <c r="P1834" s="56">
        <f t="shared" si="28"/>
        <v>811.2</v>
      </c>
      <c r="Q1834">
        <v>7300.8</v>
      </c>
      <c r="R1834" s="58">
        <v>37</v>
      </c>
      <c r="S1834" s="31">
        <v>7337.8</v>
      </c>
    </row>
    <row r="1835" spans="1:19" x14ac:dyDescent="0.35">
      <c r="A1835" s="52">
        <v>43216</v>
      </c>
      <c r="B1835" s="33" t="s">
        <v>3726</v>
      </c>
      <c r="C1835" t="s">
        <v>3727</v>
      </c>
      <c r="D1835" s="33" t="s">
        <v>24</v>
      </c>
      <c r="E1835" s="33" t="s">
        <v>78</v>
      </c>
      <c r="F1835" s="33" t="s">
        <v>27</v>
      </c>
      <c r="G1835" t="s">
        <v>13</v>
      </c>
      <c r="H1835" s="33" t="s">
        <v>31</v>
      </c>
      <c r="I1835" t="s">
        <v>44</v>
      </c>
      <c r="J1835" s="33" t="s">
        <v>36</v>
      </c>
      <c r="K1835" t="s">
        <v>39</v>
      </c>
      <c r="L1835" s="33" t="s">
        <v>43</v>
      </c>
      <c r="M1835">
        <v>477</v>
      </c>
      <c r="N1835" s="33">
        <v>12</v>
      </c>
      <c r="O1835" s="49">
        <v>0.15</v>
      </c>
      <c r="P1835" s="56">
        <f t="shared" si="28"/>
        <v>858.59999999999991</v>
      </c>
      <c r="Q1835">
        <v>4865.3999999999996</v>
      </c>
      <c r="R1835" s="58">
        <v>47</v>
      </c>
      <c r="S1835" s="31">
        <v>4912.3999999999996</v>
      </c>
    </row>
    <row r="1836" spans="1:19" x14ac:dyDescent="0.35">
      <c r="A1836" s="52">
        <v>44363</v>
      </c>
      <c r="B1836" s="33" t="s">
        <v>3728</v>
      </c>
      <c r="C1836" t="s">
        <v>3729</v>
      </c>
      <c r="D1836" s="33" t="s">
        <v>25</v>
      </c>
      <c r="E1836" s="33" t="s">
        <v>63</v>
      </c>
      <c r="F1836" s="33" t="s">
        <v>28</v>
      </c>
      <c r="G1836" t="s">
        <v>8</v>
      </c>
      <c r="H1836" s="33" t="s">
        <v>32</v>
      </c>
      <c r="I1836" t="s">
        <v>44</v>
      </c>
      <c r="J1836" s="33" t="s">
        <v>35</v>
      </c>
      <c r="K1836" t="s">
        <v>41</v>
      </c>
      <c r="L1836" s="33" t="s">
        <v>45</v>
      </c>
      <c r="M1836">
        <v>974</v>
      </c>
      <c r="N1836" s="33">
        <v>4</v>
      </c>
      <c r="O1836" s="49">
        <v>0.11</v>
      </c>
      <c r="P1836" s="56">
        <f t="shared" si="28"/>
        <v>428.56</v>
      </c>
      <c r="Q1836">
        <v>3467.44</v>
      </c>
      <c r="R1836" s="58">
        <v>23</v>
      </c>
      <c r="S1836" s="31">
        <v>3490.44</v>
      </c>
    </row>
    <row r="1837" spans="1:19" x14ac:dyDescent="0.35">
      <c r="A1837" s="52">
        <v>42557</v>
      </c>
      <c r="B1837" s="33" t="s">
        <v>3730</v>
      </c>
      <c r="C1837" t="s">
        <v>3731</v>
      </c>
      <c r="D1837" s="33" t="s">
        <v>24</v>
      </c>
      <c r="E1837" s="33" t="s">
        <v>63</v>
      </c>
      <c r="F1837" s="33" t="s">
        <v>27</v>
      </c>
      <c r="G1837" t="s">
        <v>9</v>
      </c>
      <c r="H1837" s="33" t="s">
        <v>31</v>
      </c>
      <c r="I1837" t="s">
        <v>46</v>
      </c>
      <c r="J1837" s="33" t="s">
        <v>37</v>
      </c>
      <c r="K1837" t="s">
        <v>40</v>
      </c>
      <c r="L1837" s="33" t="s">
        <v>45</v>
      </c>
      <c r="M1837">
        <v>84</v>
      </c>
      <c r="N1837" s="33">
        <v>20</v>
      </c>
      <c r="O1837" s="49">
        <v>0.2</v>
      </c>
      <c r="P1837" s="56">
        <f t="shared" si="28"/>
        <v>336</v>
      </c>
      <c r="Q1837">
        <v>1344</v>
      </c>
      <c r="R1837" s="58">
        <v>39</v>
      </c>
      <c r="S1837" s="31">
        <v>1383</v>
      </c>
    </row>
    <row r="1838" spans="1:19" x14ac:dyDescent="0.35">
      <c r="A1838" s="52">
        <v>43461</v>
      </c>
      <c r="B1838" s="33" t="s">
        <v>3732</v>
      </c>
      <c r="C1838" t="s">
        <v>3733</v>
      </c>
      <c r="D1838" s="33" t="s">
        <v>26</v>
      </c>
      <c r="E1838" s="33" t="s">
        <v>115</v>
      </c>
      <c r="F1838" s="33" t="s">
        <v>27</v>
      </c>
      <c r="G1838" t="s">
        <v>6</v>
      </c>
      <c r="H1838" s="33" t="s">
        <v>32</v>
      </c>
      <c r="I1838" t="s">
        <v>44</v>
      </c>
      <c r="J1838" s="33" t="s">
        <v>37</v>
      </c>
      <c r="K1838" t="s">
        <v>40</v>
      </c>
      <c r="L1838" s="33" t="s">
        <v>44</v>
      </c>
      <c r="M1838">
        <v>49</v>
      </c>
      <c r="N1838" s="33">
        <v>25</v>
      </c>
      <c r="O1838" s="49">
        <v>0.13</v>
      </c>
      <c r="P1838" s="56">
        <f t="shared" si="28"/>
        <v>159.25</v>
      </c>
      <c r="Q1838">
        <v>1065.75</v>
      </c>
      <c r="R1838" s="58">
        <v>42</v>
      </c>
      <c r="S1838" s="31">
        <v>1107.75</v>
      </c>
    </row>
    <row r="1839" spans="1:19" x14ac:dyDescent="0.35">
      <c r="A1839" s="52">
        <v>42511</v>
      </c>
      <c r="B1839" s="33" t="s">
        <v>3734</v>
      </c>
      <c r="C1839" t="s">
        <v>3735</v>
      </c>
      <c r="D1839" s="33" t="s">
        <v>26</v>
      </c>
      <c r="E1839" s="33" t="s">
        <v>85</v>
      </c>
      <c r="F1839" s="33" t="s">
        <v>28</v>
      </c>
      <c r="G1839" t="s">
        <v>10</v>
      </c>
      <c r="H1839" s="33" t="s">
        <v>31</v>
      </c>
      <c r="I1839" t="s">
        <v>46</v>
      </c>
      <c r="J1839" s="33" t="s">
        <v>35</v>
      </c>
      <c r="K1839" t="s">
        <v>41</v>
      </c>
      <c r="L1839" s="33" t="s">
        <v>44</v>
      </c>
      <c r="M1839">
        <v>825</v>
      </c>
      <c r="N1839" s="33">
        <v>8</v>
      </c>
      <c r="O1839" s="49">
        <v>0.12</v>
      </c>
      <c r="P1839" s="56">
        <f t="shared" si="28"/>
        <v>792</v>
      </c>
      <c r="Q1839">
        <v>5808</v>
      </c>
      <c r="R1839" s="58">
        <v>32</v>
      </c>
      <c r="S1839" s="31">
        <v>5840</v>
      </c>
    </row>
    <row r="1840" spans="1:19" x14ac:dyDescent="0.35">
      <c r="A1840" s="52">
        <v>43463</v>
      </c>
      <c r="B1840" s="33" t="s">
        <v>3736</v>
      </c>
      <c r="C1840" t="s">
        <v>3737</v>
      </c>
      <c r="D1840" s="33" t="s">
        <v>26</v>
      </c>
      <c r="E1840" s="33" t="s">
        <v>55</v>
      </c>
      <c r="F1840" s="33" t="s">
        <v>28</v>
      </c>
      <c r="G1840" t="s">
        <v>13</v>
      </c>
      <c r="H1840" s="33" t="s">
        <v>31</v>
      </c>
      <c r="I1840" t="s">
        <v>46</v>
      </c>
      <c r="J1840" s="33" t="s">
        <v>36</v>
      </c>
      <c r="K1840" t="s">
        <v>39</v>
      </c>
      <c r="L1840" s="33" t="s">
        <v>46</v>
      </c>
      <c r="M1840">
        <v>348</v>
      </c>
      <c r="N1840" s="33">
        <v>12</v>
      </c>
      <c r="O1840" s="49">
        <v>0.16</v>
      </c>
      <c r="P1840" s="56">
        <f t="shared" si="28"/>
        <v>668.16</v>
      </c>
      <c r="Q1840">
        <v>3507.84</v>
      </c>
      <c r="R1840" s="58">
        <v>39</v>
      </c>
      <c r="S1840" s="31">
        <v>3546.84</v>
      </c>
    </row>
    <row r="1841" spans="1:19" x14ac:dyDescent="0.35">
      <c r="A1841" s="52">
        <v>43805</v>
      </c>
      <c r="B1841" s="33" t="s">
        <v>3738</v>
      </c>
      <c r="C1841" t="s">
        <v>3739</v>
      </c>
      <c r="D1841" s="33" t="s">
        <v>26</v>
      </c>
      <c r="E1841" s="33" t="s">
        <v>63</v>
      </c>
      <c r="F1841" s="33" t="s">
        <v>29</v>
      </c>
      <c r="G1841" t="s">
        <v>10</v>
      </c>
      <c r="H1841" s="33" t="s">
        <v>31</v>
      </c>
      <c r="I1841" t="s">
        <v>46</v>
      </c>
      <c r="J1841" s="33" t="s">
        <v>38</v>
      </c>
      <c r="K1841" t="s">
        <v>41</v>
      </c>
      <c r="L1841" s="33" t="s">
        <v>46</v>
      </c>
      <c r="M1841">
        <v>12</v>
      </c>
      <c r="N1841" s="33">
        <v>16</v>
      </c>
      <c r="O1841" s="49">
        <v>0.09</v>
      </c>
      <c r="P1841" s="56">
        <f t="shared" si="28"/>
        <v>17.28</v>
      </c>
      <c r="Q1841">
        <v>174.72</v>
      </c>
      <c r="R1841" s="58">
        <v>37</v>
      </c>
      <c r="S1841" s="31">
        <v>211.72</v>
      </c>
    </row>
    <row r="1842" spans="1:19" x14ac:dyDescent="0.35">
      <c r="A1842" s="52">
        <v>42158</v>
      </c>
      <c r="B1842" s="33" t="s">
        <v>3740</v>
      </c>
      <c r="C1842" t="s">
        <v>3741</v>
      </c>
      <c r="D1842" s="33" t="s">
        <v>24</v>
      </c>
      <c r="E1842" s="33" t="s">
        <v>55</v>
      </c>
      <c r="F1842" s="33" t="s">
        <v>27</v>
      </c>
      <c r="G1842" t="s">
        <v>10</v>
      </c>
      <c r="H1842" s="33" t="s">
        <v>32</v>
      </c>
      <c r="I1842" t="s">
        <v>43</v>
      </c>
      <c r="J1842" s="33" t="s">
        <v>36</v>
      </c>
      <c r="K1842" t="s">
        <v>39</v>
      </c>
      <c r="L1842" s="33" t="s">
        <v>44</v>
      </c>
      <c r="M1842">
        <v>230</v>
      </c>
      <c r="N1842" s="33">
        <v>12</v>
      </c>
      <c r="O1842" s="49">
        <v>0.14000000000000001</v>
      </c>
      <c r="P1842" s="56">
        <f t="shared" si="28"/>
        <v>386.40000000000003</v>
      </c>
      <c r="Q1842">
        <v>2373.6</v>
      </c>
      <c r="R1842" s="58">
        <v>40</v>
      </c>
      <c r="S1842" s="31">
        <v>2413.6</v>
      </c>
    </row>
    <row r="1843" spans="1:19" x14ac:dyDescent="0.35">
      <c r="A1843" s="52">
        <v>43931</v>
      </c>
      <c r="B1843" s="33" t="s">
        <v>3742</v>
      </c>
      <c r="C1843" t="s">
        <v>3743</v>
      </c>
      <c r="D1843" s="33" t="s">
        <v>26</v>
      </c>
      <c r="E1843" s="33" t="s">
        <v>55</v>
      </c>
      <c r="F1843" s="33" t="s">
        <v>27</v>
      </c>
      <c r="G1843" t="s">
        <v>7</v>
      </c>
      <c r="H1843" s="33" t="s">
        <v>30</v>
      </c>
      <c r="I1843" t="s">
        <v>45</v>
      </c>
      <c r="J1843" s="33" t="s">
        <v>34</v>
      </c>
      <c r="K1843" t="s">
        <v>41</v>
      </c>
      <c r="L1843" s="33" t="s">
        <v>45</v>
      </c>
      <c r="M1843">
        <v>298</v>
      </c>
      <c r="N1843" s="33">
        <v>8</v>
      </c>
      <c r="O1843" s="49">
        <v>0.16</v>
      </c>
      <c r="P1843" s="56">
        <f t="shared" si="28"/>
        <v>381.44</v>
      </c>
      <c r="Q1843">
        <v>2002.56</v>
      </c>
      <c r="R1843" s="58">
        <v>31</v>
      </c>
      <c r="S1843" s="31">
        <v>2033.56</v>
      </c>
    </row>
    <row r="1844" spans="1:19" x14ac:dyDescent="0.35">
      <c r="A1844" s="52">
        <v>42916</v>
      </c>
      <c r="B1844" s="33" t="s">
        <v>3744</v>
      </c>
      <c r="C1844" t="s">
        <v>3745</v>
      </c>
      <c r="D1844" s="33" t="s">
        <v>24</v>
      </c>
      <c r="E1844" s="33" t="s">
        <v>55</v>
      </c>
      <c r="F1844" s="33" t="s">
        <v>28</v>
      </c>
      <c r="G1844" t="s">
        <v>6</v>
      </c>
      <c r="H1844" s="33" t="s">
        <v>32</v>
      </c>
      <c r="I1844" t="s">
        <v>45</v>
      </c>
      <c r="J1844" s="33" t="s">
        <v>38</v>
      </c>
      <c r="K1844" t="s">
        <v>40</v>
      </c>
      <c r="L1844" s="33" t="s">
        <v>43</v>
      </c>
      <c r="M1844">
        <v>12</v>
      </c>
      <c r="N1844" s="33">
        <v>32</v>
      </c>
      <c r="O1844" s="49">
        <v>0.17</v>
      </c>
      <c r="P1844" s="56">
        <f t="shared" si="28"/>
        <v>65.28</v>
      </c>
      <c r="Q1844">
        <v>318.71999999999997</v>
      </c>
      <c r="R1844" s="58">
        <v>36</v>
      </c>
      <c r="S1844" s="31">
        <v>354.71999999999997</v>
      </c>
    </row>
    <row r="1845" spans="1:19" x14ac:dyDescent="0.35">
      <c r="A1845" s="52">
        <v>42767</v>
      </c>
      <c r="B1845" s="33" t="s">
        <v>3746</v>
      </c>
      <c r="C1845" t="s">
        <v>3747</v>
      </c>
      <c r="D1845" s="33" t="s">
        <v>26</v>
      </c>
      <c r="E1845" s="33" t="s">
        <v>52</v>
      </c>
      <c r="F1845" s="33" t="s">
        <v>27</v>
      </c>
      <c r="G1845" t="s">
        <v>6</v>
      </c>
      <c r="H1845" s="33" t="s">
        <v>31</v>
      </c>
      <c r="I1845" t="s">
        <v>47</v>
      </c>
      <c r="J1845" s="33" t="s">
        <v>37</v>
      </c>
      <c r="K1845" t="s">
        <v>42</v>
      </c>
      <c r="L1845" s="33" t="s">
        <v>43</v>
      </c>
      <c r="M1845">
        <v>99</v>
      </c>
      <c r="N1845" s="33">
        <v>20</v>
      </c>
      <c r="O1845" s="49">
        <v>0.13</v>
      </c>
      <c r="P1845" s="56">
        <f t="shared" si="28"/>
        <v>257.40000000000003</v>
      </c>
      <c r="Q1845">
        <v>1722.6</v>
      </c>
      <c r="R1845" s="58">
        <v>32</v>
      </c>
      <c r="S1845" s="31">
        <v>1754.6</v>
      </c>
    </row>
    <row r="1846" spans="1:19" x14ac:dyDescent="0.35">
      <c r="A1846" s="52">
        <v>42677</v>
      </c>
      <c r="B1846" s="33" t="s">
        <v>3748</v>
      </c>
      <c r="C1846" t="s">
        <v>3749</v>
      </c>
      <c r="D1846" s="33" t="s">
        <v>26</v>
      </c>
      <c r="E1846" s="33" t="s">
        <v>73</v>
      </c>
      <c r="F1846" s="33" t="s">
        <v>29</v>
      </c>
      <c r="G1846" t="s">
        <v>8</v>
      </c>
      <c r="H1846" s="33" t="s">
        <v>31</v>
      </c>
      <c r="I1846" t="s">
        <v>43</v>
      </c>
      <c r="J1846" s="33" t="s">
        <v>34</v>
      </c>
      <c r="K1846" t="s">
        <v>40</v>
      </c>
      <c r="L1846" s="33" t="s">
        <v>44</v>
      </c>
      <c r="M1846">
        <v>202</v>
      </c>
      <c r="N1846" s="33">
        <v>10</v>
      </c>
      <c r="O1846" s="49">
        <v>0.12</v>
      </c>
      <c r="P1846" s="56">
        <f t="shared" si="28"/>
        <v>242.39999999999998</v>
      </c>
      <c r="Q1846">
        <v>1777.6000000000001</v>
      </c>
      <c r="R1846" s="58">
        <v>37</v>
      </c>
      <c r="S1846" s="31">
        <v>1814.6000000000001</v>
      </c>
    </row>
    <row r="1847" spans="1:19" x14ac:dyDescent="0.35">
      <c r="A1847" s="52">
        <v>44358</v>
      </c>
      <c r="B1847" s="33" t="s">
        <v>3750</v>
      </c>
      <c r="C1847" t="s">
        <v>3751</v>
      </c>
      <c r="D1847" s="33" t="s">
        <v>24</v>
      </c>
      <c r="E1847" s="33" t="s">
        <v>73</v>
      </c>
      <c r="F1847" s="33" t="s">
        <v>28</v>
      </c>
      <c r="G1847" t="s">
        <v>12</v>
      </c>
      <c r="H1847" s="33" t="s">
        <v>33</v>
      </c>
      <c r="I1847" t="s">
        <v>43</v>
      </c>
      <c r="J1847" s="33" t="s">
        <v>36</v>
      </c>
      <c r="K1847" t="s">
        <v>39</v>
      </c>
      <c r="L1847" s="33" t="s">
        <v>43</v>
      </c>
      <c r="M1847">
        <v>234</v>
      </c>
      <c r="N1847" s="33">
        <v>12</v>
      </c>
      <c r="O1847" s="49">
        <v>0.17</v>
      </c>
      <c r="P1847" s="56">
        <f t="shared" si="28"/>
        <v>477.36</v>
      </c>
      <c r="Q1847">
        <v>2330.64</v>
      </c>
      <c r="R1847" s="58">
        <v>37</v>
      </c>
      <c r="S1847" s="31">
        <v>2367.64</v>
      </c>
    </row>
    <row r="1848" spans="1:19" x14ac:dyDescent="0.35">
      <c r="A1848" s="52">
        <v>43247</v>
      </c>
      <c r="B1848" s="33" t="s">
        <v>3752</v>
      </c>
      <c r="C1848" t="s">
        <v>3753</v>
      </c>
      <c r="D1848" s="33" t="s">
        <v>25</v>
      </c>
      <c r="E1848" s="33" t="s">
        <v>58</v>
      </c>
      <c r="F1848" s="33" t="s">
        <v>29</v>
      </c>
      <c r="G1848" t="s">
        <v>13</v>
      </c>
      <c r="H1848" s="33" t="s">
        <v>30</v>
      </c>
      <c r="I1848" t="s">
        <v>46</v>
      </c>
      <c r="J1848" s="33" t="s">
        <v>38</v>
      </c>
      <c r="K1848" t="s">
        <v>41</v>
      </c>
      <c r="L1848" s="33" t="s">
        <v>46</v>
      </c>
      <c r="M1848">
        <v>12</v>
      </c>
      <c r="N1848" s="33">
        <v>16</v>
      </c>
      <c r="O1848" s="49">
        <v>0.13</v>
      </c>
      <c r="P1848" s="56">
        <f t="shared" si="28"/>
        <v>24.96</v>
      </c>
      <c r="Q1848">
        <v>167.04</v>
      </c>
      <c r="R1848" s="58">
        <v>39</v>
      </c>
      <c r="S1848" s="31">
        <v>206.04</v>
      </c>
    </row>
    <row r="1849" spans="1:19" x14ac:dyDescent="0.35">
      <c r="A1849" s="52">
        <v>43955</v>
      </c>
      <c r="B1849" s="33" t="s">
        <v>3754</v>
      </c>
      <c r="C1849" t="s">
        <v>3755</v>
      </c>
      <c r="D1849" s="33" t="s">
        <v>24</v>
      </c>
      <c r="E1849" s="33" t="s">
        <v>73</v>
      </c>
      <c r="F1849" s="33" t="s">
        <v>28</v>
      </c>
      <c r="G1849" t="s">
        <v>7</v>
      </c>
      <c r="H1849" s="33" t="s">
        <v>32</v>
      </c>
      <c r="I1849" t="s">
        <v>45</v>
      </c>
      <c r="J1849" s="33" t="s">
        <v>34</v>
      </c>
      <c r="K1849" t="s">
        <v>39</v>
      </c>
      <c r="L1849" s="33" t="s">
        <v>45</v>
      </c>
      <c r="M1849">
        <v>259</v>
      </c>
      <c r="N1849" s="33">
        <v>4</v>
      </c>
      <c r="O1849" s="49">
        <v>0.16</v>
      </c>
      <c r="P1849" s="56">
        <f t="shared" si="28"/>
        <v>165.76</v>
      </c>
      <c r="Q1849">
        <v>870.24</v>
      </c>
      <c r="R1849" s="58">
        <v>48</v>
      </c>
      <c r="S1849" s="31">
        <v>918.24</v>
      </c>
    </row>
    <row r="1850" spans="1:19" x14ac:dyDescent="0.35">
      <c r="A1850" s="52">
        <v>43674</v>
      </c>
      <c r="B1850" s="33" t="s">
        <v>3756</v>
      </c>
      <c r="C1850" t="s">
        <v>3757</v>
      </c>
      <c r="D1850" s="33" t="s">
        <v>26</v>
      </c>
      <c r="E1850" s="33" t="s">
        <v>115</v>
      </c>
      <c r="F1850" s="33" t="s">
        <v>27</v>
      </c>
      <c r="G1850" t="s">
        <v>13</v>
      </c>
      <c r="H1850" s="33" t="s">
        <v>33</v>
      </c>
      <c r="I1850" t="s">
        <v>45</v>
      </c>
      <c r="J1850" s="33" t="s">
        <v>37</v>
      </c>
      <c r="K1850" t="s">
        <v>41</v>
      </c>
      <c r="L1850" s="33" t="s">
        <v>43</v>
      </c>
      <c r="M1850">
        <v>57</v>
      </c>
      <c r="N1850" s="33">
        <v>10</v>
      </c>
      <c r="O1850" s="49">
        <v>0.11</v>
      </c>
      <c r="P1850" s="56">
        <f t="shared" si="28"/>
        <v>62.7</v>
      </c>
      <c r="Q1850">
        <v>507.3</v>
      </c>
      <c r="R1850" s="58">
        <v>31</v>
      </c>
      <c r="S1850" s="31">
        <v>538.29999999999995</v>
      </c>
    </row>
    <row r="1851" spans="1:19" x14ac:dyDescent="0.35">
      <c r="A1851" s="52">
        <v>44500</v>
      </c>
      <c r="B1851" s="33" t="s">
        <v>3758</v>
      </c>
      <c r="C1851" t="s">
        <v>3759</v>
      </c>
      <c r="D1851" s="33" t="s">
        <v>26</v>
      </c>
      <c r="E1851" s="33" t="s">
        <v>106</v>
      </c>
      <c r="F1851" s="33" t="s">
        <v>28</v>
      </c>
      <c r="G1851" t="s">
        <v>12</v>
      </c>
      <c r="H1851" s="33" t="s">
        <v>30</v>
      </c>
      <c r="I1851" t="s">
        <v>43</v>
      </c>
      <c r="J1851" s="33" t="s">
        <v>36</v>
      </c>
      <c r="K1851" t="s">
        <v>39</v>
      </c>
      <c r="L1851" s="33" t="s">
        <v>43</v>
      </c>
      <c r="M1851">
        <v>363</v>
      </c>
      <c r="N1851" s="33">
        <v>6</v>
      </c>
      <c r="O1851" s="49">
        <v>0.13</v>
      </c>
      <c r="P1851" s="56">
        <f t="shared" si="28"/>
        <v>283.14</v>
      </c>
      <c r="Q1851">
        <v>1894.86</v>
      </c>
      <c r="R1851" s="58">
        <v>36</v>
      </c>
      <c r="S1851" s="31">
        <v>1930.86</v>
      </c>
    </row>
    <row r="1852" spans="1:19" x14ac:dyDescent="0.35">
      <c r="A1852" s="52">
        <v>44403</v>
      </c>
      <c r="B1852" s="33" t="s">
        <v>3760</v>
      </c>
      <c r="C1852" t="s">
        <v>3761</v>
      </c>
      <c r="D1852" s="33" t="s">
        <v>25</v>
      </c>
      <c r="E1852" s="33" t="s">
        <v>58</v>
      </c>
      <c r="F1852" s="33" t="s">
        <v>27</v>
      </c>
      <c r="G1852" t="s">
        <v>11</v>
      </c>
      <c r="H1852" s="33" t="s">
        <v>33</v>
      </c>
      <c r="I1852" t="s">
        <v>48</v>
      </c>
      <c r="J1852" s="33" t="s">
        <v>36</v>
      </c>
      <c r="K1852" t="s">
        <v>40</v>
      </c>
      <c r="L1852" s="33" t="s">
        <v>46</v>
      </c>
      <c r="M1852">
        <v>329</v>
      </c>
      <c r="N1852" s="33">
        <v>12</v>
      </c>
      <c r="O1852" s="49">
        <v>0.18</v>
      </c>
      <c r="P1852" s="56">
        <f t="shared" si="28"/>
        <v>710.6400000000001</v>
      </c>
      <c r="Q1852">
        <v>3237.36</v>
      </c>
      <c r="R1852" s="58">
        <v>49</v>
      </c>
      <c r="S1852" s="31">
        <v>3286.36</v>
      </c>
    </row>
    <row r="1853" spans="1:19" x14ac:dyDescent="0.35">
      <c r="A1853" s="52">
        <v>43993</v>
      </c>
      <c r="B1853" s="33" t="s">
        <v>3762</v>
      </c>
      <c r="C1853" t="s">
        <v>3763</v>
      </c>
      <c r="D1853" s="33" t="s">
        <v>24</v>
      </c>
      <c r="E1853" s="33" t="s">
        <v>106</v>
      </c>
      <c r="F1853" s="33" t="s">
        <v>29</v>
      </c>
      <c r="G1853" t="s">
        <v>12</v>
      </c>
      <c r="H1853" s="33" t="s">
        <v>30</v>
      </c>
      <c r="I1853" t="s">
        <v>46</v>
      </c>
      <c r="J1853" s="33" t="s">
        <v>37</v>
      </c>
      <c r="K1853" t="s">
        <v>42</v>
      </c>
      <c r="L1853" s="33" t="s">
        <v>43</v>
      </c>
      <c r="M1853">
        <v>49</v>
      </c>
      <c r="N1853" s="33">
        <v>15</v>
      </c>
      <c r="O1853" s="49">
        <v>0.17</v>
      </c>
      <c r="P1853" s="56">
        <f t="shared" si="28"/>
        <v>124.95000000000002</v>
      </c>
      <c r="Q1853">
        <v>610.04999999999995</v>
      </c>
      <c r="R1853" s="58">
        <v>28</v>
      </c>
      <c r="S1853" s="31">
        <v>638.04999999999995</v>
      </c>
    </row>
    <row r="1854" spans="1:19" x14ac:dyDescent="0.35">
      <c r="A1854" s="52">
        <v>42258</v>
      </c>
      <c r="B1854" s="33" t="s">
        <v>3764</v>
      </c>
      <c r="C1854" t="s">
        <v>3765</v>
      </c>
      <c r="D1854" s="33" t="s">
        <v>24</v>
      </c>
      <c r="E1854" s="33" t="s">
        <v>115</v>
      </c>
      <c r="F1854" s="33" t="s">
        <v>27</v>
      </c>
      <c r="G1854" t="s">
        <v>12</v>
      </c>
      <c r="H1854" s="33" t="s">
        <v>30</v>
      </c>
      <c r="I1854" t="s">
        <v>47</v>
      </c>
      <c r="J1854" s="33" t="s">
        <v>36</v>
      </c>
      <c r="K1854" t="s">
        <v>39</v>
      </c>
      <c r="L1854" s="33" t="s">
        <v>43</v>
      </c>
      <c r="M1854">
        <v>495</v>
      </c>
      <c r="N1854" s="33">
        <v>12</v>
      </c>
      <c r="O1854" s="49">
        <v>0.09</v>
      </c>
      <c r="P1854" s="56">
        <f t="shared" si="28"/>
        <v>534.6</v>
      </c>
      <c r="Q1854">
        <v>5405.4</v>
      </c>
      <c r="R1854" s="58">
        <v>39</v>
      </c>
      <c r="S1854" s="31">
        <v>5444.4</v>
      </c>
    </row>
    <row r="1855" spans="1:19" x14ac:dyDescent="0.35">
      <c r="A1855" s="52">
        <v>43254</v>
      </c>
      <c r="B1855" s="33" t="s">
        <v>3766</v>
      </c>
      <c r="C1855" t="s">
        <v>3767</v>
      </c>
      <c r="D1855" s="33" t="s">
        <v>24</v>
      </c>
      <c r="E1855" s="33" t="s">
        <v>73</v>
      </c>
      <c r="F1855" s="33" t="s">
        <v>28</v>
      </c>
      <c r="G1855" t="s">
        <v>9</v>
      </c>
      <c r="H1855" s="33" t="s">
        <v>30</v>
      </c>
      <c r="I1855" t="s">
        <v>48</v>
      </c>
      <c r="J1855" s="33" t="s">
        <v>36</v>
      </c>
      <c r="K1855" t="s">
        <v>40</v>
      </c>
      <c r="L1855" s="33" t="s">
        <v>46</v>
      </c>
      <c r="M1855">
        <v>282</v>
      </c>
      <c r="N1855" s="33">
        <v>9</v>
      </c>
      <c r="O1855" s="49">
        <v>0.12</v>
      </c>
      <c r="P1855" s="56">
        <f t="shared" si="28"/>
        <v>304.56</v>
      </c>
      <c r="Q1855">
        <v>2233.44</v>
      </c>
      <c r="R1855" s="58">
        <v>45</v>
      </c>
      <c r="S1855" s="31">
        <v>2278.44</v>
      </c>
    </row>
    <row r="1856" spans="1:19" x14ac:dyDescent="0.35">
      <c r="A1856" s="52">
        <v>44008</v>
      </c>
      <c r="B1856" s="33" t="s">
        <v>3768</v>
      </c>
      <c r="C1856" t="s">
        <v>3769</v>
      </c>
      <c r="D1856" s="33" t="s">
        <v>26</v>
      </c>
      <c r="E1856" s="33" t="s">
        <v>58</v>
      </c>
      <c r="F1856" s="33" t="s">
        <v>28</v>
      </c>
      <c r="G1856" t="s">
        <v>12</v>
      </c>
      <c r="H1856" s="33" t="s">
        <v>32</v>
      </c>
      <c r="I1856" t="s">
        <v>45</v>
      </c>
      <c r="J1856" s="33" t="s">
        <v>38</v>
      </c>
      <c r="K1856" t="s">
        <v>40</v>
      </c>
      <c r="L1856" s="33" t="s">
        <v>44</v>
      </c>
      <c r="M1856">
        <v>13</v>
      </c>
      <c r="N1856" s="33">
        <v>40</v>
      </c>
      <c r="O1856" s="49">
        <v>0.2</v>
      </c>
      <c r="P1856" s="56">
        <f t="shared" si="28"/>
        <v>104</v>
      </c>
      <c r="Q1856">
        <v>416</v>
      </c>
      <c r="R1856" s="58">
        <v>27</v>
      </c>
      <c r="S1856" s="31">
        <v>443</v>
      </c>
    </row>
    <row r="1857" spans="1:19" x14ac:dyDescent="0.35">
      <c r="A1857" s="52">
        <v>43841</v>
      </c>
      <c r="B1857" s="33" t="s">
        <v>3770</v>
      </c>
      <c r="C1857" t="s">
        <v>3771</v>
      </c>
      <c r="D1857" s="33" t="s">
        <v>24</v>
      </c>
      <c r="E1857" s="33" t="s">
        <v>68</v>
      </c>
      <c r="F1857" s="33" t="s">
        <v>27</v>
      </c>
      <c r="G1857" t="s">
        <v>12</v>
      </c>
      <c r="H1857" s="33" t="s">
        <v>30</v>
      </c>
      <c r="I1857" t="s">
        <v>47</v>
      </c>
      <c r="J1857" s="33" t="s">
        <v>35</v>
      </c>
      <c r="K1857" t="s">
        <v>39</v>
      </c>
      <c r="L1857" s="33" t="s">
        <v>44</v>
      </c>
      <c r="M1857">
        <v>755</v>
      </c>
      <c r="N1857" s="33">
        <v>6</v>
      </c>
      <c r="O1857" s="49">
        <v>0.09</v>
      </c>
      <c r="P1857" s="56">
        <f t="shared" si="28"/>
        <v>407.70000000000005</v>
      </c>
      <c r="Q1857">
        <v>4122.3</v>
      </c>
      <c r="R1857" s="58">
        <v>28</v>
      </c>
      <c r="S1857" s="31">
        <v>4150.3</v>
      </c>
    </row>
    <row r="1858" spans="1:19" x14ac:dyDescent="0.35">
      <c r="A1858" s="52">
        <v>44023</v>
      </c>
      <c r="B1858" s="33" t="s">
        <v>3772</v>
      </c>
      <c r="C1858" t="s">
        <v>3773</v>
      </c>
      <c r="D1858" s="33" t="s">
        <v>26</v>
      </c>
      <c r="E1858" s="33" t="s">
        <v>73</v>
      </c>
      <c r="F1858" s="33" t="s">
        <v>29</v>
      </c>
      <c r="G1858" t="s">
        <v>7</v>
      </c>
      <c r="H1858" s="33" t="s">
        <v>33</v>
      </c>
      <c r="I1858" t="s">
        <v>44</v>
      </c>
      <c r="J1858" s="33" t="s">
        <v>35</v>
      </c>
      <c r="K1858" t="s">
        <v>39</v>
      </c>
      <c r="L1858" s="33" t="s">
        <v>43</v>
      </c>
      <c r="M1858">
        <v>733</v>
      </c>
      <c r="N1858" s="33">
        <v>4</v>
      </c>
      <c r="O1858" s="49">
        <v>0.08</v>
      </c>
      <c r="P1858" s="56">
        <f t="shared" si="28"/>
        <v>234.56</v>
      </c>
      <c r="Q1858">
        <v>2697.44</v>
      </c>
      <c r="R1858" s="58">
        <v>34</v>
      </c>
      <c r="S1858" s="31">
        <v>2731.44</v>
      </c>
    </row>
    <row r="1859" spans="1:19" x14ac:dyDescent="0.35">
      <c r="A1859" s="52">
        <v>42612</v>
      </c>
      <c r="B1859" s="33" t="s">
        <v>3774</v>
      </c>
      <c r="C1859" t="s">
        <v>3775</v>
      </c>
      <c r="D1859" s="33" t="s">
        <v>25</v>
      </c>
      <c r="E1859" s="33" t="s">
        <v>106</v>
      </c>
      <c r="F1859" s="33" t="s">
        <v>29</v>
      </c>
      <c r="G1859" t="s">
        <v>13</v>
      </c>
      <c r="H1859" s="33" t="s">
        <v>31</v>
      </c>
      <c r="I1859" t="s">
        <v>46</v>
      </c>
      <c r="J1859" s="33" t="s">
        <v>35</v>
      </c>
      <c r="K1859" t="s">
        <v>39</v>
      </c>
      <c r="L1859" s="33" t="s">
        <v>44</v>
      </c>
      <c r="M1859">
        <v>860</v>
      </c>
      <c r="N1859" s="33">
        <v>10</v>
      </c>
      <c r="O1859" s="49">
        <v>0.12</v>
      </c>
      <c r="P1859" s="56">
        <f t="shared" ref="P1859:P1922" si="29">O1859*N1859*M1859</f>
        <v>1032</v>
      </c>
      <c r="Q1859">
        <v>7568.0000000000009</v>
      </c>
      <c r="R1859" s="58">
        <v>23</v>
      </c>
      <c r="S1859" s="31">
        <v>7591.0000000000009</v>
      </c>
    </row>
    <row r="1860" spans="1:19" x14ac:dyDescent="0.35">
      <c r="A1860" s="52">
        <v>44505</v>
      </c>
      <c r="B1860" s="33" t="s">
        <v>3776</v>
      </c>
      <c r="C1860" t="s">
        <v>3777</v>
      </c>
      <c r="D1860" s="33" t="s">
        <v>26</v>
      </c>
      <c r="E1860" s="33" t="s">
        <v>78</v>
      </c>
      <c r="F1860" s="33" t="s">
        <v>29</v>
      </c>
      <c r="G1860" t="s">
        <v>13</v>
      </c>
      <c r="H1860" s="33" t="s">
        <v>30</v>
      </c>
      <c r="I1860" t="s">
        <v>45</v>
      </c>
      <c r="J1860" s="33" t="s">
        <v>37</v>
      </c>
      <c r="K1860" t="s">
        <v>39</v>
      </c>
      <c r="L1860" s="33" t="s">
        <v>45</v>
      </c>
      <c r="M1860">
        <v>39</v>
      </c>
      <c r="N1860" s="33">
        <v>20</v>
      </c>
      <c r="O1860" s="49">
        <v>0.14000000000000001</v>
      </c>
      <c r="P1860" s="56">
        <f t="shared" si="29"/>
        <v>109.20000000000002</v>
      </c>
      <c r="Q1860">
        <v>670.8</v>
      </c>
      <c r="R1860" s="58">
        <v>44</v>
      </c>
      <c r="S1860" s="31">
        <v>714.8</v>
      </c>
    </row>
    <row r="1861" spans="1:19" x14ac:dyDescent="0.35">
      <c r="A1861" s="52">
        <v>44229</v>
      </c>
      <c r="B1861" s="33" t="s">
        <v>3778</v>
      </c>
      <c r="C1861" t="s">
        <v>3779</v>
      </c>
      <c r="D1861" s="33" t="s">
        <v>24</v>
      </c>
      <c r="E1861" s="33" t="s">
        <v>115</v>
      </c>
      <c r="F1861" s="33" t="s">
        <v>29</v>
      </c>
      <c r="G1861" t="s">
        <v>8</v>
      </c>
      <c r="H1861" s="33" t="s">
        <v>31</v>
      </c>
      <c r="I1861" t="s">
        <v>46</v>
      </c>
      <c r="J1861" s="33" t="s">
        <v>36</v>
      </c>
      <c r="K1861" t="s">
        <v>42</v>
      </c>
      <c r="L1861" s="33" t="s">
        <v>45</v>
      </c>
      <c r="M1861">
        <v>352</v>
      </c>
      <c r="N1861" s="33">
        <v>9</v>
      </c>
      <c r="O1861" s="49">
        <v>0.09</v>
      </c>
      <c r="P1861" s="56">
        <f t="shared" si="29"/>
        <v>285.12</v>
      </c>
      <c r="Q1861">
        <v>2882.8799999999997</v>
      </c>
      <c r="R1861" s="58">
        <v>37</v>
      </c>
      <c r="S1861" s="31">
        <v>2919.8799999999997</v>
      </c>
    </row>
    <row r="1862" spans="1:19" x14ac:dyDescent="0.35">
      <c r="A1862" s="52">
        <v>44434</v>
      </c>
      <c r="B1862" s="33" t="s">
        <v>3780</v>
      </c>
      <c r="C1862" t="s">
        <v>3781</v>
      </c>
      <c r="D1862" s="33" t="s">
        <v>26</v>
      </c>
      <c r="E1862" s="33" t="s">
        <v>52</v>
      </c>
      <c r="F1862" s="33" t="s">
        <v>29</v>
      </c>
      <c r="G1862" t="s">
        <v>9</v>
      </c>
      <c r="H1862" s="33" t="s">
        <v>31</v>
      </c>
      <c r="I1862" t="s">
        <v>43</v>
      </c>
      <c r="J1862" s="33" t="s">
        <v>37</v>
      </c>
      <c r="K1862" t="s">
        <v>40</v>
      </c>
      <c r="L1862" s="33" t="s">
        <v>43</v>
      </c>
      <c r="M1862">
        <v>57</v>
      </c>
      <c r="N1862" s="33">
        <v>25</v>
      </c>
      <c r="O1862" s="49">
        <v>0.13</v>
      </c>
      <c r="P1862" s="56">
        <f t="shared" si="29"/>
        <v>185.25</v>
      </c>
      <c r="Q1862">
        <v>1239.75</v>
      </c>
      <c r="R1862" s="58">
        <v>43</v>
      </c>
      <c r="S1862" s="31">
        <v>1282.75</v>
      </c>
    </row>
    <row r="1863" spans="1:19" x14ac:dyDescent="0.35">
      <c r="A1863" s="52">
        <v>44302</v>
      </c>
      <c r="B1863" s="33" t="s">
        <v>3782</v>
      </c>
      <c r="C1863" t="s">
        <v>3783</v>
      </c>
      <c r="D1863" s="33" t="s">
        <v>24</v>
      </c>
      <c r="E1863" s="33" t="s">
        <v>52</v>
      </c>
      <c r="F1863" s="33" t="s">
        <v>29</v>
      </c>
      <c r="G1863" t="s">
        <v>12</v>
      </c>
      <c r="H1863" s="33" t="s">
        <v>33</v>
      </c>
      <c r="I1863" t="s">
        <v>43</v>
      </c>
      <c r="J1863" s="33" t="s">
        <v>35</v>
      </c>
      <c r="K1863" t="s">
        <v>41</v>
      </c>
      <c r="L1863" s="33" t="s">
        <v>43</v>
      </c>
      <c r="M1863">
        <v>1158</v>
      </c>
      <c r="N1863" s="33">
        <v>10</v>
      </c>
      <c r="O1863" s="49">
        <v>0.11</v>
      </c>
      <c r="P1863" s="56">
        <f t="shared" si="29"/>
        <v>1273.8000000000002</v>
      </c>
      <c r="Q1863">
        <v>10306.200000000001</v>
      </c>
      <c r="R1863" s="58">
        <v>38</v>
      </c>
      <c r="S1863" s="31">
        <v>10344.200000000001</v>
      </c>
    </row>
    <row r="1864" spans="1:19" x14ac:dyDescent="0.35">
      <c r="A1864" s="52">
        <v>44502</v>
      </c>
      <c r="B1864" s="33" t="s">
        <v>3784</v>
      </c>
      <c r="C1864" t="s">
        <v>3785</v>
      </c>
      <c r="D1864" s="33" t="s">
        <v>24</v>
      </c>
      <c r="E1864" s="33" t="s">
        <v>63</v>
      </c>
      <c r="F1864" s="33" t="s">
        <v>29</v>
      </c>
      <c r="G1864" t="s">
        <v>11</v>
      </c>
      <c r="H1864" s="33" t="s">
        <v>33</v>
      </c>
      <c r="I1864" t="s">
        <v>44</v>
      </c>
      <c r="J1864" s="33" t="s">
        <v>38</v>
      </c>
      <c r="K1864" t="s">
        <v>39</v>
      </c>
      <c r="L1864" s="33" t="s">
        <v>43</v>
      </c>
      <c r="M1864">
        <v>20</v>
      </c>
      <c r="N1864" s="33">
        <v>32</v>
      </c>
      <c r="O1864" s="49">
        <v>0.09</v>
      </c>
      <c r="P1864" s="56">
        <f t="shared" si="29"/>
        <v>57.599999999999994</v>
      </c>
      <c r="Q1864">
        <v>582.4</v>
      </c>
      <c r="R1864" s="58">
        <v>35</v>
      </c>
      <c r="S1864" s="31">
        <v>617.4</v>
      </c>
    </row>
    <row r="1865" spans="1:19" x14ac:dyDescent="0.35">
      <c r="A1865" s="52">
        <v>42162</v>
      </c>
      <c r="B1865" s="33" t="s">
        <v>3786</v>
      </c>
      <c r="C1865" t="s">
        <v>3787</v>
      </c>
      <c r="D1865" s="33" t="s">
        <v>24</v>
      </c>
      <c r="E1865" s="33" t="s">
        <v>52</v>
      </c>
      <c r="F1865" s="33" t="s">
        <v>29</v>
      </c>
      <c r="G1865" t="s">
        <v>13</v>
      </c>
      <c r="H1865" s="33" t="s">
        <v>32</v>
      </c>
      <c r="I1865" t="s">
        <v>45</v>
      </c>
      <c r="J1865" s="33" t="s">
        <v>34</v>
      </c>
      <c r="K1865" t="s">
        <v>40</v>
      </c>
      <c r="L1865" s="33" t="s">
        <v>43</v>
      </c>
      <c r="M1865">
        <v>229</v>
      </c>
      <c r="N1865" s="33">
        <v>8</v>
      </c>
      <c r="O1865" s="49">
        <v>0.13</v>
      </c>
      <c r="P1865" s="56">
        <f t="shared" si="29"/>
        <v>238.16</v>
      </c>
      <c r="Q1865">
        <v>1593.84</v>
      </c>
      <c r="R1865" s="58">
        <v>49</v>
      </c>
      <c r="S1865" s="31">
        <v>1642.84</v>
      </c>
    </row>
    <row r="1866" spans="1:19" x14ac:dyDescent="0.35">
      <c r="A1866" s="52">
        <v>42516</v>
      </c>
      <c r="B1866" s="33" t="s">
        <v>3788</v>
      </c>
      <c r="C1866" t="s">
        <v>3789</v>
      </c>
      <c r="D1866" s="33" t="s">
        <v>25</v>
      </c>
      <c r="E1866" s="33" t="s">
        <v>73</v>
      </c>
      <c r="F1866" s="33" t="s">
        <v>29</v>
      </c>
      <c r="G1866" t="s">
        <v>11</v>
      </c>
      <c r="H1866" s="33" t="s">
        <v>31</v>
      </c>
      <c r="I1866" t="s">
        <v>46</v>
      </c>
      <c r="J1866" s="33" t="s">
        <v>37</v>
      </c>
      <c r="K1866" t="s">
        <v>39</v>
      </c>
      <c r="L1866" s="33" t="s">
        <v>44</v>
      </c>
      <c r="M1866">
        <v>58</v>
      </c>
      <c r="N1866" s="33">
        <v>10</v>
      </c>
      <c r="O1866" s="49">
        <v>0.13</v>
      </c>
      <c r="P1866" s="56">
        <f t="shared" si="29"/>
        <v>75.400000000000006</v>
      </c>
      <c r="Q1866">
        <v>504.59999999999997</v>
      </c>
      <c r="R1866" s="58">
        <v>32</v>
      </c>
      <c r="S1866" s="31">
        <v>536.59999999999991</v>
      </c>
    </row>
    <row r="1867" spans="1:19" x14ac:dyDescent="0.35">
      <c r="A1867" s="52">
        <v>44376</v>
      </c>
      <c r="B1867" s="33" t="s">
        <v>3790</v>
      </c>
      <c r="C1867" t="s">
        <v>3791</v>
      </c>
      <c r="D1867" s="33" t="s">
        <v>25</v>
      </c>
      <c r="E1867" s="33" t="s">
        <v>85</v>
      </c>
      <c r="F1867" s="33" t="s">
        <v>27</v>
      </c>
      <c r="G1867" t="s">
        <v>7</v>
      </c>
      <c r="H1867" s="33" t="s">
        <v>31</v>
      </c>
      <c r="I1867" t="s">
        <v>43</v>
      </c>
      <c r="J1867" s="33" t="s">
        <v>37</v>
      </c>
      <c r="K1867" t="s">
        <v>42</v>
      </c>
      <c r="L1867" s="33" t="s">
        <v>45</v>
      </c>
      <c r="M1867">
        <v>23</v>
      </c>
      <c r="N1867" s="33">
        <v>10</v>
      </c>
      <c r="O1867" s="49">
        <v>0.11</v>
      </c>
      <c r="P1867" s="56">
        <f t="shared" si="29"/>
        <v>25.3</v>
      </c>
      <c r="Q1867">
        <v>204.70000000000002</v>
      </c>
      <c r="R1867" s="58">
        <v>25</v>
      </c>
      <c r="S1867" s="31">
        <v>229.70000000000002</v>
      </c>
    </row>
    <row r="1868" spans="1:19" x14ac:dyDescent="0.35">
      <c r="A1868" s="52">
        <v>43319</v>
      </c>
      <c r="B1868" s="33" t="s">
        <v>3792</v>
      </c>
      <c r="C1868" t="s">
        <v>3793</v>
      </c>
      <c r="D1868" s="33" t="s">
        <v>25</v>
      </c>
      <c r="E1868" s="33" t="s">
        <v>55</v>
      </c>
      <c r="F1868" s="33" t="s">
        <v>27</v>
      </c>
      <c r="G1868" t="s">
        <v>8</v>
      </c>
      <c r="H1868" s="33" t="s">
        <v>32</v>
      </c>
      <c r="I1868" t="s">
        <v>46</v>
      </c>
      <c r="J1868" s="33" t="s">
        <v>37</v>
      </c>
      <c r="K1868" t="s">
        <v>41</v>
      </c>
      <c r="L1868" s="33" t="s">
        <v>43</v>
      </c>
      <c r="M1868">
        <v>64</v>
      </c>
      <c r="N1868" s="33">
        <v>25</v>
      </c>
      <c r="O1868" s="49">
        <v>0.08</v>
      </c>
      <c r="P1868" s="56">
        <f t="shared" si="29"/>
        <v>128</v>
      </c>
      <c r="Q1868">
        <v>1472</v>
      </c>
      <c r="R1868" s="58">
        <v>22</v>
      </c>
      <c r="S1868" s="31">
        <v>1494</v>
      </c>
    </row>
    <row r="1869" spans="1:19" x14ac:dyDescent="0.35">
      <c r="A1869" s="52">
        <v>44564</v>
      </c>
      <c r="B1869" s="33" t="s">
        <v>3794</v>
      </c>
      <c r="C1869" t="s">
        <v>3795</v>
      </c>
      <c r="D1869" s="33" t="s">
        <v>26</v>
      </c>
      <c r="E1869" s="33" t="s">
        <v>73</v>
      </c>
      <c r="F1869" s="33" t="s">
        <v>28</v>
      </c>
      <c r="G1869" t="s">
        <v>11</v>
      </c>
      <c r="H1869" s="33" t="s">
        <v>31</v>
      </c>
      <c r="I1869" t="s">
        <v>44</v>
      </c>
      <c r="J1869" s="33" t="s">
        <v>35</v>
      </c>
      <c r="K1869" t="s">
        <v>39</v>
      </c>
      <c r="L1869" s="33" t="s">
        <v>46</v>
      </c>
      <c r="M1869">
        <v>1073</v>
      </c>
      <c r="N1869" s="33">
        <v>8</v>
      </c>
      <c r="O1869" s="49">
        <v>0.09</v>
      </c>
      <c r="P1869" s="56">
        <f t="shared" si="29"/>
        <v>772.56</v>
      </c>
      <c r="Q1869">
        <v>7811.4400000000005</v>
      </c>
      <c r="R1869" s="58">
        <v>41</v>
      </c>
      <c r="S1869" s="31">
        <v>7852.4400000000005</v>
      </c>
    </row>
    <row r="1870" spans="1:19" x14ac:dyDescent="0.35">
      <c r="A1870" s="52">
        <v>42387</v>
      </c>
      <c r="B1870" s="33" t="s">
        <v>3796</v>
      </c>
      <c r="C1870" t="s">
        <v>3797</v>
      </c>
      <c r="D1870" s="33" t="s">
        <v>25</v>
      </c>
      <c r="E1870" s="33" t="s">
        <v>52</v>
      </c>
      <c r="F1870" s="33" t="s">
        <v>29</v>
      </c>
      <c r="G1870" t="s">
        <v>13</v>
      </c>
      <c r="H1870" s="33" t="s">
        <v>32</v>
      </c>
      <c r="I1870" t="s">
        <v>48</v>
      </c>
      <c r="J1870" s="33" t="s">
        <v>37</v>
      </c>
      <c r="K1870" t="s">
        <v>39</v>
      </c>
      <c r="L1870" s="33" t="s">
        <v>46</v>
      </c>
      <c r="M1870">
        <v>78</v>
      </c>
      <c r="N1870" s="33">
        <v>15</v>
      </c>
      <c r="O1870" s="49">
        <v>0.18</v>
      </c>
      <c r="P1870" s="56">
        <f t="shared" si="29"/>
        <v>210.59999999999997</v>
      </c>
      <c r="Q1870">
        <v>959.40000000000009</v>
      </c>
      <c r="R1870" s="58">
        <v>25</v>
      </c>
      <c r="S1870" s="31">
        <v>984.40000000000009</v>
      </c>
    </row>
    <row r="1871" spans="1:19" x14ac:dyDescent="0.35">
      <c r="A1871" s="52">
        <v>42744</v>
      </c>
      <c r="B1871" s="33" t="s">
        <v>3798</v>
      </c>
      <c r="C1871" t="s">
        <v>3799</v>
      </c>
      <c r="D1871" s="33" t="s">
        <v>24</v>
      </c>
      <c r="E1871" s="33" t="s">
        <v>58</v>
      </c>
      <c r="F1871" s="33" t="s">
        <v>29</v>
      </c>
      <c r="G1871" t="s">
        <v>6</v>
      </c>
      <c r="H1871" s="33" t="s">
        <v>32</v>
      </c>
      <c r="I1871" t="s">
        <v>43</v>
      </c>
      <c r="J1871" s="33" t="s">
        <v>35</v>
      </c>
      <c r="K1871" t="s">
        <v>42</v>
      </c>
      <c r="L1871" s="33" t="s">
        <v>45</v>
      </c>
      <c r="M1871">
        <v>1075</v>
      </c>
      <c r="N1871" s="33">
        <v>10</v>
      </c>
      <c r="O1871" s="49">
        <v>0.13</v>
      </c>
      <c r="P1871" s="56">
        <f t="shared" si="29"/>
        <v>1397.5</v>
      </c>
      <c r="Q1871">
        <v>9352.5</v>
      </c>
      <c r="R1871" s="58">
        <v>26</v>
      </c>
      <c r="S1871" s="31">
        <v>9378.5</v>
      </c>
    </row>
    <row r="1872" spans="1:19" x14ac:dyDescent="0.35">
      <c r="A1872" s="52">
        <v>43455</v>
      </c>
      <c r="B1872" s="33" t="s">
        <v>3800</v>
      </c>
      <c r="C1872" t="s">
        <v>3801</v>
      </c>
      <c r="D1872" s="33" t="s">
        <v>24</v>
      </c>
      <c r="E1872" s="33" t="s">
        <v>55</v>
      </c>
      <c r="F1872" s="33" t="s">
        <v>27</v>
      </c>
      <c r="G1872" t="s">
        <v>6</v>
      </c>
      <c r="H1872" s="33" t="s">
        <v>31</v>
      </c>
      <c r="I1872" t="s">
        <v>45</v>
      </c>
      <c r="J1872" s="33" t="s">
        <v>37</v>
      </c>
      <c r="K1872" t="s">
        <v>41</v>
      </c>
      <c r="L1872" s="33" t="s">
        <v>43</v>
      </c>
      <c r="M1872">
        <v>96</v>
      </c>
      <c r="N1872" s="33">
        <v>25</v>
      </c>
      <c r="O1872" s="49">
        <v>0.16</v>
      </c>
      <c r="P1872" s="56">
        <f t="shared" si="29"/>
        <v>384</v>
      </c>
      <c r="Q1872">
        <v>2016</v>
      </c>
      <c r="R1872" s="58">
        <v>48</v>
      </c>
      <c r="S1872" s="31">
        <v>2064</v>
      </c>
    </row>
    <row r="1873" spans="1:19" x14ac:dyDescent="0.35">
      <c r="A1873" s="52">
        <v>42686</v>
      </c>
      <c r="B1873" s="33" t="s">
        <v>3802</v>
      </c>
      <c r="C1873" t="s">
        <v>3803</v>
      </c>
      <c r="D1873" s="33" t="s">
        <v>25</v>
      </c>
      <c r="E1873" s="33" t="s">
        <v>63</v>
      </c>
      <c r="F1873" s="33" t="s">
        <v>28</v>
      </c>
      <c r="G1873" t="s">
        <v>11</v>
      </c>
      <c r="H1873" s="33" t="s">
        <v>31</v>
      </c>
      <c r="I1873" t="s">
        <v>44</v>
      </c>
      <c r="J1873" s="33" t="s">
        <v>34</v>
      </c>
      <c r="K1873" t="s">
        <v>42</v>
      </c>
      <c r="L1873" s="33" t="s">
        <v>45</v>
      </c>
      <c r="M1873">
        <v>216</v>
      </c>
      <c r="N1873" s="33">
        <v>6</v>
      </c>
      <c r="O1873" s="49">
        <v>0.13</v>
      </c>
      <c r="P1873" s="56">
        <f t="shared" si="29"/>
        <v>168.48000000000002</v>
      </c>
      <c r="Q1873">
        <v>1127.52</v>
      </c>
      <c r="R1873" s="58">
        <v>49</v>
      </c>
      <c r="S1873" s="31">
        <v>1176.52</v>
      </c>
    </row>
    <row r="1874" spans="1:19" x14ac:dyDescent="0.35">
      <c r="A1874" s="52">
        <v>43609</v>
      </c>
      <c r="B1874" s="33" t="s">
        <v>3804</v>
      </c>
      <c r="C1874" t="s">
        <v>3805</v>
      </c>
      <c r="D1874" s="33" t="s">
        <v>26</v>
      </c>
      <c r="E1874" s="33" t="s">
        <v>115</v>
      </c>
      <c r="F1874" s="33" t="s">
        <v>27</v>
      </c>
      <c r="G1874" t="s">
        <v>11</v>
      </c>
      <c r="H1874" s="33" t="s">
        <v>31</v>
      </c>
      <c r="I1874" t="s">
        <v>44</v>
      </c>
      <c r="J1874" s="33" t="s">
        <v>36</v>
      </c>
      <c r="K1874" t="s">
        <v>42</v>
      </c>
      <c r="L1874" s="33" t="s">
        <v>44</v>
      </c>
      <c r="M1874">
        <v>478</v>
      </c>
      <c r="N1874" s="33">
        <v>6</v>
      </c>
      <c r="O1874" s="49">
        <v>0.19</v>
      </c>
      <c r="P1874" s="56">
        <f t="shared" si="29"/>
        <v>544.92000000000007</v>
      </c>
      <c r="Q1874">
        <v>2323.08</v>
      </c>
      <c r="R1874" s="58">
        <v>22</v>
      </c>
      <c r="S1874" s="31">
        <v>2345.08</v>
      </c>
    </row>
    <row r="1875" spans="1:19" x14ac:dyDescent="0.35">
      <c r="A1875" s="52">
        <v>43534</v>
      </c>
      <c r="B1875" s="33" t="s">
        <v>3806</v>
      </c>
      <c r="C1875" t="s">
        <v>3807</v>
      </c>
      <c r="D1875" s="33" t="s">
        <v>25</v>
      </c>
      <c r="E1875" s="33" t="s">
        <v>55</v>
      </c>
      <c r="F1875" s="33" t="s">
        <v>28</v>
      </c>
      <c r="G1875" t="s">
        <v>13</v>
      </c>
      <c r="H1875" s="33" t="s">
        <v>32</v>
      </c>
      <c r="I1875" t="s">
        <v>48</v>
      </c>
      <c r="J1875" s="33" t="s">
        <v>35</v>
      </c>
      <c r="K1875" t="s">
        <v>41</v>
      </c>
      <c r="L1875" s="33" t="s">
        <v>43</v>
      </c>
      <c r="M1875">
        <v>964</v>
      </c>
      <c r="N1875" s="33">
        <v>8</v>
      </c>
      <c r="O1875" s="49">
        <v>0.18</v>
      </c>
      <c r="P1875" s="56">
        <f t="shared" si="29"/>
        <v>1388.1599999999999</v>
      </c>
      <c r="Q1875">
        <v>6323.84</v>
      </c>
      <c r="R1875" s="58">
        <v>30</v>
      </c>
      <c r="S1875" s="31">
        <v>6353.84</v>
      </c>
    </row>
    <row r="1876" spans="1:19" x14ac:dyDescent="0.35">
      <c r="A1876" s="52">
        <v>44250</v>
      </c>
      <c r="B1876" s="33" t="s">
        <v>3808</v>
      </c>
      <c r="C1876" t="s">
        <v>3809</v>
      </c>
      <c r="D1876" s="33" t="s">
        <v>24</v>
      </c>
      <c r="E1876" s="33" t="s">
        <v>63</v>
      </c>
      <c r="F1876" s="33" t="s">
        <v>28</v>
      </c>
      <c r="G1876" t="s">
        <v>13</v>
      </c>
      <c r="H1876" s="33" t="s">
        <v>33</v>
      </c>
      <c r="I1876" t="s">
        <v>48</v>
      </c>
      <c r="J1876" s="33" t="s">
        <v>36</v>
      </c>
      <c r="K1876" t="s">
        <v>42</v>
      </c>
      <c r="L1876" s="33" t="s">
        <v>43</v>
      </c>
      <c r="M1876">
        <v>448</v>
      </c>
      <c r="N1876" s="33">
        <v>15</v>
      </c>
      <c r="O1876" s="49">
        <v>0.15</v>
      </c>
      <c r="P1876" s="56">
        <f t="shared" si="29"/>
        <v>1008</v>
      </c>
      <c r="Q1876">
        <v>5712</v>
      </c>
      <c r="R1876" s="58">
        <v>45</v>
      </c>
      <c r="S1876" s="31">
        <v>5757</v>
      </c>
    </row>
    <row r="1877" spans="1:19" x14ac:dyDescent="0.35">
      <c r="A1877" s="52">
        <v>43631</v>
      </c>
      <c r="B1877" s="33" t="s">
        <v>3810</v>
      </c>
      <c r="C1877" t="s">
        <v>3811</v>
      </c>
      <c r="D1877" s="33" t="s">
        <v>24</v>
      </c>
      <c r="E1877" s="33" t="s">
        <v>85</v>
      </c>
      <c r="F1877" s="33" t="s">
        <v>28</v>
      </c>
      <c r="G1877" t="s">
        <v>13</v>
      </c>
      <c r="H1877" s="33" t="s">
        <v>30</v>
      </c>
      <c r="I1877" t="s">
        <v>43</v>
      </c>
      <c r="J1877" s="33" t="s">
        <v>37</v>
      </c>
      <c r="K1877" t="s">
        <v>40</v>
      </c>
      <c r="L1877" s="33" t="s">
        <v>43</v>
      </c>
      <c r="M1877">
        <v>69</v>
      </c>
      <c r="N1877" s="33">
        <v>15</v>
      </c>
      <c r="O1877" s="49">
        <v>0.2</v>
      </c>
      <c r="P1877" s="56">
        <f t="shared" si="29"/>
        <v>207</v>
      </c>
      <c r="Q1877">
        <v>828</v>
      </c>
      <c r="R1877" s="58">
        <v>41</v>
      </c>
      <c r="S1877" s="31">
        <v>869</v>
      </c>
    </row>
    <row r="1878" spans="1:19" x14ac:dyDescent="0.35">
      <c r="A1878" s="52">
        <v>43923</v>
      </c>
      <c r="B1878" s="33" t="s">
        <v>3812</v>
      </c>
      <c r="C1878" t="s">
        <v>3813</v>
      </c>
      <c r="D1878" s="33" t="s">
        <v>25</v>
      </c>
      <c r="E1878" s="33" t="s">
        <v>78</v>
      </c>
      <c r="F1878" s="33" t="s">
        <v>29</v>
      </c>
      <c r="G1878" t="s">
        <v>12</v>
      </c>
      <c r="H1878" s="33" t="s">
        <v>31</v>
      </c>
      <c r="I1878" t="s">
        <v>47</v>
      </c>
      <c r="J1878" s="33" t="s">
        <v>38</v>
      </c>
      <c r="K1878" t="s">
        <v>40</v>
      </c>
      <c r="L1878" s="33" t="s">
        <v>45</v>
      </c>
      <c r="M1878">
        <v>11</v>
      </c>
      <c r="N1878" s="33">
        <v>24</v>
      </c>
      <c r="O1878" s="49">
        <v>0.19</v>
      </c>
      <c r="P1878" s="56">
        <f t="shared" si="29"/>
        <v>50.160000000000004</v>
      </c>
      <c r="Q1878">
        <v>213.84</v>
      </c>
      <c r="R1878" s="58">
        <v>22</v>
      </c>
      <c r="S1878" s="31">
        <v>235.84</v>
      </c>
    </row>
    <row r="1879" spans="1:19" x14ac:dyDescent="0.35">
      <c r="A1879" s="52">
        <v>42951</v>
      </c>
      <c r="B1879" s="33" t="s">
        <v>3814</v>
      </c>
      <c r="C1879" t="s">
        <v>3815</v>
      </c>
      <c r="D1879" s="33" t="s">
        <v>26</v>
      </c>
      <c r="E1879" s="33" t="s">
        <v>73</v>
      </c>
      <c r="F1879" s="33" t="s">
        <v>28</v>
      </c>
      <c r="G1879" t="s">
        <v>12</v>
      </c>
      <c r="H1879" s="33" t="s">
        <v>30</v>
      </c>
      <c r="I1879" t="s">
        <v>48</v>
      </c>
      <c r="J1879" s="33" t="s">
        <v>37</v>
      </c>
      <c r="K1879" t="s">
        <v>41</v>
      </c>
      <c r="L1879" s="33" t="s">
        <v>46</v>
      </c>
      <c r="M1879">
        <v>47</v>
      </c>
      <c r="N1879" s="33">
        <v>10</v>
      </c>
      <c r="O1879" s="49">
        <v>0.16</v>
      </c>
      <c r="P1879" s="56">
        <f t="shared" si="29"/>
        <v>75.2</v>
      </c>
      <c r="Q1879">
        <v>394.8</v>
      </c>
      <c r="R1879" s="58">
        <v>49</v>
      </c>
      <c r="S1879" s="31">
        <v>443.8</v>
      </c>
    </row>
    <row r="1880" spans="1:19" x14ac:dyDescent="0.35">
      <c r="A1880" s="52">
        <v>42194</v>
      </c>
      <c r="B1880" s="33" t="s">
        <v>3816</v>
      </c>
      <c r="C1880" t="s">
        <v>3817</v>
      </c>
      <c r="D1880" s="33" t="s">
        <v>26</v>
      </c>
      <c r="E1880" s="33" t="s">
        <v>73</v>
      </c>
      <c r="F1880" s="33" t="s">
        <v>27</v>
      </c>
      <c r="G1880" t="s">
        <v>10</v>
      </c>
      <c r="H1880" s="33" t="s">
        <v>30</v>
      </c>
      <c r="I1880" t="s">
        <v>44</v>
      </c>
      <c r="J1880" s="33" t="s">
        <v>37</v>
      </c>
      <c r="K1880" t="s">
        <v>42</v>
      </c>
      <c r="L1880" s="33" t="s">
        <v>45</v>
      </c>
      <c r="M1880">
        <v>82</v>
      </c>
      <c r="N1880" s="33">
        <v>20</v>
      </c>
      <c r="O1880" s="49">
        <v>0.19</v>
      </c>
      <c r="P1880" s="56">
        <f t="shared" si="29"/>
        <v>311.59999999999997</v>
      </c>
      <c r="Q1880">
        <v>1328.4000000000003</v>
      </c>
      <c r="R1880" s="58">
        <v>42</v>
      </c>
      <c r="S1880" s="31">
        <v>1370.4000000000003</v>
      </c>
    </row>
    <row r="1881" spans="1:19" x14ac:dyDescent="0.35">
      <c r="A1881" s="52">
        <v>42466</v>
      </c>
      <c r="B1881" s="33" t="s">
        <v>3818</v>
      </c>
      <c r="C1881" t="s">
        <v>3819</v>
      </c>
      <c r="D1881" s="33" t="s">
        <v>24</v>
      </c>
      <c r="E1881" s="33" t="s">
        <v>63</v>
      </c>
      <c r="F1881" s="33" t="s">
        <v>29</v>
      </c>
      <c r="G1881" t="s">
        <v>10</v>
      </c>
      <c r="H1881" s="33" t="s">
        <v>32</v>
      </c>
      <c r="I1881" t="s">
        <v>46</v>
      </c>
      <c r="J1881" s="33" t="s">
        <v>38</v>
      </c>
      <c r="K1881" t="s">
        <v>42</v>
      </c>
      <c r="L1881" s="33" t="s">
        <v>44</v>
      </c>
      <c r="M1881">
        <v>18</v>
      </c>
      <c r="N1881" s="33">
        <v>32</v>
      </c>
      <c r="O1881" s="49">
        <v>0.2</v>
      </c>
      <c r="P1881" s="56">
        <f t="shared" si="29"/>
        <v>115.2</v>
      </c>
      <c r="Q1881">
        <v>460.8</v>
      </c>
      <c r="R1881" s="58">
        <v>44</v>
      </c>
      <c r="S1881" s="31">
        <v>504.8</v>
      </c>
    </row>
    <row r="1882" spans="1:19" x14ac:dyDescent="0.35">
      <c r="A1882" s="52">
        <v>43262</v>
      </c>
      <c r="B1882" s="33" t="s">
        <v>3820</v>
      </c>
      <c r="C1882" t="s">
        <v>3821</v>
      </c>
      <c r="D1882" s="33" t="s">
        <v>24</v>
      </c>
      <c r="E1882" s="33" t="s">
        <v>63</v>
      </c>
      <c r="F1882" s="33" t="s">
        <v>27</v>
      </c>
      <c r="G1882" t="s">
        <v>6</v>
      </c>
      <c r="H1882" s="33" t="s">
        <v>32</v>
      </c>
      <c r="I1882" t="s">
        <v>45</v>
      </c>
      <c r="J1882" s="33" t="s">
        <v>38</v>
      </c>
      <c r="K1882" t="s">
        <v>39</v>
      </c>
      <c r="L1882" s="33" t="s">
        <v>44</v>
      </c>
      <c r="M1882">
        <v>18</v>
      </c>
      <c r="N1882" s="33">
        <v>40</v>
      </c>
      <c r="O1882" s="49">
        <v>0.18</v>
      </c>
      <c r="P1882" s="56">
        <f t="shared" si="29"/>
        <v>129.6</v>
      </c>
      <c r="Q1882">
        <v>590.40000000000009</v>
      </c>
      <c r="R1882" s="58">
        <v>50</v>
      </c>
      <c r="S1882" s="31">
        <v>640.40000000000009</v>
      </c>
    </row>
    <row r="1883" spans="1:19" x14ac:dyDescent="0.35">
      <c r="A1883" s="52">
        <v>42485</v>
      </c>
      <c r="B1883" s="33" t="s">
        <v>3822</v>
      </c>
      <c r="C1883" t="s">
        <v>3823</v>
      </c>
      <c r="D1883" s="33" t="s">
        <v>25</v>
      </c>
      <c r="E1883" s="33" t="s">
        <v>78</v>
      </c>
      <c r="F1883" s="33" t="s">
        <v>29</v>
      </c>
      <c r="G1883" t="s">
        <v>10</v>
      </c>
      <c r="H1883" s="33" t="s">
        <v>32</v>
      </c>
      <c r="I1883" t="s">
        <v>44</v>
      </c>
      <c r="J1883" s="33" t="s">
        <v>36</v>
      </c>
      <c r="K1883" t="s">
        <v>40</v>
      </c>
      <c r="L1883" s="33" t="s">
        <v>44</v>
      </c>
      <c r="M1883">
        <v>236</v>
      </c>
      <c r="N1883" s="33">
        <v>9</v>
      </c>
      <c r="O1883" s="49">
        <v>0.2</v>
      </c>
      <c r="P1883" s="56">
        <f t="shared" si="29"/>
        <v>424.8</v>
      </c>
      <c r="Q1883">
        <v>1699.2</v>
      </c>
      <c r="R1883" s="58">
        <v>42</v>
      </c>
      <c r="S1883" s="31">
        <v>1741.2</v>
      </c>
    </row>
    <row r="1884" spans="1:19" x14ac:dyDescent="0.35">
      <c r="A1884" s="52">
        <v>44413</v>
      </c>
      <c r="B1884" s="33" t="s">
        <v>3824</v>
      </c>
      <c r="C1884" t="s">
        <v>3825</v>
      </c>
      <c r="D1884" s="33" t="s">
        <v>26</v>
      </c>
      <c r="E1884" s="33" t="s">
        <v>106</v>
      </c>
      <c r="F1884" s="33" t="s">
        <v>29</v>
      </c>
      <c r="G1884" t="s">
        <v>12</v>
      </c>
      <c r="H1884" s="33" t="s">
        <v>32</v>
      </c>
      <c r="I1884" t="s">
        <v>47</v>
      </c>
      <c r="J1884" s="33" t="s">
        <v>35</v>
      </c>
      <c r="K1884" t="s">
        <v>41</v>
      </c>
      <c r="L1884" s="33" t="s">
        <v>43</v>
      </c>
      <c r="M1884">
        <v>964</v>
      </c>
      <c r="N1884" s="33">
        <v>6</v>
      </c>
      <c r="O1884" s="49">
        <v>0.19</v>
      </c>
      <c r="P1884" s="56">
        <f t="shared" si="29"/>
        <v>1098.96</v>
      </c>
      <c r="Q1884">
        <v>4685.04</v>
      </c>
      <c r="R1884" s="58">
        <v>28</v>
      </c>
      <c r="S1884" s="31">
        <v>4713.04</v>
      </c>
    </row>
    <row r="1885" spans="1:19" x14ac:dyDescent="0.35">
      <c r="A1885" s="52">
        <v>44097</v>
      </c>
      <c r="B1885" s="33" t="s">
        <v>3826</v>
      </c>
      <c r="C1885" t="s">
        <v>3827</v>
      </c>
      <c r="D1885" s="33" t="s">
        <v>26</v>
      </c>
      <c r="E1885" s="33" t="s">
        <v>73</v>
      </c>
      <c r="F1885" s="33" t="s">
        <v>27</v>
      </c>
      <c r="G1885" t="s">
        <v>8</v>
      </c>
      <c r="H1885" s="33" t="s">
        <v>31</v>
      </c>
      <c r="I1885" t="s">
        <v>48</v>
      </c>
      <c r="J1885" s="33" t="s">
        <v>35</v>
      </c>
      <c r="K1885" t="s">
        <v>40</v>
      </c>
      <c r="L1885" s="33" t="s">
        <v>45</v>
      </c>
      <c r="M1885">
        <v>737</v>
      </c>
      <c r="N1885" s="33">
        <v>8</v>
      </c>
      <c r="O1885" s="49">
        <v>0.2</v>
      </c>
      <c r="P1885" s="56">
        <f t="shared" si="29"/>
        <v>1179.2</v>
      </c>
      <c r="Q1885">
        <v>4716.8</v>
      </c>
      <c r="R1885" s="58">
        <v>36</v>
      </c>
      <c r="S1885" s="31">
        <v>4752.8</v>
      </c>
    </row>
    <row r="1886" spans="1:19" x14ac:dyDescent="0.35">
      <c r="A1886" s="52">
        <v>42137</v>
      </c>
      <c r="B1886" s="33" t="s">
        <v>3828</v>
      </c>
      <c r="C1886" t="s">
        <v>3829</v>
      </c>
      <c r="D1886" s="33" t="s">
        <v>25</v>
      </c>
      <c r="E1886" s="33" t="s">
        <v>63</v>
      </c>
      <c r="F1886" s="33" t="s">
        <v>27</v>
      </c>
      <c r="G1886" t="s">
        <v>10</v>
      </c>
      <c r="H1886" s="33" t="s">
        <v>30</v>
      </c>
      <c r="I1886" t="s">
        <v>47</v>
      </c>
      <c r="J1886" s="33" t="s">
        <v>36</v>
      </c>
      <c r="K1886" t="s">
        <v>41</v>
      </c>
      <c r="L1886" s="33" t="s">
        <v>45</v>
      </c>
      <c r="M1886">
        <v>458</v>
      </c>
      <c r="N1886" s="33">
        <v>9</v>
      </c>
      <c r="O1886" s="49">
        <v>0.08</v>
      </c>
      <c r="P1886" s="56">
        <f t="shared" si="29"/>
        <v>329.76</v>
      </c>
      <c r="Q1886">
        <v>3792.2400000000007</v>
      </c>
      <c r="R1886" s="58">
        <v>43</v>
      </c>
      <c r="S1886" s="31">
        <v>3835.2400000000007</v>
      </c>
    </row>
    <row r="1887" spans="1:19" x14ac:dyDescent="0.35">
      <c r="A1887" s="52">
        <v>42297</v>
      </c>
      <c r="B1887" s="33" t="s">
        <v>3830</v>
      </c>
      <c r="C1887" t="s">
        <v>3831</v>
      </c>
      <c r="D1887" s="33" t="s">
        <v>26</v>
      </c>
      <c r="E1887" s="33" t="s">
        <v>52</v>
      </c>
      <c r="F1887" s="33" t="s">
        <v>28</v>
      </c>
      <c r="G1887" t="s">
        <v>8</v>
      </c>
      <c r="H1887" s="33" t="s">
        <v>31</v>
      </c>
      <c r="I1887" t="s">
        <v>46</v>
      </c>
      <c r="J1887" s="33" t="s">
        <v>37</v>
      </c>
      <c r="K1887" t="s">
        <v>41</v>
      </c>
      <c r="L1887" s="33" t="s">
        <v>43</v>
      </c>
      <c r="M1887">
        <v>80</v>
      </c>
      <c r="N1887" s="33">
        <v>10</v>
      </c>
      <c r="O1887" s="49">
        <v>0.17</v>
      </c>
      <c r="P1887" s="56">
        <f t="shared" si="29"/>
        <v>136</v>
      </c>
      <c r="Q1887">
        <v>663.99999999999989</v>
      </c>
      <c r="R1887" s="58">
        <v>37</v>
      </c>
      <c r="S1887" s="31">
        <v>700.99999999999989</v>
      </c>
    </row>
    <row r="1888" spans="1:19" x14ac:dyDescent="0.35">
      <c r="A1888" s="52">
        <v>42479</v>
      </c>
      <c r="B1888" s="33" t="s">
        <v>3832</v>
      </c>
      <c r="C1888" t="s">
        <v>3833</v>
      </c>
      <c r="D1888" s="33" t="s">
        <v>24</v>
      </c>
      <c r="E1888" s="33" t="s">
        <v>68</v>
      </c>
      <c r="F1888" s="33" t="s">
        <v>27</v>
      </c>
      <c r="G1888" t="s">
        <v>13</v>
      </c>
      <c r="H1888" s="33" t="s">
        <v>32</v>
      </c>
      <c r="I1888" t="s">
        <v>44</v>
      </c>
      <c r="J1888" s="33" t="s">
        <v>37</v>
      </c>
      <c r="K1888" t="s">
        <v>40</v>
      </c>
      <c r="L1888" s="33" t="s">
        <v>46</v>
      </c>
      <c r="M1888">
        <v>98</v>
      </c>
      <c r="N1888" s="33">
        <v>25</v>
      </c>
      <c r="O1888" s="49">
        <v>0.08</v>
      </c>
      <c r="P1888" s="56">
        <f t="shared" si="29"/>
        <v>196</v>
      </c>
      <c r="Q1888">
        <v>2254</v>
      </c>
      <c r="R1888" s="58">
        <v>39</v>
      </c>
      <c r="S1888" s="31">
        <v>2293</v>
      </c>
    </row>
    <row r="1889" spans="1:19" x14ac:dyDescent="0.35">
      <c r="A1889" s="52">
        <v>43260</v>
      </c>
      <c r="B1889" s="33" t="s">
        <v>3834</v>
      </c>
      <c r="C1889" t="s">
        <v>3835</v>
      </c>
      <c r="D1889" s="33" t="s">
        <v>24</v>
      </c>
      <c r="E1889" s="33" t="s">
        <v>52</v>
      </c>
      <c r="F1889" s="33" t="s">
        <v>27</v>
      </c>
      <c r="G1889" t="s">
        <v>10</v>
      </c>
      <c r="H1889" s="33" t="s">
        <v>33</v>
      </c>
      <c r="I1889" t="s">
        <v>46</v>
      </c>
      <c r="J1889" s="33" t="s">
        <v>36</v>
      </c>
      <c r="K1889" t="s">
        <v>42</v>
      </c>
      <c r="L1889" s="33" t="s">
        <v>44</v>
      </c>
      <c r="M1889">
        <v>293</v>
      </c>
      <c r="N1889" s="33">
        <v>6</v>
      </c>
      <c r="O1889" s="49">
        <v>0.17</v>
      </c>
      <c r="P1889" s="56">
        <f t="shared" si="29"/>
        <v>298.86</v>
      </c>
      <c r="Q1889">
        <v>1459.1399999999999</v>
      </c>
      <c r="R1889" s="58">
        <v>32</v>
      </c>
      <c r="S1889" s="31">
        <v>1491.1399999999999</v>
      </c>
    </row>
    <row r="1890" spans="1:19" x14ac:dyDescent="0.35">
      <c r="A1890" s="52">
        <v>44373</v>
      </c>
      <c r="B1890" s="33" t="s">
        <v>3836</v>
      </c>
      <c r="C1890" t="s">
        <v>3837</v>
      </c>
      <c r="D1890" s="33" t="s">
        <v>26</v>
      </c>
      <c r="E1890" s="33" t="s">
        <v>106</v>
      </c>
      <c r="F1890" s="33" t="s">
        <v>29</v>
      </c>
      <c r="G1890" t="s">
        <v>11</v>
      </c>
      <c r="H1890" s="33" t="s">
        <v>30</v>
      </c>
      <c r="I1890" t="s">
        <v>48</v>
      </c>
      <c r="J1890" s="33" t="s">
        <v>38</v>
      </c>
      <c r="K1890" t="s">
        <v>39</v>
      </c>
      <c r="L1890" s="33" t="s">
        <v>44</v>
      </c>
      <c r="M1890">
        <v>18</v>
      </c>
      <c r="N1890" s="33">
        <v>16</v>
      </c>
      <c r="O1890" s="49">
        <v>0.1</v>
      </c>
      <c r="P1890" s="56">
        <f t="shared" si="29"/>
        <v>28.8</v>
      </c>
      <c r="Q1890">
        <v>259.2</v>
      </c>
      <c r="R1890" s="58">
        <v>50</v>
      </c>
      <c r="S1890" s="31">
        <v>309.2</v>
      </c>
    </row>
    <row r="1891" spans="1:19" x14ac:dyDescent="0.35">
      <c r="A1891" s="52">
        <v>44593</v>
      </c>
      <c r="B1891" s="33" t="s">
        <v>3838</v>
      </c>
      <c r="C1891" t="s">
        <v>3839</v>
      </c>
      <c r="D1891" s="33" t="s">
        <v>24</v>
      </c>
      <c r="E1891" s="33" t="s">
        <v>68</v>
      </c>
      <c r="F1891" s="33" t="s">
        <v>29</v>
      </c>
      <c r="G1891" t="s">
        <v>7</v>
      </c>
      <c r="H1891" s="33" t="s">
        <v>31</v>
      </c>
      <c r="I1891" t="s">
        <v>47</v>
      </c>
      <c r="J1891" s="33" t="s">
        <v>38</v>
      </c>
      <c r="K1891" t="s">
        <v>42</v>
      </c>
      <c r="L1891" s="33" t="s">
        <v>45</v>
      </c>
      <c r="M1891">
        <v>13</v>
      </c>
      <c r="N1891" s="33">
        <v>24</v>
      </c>
      <c r="O1891" s="49">
        <v>0.19</v>
      </c>
      <c r="P1891" s="56">
        <f t="shared" si="29"/>
        <v>59.280000000000008</v>
      </c>
      <c r="Q1891">
        <v>252.72000000000003</v>
      </c>
      <c r="R1891" s="58">
        <v>21</v>
      </c>
      <c r="S1891" s="31">
        <v>273.72000000000003</v>
      </c>
    </row>
    <row r="1892" spans="1:19" x14ac:dyDescent="0.35">
      <c r="A1892" s="52">
        <v>44419</v>
      </c>
      <c r="B1892" s="33" t="s">
        <v>3840</v>
      </c>
      <c r="C1892" t="s">
        <v>3841</v>
      </c>
      <c r="D1892" s="33" t="s">
        <v>26</v>
      </c>
      <c r="E1892" s="33" t="s">
        <v>78</v>
      </c>
      <c r="F1892" s="33" t="s">
        <v>28</v>
      </c>
      <c r="G1892" t="s">
        <v>10</v>
      </c>
      <c r="H1892" s="33" t="s">
        <v>33</v>
      </c>
      <c r="I1892" t="s">
        <v>48</v>
      </c>
      <c r="J1892" s="33" t="s">
        <v>37</v>
      </c>
      <c r="K1892" t="s">
        <v>41</v>
      </c>
      <c r="L1892" s="33" t="s">
        <v>43</v>
      </c>
      <c r="M1892">
        <v>48</v>
      </c>
      <c r="N1892" s="33">
        <v>15</v>
      </c>
      <c r="O1892" s="49">
        <v>0.17</v>
      </c>
      <c r="P1892" s="56">
        <f t="shared" si="29"/>
        <v>122.4</v>
      </c>
      <c r="Q1892">
        <v>597.59999999999991</v>
      </c>
      <c r="R1892" s="58">
        <v>37</v>
      </c>
      <c r="S1892" s="31">
        <v>634.59999999999991</v>
      </c>
    </row>
    <row r="1893" spans="1:19" x14ac:dyDescent="0.35">
      <c r="A1893" s="52">
        <v>43544</v>
      </c>
      <c r="B1893" s="33" t="s">
        <v>3842</v>
      </c>
      <c r="C1893" t="s">
        <v>3843</v>
      </c>
      <c r="D1893" s="33" t="s">
        <v>24</v>
      </c>
      <c r="E1893" s="33" t="s">
        <v>58</v>
      </c>
      <c r="F1893" s="33" t="s">
        <v>29</v>
      </c>
      <c r="G1893" t="s">
        <v>8</v>
      </c>
      <c r="H1893" s="33" t="s">
        <v>32</v>
      </c>
      <c r="I1893" t="s">
        <v>46</v>
      </c>
      <c r="J1893" s="33" t="s">
        <v>37</v>
      </c>
      <c r="K1893" t="s">
        <v>42</v>
      </c>
      <c r="L1893" s="33" t="s">
        <v>43</v>
      </c>
      <c r="M1893">
        <v>60</v>
      </c>
      <c r="N1893" s="33">
        <v>10</v>
      </c>
      <c r="O1893" s="49">
        <v>0.12</v>
      </c>
      <c r="P1893" s="56">
        <f t="shared" si="29"/>
        <v>72</v>
      </c>
      <c r="Q1893">
        <v>528</v>
      </c>
      <c r="R1893" s="58">
        <v>27</v>
      </c>
      <c r="S1893" s="31">
        <v>555</v>
      </c>
    </row>
    <row r="1894" spans="1:19" x14ac:dyDescent="0.35">
      <c r="A1894" s="52">
        <v>43364</v>
      </c>
      <c r="B1894" s="33" t="s">
        <v>3844</v>
      </c>
      <c r="C1894" t="s">
        <v>3845</v>
      </c>
      <c r="D1894" s="33" t="s">
        <v>26</v>
      </c>
      <c r="E1894" s="33" t="s">
        <v>85</v>
      </c>
      <c r="F1894" s="33" t="s">
        <v>29</v>
      </c>
      <c r="G1894" t="s">
        <v>8</v>
      </c>
      <c r="H1894" s="33" t="s">
        <v>30</v>
      </c>
      <c r="I1894" t="s">
        <v>44</v>
      </c>
      <c r="J1894" s="33" t="s">
        <v>36</v>
      </c>
      <c r="K1894" t="s">
        <v>42</v>
      </c>
      <c r="L1894" s="33" t="s">
        <v>43</v>
      </c>
      <c r="M1894">
        <v>459</v>
      </c>
      <c r="N1894" s="33">
        <v>15</v>
      </c>
      <c r="O1894" s="49">
        <v>0.18</v>
      </c>
      <c r="P1894" s="56">
        <f t="shared" si="29"/>
        <v>1239.3</v>
      </c>
      <c r="Q1894">
        <v>5645.7000000000007</v>
      </c>
      <c r="R1894" s="58">
        <v>21</v>
      </c>
      <c r="S1894" s="31">
        <v>5666.7000000000007</v>
      </c>
    </row>
    <row r="1895" spans="1:19" x14ac:dyDescent="0.35">
      <c r="A1895" s="52">
        <v>44065</v>
      </c>
      <c r="B1895" s="33" t="s">
        <v>3846</v>
      </c>
      <c r="C1895" t="s">
        <v>3847</v>
      </c>
      <c r="D1895" s="33" t="s">
        <v>24</v>
      </c>
      <c r="E1895" s="33" t="s">
        <v>85</v>
      </c>
      <c r="F1895" s="33" t="s">
        <v>28</v>
      </c>
      <c r="G1895" t="s">
        <v>12</v>
      </c>
      <c r="H1895" s="33" t="s">
        <v>30</v>
      </c>
      <c r="I1895" t="s">
        <v>43</v>
      </c>
      <c r="J1895" s="33" t="s">
        <v>36</v>
      </c>
      <c r="K1895" t="s">
        <v>39</v>
      </c>
      <c r="L1895" s="33" t="s">
        <v>44</v>
      </c>
      <c r="M1895">
        <v>399</v>
      </c>
      <c r="N1895" s="33">
        <v>12</v>
      </c>
      <c r="O1895" s="49">
        <v>0.16</v>
      </c>
      <c r="P1895" s="56">
        <f t="shared" si="29"/>
        <v>766.07999999999993</v>
      </c>
      <c r="Q1895">
        <v>4021.92</v>
      </c>
      <c r="R1895" s="58">
        <v>41</v>
      </c>
      <c r="S1895" s="31">
        <v>4062.92</v>
      </c>
    </row>
    <row r="1896" spans="1:19" x14ac:dyDescent="0.35">
      <c r="A1896" s="52">
        <v>43754</v>
      </c>
      <c r="B1896" s="33" t="s">
        <v>3848</v>
      </c>
      <c r="C1896" t="s">
        <v>3849</v>
      </c>
      <c r="D1896" s="33" t="s">
        <v>26</v>
      </c>
      <c r="E1896" s="33" t="s">
        <v>55</v>
      </c>
      <c r="F1896" s="33" t="s">
        <v>27</v>
      </c>
      <c r="G1896" t="s">
        <v>12</v>
      </c>
      <c r="H1896" s="33" t="s">
        <v>33</v>
      </c>
      <c r="I1896" t="s">
        <v>47</v>
      </c>
      <c r="J1896" s="33" t="s">
        <v>36</v>
      </c>
      <c r="K1896" t="s">
        <v>41</v>
      </c>
      <c r="L1896" s="33" t="s">
        <v>44</v>
      </c>
      <c r="M1896">
        <v>293</v>
      </c>
      <c r="N1896" s="33">
        <v>9</v>
      </c>
      <c r="O1896" s="49">
        <v>0.1</v>
      </c>
      <c r="P1896" s="56">
        <f t="shared" si="29"/>
        <v>263.7</v>
      </c>
      <c r="Q1896">
        <v>2373.2999999999997</v>
      </c>
      <c r="R1896" s="58">
        <v>23</v>
      </c>
      <c r="S1896" s="31">
        <v>2396.2999999999997</v>
      </c>
    </row>
    <row r="1897" spans="1:19" x14ac:dyDescent="0.35">
      <c r="A1897" s="52">
        <v>42330</v>
      </c>
      <c r="B1897" s="33" t="s">
        <v>3850</v>
      </c>
      <c r="C1897" t="s">
        <v>3851</v>
      </c>
      <c r="D1897" s="33" t="s">
        <v>25</v>
      </c>
      <c r="E1897" s="33" t="s">
        <v>73</v>
      </c>
      <c r="F1897" s="33" t="s">
        <v>27</v>
      </c>
      <c r="G1897" t="s">
        <v>8</v>
      </c>
      <c r="H1897" s="33" t="s">
        <v>31</v>
      </c>
      <c r="I1897" t="s">
        <v>46</v>
      </c>
      <c r="J1897" s="33" t="s">
        <v>38</v>
      </c>
      <c r="K1897" t="s">
        <v>39</v>
      </c>
      <c r="L1897" s="33" t="s">
        <v>45</v>
      </c>
      <c r="M1897">
        <v>15</v>
      </c>
      <c r="N1897" s="33">
        <v>16</v>
      </c>
      <c r="O1897" s="49">
        <v>0.17</v>
      </c>
      <c r="P1897" s="56">
        <f t="shared" si="29"/>
        <v>40.800000000000004</v>
      </c>
      <c r="Q1897">
        <v>199.2</v>
      </c>
      <c r="R1897" s="58">
        <v>35</v>
      </c>
      <c r="S1897" s="31">
        <v>234.2</v>
      </c>
    </row>
    <row r="1898" spans="1:19" x14ac:dyDescent="0.35">
      <c r="A1898" s="52">
        <v>42984</v>
      </c>
      <c r="B1898" s="33" t="s">
        <v>3852</v>
      </c>
      <c r="C1898" t="s">
        <v>3853</v>
      </c>
      <c r="D1898" s="33" t="s">
        <v>26</v>
      </c>
      <c r="E1898" s="33" t="s">
        <v>63</v>
      </c>
      <c r="F1898" s="33" t="s">
        <v>27</v>
      </c>
      <c r="G1898" t="s">
        <v>11</v>
      </c>
      <c r="H1898" s="33" t="s">
        <v>31</v>
      </c>
      <c r="I1898" t="s">
        <v>43</v>
      </c>
      <c r="J1898" s="33" t="s">
        <v>34</v>
      </c>
      <c r="K1898" t="s">
        <v>42</v>
      </c>
      <c r="L1898" s="33" t="s">
        <v>45</v>
      </c>
      <c r="M1898">
        <v>272</v>
      </c>
      <c r="N1898" s="33">
        <v>8</v>
      </c>
      <c r="O1898" s="49">
        <v>0.11</v>
      </c>
      <c r="P1898" s="56">
        <f t="shared" si="29"/>
        <v>239.36</v>
      </c>
      <c r="Q1898">
        <v>1936.64</v>
      </c>
      <c r="R1898" s="58">
        <v>30</v>
      </c>
      <c r="S1898" s="31">
        <v>1966.64</v>
      </c>
    </row>
    <row r="1899" spans="1:19" x14ac:dyDescent="0.35">
      <c r="A1899" s="52">
        <v>44227</v>
      </c>
      <c r="B1899" s="33" t="s">
        <v>3854</v>
      </c>
      <c r="C1899" t="s">
        <v>3855</v>
      </c>
      <c r="D1899" s="33" t="s">
        <v>26</v>
      </c>
      <c r="E1899" s="33" t="s">
        <v>68</v>
      </c>
      <c r="F1899" s="33" t="s">
        <v>28</v>
      </c>
      <c r="G1899" t="s">
        <v>6</v>
      </c>
      <c r="H1899" s="33" t="s">
        <v>30</v>
      </c>
      <c r="I1899" t="s">
        <v>45</v>
      </c>
      <c r="J1899" s="33" t="s">
        <v>37</v>
      </c>
      <c r="K1899" t="s">
        <v>40</v>
      </c>
      <c r="L1899" s="33" t="s">
        <v>46</v>
      </c>
      <c r="M1899">
        <v>53</v>
      </c>
      <c r="N1899" s="33">
        <v>20</v>
      </c>
      <c r="O1899" s="49">
        <v>0.14000000000000001</v>
      </c>
      <c r="P1899" s="56">
        <f t="shared" si="29"/>
        <v>148.4</v>
      </c>
      <c r="Q1899">
        <v>911.59999999999991</v>
      </c>
      <c r="R1899" s="58">
        <v>24</v>
      </c>
      <c r="S1899" s="31">
        <v>935.59999999999991</v>
      </c>
    </row>
    <row r="1900" spans="1:19" x14ac:dyDescent="0.35">
      <c r="A1900" s="52">
        <v>44481</v>
      </c>
      <c r="B1900" s="33" t="s">
        <v>3856</v>
      </c>
      <c r="C1900" t="s">
        <v>3857</v>
      </c>
      <c r="D1900" s="33" t="s">
        <v>24</v>
      </c>
      <c r="E1900" s="33" t="s">
        <v>115</v>
      </c>
      <c r="F1900" s="33" t="s">
        <v>28</v>
      </c>
      <c r="G1900" t="s">
        <v>8</v>
      </c>
      <c r="H1900" s="33" t="s">
        <v>31</v>
      </c>
      <c r="I1900" t="s">
        <v>46</v>
      </c>
      <c r="J1900" s="33" t="s">
        <v>37</v>
      </c>
      <c r="K1900" t="s">
        <v>40</v>
      </c>
      <c r="L1900" s="33" t="s">
        <v>45</v>
      </c>
      <c r="M1900">
        <v>34</v>
      </c>
      <c r="N1900" s="33">
        <v>10</v>
      </c>
      <c r="O1900" s="49">
        <v>0.1</v>
      </c>
      <c r="P1900" s="56">
        <f t="shared" si="29"/>
        <v>34</v>
      </c>
      <c r="Q1900">
        <v>306</v>
      </c>
      <c r="R1900" s="58">
        <v>45</v>
      </c>
      <c r="S1900" s="31">
        <v>351</v>
      </c>
    </row>
    <row r="1901" spans="1:19" x14ac:dyDescent="0.35">
      <c r="A1901" s="52">
        <v>43381</v>
      </c>
      <c r="B1901" s="33" t="s">
        <v>3858</v>
      </c>
      <c r="C1901" t="s">
        <v>3859</v>
      </c>
      <c r="D1901" s="33" t="s">
        <v>25</v>
      </c>
      <c r="E1901" s="33" t="s">
        <v>106</v>
      </c>
      <c r="F1901" s="33" t="s">
        <v>29</v>
      </c>
      <c r="G1901" t="s">
        <v>7</v>
      </c>
      <c r="H1901" s="33" t="s">
        <v>33</v>
      </c>
      <c r="I1901" t="s">
        <v>44</v>
      </c>
      <c r="J1901" s="33" t="s">
        <v>34</v>
      </c>
      <c r="K1901" t="s">
        <v>39</v>
      </c>
      <c r="L1901" s="33" t="s">
        <v>46</v>
      </c>
      <c r="M1901">
        <v>290</v>
      </c>
      <c r="N1901" s="33">
        <v>10</v>
      </c>
      <c r="O1901" s="49">
        <v>0.2</v>
      </c>
      <c r="P1901" s="56">
        <f t="shared" si="29"/>
        <v>580</v>
      </c>
      <c r="Q1901">
        <v>2320</v>
      </c>
      <c r="R1901" s="58">
        <v>41</v>
      </c>
      <c r="S1901" s="31">
        <v>2361</v>
      </c>
    </row>
    <row r="1902" spans="1:19" x14ac:dyDescent="0.35">
      <c r="A1902" s="52">
        <v>42618</v>
      </c>
      <c r="B1902" s="33" t="s">
        <v>3860</v>
      </c>
      <c r="C1902" t="s">
        <v>3861</v>
      </c>
      <c r="D1902" s="33" t="s">
        <v>25</v>
      </c>
      <c r="E1902" s="33" t="s">
        <v>52</v>
      </c>
      <c r="F1902" s="33" t="s">
        <v>29</v>
      </c>
      <c r="G1902" t="s">
        <v>6</v>
      </c>
      <c r="H1902" s="33" t="s">
        <v>30</v>
      </c>
      <c r="I1902" t="s">
        <v>43</v>
      </c>
      <c r="J1902" s="33" t="s">
        <v>34</v>
      </c>
      <c r="K1902" t="s">
        <v>40</v>
      </c>
      <c r="L1902" s="33" t="s">
        <v>46</v>
      </c>
      <c r="M1902">
        <v>288</v>
      </c>
      <c r="N1902" s="33">
        <v>6</v>
      </c>
      <c r="O1902" s="49">
        <v>0.17</v>
      </c>
      <c r="P1902" s="56">
        <f t="shared" si="29"/>
        <v>293.76</v>
      </c>
      <c r="Q1902">
        <v>1434.2399999999998</v>
      </c>
      <c r="R1902" s="58">
        <v>39</v>
      </c>
      <c r="S1902" s="31">
        <v>1473.2399999999998</v>
      </c>
    </row>
    <row r="1903" spans="1:19" x14ac:dyDescent="0.35">
      <c r="A1903" s="52">
        <v>43447</v>
      </c>
      <c r="B1903" s="33" t="s">
        <v>3862</v>
      </c>
      <c r="C1903" t="s">
        <v>3863</v>
      </c>
      <c r="D1903" s="33" t="s">
        <v>24</v>
      </c>
      <c r="E1903" s="33" t="s">
        <v>106</v>
      </c>
      <c r="F1903" s="33" t="s">
        <v>28</v>
      </c>
      <c r="G1903" t="s">
        <v>9</v>
      </c>
      <c r="H1903" s="33" t="s">
        <v>30</v>
      </c>
      <c r="I1903" t="s">
        <v>48</v>
      </c>
      <c r="J1903" s="33" t="s">
        <v>37</v>
      </c>
      <c r="K1903" t="s">
        <v>39</v>
      </c>
      <c r="L1903" s="33" t="s">
        <v>45</v>
      </c>
      <c r="M1903">
        <v>34</v>
      </c>
      <c r="N1903" s="33">
        <v>20</v>
      </c>
      <c r="O1903" s="49">
        <v>0.17</v>
      </c>
      <c r="P1903" s="56">
        <f t="shared" si="29"/>
        <v>115.60000000000001</v>
      </c>
      <c r="Q1903">
        <v>564.4</v>
      </c>
      <c r="R1903" s="58">
        <v>42</v>
      </c>
      <c r="S1903" s="31">
        <v>606.4</v>
      </c>
    </row>
    <row r="1904" spans="1:19" x14ac:dyDescent="0.35">
      <c r="A1904" s="52">
        <v>42372</v>
      </c>
      <c r="B1904" s="33" t="s">
        <v>3864</v>
      </c>
      <c r="C1904" t="s">
        <v>3865</v>
      </c>
      <c r="D1904" s="33" t="s">
        <v>26</v>
      </c>
      <c r="E1904" s="33" t="s">
        <v>73</v>
      </c>
      <c r="F1904" s="33" t="s">
        <v>28</v>
      </c>
      <c r="G1904" t="s">
        <v>12</v>
      </c>
      <c r="H1904" s="33" t="s">
        <v>31</v>
      </c>
      <c r="I1904" t="s">
        <v>46</v>
      </c>
      <c r="J1904" s="33" t="s">
        <v>38</v>
      </c>
      <c r="K1904" t="s">
        <v>41</v>
      </c>
      <c r="L1904" s="33" t="s">
        <v>45</v>
      </c>
      <c r="M1904">
        <v>10</v>
      </c>
      <c r="N1904" s="33">
        <v>40</v>
      </c>
      <c r="O1904" s="49">
        <v>0.19</v>
      </c>
      <c r="P1904" s="56">
        <f t="shared" si="29"/>
        <v>76</v>
      </c>
      <c r="Q1904">
        <v>324.00000000000006</v>
      </c>
      <c r="R1904" s="58">
        <v>26</v>
      </c>
      <c r="S1904" s="31">
        <v>350.00000000000006</v>
      </c>
    </row>
    <row r="1905" spans="1:19" x14ac:dyDescent="0.35">
      <c r="A1905" s="52">
        <v>43063</v>
      </c>
      <c r="B1905" s="33" t="s">
        <v>3866</v>
      </c>
      <c r="C1905" t="s">
        <v>3867</v>
      </c>
      <c r="D1905" s="33" t="s">
        <v>24</v>
      </c>
      <c r="E1905" s="33" t="s">
        <v>115</v>
      </c>
      <c r="F1905" s="33" t="s">
        <v>29</v>
      </c>
      <c r="G1905" t="s">
        <v>6</v>
      </c>
      <c r="H1905" s="33" t="s">
        <v>32</v>
      </c>
      <c r="I1905" t="s">
        <v>46</v>
      </c>
      <c r="J1905" s="33" t="s">
        <v>35</v>
      </c>
      <c r="K1905" t="s">
        <v>40</v>
      </c>
      <c r="L1905" s="33" t="s">
        <v>46</v>
      </c>
      <c r="M1905">
        <v>960</v>
      </c>
      <c r="N1905" s="33">
        <v>10</v>
      </c>
      <c r="O1905" s="49">
        <v>0.15</v>
      </c>
      <c r="P1905" s="56">
        <f t="shared" si="29"/>
        <v>1440</v>
      </c>
      <c r="Q1905">
        <v>8160</v>
      </c>
      <c r="R1905" s="58">
        <v>46</v>
      </c>
      <c r="S1905" s="31">
        <v>8206</v>
      </c>
    </row>
    <row r="1906" spans="1:19" x14ac:dyDescent="0.35">
      <c r="A1906" s="52">
        <v>43590</v>
      </c>
      <c r="B1906" s="33" t="s">
        <v>3868</v>
      </c>
      <c r="C1906" t="s">
        <v>3869</v>
      </c>
      <c r="D1906" s="33" t="s">
        <v>24</v>
      </c>
      <c r="E1906" s="33" t="s">
        <v>78</v>
      </c>
      <c r="F1906" s="33" t="s">
        <v>29</v>
      </c>
      <c r="G1906" t="s">
        <v>12</v>
      </c>
      <c r="H1906" s="33" t="s">
        <v>31</v>
      </c>
      <c r="I1906" t="s">
        <v>48</v>
      </c>
      <c r="J1906" s="33" t="s">
        <v>38</v>
      </c>
      <c r="K1906" t="s">
        <v>41</v>
      </c>
      <c r="L1906" s="33" t="s">
        <v>44</v>
      </c>
      <c r="M1906">
        <v>11</v>
      </c>
      <c r="N1906" s="33">
        <v>40</v>
      </c>
      <c r="O1906" s="49">
        <v>0.16</v>
      </c>
      <c r="P1906" s="56">
        <f t="shared" si="29"/>
        <v>70.400000000000006</v>
      </c>
      <c r="Q1906">
        <v>369.6</v>
      </c>
      <c r="R1906" s="58">
        <v>49</v>
      </c>
      <c r="S1906" s="31">
        <v>418.6</v>
      </c>
    </row>
    <row r="1907" spans="1:19" x14ac:dyDescent="0.35">
      <c r="A1907" s="52">
        <v>44282</v>
      </c>
      <c r="B1907" s="33" t="s">
        <v>3870</v>
      </c>
      <c r="C1907" t="s">
        <v>3871</v>
      </c>
      <c r="D1907" s="33" t="s">
        <v>26</v>
      </c>
      <c r="E1907" s="33" t="s">
        <v>73</v>
      </c>
      <c r="F1907" s="33" t="s">
        <v>29</v>
      </c>
      <c r="G1907" t="s">
        <v>9</v>
      </c>
      <c r="H1907" s="33" t="s">
        <v>30</v>
      </c>
      <c r="I1907" t="s">
        <v>48</v>
      </c>
      <c r="J1907" s="33" t="s">
        <v>37</v>
      </c>
      <c r="K1907" t="s">
        <v>42</v>
      </c>
      <c r="L1907" s="33" t="s">
        <v>43</v>
      </c>
      <c r="M1907">
        <v>96</v>
      </c>
      <c r="N1907" s="33">
        <v>10</v>
      </c>
      <c r="O1907" s="49">
        <v>0.16</v>
      </c>
      <c r="P1907" s="56">
        <f t="shared" si="29"/>
        <v>153.60000000000002</v>
      </c>
      <c r="Q1907">
        <v>806.40000000000009</v>
      </c>
      <c r="R1907" s="58">
        <v>38</v>
      </c>
      <c r="S1907" s="31">
        <v>844.40000000000009</v>
      </c>
    </row>
    <row r="1908" spans="1:19" x14ac:dyDescent="0.35">
      <c r="A1908" s="52">
        <v>44353</v>
      </c>
      <c r="B1908" s="33" t="s">
        <v>3872</v>
      </c>
      <c r="C1908" t="s">
        <v>3873</v>
      </c>
      <c r="D1908" s="33" t="s">
        <v>26</v>
      </c>
      <c r="E1908" s="33" t="s">
        <v>106</v>
      </c>
      <c r="F1908" s="33" t="s">
        <v>28</v>
      </c>
      <c r="G1908" t="s">
        <v>13</v>
      </c>
      <c r="H1908" s="33" t="s">
        <v>30</v>
      </c>
      <c r="I1908" t="s">
        <v>43</v>
      </c>
      <c r="J1908" s="33" t="s">
        <v>34</v>
      </c>
      <c r="K1908" t="s">
        <v>42</v>
      </c>
      <c r="L1908" s="33" t="s">
        <v>43</v>
      </c>
      <c r="M1908">
        <v>291</v>
      </c>
      <c r="N1908" s="33">
        <v>8</v>
      </c>
      <c r="O1908" s="49">
        <v>0.18</v>
      </c>
      <c r="P1908" s="56">
        <f t="shared" si="29"/>
        <v>419.03999999999996</v>
      </c>
      <c r="Q1908">
        <v>1908.96</v>
      </c>
      <c r="R1908" s="58">
        <v>48</v>
      </c>
      <c r="S1908" s="31">
        <v>1956.96</v>
      </c>
    </row>
    <row r="1909" spans="1:19" x14ac:dyDescent="0.35">
      <c r="A1909" s="52">
        <v>44355</v>
      </c>
      <c r="B1909" s="33" t="s">
        <v>3874</v>
      </c>
      <c r="C1909" t="s">
        <v>3875</v>
      </c>
      <c r="D1909" s="33" t="s">
        <v>24</v>
      </c>
      <c r="E1909" s="33" t="s">
        <v>106</v>
      </c>
      <c r="F1909" s="33" t="s">
        <v>28</v>
      </c>
      <c r="G1909" t="s">
        <v>8</v>
      </c>
      <c r="H1909" s="33" t="s">
        <v>30</v>
      </c>
      <c r="I1909" t="s">
        <v>47</v>
      </c>
      <c r="J1909" s="33" t="s">
        <v>35</v>
      </c>
      <c r="K1909" t="s">
        <v>39</v>
      </c>
      <c r="L1909" s="33" t="s">
        <v>44</v>
      </c>
      <c r="M1909">
        <v>889</v>
      </c>
      <c r="N1909" s="33">
        <v>4</v>
      </c>
      <c r="O1909" s="49">
        <v>0.09</v>
      </c>
      <c r="P1909" s="56">
        <f t="shared" si="29"/>
        <v>320.03999999999996</v>
      </c>
      <c r="Q1909">
        <v>3235.96</v>
      </c>
      <c r="R1909" s="58">
        <v>33</v>
      </c>
      <c r="S1909" s="31">
        <v>3268.96</v>
      </c>
    </row>
    <row r="1910" spans="1:19" x14ac:dyDescent="0.35">
      <c r="A1910" s="52">
        <v>43446</v>
      </c>
      <c r="B1910" s="33" t="s">
        <v>3876</v>
      </c>
      <c r="C1910" t="s">
        <v>3877</v>
      </c>
      <c r="D1910" s="33" t="s">
        <v>24</v>
      </c>
      <c r="E1910" s="33" t="s">
        <v>63</v>
      </c>
      <c r="F1910" s="33" t="s">
        <v>27</v>
      </c>
      <c r="G1910" t="s">
        <v>6</v>
      </c>
      <c r="H1910" s="33" t="s">
        <v>30</v>
      </c>
      <c r="I1910" t="s">
        <v>45</v>
      </c>
      <c r="J1910" s="33" t="s">
        <v>35</v>
      </c>
      <c r="K1910" t="s">
        <v>42</v>
      </c>
      <c r="L1910" s="33" t="s">
        <v>45</v>
      </c>
      <c r="M1910">
        <v>1129</v>
      </c>
      <c r="N1910" s="33">
        <v>10</v>
      </c>
      <c r="O1910" s="49">
        <v>0.14000000000000001</v>
      </c>
      <c r="P1910" s="56">
        <f t="shared" si="29"/>
        <v>1580.6000000000001</v>
      </c>
      <c r="Q1910">
        <v>9709.4</v>
      </c>
      <c r="R1910" s="58">
        <v>23</v>
      </c>
      <c r="S1910" s="31">
        <v>9732.4</v>
      </c>
    </row>
    <row r="1911" spans="1:19" x14ac:dyDescent="0.35">
      <c r="A1911" s="52">
        <v>42588</v>
      </c>
      <c r="B1911" s="33" t="s">
        <v>3878</v>
      </c>
      <c r="C1911" t="s">
        <v>3879</v>
      </c>
      <c r="D1911" s="33" t="s">
        <v>25</v>
      </c>
      <c r="E1911" s="33" t="s">
        <v>55</v>
      </c>
      <c r="F1911" s="33" t="s">
        <v>29</v>
      </c>
      <c r="G1911" t="s">
        <v>10</v>
      </c>
      <c r="H1911" s="33" t="s">
        <v>33</v>
      </c>
      <c r="I1911" t="s">
        <v>44</v>
      </c>
      <c r="J1911" s="33" t="s">
        <v>35</v>
      </c>
      <c r="K1911" t="s">
        <v>41</v>
      </c>
      <c r="L1911" s="33" t="s">
        <v>44</v>
      </c>
      <c r="M1911">
        <v>839</v>
      </c>
      <c r="N1911" s="33">
        <v>10</v>
      </c>
      <c r="O1911" s="49">
        <v>0.09</v>
      </c>
      <c r="P1911" s="56">
        <f t="shared" si="29"/>
        <v>755.09999999999991</v>
      </c>
      <c r="Q1911">
        <v>7634.9</v>
      </c>
      <c r="R1911" s="58">
        <v>20</v>
      </c>
      <c r="S1911" s="31">
        <v>7654.9</v>
      </c>
    </row>
    <row r="1912" spans="1:19" x14ac:dyDescent="0.35">
      <c r="A1912" s="52">
        <v>42674</v>
      </c>
      <c r="B1912" s="33" t="s">
        <v>3880</v>
      </c>
      <c r="C1912" t="s">
        <v>3881</v>
      </c>
      <c r="D1912" s="33" t="s">
        <v>24</v>
      </c>
      <c r="E1912" s="33" t="s">
        <v>58</v>
      </c>
      <c r="F1912" s="33" t="s">
        <v>29</v>
      </c>
      <c r="G1912" t="s">
        <v>8</v>
      </c>
      <c r="H1912" s="33" t="s">
        <v>30</v>
      </c>
      <c r="I1912" t="s">
        <v>46</v>
      </c>
      <c r="J1912" s="33" t="s">
        <v>34</v>
      </c>
      <c r="K1912" t="s">
        <v>41</v>
      </c>
      <c r="L1912" s="33" t="s">
        <v>44</v>
      </c>
      <c r="M1912">
        <v>204</v>
      </c>
      <c r="N1912" s="33">
        <v>10</v>
      </c>
      <c r="O1912" s="49">
        <v>0.16</v>
      </c>
      <c r="P1912" s="56">
        <f t="shared" si="29"/>
        <v>326.40000000000003</v>
      </c>
      <c r="Q1912">
        <v>1713.6000000000001</v>
      </c>
      <c r="R1912" s="58">
        <v>30</v>
      </c>
      <c r="S1912" s="31">
        <v>1743.6000000000001</v>
      </c>
    </row>
    <row r="1913" spans="1:19" x14ac:dyDescent="0.35">
      <c r="A1913" s="52">
        <v>42323</v>
      </c>
      <c r="B1913" s="33" t="s">
        <v>3882</v>
      </c>
      <c r="C1913" t="s">
        <v>3883</v>
      </c>
      <c r="D1913" s="33" t="s">
        <v>24</v>
      </c>
      <c r="E1913" s="33" t="s">
        <v>52</v>
      </c>
      <c r="F1913" s="33" t="s">
        <v>28</v>
      </c>
      <c r="G1913" t="s">
        <v>9</v>
      </c>
      <c r="H1913" s="33" t="s">
        <v>33</v>
      </c>
      <c r="I1913" t="s">
        <v>43</v>
      </c>
      <c r="J1913" s="33" t="s">
        <v>35</v>
      </c>
      <c r="K1913" t="s">
        <v>39</v>
      </c>
      <c r="L1913" s="33" t="s">
        <v>45</v>
      </c>
      <c r="M1913">
        <v>1074</v>
      </c>
      <c r="N1913" s="33">
        <v>4</v>
      </c>
      <c r="O1913" s="49">
        <v>0.2</v>
      </c>
      <c r="P1913" s="56">
        <f t="shared" si="29"/>
        <v>859.2</v>
      </c>
      <c r="Q1913">
        <v>3436.8</v>
      </c>
      <c r="R1913" s="58">
        <v>23</v>
      </c>
      <c r="S1913" s="31">
        <v>3459.8</v>
      </c>
    </row>
    <row r="1914" spans="1:19" x14ac:dyDescent="0.35">
      <c r="A1914" s="52">
        <v>44095</v>
      </c>
      <c r="B1914" s="33" t="s">
        <v>3884</v>
      </c>
      <c r="C1914" t="s">
        <v>3885</v>
      </c>
      <c r="D1914" s="33" t="s">
        <v>26</v>
      </c>
      <c r="E1914" s="33" t="s">
        <v>55</v>
      </c>
      <c r="F1914" s="33" t="s">
        <v>28</v>
      </c>
      <c r="G1914" t="s">
        <v>9</v>
      </c>
      <c r="H1914" s="33" t="s">
        <v>33</v>
      </c>
      <c r="I1914" t="s">
        <v>46</v>
      </c>
      <c r="J1914" s="33" t="s">
        <v>35</v>
      </c>
      <c r="K1914" t="s">
        <v>40</v>
      </c>
      <c r="L1914" s="33" t="s">
        <v>45</v>
      </c>
      <c r="M1914">
        <v>1177</v>
      </c>
      <c r="N1914" s="33">
        <v>6</v>
      </c>
      <c r="O1914" s="49">
        <v>0.18</v>
      </c>
      <c r="P1914" s="56">
        <f t="shared" si="29"/>
        <v>1271.1600000000001</v>
      </c>
      <c r="Q1914">
        <v>5790.84</v>
      </c>
      <c r="R1914" s="58">
        <v>45</v>
      </c>
      <c r="S1914" s="31">
        <v>5835.84</v>
      </c>
    </row>
    <row r="1915" spans="1:19" x14ac:dyDescent="0.35">
      <c r="A1915" s="52">
        <v>42234</v>
      </c>
      <c r="B1915" s="33" t="s">
        <v>3886</v>
      </c>
      <c r="C1915" t="s">
        <v>3887</v>
      </c>
      <c r="D1915" s="33" t="s">
        <v>24</v>
      </c>
      <c r="E1915" s="33" t="s">
        <v>85</v>
      </c>
      <c r="F1915" s="33" t="s">
        <v>27</v>
      </c>
      <c r="G1915" t="s">
        <v>7</v>
      </c>
      <c r="H1915" s="33" t="s">
        <v>32</v>
      </c>
      <c r="I1915" t="s">
        <v>46</v>
      </c>
      <c r="J1915" s="33" t="s">
        <v>36</v>
      </c>
      <c r="K1915" t="s">
        <v>39</v>
      </c>
      <c r="L1915" s="33" t="s">
        <v>46</v>
      </c>
      <c r="M1915">
        <v>246</v>
      </c>
      <c r="N1915" s="33">
        <v>15</v>
      </c>
      <c r="O1915" s="49">
        <v>0.08</v>
      </c>
      <c r="P1915" s="56">
        <f t="shared" si="29"/>
        <v>295.2</v>
      </c>
      <c r="Q1915">
        <v>3394.8</v>
      </c>
      <c r="R1915" s="58">
        <v>26</v>
      </c>
      <c r="S1915" s="31">
        <v>3420.8</v>
      </c>
    </row>
    <row r="1916" spans="1:19" x14ac:dyDescent="0.35">
      <c r="A1916" s="52">
        <v>43942</v>
      </c>
      <c r="B1916" s="33" t="s">
        <v>3888</v>
      </c>
      <c r="C1916" t="s">
        <v>3889</v>
      </c>
      <c r="D1916" s="33" t="s">
        <v>24</v>
      </c>
      <c r="E1916" s="33" t="s">
        <v>68</v>
      </c>
      <c r="F1916" s="33" t="s">
        <v>29</v>
      </c>
      <c r="G1916" t="s">
        <v>7</v>
      </c>
      <c r="H1916" s="33" t="s">
        <v>32</v>
      </c>
      <c r="I1916" t="s">
        <v>48</v>
      </c>
      <c r="J1916" s="33" t="s">
        <v>34</v>
      </c>
      <c r="K1916" t="s">
        <v>42</v>
      </c>
      <c r="L1916" s="33" t="s">
        <v>43</v>
      </c>
      <c r="M1916">
        <v>237</v>
      </c>
      <c r="N1916" s="33">
        <v>8</v>
      </c>
      <c r="O1916" s="49">
        <v>0.11</v>
      </c>
      <c r="P1916" s="56">
        <f t="shared" si="29"/>
        <v>208.56</v>
      </c>
      <c r="Q1916">
        <v>1687.44</v>
      </c>
      <c r="R1916" s="58">
        <v>29</v>
      </c>
      <c r="S1916" s="31">
        <v>1716.44</v>
      </c>
    </row>
    <row r="1917" spans="1:19" x14ac:dyDescent="0.35">
      <c r="A1917" s="52">
        <v>42649</v>
      </c>
      <c r="B1917" s="33" t="s">
        <v>3890</v>
      </c>
      <c r="C1917" t="s">
        <v>3891</v>
      </c>
      <c r="D1917" s="33" t="s">
        <v>26</v>
      </c>
      <c r="E1917" s="33" t="s">
        <v>115</v>
      </c>
      <c r="F1917" s="33" t="s">
        <v>27</v>
      </c>
      <c r="G1917" t="s">
        <v>12</v>
      </c>
      <c r="H1917" s="33" t="s">
        <v>31</v>
      </c>
      <c r="I1917" t="s">
        <v>47</v>
      </c>
      <c r="J1917" s="33" t="s">
        <v>37</v>
      </c>
      <c r="K1917" t="s">
        <v>41</v>
      </c>
      <c r="L1917" s="33" t="s">
        <v>44</v>
      </c>
      <c r="M1917">
        <v>98</v>
      </c>
      <c r="N1917" s="33">
        <v>20</v>
      </c>
      <c r="O1917" s="49">
        <v>0.16</v>
      </c>
      <c r="P1917" s="56">
        <f t="shared" si="29"/>
        <v>313.60000000000002</v>
      </c>
      <c r="Q1917">
        <v>1646.4</v>
      </c>
      <c r="R1917" s="58">
        <v>42</v>
      </c>
      <c r="S1917" s="31">
        <v>1688.4</v>
      </c>
    </row>
    <row r="1918" spans="1:19" x14ac:dyDescent="0.35">
      <c r="A1918" s="52">
        <v>43331</v>
      </c>
      <c r="B1918" s="33" t="s">
        <v>3892</v>
      </c>
      <c r="C1918" t="s">
        <v>3893</v>
      </c>
      <c r="D1918" s="33" t="s">
        <v>24</v>
      </c>
      <c r="E1918" s="33" t="s">
        <v>78</v>
      </c>
      <c r="F1918" s="33" t="s">
        <v>28</v>
      </c>
      <c r="G1918" t="s">
        <v>8</v>
      </c>
      <c r="H1918" s="33" t="s">
        <v>31</v>
      </c>
      <c r="I1918" t="s">
        <v>47</v>
      </c>
      <c r="J1918" s="33" t="s">
        <v>36</v>
      </c>
      <c r="K1918" t="s">
        <v>41</v>
      </c>
      <c r="L1918" s="33" t="s">
        <v>45</v>
      </c>
      <c r="M1918">
        <v>293</v>
      </c>
      <c r="N1918" s="33">
        <v>6</v>
      </c>
      <c r="O1918" s="49">
        <v>0.12</v>
      </c>
      <c r="P1918" s="56">
        <f t="shared" si="29"/>
        <v>210.95999999999998</v>
      </c>
      <c r="Q1918">
        <v>1547.04</v>
      </c>
      <c r="R1918" s="58">
        <v>23</v>
      </c>
      <c r="S1918" s="31">
        <v>1570.04</v>
      </c>
    </row>
    <row r="1919" spans="1:19" x14ac:dyDescent="0.35">
      <c r="A1919" s="52">
        <v>43561</v>
      </c>
      <c r="B1919" s="33" t="s">
        <v>3894</v>
      </c>
      <c r="C1919" t="s">
        <v>3895</v>
      </c>
      <c r="D1919" s="33" t="s">
        <v>24</v>
      </c>
      <c r="E1919" s="33" t="s">
        <v>52</v>
      </c>
      <c r="F1919" s="33" t="s">
        <v>29</v>
      </c>
      <c r="G1919" t="s">
        <v>6</v>
      </c>
      <c r="H1919" s="33" t="s">
        <v>32</v>
      </c>
      <c r="I1919" t="s">
        <v>46</v>
      </c>
      <c r="J1919" s="33" t="s">
        <v>34</v>
      </c>
      <c r="K1919" t="s">
        <v>42</v>
      </c>
      <c r="L1919" s="33" t="s">
        <v>46</v>
      </c>
      <c r="M1919">
        <v>213</v>
      </c>
      <c r="N1919" s="33">
        <v>8</v>
      </c>
      <c r="O1919" s="49">
        <v>0.19</v>
      </c>
      <c r="P1919" s="56">
        <f t="shared" si="29"/>
        <v>323.76</v>
      </c>
      <c r="Q1919">
        <v>1380.24</v>
      </c>
      <c r="R1919" s="58">
        <v>43</v>
      </c>
      <c r="S1919" s="31">
        <v>1423.24</v>
      </c>
    </row>
    <row r="1920" spans="1:19" x14ac:dyDescent="0.35">
      <c r="A1920" s="52">
        <v>44270</v>
      </c>
      <c r="B1920" s="33" t="s">
        <v>3896</v>
      </c>
      <c r="C1920" t="s">
        <v>3897</v>
      </c>
      <c r="D1920" s="33" t="s">
        <v>24</v>
      </c>
      <c r="E1920" s="33" t="s">
        <v>106</v>
      </c>
      <c r="F1920" s="33" t="s">
        <v>29</v>
      </c>
      <c r="G1920" t="s">
        <v>8</v>
      </c>
      <c r="H1920" s="33" t="s">
        <v>33</v>
      </c>
      <c r="I1920" t="s">
        <v>46</v>
      </c>
      <c r="J1920" s="33" t="s">
        <v>37</v>
      </c>
      <c r="K1920" t="s">
        <v>39</v>
      </c>
      <c r="L1920" s="33" t="s">
        <v>44</v>
      </c>
      <c r="M1920">
        <v>57</v>
      </c>
      <c r="N1920" s="33">
        <v>15</v>
      </c>
      <c r="O1920" s="49">
        <v>0.19</v>
      </c>
      <c r="P1920" s="56">
        <f t="shared" si="29"/>
        <v>162.45000000000002</v>
      </c>
      <c r="Q1920">
        <v>692.55000000000007</v>
      </c>
      <c r="R1920" s="58">
        <v>24</v>
      </c>
      <c r="S1920" s="31">
        <v>716.55000000000007</v>
      </c>
    </row>
    <row r="1921" spans="1:19" x14ac:dyDescent="0.35">
      <c r="A1921" s="52">
        <v>42768</v>
      </c>
      <c r="B1921" s="33" t="s">
        <v>3898</v>
      </c>
      <c r="C1921" t="s">
        <v>3899</v>
      </c>
      <c r="D1921" s="33" t="s">
        <v>26</v>
      </c>
      <c r="E1921" s="33" t="s">
        <v>78</v>
      </c>
      <c r="F1921" s="33" t="s">
        <v>27</v>
      </c>
      <c r="G1921" t="s">
        <v>13</v>
      </c>
      <c r="H1921" s="33" t="s">
        <v>30</v>
      </c>
      <c r="I1921" t="s">
        <v>45</v>
      </c>
      <c r="J1921" s="33" t="s">
        <v>34</v>
      </c>
      <c r="K1921" t="s">
        <v>40</v>
      </c>
      <c r="L1921" s="33" t="s">
        <v>45</v>
      </c>
      <c r="M1921">
        <v>202</v>
      </c>
      <c r="N1921" s="33">
        <v>6</v>
      </c>
      <c r="O1921" s="49">
        <v>0.12</v>
      </c>
      <c r="P1921" s="56">
        <f t="shared" si="29"/>
        <v>145.44</v>
      </c>
      <c r="Q1921">
        <v>1066.56</v>
      </c>
      <c r="R1921" s="58">
        <v>50</v>
      </c>
      <c r="S1921" s="31">
        <v>1116.56</v>
      </c>
    </row>
    <row r="1922" spans="1:19" x14ac:dyDescent="0.35">
      <c r="A1922" s="52">
        <v>43582</v>
      </c>
      <c r="B1922" s="33" t="s">
        <v>3900</v>
      </c>
      <c r="C1922" t="s">
        <v>3901</v>
      </c>
      <c r="D1922" s="33" t="s">
        <v>25</v>
      </c>
      <c r="E1922" s="33" t="s">
        <v>85</v>
      </c>
      <c r="F1922" s="33" t="s">
        <v>29</v>
      </c>
      <c r="G1922" t="s">
        <v>11</v>
      </c>
      <c r="H1922" s="33" t="s">
        <v>30</v>
      </c>
      <c r="I1922" t="s">
        <v>43</v>
      </c>
      <c r="J1922" s="33" t="s">
        <v>36</v>
      </c>
      <c r="K1922" t="s">
        <v>42</v>
      </c>
      <c r="L1922" s="33" t="s">
        <v>43</v>
      </c>
      <c r="M1922">
        <v>239</v>
      </c>
      <c r="N1922" s="33">
        <v>12</v>
      </c>
      <c r="O1922" s="49">
        <v>0.13</v>
      </c>
      <c r="P1922" s="56">
        <f t="shared" si="29"/>
        <v>372.84000000000003</v>
      </c>
      <c r="Q1922">
        <v>2495.16</v>
      </c>
      <c r="R1922" s="58">
        <v>38</v>
      </c>
      <c r="S1922" s="31">
        <v>2533.16</v>
      </c>
    </row>
    <row r="1923" spans="1:19" x14ac:dyDescent="0.35">
      <c r="A1923" s="52">
        <v>43459</v>
      </c>
      <c r="B1923" s="33" t="s">
        <v>3902</v>
      </c>
      <c r="C1923" t="s">
        <v>3903</v>
      </c>
      <c r="D1923" s="33" t="s">
        <v>26</v>
      </c>
      <c r="E1923" s="33" t="s">
        <v>52</v>
      </c>
      <c r="F1923" s="33" t="s">
        <v>27</v>
      </c>
      <c r="G1923" t="s">
        <v>6</v>
      </c>
      <c r="H1923" s="33" t="s">
        <v>30</v>
      </c>
      <c r="I1923" t="s">
        <v>46</v>
      </c>
      <c r="J1923" s="33" t="s">
        <v>36</v>
      </c>
      <c r="K1923" t="s">
        <v>41</v>
      </c>
      <c r="L1923" s="33" t="s">
        <v>43</v>
      </c>
      <c r="M1923">
        <v>458</v>
      </c>
      <c r="N1923" s="33">
        <v>6</v>
      </c>
      <c r="O1923" s="49">
        <v>0.09</v>
      </c>
      <c r="P1923" s="56">
        <f t="shared" ref="P1923:P1986" si="30">O1923*N1923*M1923</f>
        <v>247.32000000000002</v>
      </c>
      <c r="Q1923">
        <v>2500.6799999999998</v>
      </c>
      <c r="R1923" s="58">
        <v>43</v>
      </c>
      <c r="S1923" s="31">
        <v>2543.6799999999998</v>
      </c>
    </row>
    <row r="1924" spans="1:19" x14ac:dyDescent="0.35">
      <c r="A1924" s="52">
        <v>44039</v>
      </c>
      <c r="B1924" s="33" t="s">
        <v>3904</v>
      </c>
      <c r="C1924" t="s">
        <v>3905</v>
      </c>
      <c r="D1924" s="33" t="s">
        <v>25</v>
      </c>
      <c r="E1924" s="33" t="s">
        <v>85</v>
      </c>
      <c r="F1924" s="33" t="s">
        <v>27</v>
      </c>
      <c r="G1924" t="s">
        <v>11</v>
      </c>
      <c r="H1924" s="33" t="s">
        <v>30</v>
      </c>
      <c r="I1924" t="s">
        <v>43</v>
      </c>
      <c r="J1924" s="33" t="s">
        <v>36</v>
      </c>
      <c r="K1924" t="s">
        <v>39</v>
      </c>
      <c r="L1924" s="33" t="s">
        <v>44</v>
      </c>
      <c r="M1924">
        <v>327</v>
      </c>
      <c r="N1924" s="33">
        <v>15</v>
      </c>
      <c r="O1924" s="49">
        <v>0.2</v>
      </c>
      <c r="P1924" s="56">
        <f t="shared" si="30"/>
        <v>981</v>
      </c>
      <c r="Q1924">
        <v>3924</v>
      </c>
      <c r="R1924" s="58">
        <v>28</v>
      </c>
      <c r="S1924" s="31">
        <v>3952</v>
      </c>
    </row>
    <row r="1925" spans="1:19" x14ac:dyDescent="0.35">
      <c r="A1925" s="52">
        <v>43022</v>
      </c>
      <c r="B1925" s="33" t="s">
        <v>3906</v>
      </c>
      <c r="C1925" t="s">
        <v>3907</v>
      </c>
      <c r="D1925" s="33" t="s">
        <v>24</v>
      </c>
      <c r="E1925" s="33" t="s">
        <v>63</v>
      </c>
      <c r="F1925" s="33" t="s">
        <v>28</v>
      </c>
      <c r="G1925" t="s">
        <v>6</v>
      </c>
      <c r="H1925" s="33" t="s">
        <v>33</v>
      </c>
      <c r="I1925" t="s">
        <v>48</v>
      </c>
      <c r="J1925" s="33" t="s">
        <v>37</v>
      </c>
      <c r="K1925" t="s">
        <v>40</v>
      </c>
      <c r="L1925" s="33" t="s">
        <v>46</v>
      </c>
      <c r="M1925">
        <v>82</v>
      </c>
      <c r="N1925" s="33">
        <v>20</v>
      </c>
      <c r="O1925" s="49">
        <v>0.18</v>
      </c>
      <c r="P1925" s="56">
        <f t="shared" si="30"/>
        <v>295.2</v>
      </c>
      <c r="Q1925">
        <v>1344.8000000000002</v>
      </c>
      <c r="R1925" s="58">
        <v>36</v>
      </c>
      <c r="S1925" s="31">
        <v>1380.8000000000002</v>
      </c>
    </row>
    <row r="1926" spans="1:19" x14ac:dyDescent="0.35">
      <c r="A1926" s="52">
        <v>44258</v>
      </c>
      <c r="B1926" s="33" t="s">
        <v>3908</v>
      </c>
      <c r="C1926" t="s">
        <v>3909</v>
      </c>
      <c r="D1926" s="33" t="s">
        <v>24</v>
      </c>
      <c r="E1926" s="33" t="s">
        <v>73</v>
      </c>
      <c r="F1926" s="33" t="s">
        <v>27</v>
      </c>
      <c r="G1926" t="s">
        <v>7</v>
      </c>
      <c r="H1926" s="33" t="s">
        <v>32</v>
      </c>
      <c r="I1926" t="s">
        <v>48</v>
      </c>
      <c r="J1926" s="33" t="s">
        <v>35</v>
      </c>
      <c r="K1926" t="s">
        <v>41</v>
      </c>
      <c r="L1926" s="33" t="s">
        <v>45</v>
      </c>
      <c r="M1926">
        <v>1031</v>
      </c>
      <c r="N1926" s="33">
        <v>8</v>
      </c>
      <c r="O1926" s="49">
        <v>0.1</v>
      </c>
      <c r="P1926" s="56">
        <f t="shared" si="30"/>
        <v>824.80000000000007</v>
      </c>
      <c r="Q1926">
        <v>7423.2</v>
      </c>
      <c r="R1926" s="58">
        <v>37</v>
      </c>
      <c r="S1926" s="31">
        <v>7460.2</v>
      </c>
    </row>
    <row r="1927" spans="1:19" x14ac:dyDescent="0.35">
      <c r="A1927" s="52">
        <v>43262</v>
      </c>
      <c r="B1927" s="33" t="s">
        <v>3910</v>
      </c>
      <c r="C1927" t="s">
        <v>3911</v>
      </c>
      <c r="D1927" s="33" t="s">
        <v>25</v>
      </c>
      <c r="E1927" s="33" t="s">
        <v>55</v>
      </c>
      <c r="F1927" s="33" t="s">
        <v>27</v>
      </c>
      <c r="G1927" t="s">
        <v>6</v>
      </c>
      <c r="H1927" s="33" t="s">
        <v>33</v>
      </c>
      <c r="I1927" t="s">
        <v>47</v>
      </c>
      <c r="J1927" s="33" t="s">
        <v>36</v>
      </c>
      <c r="K1927" t="s">
        <v>42</v>
      </c>
      <c r="L1927" s="33" t="s">
        <v>45</v>
      </c>
      <c r="M1927">
        <v>252</v>
      </c>
      <c r="N1927" s="33">
        <v>9</v>
      </c>
      <c r="O1927" s="49">
        <v>0.11</v>
      </c>
      <c r="P1927" s="56">
        <f t="shared" si="30"/>
        <v>249.48</v>
      </c>
      <c r="Q1927">
        <v>2018.52</v>
      </c>
      <c r="R1927" s="58">
        <v>46</v>
      </c>
      <c r="S1927" s="31">
        <v>2064.52</v>
      </c>
    </row>
    <row r="1928" spans="1:19" x14ac:dyDescent="0.35">
      <c r="A1928" s="52">
        <v>43940</v>
      </c>
      <c r="B1928" s="33" t="s">
        <v>3912</v>
      </c>
      <c r="C1928" t="s">
        <v>3913</v>
      </c>
      <c r="D1928" s="33" t="s">
        <v>24</v>
      </c>
      <c r="E1928" s="33" t="s">
        <v>68</v>
      </c>
      <c r="F1928" s="33" t="s">
        <v>28</v>
      </c>
      <c r="G1928" t="s">
        <v>7</v>
      </c>
      <c r="H1928" s="33" t="s">
        <v>32</v>
      </c>
      <c r="I1928" t="s">
        <v>48</v>
      </c>
      <c r="J1928" s="33" t="s">
        <v>35</v>
      </c>
      <c r="K1928" t="s">
        <v>42</v>
      </c>
      <c r="L1928" s="33" t="s">
        <v>46</v>
      </c>
      <c r="M1928">
        <v>929</v>
      </c>
      <c r="N1928" s="33">
        <v>6</v>
      </c>
      <c r="O1928" s="49">
        <v>0.14000000000000001</v>
      </c>
      <c r="P1928" s="56">
        <f t="shared" si="30"/>
        <v>780.36000000000013</v>
      </c>
      <c r="Q1928">
        <v>4793.6400000000003</v>
      </c>
      <c r="R1928" s="58">
        <v>27</v>
      </c>
      <c r="S1928" s="31">
        <v>4820.6400000000003</v>
      </c>
    </row>
    <row r="1929" spans="1:19" x14ac:dyDescent="0.35">
      <c r="A1929" s="52">
        <v>43790</v>
      </c>
      <c r="B1929" s="33" t="s">
        <v>3914</v>
      </c>
      <c r="C1929" t="s">
        <v>3915</v>
      </c>
      <c r="D1929" s="33" t="s">
        <v>24</v>
      </c>
      <c r="E1929" s="33" t="s">
        <v>73</v>
      </c>
      <c r="F1929" s="33" t="s">
        <v>27</v>
      </c>
      <c r="G1929" t="s">
        <v>11</v>
      </c>
      <c r="H1929" s="33" t="s">
        <v>30</v>
      </c>
      <c r="I1929" t="s">
        <v>46</v>
      </c>
      <c r="J1929" s="33" t="s">
        <v>37</v>
      </c>
      <c r="K1929" t="s">
        <v>40</v>
      </c>
      <c r="L1929" s="33" t="s">
        <v>44</v>
      </c>
      <c r="M1929">
        <v>72</v>
      </c>
      <c r="N1929" s="33">
        <v>20</v>
      </c>
      <c r="O1929" s="49">
        <v>0.18</v>
      </c>
      <c r="P1929" s="56">
        <f t="shared" si="30"/>
        <v>259.2</v>
      </c>
      <c r="Q1929">
        <v>1180.8000000000002</v>
      </c>
      <c r="R1929" s="58">
        <v>33</v>
      </c>
      <c r="S1929" s="31">
        <v>1213.8000000000002</v>
      </c>
    </row>
    <row r="1930" spans="1:19" x14ac:dyDescent="0.35">
      <c r="A1930" s="52">
        <v>43103</v>
      </c>
      <c r="B1930" s="33" t="s">
        <v>3916</v>
      </c>
      <c r="C1930" t="s">
        <v>3917</v>
      </c>
      <c r="D1930" s="33" t="s">
        <v>24</v>
      </c>
      <c r="E1930" s="33" t="s">
        <v>52</v>
      </c>
      <c r="F1930" s="33" t="s">
        <v>27</v>
      </c>
      <c r="G1930" t="s">
        <v>11</v>
      </c>
      <c r="H1930" s="33" t="s">
        <v>32</v>
      </c>
      <c r="I1930" t="s">
        <v>44</v>
      </c>
      <c r="J1930" s="33" t="s">
        <v>38</v>
      </c>
      <c r="K1930" t="s">
        <v>42</v>
      </c>
      <c r="L1930" s="33" t="s">
        <v>43</v>
      </c>
      <c r="M1930">
        <v>14</v>
      </c>
      <c r="N1930" s="33">
        <v>32</v>
      </c>
      <c r="O1930" s="49">
        <v>0.18</v>
      </c>
      <c r="P1930" s="56">
        <f t="shared" si="30"/>
        <v>80.64</v>
      </c>
      <c r="Q1930">
        <v>367.36</v>
      </c>
      <c r="R1930" s="58">
        <v>42</v>
      </c>
      <c r="S1930" s="31">
        <v>409.36</v>
      </c>
    </row>
    <row r="1931" spans="1:19" x14ac:dyDescent="0.35">
      <c r="A1931" s="52">
        <v>44226</v>
      </c>
      <c r="B1931" s="33" t="s">
        <v>3918</v>
      </c>
      <c r="C1931" t="s">
        <v>3919</v>
      </c>
      <c r="D1931" s="33" t="s">
        <v>24</v>
      </c>
      <c r="E1931" s="33" t="s">
        <v>78</v>
      </c>
      <c r="F1931" s="33" t="s">
        <v>27</v>
      </c>
      <c r="G1931" t="s">
        <v>7</v>
      </c>
      <c r="H1931" s="33" t="s">
        <v>30</v>
      </c>
      <c r="I1931" t="s">
        <v>45</v>
      </c>
      <c r="J1931" s="33" t="s">
        <v>35</v>
      </c>
      <c r="K1931" t="s">
        <v>41</v>
      </c>
      <c r="L1931" s="33" t="s">
        <v>45</v>
      </c>
      <c r="M1931">
        <v>1150</v>
      </c>
      <c r="N1931" s="33">
        <v>10</v>
      </c>
      <c r="O1931" s="49">
        <v>0.2</v>
      </c>
      <c r="P1931" s="56">
        <f t="shared" si="30"/>
        <v>2300</v>
      </c>
      <c r="Q1931">
        <v>9200</v>
      </c>
      <c r="R1931" s="58">
        <v>38</v>
      </c>
      <c r="S1931" s="31">
        <v>9238</v>
      </c>
    </row>
    <row r="1932" spans="1:19" x14ac:dyDescent="0.35">
      <c r="A1932" s="52">
        <v>43103</v>
      </c>
      <c r="B1932" s="33" t="s">
        <v>3920</v>
      </c>
      <c r="C1932" t="s">
        <v>3921</v>
      </c>
      <c r="D1932" s="33" t="s">
        <v>26</v>
      </c>
      <c r="E1932" s="33" t="s">
        <v>78</v>
      </c>
      <c r="F1932" s="33" t="s">
        <v>29</v>
      </c>
      <c r="G1932" t="s">
        <v>10</v>
      </c>
      <c r="H1932" s="33" t="s">
        <v>30</v>
      </c>
      <c r="I1932" t="s">
        <v>43</v>
      </c>
      <c r="J1932" s="33" t="s">
        <v>36</v>
      </c>
      <c r="K1932" t="s">
        <v>41</v>
      </c>
      <c r="L1932" s="33" t="s">
        <v>46</v>
      </c>
      <c r="M1932">
        <v>210</v>
      </c>
      <c r="N1932" s="33">
        <v>15</v>
      </c>
      <c r="O1932" s="49">
        <v>0.17</v>
      </c>
      <c r="P1932" s="56">
        <f t="shared" si="30"/>
        <v>535.5</v>
      </c>
      <c r="Q1932">
        <v>2614.5</v>
      </c>
      <c r="R1932" s="58">
        <v>24</v>
      </c>
      <c r="S1932" s="31">
        <v>2638.5</v>
      </c>
    </row>
    <row r="1933" spans="1:19" x14ac:dyDescent="0.35">
      <c r="A1933" s="52">
        <v>44196</v>
      </c>
      <c r="B1933" s="33" t="s">
        <v>3922</v>
      </c>
      <c r="C1933" t="s">
        <v>3923</v>
      </c>
      <c r="D1933" s="33" t="s">
        <v>24</v>
      </c>
      <c r="E1933" s="33" t="s">
        <v>115</v>
      </c>
      <c r="F1933" s="33" t="s">
        <v>27</v>
      </c>
      <c r="G1933" t="s">
        <v>10</v>
      </c>
      <c r="H1933" s="33" t="s">
        <v>30</v>
      </c>
      <c r="I1933" t="s">
        <v>46</v>
      </c>
      <c r="J1933" s="33" t="s">
        <v>36</v>
      </c>
      <c r="K1933" t="s">
        <v>42</v>
      </c>
      <c r="L1933" s="33" t="s">
        <v>43</v>
      </c>
      <c r="M1933">
        <v>406</v>
      </c>
      <c r="N1933" s="33">
        <v>6</v>
      </c>
      <c r="O1933" s="49">
        <v>0.12</v>
      </c>
      <c r="P1933" s="56">
        <f t="shared" si="30"/>
        <v>292.32</v>
      </c>
      <c r="Q1933">
        <v>2143.6800000000003</v>
      </c>
      <c r="R1933" s="58">
        <v>41</v>
      </c>
      <c r="S1933" s="31">
        <v>2184.6800000000003</v>
      </c>
    </row>
    <row r="1934" spans="1:19" x14ac:dyDescent="0.35">
      <c r="A1934" s="52">
        <v>43387</v>
      </c>
      <c r="B1934" s="33" t="s">
        <v>3924</v>
      </c>
      <c r="C1934" t="s">
        <v>3925</v>
      </c>
      <c r="D1934" s="33" t="s">
        <v>24</v>
      </c>
      <c r="E1934" s="33" t="s">
        <v>106</v>
      </c>
      <c r="F1934" s="33" t="s">
        <v>28</v>
      </c>
      <c r="G1934" t="s">
        <v>6</v>
      </c>
      <c r="H1934" s="33" t="s">
        <v>31</v>
      </c>
      <c r="I1934" t="s">
        <v>44</v>
      </c>
      <c r="J1934" s="33" t="s">
        <v>36</v>
      </c>
      <c r="K1934" t="s">
        <v>42</v>
      </c>
      <c r="L1934" s="33" t="s">
        <v>43</v>
      </c>
      <c r="M1934">
        <v>352</v>
      </c>
      <c r="N1934" s="33">
        <v>9</v>
      </c>
      <c r="O1934" s="49">
        <v>0.17</v>
      </c>
      <c r="P1934" s="56">
        <f t="shared" si="30"/>
        <v>538.56000000000006</v>
      </c>
      <c r="Q1934">
        <v>2629.44</v>
      </c>
      <c r="R1934" s="58">
        <v>45</v>
      </c>
      <c r="S1934" s="31">
        <v>2674.44</v>
      </c>
    </row>
    <row r="1935" spans="1:19" x14ac:dyDescent="0.35">
      <c r="A1935" s="52">
        <v>42931</v>
      </c>
      <c r="B1935" s="33" t="s">
        <v>3926</v>
      </c>
      <c r="C1935" t="s">
        <v>3927</v>
      </c>
      <c r="D1935" s="33" t="s">
        <v>25</v>
      </c>
      <c r="E1935" s="33" t="s">
        <v>106</v>
      </c>
      <c r="F1935" s="33" t="s">
        <v>28</v>
      </c>
      <c r="G1935" t="s">
        <v>9</v>
      </c>
      <c r="H1935" s="33" t="s">
        <v>32</v>
      </c>
      <c r="I1935" t="s">
        <v>47</v>
      </c>
      <c r="J1935" s="33" t="s">
        <v>38</v>
      </c>
      <c r="K1935" t="s">
        <v>42</v>
      </c>
      <c r="L1935" s="33" t="s">
        <v>46</v>
      </c>
      <c r="M1935">
        <v>13</v>
      </c>
      <c r="N1935" s="33">
        <v>40</v>
      </c>
      <c r="O1935" s="49">
        <v>0.11</v>
      </c>
      <c r="P1935" s="56">
        <f t="shared" si="30"/>
        <v>57.2</v>
      </c>
      <c r="Q1935">
        <v>462.8</v>
      </c>
      <c r="R1935" s="58">
        <v>44</v>
      </c>
      <c r="S1935" s="31">
        <v>506.8</v>
      </c>
    </row>
    <row r="1936" spans="1:19" x14ac:dyDescent="0.35">
      <c r="A1936" s="52">
        <v>44264</v>
      </c>
      <c r="B1936" s="33" t="s">
        <v>3928</v>
      </c>
      <c r="C1936" t="s">
        <v>3929</v>
      </c>
      <c r="D1936" s="33" t="s">
        <v>24</v>
      </c>
      <c r="E1936" s="33" t="s">
        <v>63</v>
      </c>
      <c r="F1936" s="33" t="s">
        <v>28</v>
      </c>
      <c r="G1936" t="s">
        <v>13</v>
      </c>
      <c r="H1936" s="33" t="s">
        <v>30</v>
      </c>
      <c r="I1936" t="s">
        <v>44</v>
      </c>
      <c r="J1936" s="33" t="s">
        <v>36</v>
      </c>
      <c r="K1936" t="s">
        <v>42</v>
      </c>
      <c r="L1936" s="33" t="s">
        <v>46</v>
      </c>
      <c r="M1936">
        <v>354</v>
      </c>
      <c r="N1936" s="33">
        <v>6</v>
      </c>
      <c r="O1936" s="49">
        <v>0.09</v>
      </c>
      <c r="P1936" s="56">
        <f t="shared" si="30"/>
        <v>191.16000000000003</v>
      </c>
      <c r="Q1936">
        <v>1932.84</v>
      </c>
      <c r="R1936" s="58">
        <v>38</v>
      </c>
      <c r="S1936" s="31">
        <v>1970.84</v>
      </c>
    </row>
    <row r="1937" spans="1:19" x14ac:dyDescent="0.35">
      <c r="A1937" s="52">
        <v>42502</v>
      </c>
      <c r="B1937" s="33" t="s">
        <v>3930</v>
      </c>
      <c r="C1937" t="s">
        <v>3931</v>
      </c>
      <c r="D1937" s="33" t="s">
        <v>24</v>
      </c>
      <c r="E1937" s="33" t="s">
        <v>55</v>
      </c>
      <c r="F1937" s="33" t="s">
        <v>28</v>
      </c>
      <c r="G1937" t="s">
        <v>10</v>
      </c>
      <c r="H1937" s="33" t="s">
        <v>31</v>
      </c>
      <c r="I1937" t="s">
        <v>44</v>
      </c>
      <c r="J1937" s="33" t="s">
        <v>36</v>
      </c>
      <c r="K1937" t="s">
        <v>40</v>
      </c>
      <c r="L1937" s="33" t="s">
        <v>43</v>
      </c>
      <c r="M1937">
        <v>246</v>
      </c>
      <c r="N1937" s="33">
        <v>9</v>
      </c>
      <c r="O1937" s="49">
        <v>0.09</v>
      </c>
      <c r="P1937" s="56">
        <f t="shared" si="30"/>
        <v>199.26</v>
      </c>
      <c r="Q1937">
        <v>2014.7399999999998</v>
      </c>
      <c r="R1937" s="58">
        <v>40</v>
      </c>
      <c r="S1937" s="31">
        <v>2054.7399999999998</v>
      </c>
    </row>
    <row r="1938" spans="1:19" x14ac:dyDescent="0.35">
      <c r="A1938" s="52">
        <v>42400</v>
      </c>
      <c r="B1938" s="33" t="s">
        <v>3932</v>
      </c>
      <c r="C1938" t="s">
        <v>3933</v>
      </c>
      <c r="D1938" s="33" t="s">
        <v>24</v>
      </c>
      <c r="E1938" s="33" t="s">
        <v>115</v>
      </c>
      <c r="F1938" s="33" t="s">
        <v>29</v>
      </c>
      <c r="G1938" t="s">
        <v>12</v>
      </c>
      <c r="H1938" s="33" t="s">
        <v>33</v>
      </c>
      <c r="I1938" t="s">
        <v>47</v>
      </c>
      <c r="J1938" s="33" t="s">
        <v>35</v>
      </c>
      <c r="K1938" t="s">
        <v>42</v>
      </c>
      <c r="L1938" s="33" t="s">
        <v>43</v>
      </c>
      <c r="M1938">
        <v>874</v>
      </c>
      <c r="N1938" s="33">
        <v>4</v>
      </c>
      <c r="O1938" s="49">
        <v>0.19</v>
      </c>
      <c r="P1938" s="56">
        <f t="shared" si="30"/>
        <v>664.24</v>
      </c>
      <c r="Q1938">
        <v>2831.76</v>
      </c>
      <c r="R1938" s="58">
        <v>24</v>
      </c>
      <c r="S1938" s="31">
        <v>2855.76</v>
      </c>
    </row>
    <row r="1939" spans="1:19" x14ac:dyDescent="0.35">
      <c r="A1939" s="52">
        <v>42178</v>
      </c>
      <c r="B1939" s="33" t="s">
        <v>3934</v>
      </c>
      <c r="C1939" t="s">
        <v>3935</v>
      </c>
      <c r="D1939" s="33" t="s">
        <v>26</v>
      </c>
      <c r="E1939" s="33" t="s">
        <v>78</v>
      </c>
      <c r="F1939" s="33" t="s">
        <v>27</v>
      </c>
      <c r="G1939" t="s">
        <v>10</v>
      </c>
      <c r="H1939" s="33" t="s">
        <v>31</v>
      </c>
      <c r="I1939" t="s">
        <v>46</v>
      </c>
      <c r="J1939" s="33" t="s">
        <v>36</v>
      </c>
      <c r="K1939" t="s">
        <v>42</v>
      </c>
      <c r="L1939" s="33" t="s">
        <v>46</v>
      </c>
      <c r="M1939">
        <v>215</v>
      </c>
      <c r="N1939" s="33">
        <v>15</v>
      </c>
      <c r="O1939" s="49">
        <v>0.13</v>
      </c>
      <c r="P1939" s="56">
        <f t="shared" si="30"/>
        <v>419.25000000000006</v>
      </c>
      <c r="Q1939">
        <v>2805.75</v>
      </c>
      <c r="R1939" s="58">
        <v>46</v>
      </c>
      <c r="S1939" s="31">
        <v>2851.75</v>
      </c>
    </row>
    <row r="1940" spans="1:19" x14ac:dyDescent="0.35">
      <c r="A1940" s="52">
        <v>44604</v>
      </c>
      <c r="B1940" s="33" t="s">
        <v>3936</v>
      </c>
      <c r="C1940" t="s">
        <v>3937</v>
      </c>
      <c r="D1940" s="33" t="s">
        <v>25</v>
      </c>
      <c r="E1940" s="33" t="s">
        <v>52</v>
      </c>
      <c r="F1940" s="33" t="s">
        <v>28</v>
      </c>
      <c r="G1940" t="s">
        <v>9</v>
      </c>
      <c r="H1940" s="33" t="s">
        <v>30</v>
      </c>
      <c r="I1940" t="s">
        <v>46</v>
      </c>
      <c r="J1940" s="33" t="s">
        <v>37</v>
      </c>
      <c r="K1940" t="s">
        <v>40</v>
      </c>
      <c r="L1940" s="33" t="s">
        <v>45</v>
      </c>
      <c r="M1940">
        <v>63</v>
      </c>
      <c r="N1940" s="33">
        <v>10</v>
      </c>
      <c r="O1940" s="49">
        <v>0.1</v>
      </c>
      <c r="P1940" s="56">
        <f t="shared" si="30"/>
        <v>63</v>
      </c>
      <c r="Q1940">
        <v>567</v>
      </c>
      <c r="R1940" s="58">
        <v>32</v>
      </c>
      <c r="S1940" s="31">
        <v>599</v>
      </c>
    </row>
    <row r="1941" spans="1:19" x14ac:dyDescent="0.35">
      <c r="A1941" s="52">
        <v>44428</v>
      </c>
      <c r="B1941" s="33" t="s">
        <v>3938</v>
      </c>
      <c r="C1941" t="s">
        <v>3939</v>
      </c>
      <c r="D1941" s="33" t="s">
        <v>24</v>
      </c>
      <c r="E1941" s="33" t="s">
        <v>73</v>
      </c>
      <c r="F1941" s="33" t="s">
        <v>29</v>
      </c>
      <c r="G1941" t="s">
        <v>13</v>
      </c>
      <c r="H1941" s="33" t="s">
        <v>33</v>
      </c>
      <c r="I1941" t="s">
        <v>43</v>
      </c>
      <c r="J1941" s="33" t="s">
        <v>38</v>
      </c>
      <c r="K1941" t="s">
        <v>39</v>
      </c>
      <c r="L1941" s="33" t="s">
        <v>46</v>
      </c>
      <c r="M1941">
        <v>14</v>
      </c>
      <c r="N1941" s="33">
        <v>40</v>
      </c>
      <c r="O1941" s="49">
        <v>0.14000000000000001</v>
      </c>
      <c r="P1941" s="56">
        <f t="shared" si="30"/>
        <v>78.400000000000006</v>
      </c>
      <c r="Q1941">
        <v>481.59999999999997</v>
      </c>
      <c r="R1941" s="58">
        <v>40</v>
      </c>
      <c r="S1941" s="31">
        <v>521.59999999999991</v>
      </c>
    </row>
    <row r="1942" spans="1:19" x14ac:dyDescent="0.35">
      <c r="A1942" s="52">
        <v>42359</v>
      </c>
      <c r="B1942" s="33" t="s">
        <v>3940</v>
      </c>
      <c r="C1942" t="s">
        <v>3941</v>
      </c>
      <c r="D1942" s="33" t="s">
        <v>26</v>
      </c>
      <c r="E1942" s="33" t="s">
        <v>115</v>
      </c>
      <c r="F1942" s="33" t="s">
        <v>29</v>
      </c>
      <c r="G1942" t="s">
        <v>11</v>
      </c>
      <c r="H1942" s="33" t="s">
        <v>32</v>
      </c>
      <c r="I1942" t="s">
        <v>44</v>
      </c>
      <c r="J1942" s="33" t="s">
        <v>37</v>
      </c>
      <c r="K1942" t="s">
        <v>42</v>
      </c>
      <c r="L1942" s="33" t="s">
        <v>45</v>
      </c>
      <c r="M1942">
        <v>69</v>
      </c>
      <c r="N1942" s="33">
        <v>15</v>
      </c>
      <c r="O1942" s="49">
        <v>0.2</v>
      </c>
      <c r="P1942" s="56">
        <f t="shared" si="30"/>
        <v>207</v>
      </c>
      <c r="Q1942">
        <v>828</v>
      </c>
      <c r="R1942" s="58">
        <v>28</v>
      </c>
      <c r="S1942" s="31">
        <v>856</v>
      </c>
    </row>
    <row r="1943" spans="1:19" x14ac:dyDescent="0.35">
      <c r="A1943" s="52">
        <v>44341</v>
      </c>
      <c r="B1943" s="33" t="s">
        <v>3942</v>
      </c>
      <c r="C1943" t="s">
        <v>3943</v>
      </c>
      <c r="D1943" s="33" t="s">
        <v>26</v>
      </c>
      <c r="E1943" s="33" t="s">
        <v>55</v>
      </c>
      <c r="F1943" s="33" t="s">
        <v>28</v>
      </c>
      <c r="G1943" t="s">
        <v>11</v>
      </c>
      <c r="H1943" s="33" t="s">
        <v>33</v>
      </c>
      <c r="I1943" t="s">
        <v>43</v>
      </c>
      <c r="J1943" s="33" t="s">
        <v>36</v>
      </c>
      <c r="K1943" t="s">
        <v>42</v>
      </c>
      <c r="L1943" s="33" t="s">
        <v>43</v>
      </c>
      <c r="M1943">
        <v>353</v>
      </c>
      <c r="N1943" s="33">
        <v>9</v>
      </c>
      <c r="O1943" s="49">
        <v>0.18</v>
      </c>
      <c r="P1943" s="56">
        <f t="shared" si="30"/>
        <v>571.86</v>
      </c>
      <c r="Q1943">
        <v>2605.1400000000003</v>
      </c>
      <c r="R1943" s="58">
        <v>32</v>
      </c>
      <c r="S1943" s="31">
        <v>2637.1400000000003</v>
      </c>
    </row>
    <row r="1944" spans="1:19" x14ac:dyDescent="0.35">
      <c r="A1944" s="52">
        <v>44364</v>
      </c>
      <c r="B1944" s="33" t="s">
        <v>3944</v>
      </c>
      <c r="C1944" t="s">
        <v>3945</v>
      </c>
      <c r="D1944" s="33" t="s">
        <v>25</v>
      </c>
      <c r="E1944" s="33" t="s">
        <v>68</v>
      </c>
      <c r="F1944" s="33" t="s">
        <v>29</v>
      </c>
      <c r="G1944" t="s">
        <v>7</v>
      </c>
      <c r="H1944" s="33" t="s">
        <v>33</v>
      </c>
      <c r="I1944" t="s">
        <v>45</v>
      </c>
      <c r="J1944" s="33" t="s">
        <v>38</v>
      </c>
      <c r="K1944" t="s">
        <v>39</v>
      </c>
      <c r="L1944" s="33" t="s">
        <v>43</v>
      </c>
      <c r="M1944">
        <v>13</v>
      </c>
      <c r="N1944" s="33">
        <v>40</v>
      </c>
      <c r="O1944" s="49">
        <v>0.08</v>
      </c>
      <c r="P1944" s="56">
        <f t="shared" si="30"/>
        <v>41.6</v>
      </c>
      <c r="Q1944">
        <v>478.40000000000003</v>
      </c>
      <c r="R1944" s="58">
        <v>22</v>
      </c>
      <c r="S1944" s="31">
        <v>500.40000000000003</v>
      </c>
    </row>
    <row r="1945" spans="1:19" x14ac:dyDescent="0.35">
      <c r="A1945" s="52">
        <v>42969</v>
      </c>
      <c r="B1945" s="33" t="s">
        <v>3946</v>
      </c>
      <c r="C1945" t="s">
        <v>3947</v>
      </c>
      <c r="D1945" s="33" t="s">
        <v>25</v>
      </c>
      <c r="E1945" s="33" t="s">
        <v>78</v>
      </c>
      <c r="F1945" s="33" t="s">
        <v>27</v>
      </c>
      <c r="G1945" t="s">
        <v>9</v>
      </c>
      <c r="H1945" s="33" t="s">
        <v>31</v>
      </c>
      <c r="I1945" t="s">
        <v>46</v>
      </c>
      <c r="J1945" s="33" t="s">
        <v>37</v>
      </c>
      <c r="K1945" t="s">
        <v>39</v>
      </c>
      <c r="L1945" s="33" t="s">
        <v>43</v>
      </c>
      <c r="M1945">
        <v>94</v>
      </c>
      <c r="N1945" s="33">
        <v>10</v>
      </c>
      <c r="O1945" s="49">
        <v>0.16</v>
      </c>
      <c r="P1945" s="56">
        <f t="shared" si="30"/>
        <v>150.4</v>
      </c>
      <c r="Q1945">
        <v>789.6</v>
      </c>
      <c r="R1945" s="58">
        <v>50</v>
      </c>
      <c r="S1945" s="31">
        <v>839.6</v>
      </c>
    </row>
    <row r="1946" spans="1:19" x14ac:dyDescent="0.35">
      <c r="A1946" s="52">
        <v>43849</v>
      </c>
      <c r="B1946" s="33" t="s">
        <v>3948</v>
      </c>
      <c r="C1946" t="s">
        <v>3949</v>
      </c>
      <c r="D1946" s="33" t="s">
        <v>26</v>
      </c>
      <c r="E1946" s="33" t="s">
        <v>85</v>
      </c>
      <c r="F1946" s="33" t="s">
        <v>27</v>
      </c>
      <c r="G1946" t="s">
        <v>12</v>
      </c>
      <c r="H1946" s="33" t="s">
        <v>32</v>
      </c>
      <c r="I1946" t="s">
        <v>43</v>
      </c>
      <c r="J1946" s="33" t="s">
        <v>38</v>
      </c>
      <c r="K1946" t="s">
        <v>41</v>
      </c>
      <c r="L1946" s="33" t="s">
        <v>45</v>
      </c>
      <c r="M1946">
        <v>14</v>
      </c>
      <c r="N1946" s="33">
        <v>16</v>
      </c>
      <c r="O1946" s="49">
        <v>0.08</v>
      </c>
      <c r="P1946" s="56">
        <f t="shared" si="30"/>
        <v>17.920000000000002</v>
      </c>
      <c r="Q1946">
        <v>206.08</v>
      </c>
      <c r="R1946" s="58">
        <v>22</v>
      </c>
      <c r="S1946" s="31">
        <v>228.08</v>
      </c>
    </row>
    <row r="1947" spans="1:19" x14ac:dyDescent="0.35">
      <c r="A1947" s="52">
        <v>42420</v>
      </c>
      <c r="B1947" s="33" t="s">
        <v>3950</v>
      </c>
      <c r="C1947" t="s">
        <v>3951</v>
      </c>
      <c r="D1947" s="33" t="s">
        <v>26</v>
      </c>
      <c r="E1947" s="33" t="s">
        <v>68</v>
      </c>
      <c r="F1947" s="33" t="s">
        <v>27</v>
      </c>
      <c r="G1947" t="s">
        <v>7</v>
      </c>
      <c r="H1947" s="33" t="s">
        <v>30</v>
      </c>
      <c r="I1947" t="s">
        <v>43</v>
      </c>
      <c r="J1947" s="33" t="s">
        <v>37</v>
      </c>
      <c r="K1947" t="s">
        <v>42</v>
      </c>
      <c r="L1947" s="33" t="s">
        <v>44</v>
      </c>
      <c r="M1947">
        <v>45</v>
      </c>
      <c r="N1947" s="33">
        <v>10</v>
      </c>
      <c r="O1947" s="49">
        <v>0.2</v>
      </c>
      <c r="P1947" s="56">
        <f t="shared" si="30"/>
        <v>90</v>
      </c>
      <c r="Q1947">
        <v>360</v>
      </c>
      <c r="R1947" s="58">
        <v>33</v>
      </c>
      <c r="S1947" s="31">
        <v>393</v>
      </c>
    </row>
    <row r="1948" spans="1:19" x14ac:dyDescent="0.35">
      <c r="A1948" s="52">
        <v>42907</v>
      </c>
      <c r="B1948" s="33" t="s">
        <v>3952</v>
      </c>
      <c r="C1948" t="s">
        <v>3953</v>
      </c>
      <c r="D1948" s="33" t="s">
        <v>24</v>
      </c>
      <c r="E1948" s="33" t="s">
        <v>73</v>
      </c>
      <c r="F1948" s="33" t="s">
        <v>28</v>
      </c>
      <c r="G1948" t="s">
        <v>7</v>
      </c>
      <c r="H1948" s="33" t="s">
        <v>30</v>
      </c>
      <c r="I1948" t="s">
        <v>46</v>
      </c>
      <c r="J1948" s="33" t="s">
        <v>37</v>
      </c>
      <c r="K1948" t="s">
        <v>39</v>
      </c>
      <c r="L1948" s="33" t="s">
        <v>44</v>
      </c>
      <c r="M1948">
        <v>88</v>
      </c>
      <c r="N1948" s="33">
        <v>10</v>
      </c>
      <c r="O1948" s="49">
        <v>0.14000000000000001</v>
      </c>
      <c r="P1948" s="56">
        <f t="shared" si="30"/>
        <v>123.20000000000002</v>
      </c>
      <c r="Q1948">
        <v>756.8</v>
      </c>
      <c r="R1948" s="58">
        <v>44</v>
      </c>
      <c r="S1948" s="31">
        <v>800.8</v>
      </c>
    </row>
    <row r="1949" spans="1:19" x14ac:dyDescent="0.35">
      <c r="A1949" s="52">
        <v>43605</v>
      </c>
      <c r="B1949" s="33" t="s">
        <v>3954</v>
      </c>
      <c r="C1949" t="s">
        <v>3955</v>
      </c>
      <c r="D1949" s="33" t="s">
        <v>26</v>
      </c>
      <c r="E1949" s="33" t="s">
        <v>106</v>
      </c>
      <c r="F1949" s="33" t="s">
        <v>27</v>
      </c>
      <c r="G1949" t="s">
        <v>9</v>
      </c>
      <c r="H1949" s="33" t="s">
        <v>32</v>
      </c>
      <c r="I1949" t="s">
        <v>43</v>
      </c>
      <c r="J1949" s="33" t="s">
        <v>37</v>
      </c>
      <c r="K1949" t="s">
        <v>40</v>
      </c>
      <c r="L1949" s="33" t="s">
        <v>45</v>
      </c>
      <c r="M1949">
        <v>94</v>
      </c>
      <c r="N1949" s="33">
        <v>25</v>
      </c>
      <c r="O1949" s="49">
        <v>0.13</v>
      </c>
      <c r="P1949" s="56">
        <f t="shared" si="30"/>
        <v>305.5</v>
      </c>
      <c r="Q1949">
        <v>2044.5</v>
      </c>
      <c r="R1949" s="58">
        <v>26</v>
      </c>
      <c r="S1949" s="31">
        <v>2070.5</v>
      </c>
    </row>
    <row r="1950" spans="1:19" x14ac:dyDescent="0.35">
      <c r="A1950" s="52">
        <v>43064</v>
      </c>
      <c r="B1950" s="33" t="s">
        <v>3956</v>
      </c>
      <c r="C1950" t="s">
        <v>3957</v>
      </c>
      <c r="D1950" s="33" t="s">
        <v>24</v>
      </c>
      <c r="E1950" s="33" t="s">
        <v>85</v>
      </c>
      <c r="F1950" s="33" t="s">
        <v>29</v>
      </c>
      <c r="G1950" t="s">
        <v>12</v>
      </c>
      <c r="H1950" s="33" t="s">
        <v>31</v>
      </c>
      <c r="I1950" t="s">
        <v>43</v>
      </c>
      <c r="J1950" s="33" t="s">
        <v>34</v>
      </c>
      <c r="K1950" t="s">
        <v>41</v>
      </c>
      <c r="L1950" s="33" t="s">
        <v>45</v>
      </c>
      <c r="M1950">
        <v>225</v>
      </c>
      <c r="N1950" s="33">
        <v>10</v>
      </c>
      <c r="O1950" s="49">
        <v>0.15</v>
      </c>
      <c r="P1950" s="56">
        <f t="shared" si="30"/>
        <v>337.5</v>
      </c>
      <c r="Q1950">
        <v>1912.5</v>
      </c>
      <c r="R1950" s="58">
        <v>25</v>
      </c>
      <c r="S1950" s="31">
        <v>1937.5</v>
      </c>
    </row>
    <row r="1951" spans="1:19" x14ac:dyDescent="0.35">
      <c r="A1951" s="52">
        <v>42579</v>
      </c>
      <c r="B1951" s="33" t="s">
        <v>3958</v>
      </c>
      <c r="C1951" t="s">
        <v>3959</v>
      </c>
      <c r="D1951" s="33" t="s">
        <v>26</v>
      </c>
      <c r="E1951" s="33" t="s">
        <v>85</v>
      </c>
      <c r="F1951" s="33" t="s">
        <v>29</v>
      </c>
      <c r="G1951" t="s">
        <v>10</v>
      </c>
      <c r="H1951" s="33" t="s">
        <v>31</v>
      </c>
      <c r="I1951" t="s">
        <v>45</v>
      </c>
      <c r="J1951" s="33" t="s">
        <v>37</v>
      </c>
      <c r="K1951" t="s">
        <v>42</v>
      </c>
      <c r="L1951" s="33" t="s">
        <v>46</v>
      </c>
      <c r="M1951">
        <v>86</v>
      </c>
      <c r="N1951" s="33">
        <v>25</v>
      </c>
      <c r="O1951" s="49">
        <v>0.18</v>
      </c>
      <c r="P1951" s="56">
        <f t="shared" si="30"/>
        <v>387</v>
      </c>
      <c r="Q1951">
        <v>1763</v>
      </c>
      <c r="R1951" s="58">
        <v>42</v>
      </c>
      <c r="S1951" s="31">
        <v>1805</v>
      </c>
    </row>
    <row r="1952" spans="1:19" x14ac:dyDescent="0.35">
      <c r="A1952" s="52">
        <v>43923</v>
      </c>
      <c r="B1952" s="33" t="s">
        <v>3960</v>
      </c>
      <c r="C1952" t="s">
        <v>3961</v>
      </c>
      <c r="D1952" s="33" t="s">
        <v>26</v>
      </c>
      <c r="E1952" s="33" t="s">
        <v>73</v>
      </c>
      <c r="F1952" s="33" t="s">
        <v>27</v>
      </c>
      <c r="G1952" t="s">
        <v>7</v>
      </c>
      <c r="H1952" s="33" t="s">
        <v>31</v>
      </c>
      <c r="I1952" t="s">
        <v>45</v>
      </c>
      <c r="J1952" s="33" t="s">
        <v>38</v>
      </c>
      <c r="K1952" t="s">
        <v>42</v>
      </c>
      <c r="L1952" s="33" t="s">
        <v>46</v>
      </c>
      <c r="M1952">
        <v>13</v>
      </c>
      <c r="N1952" s="33">
        <v>24</v>
      </c>
      <c r="O1952" s="49">
        <v>0.1</v>
      </c>
      <c r="P1952" s="56">
        <f t="shared" si="30"/>
        <v>31.200000000000003</v>
      </c>
      <c r="Q1952">
        <v>280.8</v>
      </c>
      <c r="R1952" s="58">
        <v>27</v>
      </c>
      <c r="S1952" s="31">
        <v>307.8</v>
      </c>
    </row>
    <row r="1953" spans="1:19" x14ac:dyDescent="0.35">
      <c r="A1953" s="52">
        <v>42641</v>
      </c>
      <c r="B1953" s="33" t="s">
        <v>3962</v>
      </c>
      <c r="C1953" t="s">
        <v>3963</v>
      </c>
      <c r="D1953" s="33" t="s">
        <v>24</v>
      </c>
      <c r="E1953" s="33" t="s">
        <v>52</v>
      </c>
      <c r="F1953" s="33" t="s">
        <v>28</v>
      </c>
      <c r="G1953" t="s">
        <v>9</v>
      </c>
      <c r="H1953" s="33" t="s">
        <v>33</v>
      </c>
      <c r="I1953" t="s">
        <v>43</v>
      </c>
      <c r="J1953" s="33" t="s">
        <v>37</v>
      </c>
      <c r="K1953" t="s">
        <v>41</v>
      </c>
      <c r="L1953" s="33" t="s">
        <v>45</v>
      </c>
      <c r="M1953">
        <v>20</v>
      </c>
      <c r="N1953" s="33">
        <v>20</v>
      </c>
      <c r="O1953" s="49">
        <v>0.17</v>
      </c>
      <c r="P1953" s="56">
        <f t="shared" si="30"/>
        <v>68</v>
      </c>
      <c r="Q1953">
        <v>331.99999999999994</v>
      </c>
      <c r="R1953" s="58">
        <v>22</v>
      </c>
      <c r="S1953" s="31">
        <v>353.99999999999994</v>
      </c>
    </row>
    <row r="1954" spans="1:19" x14ac:dyDescent="0.35">
      <c r="A1954" s="52">
        <v>42156</v>
      </c>
      <c r="B1954" s="33" t="s">
        <v>3964</v>
      </c>
      <c r="C1954" t="s">
        <v>3965</v>
      </c>
      <c r="D1954" s="33" t="s">
        <v>24</v>
      </c>
      <c r="E1954" s="33" t="s">
        <v>58</v>
      </c>
      <c r="F1954" s="33" t="s">
        <v>27</v>
      </c>
      <c r="G1954" t="s">
        <v>8</v>
      </c>
      <c r="H1954" s="33" t="s">
        <v>33</v>
      </c>
      <c r="I1954" t="s">
        <v>44</v>
      </c>
      <c r="J1954" s="33" t="s">
        <v>34</v>
      </c>
      <c r="K1954" t="s">
        <v>41</v>
      </c>
      <c r="L1954" s="33" t="s">
        <v>45</v>
      </c>
      <c r="M1954">
        <v>214</v>
      </c>
      <c r="N1954" s="33">
        <v>4</v>
      </c>
      <c r="O1954" s="49">
        <v>0.16</v>
      </c>
      <c r="P1954" s="56">
        <f t="shared" si="30"/>
        <v>136.96</v>
      </c>
      <c r="Q1954">
        <v>719.04</v>
      </c>
      <c r="R1954" s="58">
        <v>46</v>
      </c>
      <c r="S1954" s="31">
        <v>765.04</v>
      </c>
    </row>
    <row r="1955" spans="1:19" x14ac:dyDescent="0.35">
      <c r="A1955" s="52">
        <v>44552</v>
      </c>
      <c r="B1955" s="33" t="s">
        <v>3966</v>
      </c>
      <c r="C1955" t="s">
        <v>3967</v>
      </c>
      <c r="D1955" s="33" t="s">
        <v>24</v>
      </c>
      <c r="E1955" s="33" t="s">
        <v>58</v>
      </c>
      <c r="F1955" s="33" t="s">
        <v>28</v>
      </c>
      <c r="G1955" t="s">
        <v>7</v>
      </c>
      <c r="H1955" s="33" t="s">
        <v>32</v>
      </c>
      <c r="I1955" t="s">
        <v>43</v>
      </c>
      <c r="J1955" s="33" t="s">
        <v>38</v>
      </c>
      <c r="K1955" t="s">
        <v>40</v>
      </c>
      <c r="L1955" s="33" t="s">
        <v>45</v>
      </c>
      <c r="M1955">
        <v>16</v>
      </c>
      <c r="N1955" s="33">
        <v>32</v>
      </c>
      <c r="O1955" s="49">
        <v>0.18</v>
      </c>
      <c r="P1955" s="56">
        <f t="shared" si="30"/>
        <v>92.16</v>
      </c>
      <c r="Q1955">
        <v>419.84000000000003</v>
      </c>
      <c r="R1955" s="58">
        <v>25</v>
      </c>
      <c r="S1955" s="31">
        <v>444.84000000000003</v>
      </c>
    </row>
    <row r="1956" spans="1:19" x14ac:dyDescent="0.35">
      <c r="A1956" s="52">
        <v>43993</v>
      </c>
      <c r="B1956" s="33" t="s">
        <v>3968</v>
      </c>
      <c r="C1956" t="s">
        <v>3969</v>
      </c>
      <c r="D1956" s="33" t="s">
        <v>25</v>
      </c>
      <c r="E1956" s="33" t="s">
        <v>73</v>
      </c>
      <c r="F1956" s="33" t="s">
        <v>27</v>
      </c>
      <c r="G1956" t="s">
        <v>10</v>
      </c>
      <c r="H1956" s="33" t="s">
        <v>33</v>
      </c>
      <c r="I1956" t="s">
        <v>47</v>
      </c>
      <c r="J1956" s="33" t="s">
        <v>38</v>
      </c>
      <c r="K1956" t="s">
        <v>40</v>
      </c>
      <c r="L1956" s="33" t="s">
        <v>44</v>
      </c>
      <c r="M1956">
        <v>16</v>
      </c>
      <c r="N1956" s="33">
        <v>24</v>
      </c>
      <c r="O1956" s="49">
        <v>0.18</v>
      </c>
      <c r="P1956" s="56">
        <f t="shared" si="30"/>
        <v>69.12</v>
      </c>
      <c r="Q1956">
        <v>314.88</v>
      </c>
      <c r="R1956" s="58">
        <v>32</v>
      </c>
      <c r="S1956" s="31">
        <v>346.88</v>
      </c>
    </row>
    <row r="1957" spans="1:19" x14ac:dyDescent="0.35">
      <c r="A1957" s="52">
        <v>44007</v>
      </c>
      <c r="B1957" s="33" t="s">
        <v>3970</v>
      </c>
      <c r="C1957" t="s">
        <v>3971</v>
      </c>
      <c r="D1957" s="33" t="s">
        <v>24</v>
      </c>
      <c r="E1957" s="33" t="s">
        <v>73</v>
      </c>
      <c r="F1957" s="33" t="s">
        <v>28</v>
      </c>
      <c r="G1957" t="s">
        <v>9</v>
      </c>
      <c r="H1957" s="33" t="s">
        <v>30</v>
      </c>
      <c r="I1957" t="s">
        <v>46</v>
      </c>
      <c r="J1957" s="33" t="s">
        <v>37</v>
      </c>
      <c r="K1957" t="s">
        <v>41</v>
      </c>
      <c r="L1957" s="33" t="s">
        <v>44</v>
      </c>
      <c r="M1957">
        <v>39</v>
      </c>
      <c r="N1957" s="33">
        <v>25</v>
      </c>
      <c r="O1957" s="49">
        <v>0.08</v>
      </c>
      <c r="P1957" s="56">
        <f t="shared" si="30"/>
        <v>78</v>
      </c>
      <c r="Q1957">
        <v>897</v>
      </c>
      <c r="R1957" s="58">
        <v>49</v>
      </c>
      <c r="S1957" s="31">
        <v>946</v>
      </c>
    </row>
    <row r="1958" spans="1:19" x14ac:dyDescent="0.35">
      <c r="A1958" s="52">
        <v>43803</v>
      </c>
      <c r="B1958" s="33" t="s">
        <v>3972</v>
      </c>
      <c r="C1958" t="s">
        <v>3973</v>
      </c>
      <c r="D1958" s="33" t="s">
        <v>26</v>
      </c>
      <c r="E1958" s="33" t="s">
        <v>78</v>
      </c>
      <c r="F1958" s="33" t="s">
        <v>28</v>
      </c>
      <c r="G1958" t="s">
        <v>7</v>
      </c>
      <c r="H1958" s="33" t="s">
        <v>33</v>
      </c>
      <c r="I1958" t="s">
        <v>48</v>
      </c>
      <c r="J1958" s="33" t="s">
        <v>34</v>
      </c>
      <c r="K1958" t="s">
        <v>41</v>
      </c>
      <c r="L1958" s="33" t="s">
        <v>44</v>
      </c>
      <c r="M1958">
        <v>300</v>
      </c>
      <c r="N1958" s="33">
        <v>6</v>
      </c>
      <c r="O1958" s="49">
        <v>0.09</v>
      </c>
      <c r="P1958" s="56">
        <f t="shared" si="30"/>
        <v>162</v>
      </c>
      <c r="Q1958">
        <v>1638</v>
      </c>
      <c r="R1958" s="58">
        <v>23</v>
      </c>
      <c r="S1958" s="31">
        <v>1661</v>
      </c>
    </row>
    <row r="1959" spans="1:19" x14ac:dyDescent="0.35">
      <c r="A1959" s="52">
        <v>42652</v>
      </c>
      <c r="B1959" s="33" t="s">
        <v>3974</v>
      </c>
      <c r="C1959" t="s">
        <v>3975</v>
      </c>
      <c r="D1959" s="33" t="s">
        <v>26</v>
      </c>
      <c r="E1959" s="33" t="s">
        <v>52</v>
      </c>
      <c r="F1959" s="33" t="s">
        <v>29</v>
      </c>
      <c r="G1959" t="s">
        <v>10</v>
      </c>
      <c r="H1959" s="33" t="s">
        <v>33</v>
      </c>
      <c r="I1959" t="s">
        <v>47</v>
      </c>
      <c r="J1959" s="33" t="s">
        <v>34</v>
      </c>
      <c r="K1959" t="s">
        <v>41</v>
      </c>
      <c r="L1959" s="33" t="s">
        <v>44</v>
      </c>
      <c r="M1959">
        <v>279</v>
      </c>
      <c r="N1959" s="33">
        <v>8</v>
      </c>
      <c r="O1959" s="49">
        <v>0.13</v>
      </c>
      <c r="P1959" s="56">
        <f t="shared" si="30"/>
        <v>290.16000000000003</v>
      </c>
      <c r="Q1959">
        <v>1941.84</v>
      </c>
      <c r="R1959" s="58">
        <v>41</v>
      </c>
      <c r="S1959" s="31">
        <v>1982.84</v>
      </c>
    </row>
    <row r="1960" spans="1:19" x14ac:dyDescent="0.35">
      <c r="A1960" s="52">
        <v>43699</v>
      </c>
      <c r="B1960" s="33" t="s">
        <v>3976</v>
      </c>
      <c r="C1960" t="s">
        <v>3977</v>
      </c>
      <c r="D1960" s="33" t="s">
        <v>24</v>
      </c>
      <c r="E1960" s="33" t="s">
        <v>52</v>
      </c>
      <c r="F1960" s="33" t="s">
        <v>29</v>
      </c>
      <c r="G1960" t="s">
        <v>12</v>
      </c>
      <c r="H1960" s="33" t="s">
        <v>33</v>
      </c>
      <c r="I1960" t="s">
        <v>43</v>
      </c>
      <c r="J1960" s="33" t="s">
        <v>36</v>
      </c>
      <c r="K1960" t="s">
        <v>42</v>
      </c>
      <c r="L1960" s="33" t="s">
        <v>44</v>
      </c>
      <c r="M1960">
        <v>248</v>
      </c>
      <c r="N1960" s="33">
        <v>12</v>
      </c>
      <c r="O1960" s="49">
        <v>0.18</v>
      </c>
      <c r="P1960" s="56">
        <f t="shared" si="30"/>
        <v>535.68000000000006</v>
      </c>
      <c r="Q1960">
        <v>2440.3200000000002</v>
      </c>
      <c r="R1960" s="58">
        <v>43</v>
      </c>
      <c r="S1960" s="31">
        <v>2483.3200000000002</v>
      </c>
    </row>
    <row r="1961" spans="1:19" x14ac:dyDescent="0.35">
      <c r="A1961" s="52">
        <v>43640</v>
      </c>
      <c r="B1961" s="33" t="s">
        <v>3978</v>
      </c>
      <c r="C1961" t="s">
        <v>3979</v>
      </c>
      <c r="D1961" s="33" t="s">
        <v>24</v>
      </c>
      <c r="E1961" s="33" t="s">
        <v>78</v>
      </c>
      <c r="F1961" s="33" t="s">
        <v>29</v>
      </c>
      <c r="G1961" t="s">
        <v>9</v>
      </c>
      <c r="H1961" s="33" t="s">
        <v>30</v>
      </c>
      <c r="I1961" t="s">
        <v>44</v>
      </c>
      <c r="J1961" s="33" t="s">
        <v>37</v>
      </c>
      <c r="K1961" t="s">
        <v>42</v>
      </c>
      <c r="L1961" s="33" t="s">
        <v>45</v>
      </c>
      <c r="M1961">
        <v>48</v>
      </c>
      <c r="N1961" s="33">
        <v>15</v>
      </c>
      <c r="O1961" s="49">
        <v>0.17</v>
      </c>
      <c r="P1961" s="56">
        <f t="shared" si="30"/>
        <v>122.4</v>
      </c>
      <c r="Q1961">
        <v>597.59999999999991</v>
      </c>
      <c r="R1961" s="58">
        <v>35</v>
      </c>
      <c r="S1961" s="31">
        <v>632.59999999999991</v>
      </c>
    </row>
    <row r="1962" spans="1:19" x14ac:dyDescent="0.35">
      <c r="A1962" s="52">
        <v>42181</v>
      </c>
      <c r="B1962" s="33" t="s">
        <v>3980</v>
      </c>
      <c r="C1962" t="s">
        <v>3981</v>
      </c>
      <c r="D1962" s="33" t="s">
        <v>25</v>
      </c>
      <c r="E1962" s="33" t="s">
        <v>52</v>
      </c>
      <c r="F1962" s="33" t="s">
        <v>28</v>
      </c>
      <c r="G1962" t="s">
        <v>13</v>
      </c>
      <c r="H1962" s="33" t="s">
        <v>33</v>
      </c>
      <c r="I1962" t="s">
        <v>48</v>
      </c>
      <c r="J1962" s="33" t="s">
        <v>36</v>
      </c>
      <c r="K1962" t="s">
        <v>42</v>
      </c>
      <c r="L1962" s="33" t="s">
        <v>46</v>
      </c>
      <c r="M1962">
        <v>201</v>
      </c>
      <c r="N1962" s="33">
        <v>12</v>
      </c>
      <c r="O1962" s="49">
        <v>0.17</v>
      </c>
      <c r="P1962" s="56">
        <f t="shared" si="30"/>
        <v>410.04</v>
      </c>
      <c r="Q1962">
        <v>2001.9599999999998</v>
      </c>
      <c r="R1962" s="58">
        <v>32</v>
      </c>
      <c r="S1962" s="31">
        <v>2033.9599999999998</v>
      </c>
    </row>
    <row r="1963" spans="1:19" x14ac:dyDescent="0.35">
      <c r="A1963" s="52">
        <v>42607</v>
      </c>
      <c r="B1963" s="33" t="s">
        <v>3982</v>
      </c>
      <c r="C1963" t="s">
        <v>3983</v>
      </c>
      <c r="D1963" s="33" t="s">
        <v>24</v>
      </c>
      <c r="E1963" s="33" t="s">
        <v>106</v>
      </c>
      <c r="F1963" s="33" t="s">
        <v>27</v>
      </c>
      <c r="G1963" t="s">
        <v>10</v>
      </c>
      <c r="H1963" s="33" t="s">
        <v>33</v>
      </c>
      <c r="I1963" t="s">
        <v>43</v>
      </c>
      <c r="J1963" s="33" t="s">
        <v>34</v>
      </c>
      <c r="K1963" t="s">
        <v>41</v>
      </c>
      <c r="L1963" s="33" t="s">
        <v>45</v>
      </c>
      <c r="M1963">
        <v>215</v>
      </c>
      <c r="N1963" s="33">
        <v>10</v>
      </c>
      <c r="O1963" s="49">
        <v>0.12</v>
      </c>
      <c r="P1963" s="56">
        <f t="shared" si="30"/>
        <v>258</v>
      </c>
      <c r="Q1963">
        <v>1892.0000000000002</v>
      </c>
      <c r="R1963" s="58">
        <v>41</v>
      </c>
      <c r="S1963" s="31">
        <v>1933.0000000000002</v>
      </c>
    </row>
    <row r="1964" spans="1:19" x14ac:dyDescent="0.35">
      <c r="A1964" s="52">
        <v>43292</v>
      </c>
      <c r="B1964" s="33" t="s">
        <v>3984</v>
      </c>
      <c r="C1964" t="s">
        <v>3985</v>
      </c>
      <c r="D1964" s="33" t="s">
        <v>25</v>
      </c>
      <c r="E1964" s="33" t="s">
        <v>115</v>
      </c>
      <c r="F1964" s="33" t="s">
        <v>29</v>
      </c>
      <c r="G1964" t="s">
        <v>12</v>
      </c>
      <c r="H1964" s="33" t="s">
        <v>32</v>
      </c>
      <c r="I1964" t="s">
        <v>43</v>
      </c>
      <c r="J1964" s="33" t="s">
        <v>38</v>
      </c>
      <c r="K1964" t="s">
        <v>41</v>
      </c>
      <c r="L1964" s="33" t="s">
        <v>44</v>
      </c>
      <c r="M1964">
        <v>19</v>
      </c>
      <c r="N1964" s="33">
        <v>40</v>
      </c>
      <c r="O1964" s="49">
        <v>0.16</v>
      </c>
      <c r="P1964" s="56">
        <f t="shared" si="30"/>
        <v>121.60000000000001</v>
      </c>
      <c r="Q1964">
        <v>638.4</v>
      </c>
      <c r="R1964" s="58">
        <v>48</v>
      </c>
      <c r="S1964" s="31">
        <v>686.4</v>
      </c>
    </row>
    <row r="1965" spans="1:19" x14ac:dyDescent="0.35">
      <c r="A1965" s="52">
        <v>42485</v>
      </c>
      <c r="B1965" s="33" t="s">
        <v>3986</v>
      </c>
      <c r="C1965" t="s">
        <v>3987</v>
      </c>
      <c r="D1965" s="33" t="s">
        <v>26</v>
      </c>
      <c r="E1965" s="33" t="s">
        <v>55</v>
      </c>
      <c r="F1965" s="33" t="s">
        <v>29</v>
      </c>
      <c r="G1965" t="s">
        <v>12</v>
      </c>
      <c r="H1965" s="33" t="s">
        <v>33</v>
      </c>
      <c r="I1965" t="s">
        <v>44</v>
      </c>
      <c r="J1965" s="33" t="s">
        <v>35</v>
      </c>
      <c r="K1965" t="s">
        <v>42</v>
      </c>
      <c r="L1965" s="33" t="s">
        <v>46</v>
      </c>
      <c r="M1965">
        <v>1082</v>
      </c>
      <c r="N1965" s="33">
        <v>4</v>
      </c>
      <c r="O1965" s="49">
        <v>0.15</v>
      </c>
      <c r="P1965" s="56">
        <f t="shared" si="30"/>
        <v>649.19999999999993</v>
      </c>
      <c r="Q1965">
        <v>3678.7999999999997</v>
      </c>
      <c r="R1965" s="58">
        <v>36</v>
      </c>
      <c r="S1965" s="31">
        <v>3714.7999999999997</v>
      </c>
    </row>
    <row r="1966" spans="1:19" x14ac:dyDescent="0.35">
      <c r="A1966" s="52">
        <v>43886</v>
      </c>
      <c r="B1966" s="33" t="s">
        <v>3988</v>
      </c>
      <c r="C1966" t="s">
        <v>3989</v>
      </c>
      <c r="D1966" s="33" t="s">
        <v>25</v>
      </c>
      <c r="E1966" s="33" t="s">
        <v>106</v>
      </c>
      <c r="F1966" s="33" t="s">
        <v>28</v>
      </c>
      <c r="G1966" t="s">
        <v>12</v>
      </c>
      <c r="H1966" s="33" t="s">
        <v>33</v>
      </c>
      <c r="I1966" t="s">
        <v>43</v>
      </c>
      <c r="J1966" s="33" t="s">
        <v>35</v>
      </c>
      <c r="K1966" t="s">
        <v>40</v>
      </c>
      <c r="L1966" s="33" t="s">
        <v>44</v>
      </c>
      <c r="M1966">
        <v>1178</v>
      </c>
      <c r="N1966" s="33">
        <v>8</v>
      </c>
      <c r="O1966" s="49">
        <v>0.15</v>
      </c>
      <c r="P1966" s="56">
        <f t="shared" si="30"/>
        <v>1413.6</v>
      </c>
      <c r="Q1966">
        <v>8010.4</v>
      </c>
      <c r="R1966" s="58">
        <v>28</v>
      </c>
      <c r="S1966" s="31">
        <v>8038.4</v>
      </c>
    </row>
    <row r="1967" spans="1:19" x14ac:dyDescent="0.35">
      <c r="A1967" s="52">
        <v>42566</v>
      </c>
      <c r="B1967" s="33" t="s">
        <v>3990</v>
      </c>
      <c r="C1967" t="s">
        <v>3991</v>
      </c>
      <c r="D1967" s="33" t="s">
        <v>24</v>
      </c>
      <c r="E1967" s="33" t="s">
        <v>63</v>
      </c>
      <c r="F1967" s="33" t="s">
        <v>27</v>
      </c>
      <c r="G1967" t="s">
        <v>11</v>
      </c>
      <c r="H1967" s="33" t="s">
        <v>32</v>
      </c>
      <c r="I1967" t="s">
        <v>47</v>
      </c>
      <c r="J1967" s="33" t="s">
        <v>38</v>
      </c>
      <c r="K1967" t="s">
        <v>41</v>
      </c>
      <c r="L1967" s="33" t="s">
        <v>45</v>
      </c>
      <c r="M1967">
        <v>18</v>
      </c>
      <c r="N1967" s="33">
        <v>32</v>
      </c>
      <c r="O1967" s="49">
        <v>0.11</v>
      </c>
      <c r="P1967" s="56">
        <f t="shared" si="30"/>
        <v>63.36</v>
      </c>
      <c r="Q1967">
        <v>512.64</v>
      </c>
      <c r="R1967" s="58">
        <v>35</v>
      </c>
      <c r="S1967" s="31">
        <v>547.64</v>
      </c>
    </row>
    <row r="1968" spans="1:19" x14ac:dyDescent="0.35">
      <c r="A1968" s="52">
        <v>44293</v>
      </c>
      <c r="B1968" s="33" t="s">
        <v>3992</v>
      </c>
      <c r="C1968" t="s">
        <v>3993</v>
      </c>
      <c r="D1968" s="33" t="s">
        <v>25</v>
      </c>
      <c r="E1968" s="33" t="s">
        <v>85</v>
      </c>
      <c r="F1968" s="33" t="s">
        <v>28</v>
      </c>
      <c r="G1968" t="s">
        <v>13</v>
      </c>
      <c r="H1968" s="33" t="s">
        <v>32</v>
      </c>
      <c r="I1968" t="s">
        <v>46</v>
      </c>
      <c r="J1968" s="33" t="s">
        <v>36</v>
      </c>
      <c r="K1968" t="s">
        <v>39</v>
      </c>
      <c r="L1968" s="33" t="s">
        <v>45</v>
      </c>
      <c r="M1968">
        <v>455</v>
      </c>
      <c r="N1968" s="33">
        <v>15</v>
      </c>
      <c r="O1968" s="49">
        <v>0.16</v>
      </c>
      <c r="P1968" s="56">
        <f t="shared" si="30"/>
        <v>1092</v>
      </c>
      <c r="Q1968">
        <v>5733</v>
      </c>
      <c r="R1968" s="58">
        <v>29</v>
      </c>
      <c r="S1968" s="31">
        <v>5762</v>
      </c>
    </row>
    <row r="1969" spans="1:19" x14ac:dyDescent="0.35">
      <c r="A1969" s="52">
        <v>44242</v>
      </c>
      <c r="B1969" s="33" t="s">
        <v>3994</v>
      </c>
      <c r="C1969" t="s">
        <v>3995</v>
      </c>
      <c r="D1969" s="33" t="s">
        <v>24</v>
      </c>
      <c r="E1969" s="33" t="s">
        <v>68</v>
      </c>
      <c r="F1969" s="33" t="s">
        <v>27</v>
      </c>
      <c r="G1969" t="s">
        <v>8</v>
      </c>
      <c r="H1969" s="33" t="s">
        <v>30</v>
      </c>
      <c r="I1969" t="s">
        <v>47</v>
      </c>
      <c r="J1969" s="33" t="s">
        <v>34</v>
      </c>
      <c r="K1969" t="s">
        <v>42</v>
      </c>
      <c r="L1969" s="33" t="s">
        <v>44</v>
      </c>
      <c r="M1969">
        <v>209</v>
      </c>
      <c r="N1969" s="33">
        <v>10</v>
      </c>
      <c r="O1969" s="49">
        <v>0.18</v>
      </c>
      <c r="P1969" s="56">
        <f t="shared" si="30"/>
        <v>376.2</v>
      </c>
      <c r="Q1969">
        <v>1713.8000000000002</v>
      </c>
      <c r="R1969" s="58">
        <v>46</v>
      </c>
      <c r="S1969" s="31">
        <v>1759.8000000000002</v>
      </c>
    </row>
    <row r="1970" spans="1:19" x14ac:dyDescent="0.35">
      <c r="A1970" s="52">
        <v>43971</v>
      </c>
      <c r="B1970" s="33" t="s">
        <v>3996</v>
      </c>
      <c r="C1970" t="s">
        <v>3997</v>
      </c>
      <c r="D1970" s="33" t="s">
        <v>25</v>
      </c>
      <c r="E1970" s="33" t="s">
        <v>78</v>
      </c>
      <c r="F1970" s="33" t="s">
        <v>27</v>
      </c>
      <c r="G1970" t="s">
        <v>10</v>
      </c>
      <c r="H1970" s="33" t="s">
        <v>33</v>
      </c>
      <c r="I1970" t="s">
        <v>45</v>
      </c>
      <c r="J1970" s="33" t="s">
        <v>34</v>
      </c>
      <c r="K1970" t="s">
        <v>39</v>
      </c>
      <c r="L1970" s="33" t="s">
        <v>44</v>
      </c>
      <c r="M1970">
        <v>202</v>
      </c>
      <c r="N1970" s="33">
        <v>6</v>
      </c>
      <c r="O1970" s="49">
        <v>0.13</v>
      </c>
      <c r="P1970" s="56">
        <f t="shared" si="30"/>
        <v>157.56</v>
      </c>
      <c r="Q1970">
        <v>1054.44</v>
      </c>
      <c r="R1970" s="58">
        <v>34</v>
      </c>
      <c r="S1970" s="31">
        <v>1088.44</v>
      </c>
    </row>
    <row r="1971" spans="1:19" x14ac:dyDescent="0.35">
      <c r="A1971" s="52">
        <v>44516</v>
      </c>
      <c r="B1971" s="33" t="s">
        <v>3998</v>
      </c>
      <c r="C1971" t="s">
        <v>3999</v>
      </c>
      <c r="D1971" s="33" t="s">
        <v>24</v>
      </c>
      <c r="E1971" s="33" t="s">
        <v>78</v>
      </c>
      <c r="F1971" s="33" t="s">
        <v>29</v>
      </c>
      <c r="G1971" t="s">
        <v>10</v>
      </c>
      <c r="H1971" s="33" t="s">
        <v>30</v>
      </c>
      <c r="I1971" t="s">
        <v>44</v>
      </c>
      <c r="J1971" s="33" t="s">
        <v>38</v>
      </c>
      <c r="K1971" t="s">
        <v>41</v>
      </c>
      <c r="L1971" s="33" t="s">
        <v>45</v>
      </c>
      <c r="M1971">
        <v>13</v>
      </c>
      <c r="N1971" s="33">
        <v>24</v>
      </c>
      <c r="O1971" s="49">
        <v>0.19</v>
      </c>
      <c r="P1971" s="56">
        <f t="shared" si="30"/>
        <v>59.280000000000008</v>
      </c>
      <c r="Q1971">
        <v>252.72000000000003</v>
      </c>
      <c r="R1971" s="58">
        <v>41</v>
      </c>
      <c r="S1971" s="31">
        <v>293.72000000000003</v>
      </c>
    </row>
    <row r="1972" spans="1:19" x14ac:dyDescent="0.35">
      <c r="A1972" s="52">
        <v>43316</v>
      </c>
      <c r="B1972" s="33" t="s">
        <v>4000</v>
      </c>
      <c r="C1972" t="s">
        <v>4001</v>
      </c>
      <c r="D1972" s="33" t="s">
        <v>24</v>
      </c>
      <c r="E1972" s="33" t="s">
        <v>115</v>
      </c>
      <c r="F1972" s="33" t="s">
        <v>28</v>
      </c>
      <c r="G1972" t="s">
        <v>7</v>
      </c>
      <c r="H1972" s="33" t="s">
        <v>31</v>
      </c>
      <c r="I1972" t="s">
        <v>44</v>
      </c>
      <c r="J1972" s="33" t="s">
        <v>37</v>
      </c>
      <c r="K1972" t="s">
        <v>39</v>
      </c>
      <c r="L1972" s="33" t="s">
        <v>45</v>
      </c>
      <c r="M1972">
        <v>36</v>
      </c>
      <c r="N1972" s="33">
        <v>25</v>
      </c>
      <c r="O1972" s="49">
        <v>0.16</v>
      </c>
      <c r="P1972" s="56">
        <f t="shared" si="30"/>
        <v>144</v>
      </c>
      <c r="Q1972">
        <v>756</v>
      </c>
      <c r="R1972" s="58">
        <v>20</v>
      </c>
      <c r="S1972" s="31">
        <v>776</v>
      </c>
    </row>
    <row r="1973" spans="1:19" x14ac:dyDescent="0.35">
      <c r="A1973" s="52">
        <v>42774</v>
      </c>
      <c r="B1973" s="33" t="s">
        <v>4002</v>
      </c>
      <c r="C1973" t="s">
        <v>4003</v>
      </c>
      <c r="D1973" s="33" t="s">
        <v>24</v>
      </c>
      <c r="E1973" s="33" t="s">
        <v>115</v>
      </c>
      <c r="F1973" s="33" t="s">
        <v>27</v>
      </c>
      <c r="G1973" t="s">
        <v>9</v>
      </c>
      <c r="H1973" s="33" t="s">
        <v>32</v>
      </c>
      <c r="I1973" t="s">
        <v>45</v>
      </c>
      <c r="J1973" s="33" t="s">
        <v>36</v>
      </c>
      <c r="K1973" t="s">
        <v>39</v>
      </c>
      <c r="L1973" s="33" t="s">
        <v>45</v>
      </c>
      <c r="M1973">
        <v>263</v>
      </c>
      <c r="N1973" s="33">
        <v>15</v>
      </c>
      <c r="O1973" s="49">
        <v>0.09</v>
      </c>
      <c r="P1973" s="56">
        <f t="shared" si="30"/>
        <v>355.04999999999995</v>
      </c>
      <c r="Q1973">
        <v>3589.9500000000003</v>
      </c>
      <c r="R1973" s="58">
        <v>47</v>
      </c>
      <c r="S1973" s="31">
        <v>3636.9500000000003</v>
      </c>
    </row>
    <row r="1974" spans="1:19" x14ac:dyDescent="0.35">
      <c r="A1974" s="52">
        <v>42507</v>
      </c>
      <c r="B1974" s="33" t="s">
        <v>4004</v>
      </c>
      <c r="C1974" t="s">
        <v>4005</v>
      </c>
      <c r="D1974" s="33" t="s">
        <v>26</v>
      </c>
      <c r="E1974" s="33" t="s">
        <v>63</v>
      </c>
      <c r="F1974" s="33" t="s">
        <v>27</v>
      </c>
      <c r="G1974" t="s">
        <v>8</v>
      </c>
      <c r="H1974" s="33" t="s">
        <v>31</v>
      </c>
      <c r="I1974" t="s">
        <v>44</v>
      </c>
      <c r="J1974" s="33" t="s">
        <v>34</v>
      </c>
      <c r="K1974" t="s">
        <v>42</v>
      </c>
      <c r="L1974" s="33" t="s">
        <v>46</v>
      </c>
      <c r="M1974">
        <v>267</v>
      </c>
      <c r="N1974" s="33">
        <v>8</v>
      </c>
      <c r="O1974" s="49">
        <v>0.11</v>
      </c>
      <c r="P1974" s="56">
        <f t="shared" si="30"/>
        <v>234.96</v>
      </c>
      <c r="Q1974">
        <v>1901.04</v>
      </c>
      <c r="R1974" s="58">
        <v>48</v>
      </c>
      <c r="S1974" s="31">
        <v>1949.04</v>
      </c>
    </row>
    <row r="1975" spans="1:19" x14ac:dyDescent="0.35">
      <c r="A1975" s="52">
        <v>43822</v>
      </c>
      <c r="B1975" s="33" t="s">
        <v>4006</v>
      </c>
      <c r="C1975" t="s">
        <v>4007</v>
      </c>
      <c r="D1975" s="33" t="s">
        <v>26</v>
      </c>
      <c r="E1975" s="33" t="s">
        <v>68</v>
      </c>
      <c r="F1975" s="33" t="s">
        <v>27</v>
      </c>
      <c r="G1975" t="s">
        <v>9</v>
      </c>
      <c r="H1975" s="33" t="s">
        <v>30</v>
      </c>
      <c r="I1975" t="s">
        <v>48</v>
      </c>
      <c r="J1975" s="33" t="s">
        <v>35</v>
      </c>
      <c r="K1975" t="s">
        <v>41</v>
      </c>
      <c r="L1975" s="33" t="s">
        <v>43</v>
      </c>
      <c r="M1975">
        <v>967</v>
      </c>
      <c r="N1975" s="33">
        <v>10</v>
      </c>
      <c r="O1975" s="49">
        <v>0.17</v>
      </c>
      <c r="P1975" s="56">
        <f t="shared" si="30"/>
        <v>1643.9</v>
      </c>
      <c r="Q1975">
        <v>8026.0999999999985</v>
      </c>
      <c r="R1975" s="58">
        <v>47</v>
      </c>
      <c r="S1975" s="31">
        <v>8073.0999999999985</v>
      </c>
    </row>
    <row r="1976" spans="1:19" x14ac:dyDescent="0.35">
      <c r="A1976" s="52">
        <v>43086</v>
      </c>
      <c r="B1976" s="33" t="s">
        <v>4008</v>
      </c>
      <c r="C1976" t="s">
        <v>4009</v>
      </c>
      <c r="D1976" s="33" t="s">
        <v>26</v>
      </c>
      <c r="E1976" s="33" t="s">
        <v>68</v>
      </c>
      <c r="F1976" s="33" t="s">
        <v>29</v>
      </c>
      <c r="G1976" t="s">
        <v>11</v>
      </c>
      <c r="H1976" s="33" t="s">
        <v>33</v>
      </c>
      <c r="I1976" t="s">
        <v>44</v>
      </c>
      <c r="J1976" s="33" t="s">
        <v>36</v>
      </c>
      <c r="K1976" t="s">
        <v>40</v>
      </c>
      <c r="L1976" s="33" t="s">
        <v>44</v>
      </c>
      <c r="M1976">
        <v>437</v>
      </c>
      <c r="N1976" s="33">
        <v>12</v>
      </c>
      <c r="O1976" s="49">
        <v>0.14000000000000001</v>
      </c>
      <c r="P1976" s="56">
        <f t="shared" si="30"/>
        <v>734.16000000000008</v>
      </c>
      <c r="Q1976">
        <v>4509.84</v>
      </c>
      <c r="R1976" s="58">
        <v>32</v>
      </c>
      <c r="S1976" s="31">
        <v>4541.84</v>
      </c>
    </row>
    <row r="1977" spans="1:19" x14ac:dyDescent="0.35">
      <c r="A1977" s="52">
        <v>42858</v>
      </c>
      <c r="B1977" s="33" t="s">
        <v>4010</v>
      </c>
      <c r="C1977" t="s">
        <v>4011</v>
      </c>
      <c r="D1977" s="33" t="s">
        <v>24</v>
      </c>
      <c r="E1977" s="33" t="s">
        <v>85</v>
      </c>
      <c r="F1977" s="33" t="s">
        <v>27</v>
      </c>
      <c r="G1977" t="s">
        <v>8</v>
      </c>
      <c r="H1977" s="33" t="s">
        <v>33</v>
      </c>
      <c r="I1977" t="s">
        <v>47</v>
      </c>
      <c r="J1977" s="33" t="s">
        <v>36</v>
      </c>
      <c r="K1977" t="s">
        <v>41</v>
      </c>
      <c r="L1977" s="33" t="s">
        <v>43</v>
      </c>
      <c r="M1977">
        <v>235</v>
      </c>
      <c r="N1977" s="33">
        <v>15</v>
      </c>
      <c r="O1977" s="49">
        <v>0.17</v>
      </c>
      <c r="P1977" s="56">
        <f t="shared" si="30"/>
        <v>599.25000000000011</v>
      </c>
      <c r="Q1977">
        <v>2925.75</v>
      </c>
      <c r="R1977" s="58">
        <v>29</v>
      </c>
      <c r="S1977" s="31">
        <v>2954.75</v>
      </c>
    </row>
    <row r="1978" spans="1:19" x14ac:dyDescent="0.35">
      <c r="A1978" s="52">
        <v>42124</v>
      </c>
      <c r="B1978" s="33" t="s">
        <v>4012</v>
      </c>
      <c r="C1978" t="s">
        <v>4013</v>
      </c>
      <c r="D1978" s="33" t="s">
        <v>24</v>
      </c>
      <c r="E1978" s="33" t="s">
        <v>55</v>
      </c>
      <c r="F1978" s="33" t="s">
        <v>29</v>
      </c>
      <c r="G1978" t="s">
        <v>6</v>
      </c>
      <c r="H1978" s="33" t="s">
        <v>32</v>
      </c>
      <c r="I1978" t="s">
        <v>46</v>
      </c>
      <c r="J1978" s="33" t="s">
        <v>36</v>
      </c>
      <c r="K1978" t="s">
        <v>42</v>
      </c>
      <c r="L1978" s="33" t="s">
        <v>45</v>
      </c>
      <c r="M1978">
        <v>237</v>
      </c>
      <c r="N1978" s="33">
        <v>12</v>
      </c>
      <c r="O1978" s="49">
        <v>0.18</v>
      </c>
      <c r="P1978" s="56">
        <f t="shared" si="30"/>
        <v>511.92</v>
      </c>
      <c r="Q1978">
        <v>2332.08</v>
      </c>
      <c r="R1978" s="58">
        <v>46</v>
      </c>
      <c r="S1978" s="31">
        <v>2378.08</v>
      </c>
    </row>
    <row r="1979" spans="1:19" x14ac:dyDescent="0.35">
      <c r="A1979" s="52">
        <v>43034</v>
      </c>
      <c r="B1979" s="33" t="s">
        <v>4014</v>
      </c>
      <c r="C1979" t="s">
        <v>4015</v>
      </c>
      <c r="D1979" s="33" t="s">
        <v>26</v>
      </c>
      <c r="E1979" s="33" t="s">
        <v>73</v>
      </c>
      <c r="F1979" s="33" t="s">
        <v>28</v>
      </c>
      <c r="G1979" t="s">
        <v>12</v>
      </c>
      <c r="H1979" s="33" t="s">
        <v>33</v>
      </c>
      <c r="I1979" t="s">
        <v>47</v>
      </c>
      <c r="J1979" s="33" t="s">
        <v>36</v>
      </c>
      <c r="K1979" t="s">
        <v>40</v>
      </c>
      <c r="L1979" s="33" t="s">
        <v>46</v>
      </c>
      <c r="M1979">
        <v>314</v>
      </c>
      <c r="N1979" s="33">
        <v>6</v>
      </c>
      <c r="O1979" s="49">
        <v>0.15</v>
      </c>
      <c r="P1979" s="56">
        <f t="shared" si="30"/>
        <v>282.59999999999997</v>
      </c>
      <c r="Q1979">
        <v>1601.3999999999999</v>
      </c>
      <c r="R1979" s="58">
        <v>44</v>
      </c>
      <c r="S1979" s="31">
        <v>1645.3999999999999</v>
      </c>
    </row>
    <row r="1980" spans="1:19" x14ac:dyDescent="0.35">
      <c r="A1980" s="52">
        <v>42952</v>
      </c>
      <c r="B1980" s="33" t="s">
        <v>4016</v>
      </c>
      <c r="C1980" t="s">
        <v>4017</v>
      </c>
      <c r="D1980" s="33" t="s">
        <v>24</v>
      </c>
      <c r="E1980" s="33" t="s">
        <v>115</v>
      </c>
      <c r="F1980" s="33" t="s">
        <v>29</v>
      </c>
      <c r="G1980" t="s">
        <v>11</v>
      </c>
      <c r="H1980" s="33" t="s">
        <v>32</v>
      </c>
      <c r="I1980" t="s">
        <v>43</v>
      </c>
      <c r="J1980" s="33" t="s">
        <v>34</v>
      </c>
      <c r="K1980" t="s">
        <v>40</v>
      </c>
      <c r="L1980" s="33" t="s">
        <v>46</v>
      </c>
      <c r="M1980">
        <v>271</v>
      </c>
      <c r="N1980" s="33">
        <v>6</v>
      </c>
      <c r="O1980" s="49">
        <v>0.17</v>
      </c>
      <c r="P1980" s="56">
        <f t="shared" si="30"/>
        <v>276.42</v>
      </c>
      <c r="Q1980">
        <v>1349.58</v>
      </c>
      <c r="R1980" s="58">
        <v>45</v>
      </c>
      <c r="S1980" s="31">
        <v>1394.58</v>
      </c>
    </row>
    <row r="1981" spans="1:19" x14ac:dyDescent="0.35">
      <c r="A1981" s="52">
        <v>42386</v>
      </c>
      <c r="B1981" s="33" t="s">
        <v>4018</v>
      </c>
      <c r="C1981" t="s">
        <v>4019</v>
      </c>
      <c r="D1981" s="33" t="s">
        <v>24</v>
      </c>
      <c r="E1981" s="33" t="s">
        <v>52</v>
      </c>
      <c r="F1981" s="33" t="s">
        <v>27</v>
      </c>
      <c r="G1981" t="s">
        <v>10</v>
      </c>
      <c r="H1981" s="33" t="s">
        <v>32</v>
      </c>
      <c r="I1981" t="s">
        <v>48</v>
      </c>
      <c r="J1981" s="33" t="s">
        <v>37</v>
      </c>
      <c r="K1981" t="s">
        <v>42</v>
      </c>
      <c r="L1981" s="33" t="s">
        <v>45</v>
      </c>
      <c r="M1981">
        <v>20</v>
      </c>
      <c r="N1981" s="33">
        <v>15</v>
      </c>
      <c r="O1981" s="49">
        <v>0.15</v>
      </c>
      <c r="P1981" s="56">
        <f t="shared" si="30"/>
        <v>45</v>
      </c>
      <c r="Q1981">
        <v>255</v>
      </c>
      <c r="R1981" s="58">
        <v>26</v>
      </c>
      <c r="S1981" s="31">
        <v>281</v>
      </c>
    </row>
    <row r="1982" spans="1:19" x14ac:dyDescent="0.35">
      <c r="A1982" s="52">
        <v>44554</v>
      </c>
      <c r="B1982" s="33" t="s">
        <v>4020</v>
      </c>
      <c r="C1982" t="s">
        <v>4021</v>
      </c>
      <c r="D1982" s="33" t="s">
        <v>26</v>
      </c>
      <c r="E1982" s="33" t="s">
        <v>55</v>
      </c>
      <c r="F1982" s="33" t="s">
        <v>27</v>
      </c>
      <c r="G1982" t="s">
        <v>7</v>
      </c>
      <c r="H1982" s="33" t="s">
        <v>31</v>
      </c>
      <c r="I1982" t="s">
        <v>43</v>
      </c>
      <c r="J1982" s="33" t="s">
        <v>37</v>
      </c>
      <c r="K1982" t="s">
        <v>39</v>
      </c>
      <c r="L1982" s="33" t="s">
        <v>45</v>
      </c>
      <c r="M1982">
        <v>94</v>
      </c>
      <c r="N1982" s="33">
        <v>25</v>
      </c>
      <c r="O1982" s="49">
        <v>0.1</v>
      </c>
      <c r="P1982" s="56">
        <f t="shared" si="30"/>
        <v>235</v>
      </c>
      <c r="Q1982">
        <v>2115</v>
      </c>
      <c r="R1982" s="58">
        <v>22</v>
      </c>
      <c r="S1982" s="31">
        <v>2137</v>
      </c>
    </row>
    <row r="1983" spans="1:19" x14ac:dyDescent="0.35">
      <c r="A1983" s="52">
        <v>43515</v>
      </c>
      <c r="B1983" s="33" t="s">
        <v>4022</v>
      </c>
      <c r="C1983" t="s">
        <v>4023</v>
      </c>
      <c r="D1983" s="33" t="s">
        <v>26</v>
      </c>
      <c r="E1983" s="33" t="s">
        <v>78</v>
      </c>
      <c r="F1983" s="33" t="s">
        <v>29</v>
      </c>
      <c r="G1983" t="s">
        <v>10</v>
      </c>
      <c r="H1983" s="33" t="s">
        <v>30</v>
      </c>
      <c r="I1983" t="s">
        <v>43</v>
      </c>
      <c r="J1983" s="33" t="s">
        <v>34</v>
      </c>
      <c r="K1983" t="s">
        <v>39</v>
      </c>
      <c r="L1983" s="33" t="s">
        <v>46</v>
      </c>
      <c r="M1983">
        <v>254</v>
      </c>
      <c r="N1983" s="33">
        <v>10</v>
      </c>
      <c r="O1983" s="49">
        <v>0.15</v>
      </c>
      <c r="P1983" s="56">
        <f t="shared" si="30"/>
        <v>381</v>
      </c>
      <c r="Q1983">
        <v>2159</v>
      </c>
      <c r="R1983" s="58">
        <v>42</v>
      </c>
      <c r="S1983" s="31">
        <v>2201</v>
      </c>
    </row>
    <row r="1984" spans="1:19" x14ac:dyDescent="0.35">
      <c r="A1984" s="52">
        <v>42331</v>
      </c>
      <c r="B1984" s="33" t="s">
        <v>4024</v>
      </c>
      <c r="C1984" t="s">
        <v>4025</v>
      </c>
      <c r="D1984" s="33" t="s">
        <v>25</v>
      </c>
      <c r="E1984" s="33" t="s">
        <v>55</v>
      </c>
      <c r="F1984" s="33" t="s">
        <v>28</v>
      </c>
      <c r="G1984" t="s">
        <v>13</v>
      </c>
      <c r="H1984" s="33" t="s">
        <v>32</v>
      </c>
      <c r="I1984" t="s">
        <v>43</v>
      </c>
      <c r="J1984" s="33" t="s">
        <v>34</v>
      </c>
      <c r="K1984" t="s">
        <v>42</v>
      </c>
      <c r="L1984" s="33" t="s">
        <v>43</v>
      </c>
      <c r="M1984">
        <v>284</v>
      </c>
      <c r="N1984" s="33">
        <v>8</v>
      </c>
      <c r="O1984" s="49">
        <v>0.12</v>
      </c>
      <c r="P1984" s="56">
        <f t="shared" si="30"/>
        <v>272.64</v>
      </c>
      <c r="Q1984">
        <v>1999.36</v>
      </c>
      <c r="R1984" s="58">
        <v>43</v>
      </c>
      <c r="S1984" s="31">
        <v>2042.36</v>
      </c>
    </row>
    <row r="1985" spans="1:19" x14ac:dyDescent="0.35">
      <c r="A1985" s="52">
        <v>44605</v>
      </c>
      <c r="B1985" s="33" t="s">
        <v>4026</v>
      </c>
      <c r="C1985" t="s">
        <v>4027</v>
      </c>
      <c r="D1985" s="33" t="s">
        <v>26</v>
      </c>
      <c r="E1985" s="33" t="s">
        <v>55</v>
      </c>
      <c r="F1985" s="33" t="s">
        <v>28</v>
      </c>
      <c r="G1985" t="s">
        <v>12</v>
      </c>
      <c r="H1985" s="33" t="s">
        <v>33</v>
      </c>
      <c r="I1985" t="s">
        <v>44</v>
      </c>
      <c r="J1985" s="33" t="s">
        <v>38</v>
      </c>
      <c r="K1985" t="s">
        <v>40</v>
      </c>
      <c r="L1985" s="33" t="s">
        <v>46</v>
      </c>
      <c r="M1985">
        <v>13</v>
      </c>
      <c r="N1985" s="33">
        <v>24</v>
      </c>
      <c r="O1985" s="49">
        <v>0.13</v>
      </c>
      <c r="P1985" s="56">
        <f t="shared" si="30"/>
        <v>40.56</v>
      </c>
      <c r="Q1985">
        <v>271.44</v>
      </c>
      <c r="R1985" s="58">
        <v>21</v>
      </c>
      <c r="S1985" s="31">
        <v>292.44</v>
      </c>
    </row>
    <row r="1986" spans="1:19" x14ac:dyDescent="0.35">
      <c r="A1986" s="52">
        <v>42185</v>
      </c>
      <c r="B1986" s="33" t="s">
        <v>4028</v>
      </c>
      <c r="C1986" t="s">
        <v>4029</v>
      </c>
      <c r="D1986" s="33" t="s">
        <v>24</v>
      </c>
      <c r="E1986" s="33" t="s">
        <v>68</v>
      </c>
      <c r="F1986" s="33" t="s">
        <v>29</v>
      </c>
      <c r="G1986" t="s">
        <v>9</v>
      </c>
      <c r="H1986" s="33" t="s">
        <v>32</v>
      </c>
      <c r="I1986" t="s">
        <v>47</v>
      </c>
      <c r="J1986" s="33" t="s">
        <v>34</v>
      </c>
      <c r="K1986" t="s">
        <v>42</v>
      </c>
      <c r="L1986" s="33" t="s">
        <v>44</v>
      </c>
      <c r="M1986">
        <v>221</v>
      </c>
      <c r="N1986" s="33">
        <v>10</v>
      </c>
      <c r="O1986" s="49">
        <v>0.1</v>
      </c>
      <c r="P1986" s="56">
        <f t="shared" si="30"/>
        <v>221</v>
      </c>
      <c r="Q1986">
        <v>1989</v>
      </c>
      <c r="R1986" s="58">
        <v>47</v>
      </c>
      <c r="S1986" s="31">
        <v>2036</v>
      </c>
    </row>
    <row r="1987" spans="1:19" x14ac:dyDescent="0.35">
      <c r="A1987" s="52">
        <v>44300</v>
      </c>
      <c r="B1987" s="33" t="s">
        <v>4030</v>
      </c>
      <c r="C1987" t="s">
        <v>4031</v>
      </c>
      <c r="D1987" s="33" t="s">
        <v>24</v>
      </c>
      <c r="E1987" s="33" t="s">
        <v>106</v>
      </c>
      <c r="F1987" s="33" t="s">
        <v>29</v>
      </c>
      <c r="G1987" t="s">
        <v>12</v>
      </c>
      <c r="H1987" s="33" t="s">
        <v>30</v>
      </c>
      <c r="I1987" t="s">
        <v>47</v>
      </c>
      <c r="J1987" s="33" t="s">
        <v>36</v>
      </c>
      <c r="K1987" t="s">
        <v>41</v>
      </c>
      <c r="L1987" s="33" t="s">
        <v>45</v>
      </c>
      <c r="M1987">
        <v>497</v>
      </c>
      <c r="N1987" s="33">
        <v>6</v>
      </c>
      <c r="O1987" s="49">
        <v>0.08</v>
      </c>
      <c r="P1987" s="56">
        <f t="shared" ref="P1987:P2050" si="31">O1987*N1987*M1987</f>
        <v>238.56</v>
      </c>
      <c r="Q1987">
        <v>2743.44</v>
      </c>
      <c r="R1987" s="58">
        <v>38</v>
      </c>
      <c r="S1987" s="31">
        <v>2781.44</v>
      </c>
    </row>
    <row r="1988" spans="1:19" x14ac:dyDescent="0.35">
      <c r="A1988" s="52">
        <v>44121</v>
      </c>
      <c r="B1988" s="33" t="s">
        <v>4032</v>
      </c>
      <c r="C1988" t="s">
        <v>4033</v>
      </c>
      <c r="D1988" s="33" t="s">
        <v>26</v>
      </c>
      <c r="E1988" s="33" t="s">
        <v>58</v>
      </c>
      <c r="F1988" s="33" t="s">
        <v>28</v>
      </c>
      <c r="G1988" t="s">
        <v>12</v>
      </c>
      <c r="H1988" s="33" t="s">
        <v>32</v>
      </c>
      <c r="I1988" t="s">
        <v>45</v>
      </c>
      <c r="J1988" s="33" t="s">
        <v>37</v>
      </c>
      <c r="K1988" t="s">
        <v>39</v>
      </c>
      <c r="L1988" s="33" t="s">
        <v>44</v>
      </c>
      <c r="M1988">
        <v>71</v>
      </c>
      <c r="N1988" s="33">
        <v>10</v>
      </c>
      <c r="O1988" s="49">
        <v>0.19</v>
      </c>
      <c r="P1988" s="56">
        <f t="shared" si="31"/>
        <v>134.9</v>
      </c>
      <c r="Q1988">
        <v>575.10000000000014</v>
      </c>
      <c r="R1988" s="58">
        <v>31</v>
      </c>
      <c r="S1988" s="31">
        <v>606.10000000000014</v>
      </c>
    </row>
    <row r="1989" spans="1:19" x14ac:dyDescent="0.35">
      <c r="A1989" s="52">
        <v>43022</v>
      </c>
      <c r="B1989" s="33" t="s">
        <v>4034</v>
      </c>
      <c r="C1989" t="s">
        <v>4035</v>
      </c>
      <c r="D1989" s="33" t="s">
        <v>25</v>
      </c>
      <c r="E1989" s="33" t="s">
        <v>73</v>
      </c>
      <c r="F1989" s="33" t="s">
        <v>28</v>
      </c>
      <c r="G1989" t="s">
        <v>8</v>
      </c>
      <c r="H1989" s="33" t="s">
        <v>32</v>
      </c>
      <c r="I1989" t="s">
        <v>43</v>
      </c>
      <c r="J1989" s="33" t="s">
        <v>37</v>
      </c>
      <c r="K1989" t="s">
        <v>40</v>
      </c>
      <c r="L1989" s="33" t="s">
        <v>44</v>
      </c>
      <c r="M1989">
        <v>42</v>
      </c>
      <c r="N1989" s="33">
        <v>15</v>
      </c>
      <c r="O1989" s="49">
        <v>0.14000000000000001</v>
      </c>
      <c r="P1989" s="56">
        <f t="shared" si="31"/>
        <v>88.2</v>
      </c>
      <c r="Q1989">
        <v>541.80000000000007</v>
      </c>
      <c r="R1989" s="58">
        <v>39</v>
      </c>
      <c r="S1989" s="31">
        <v>580.80000000000007</v>
      </c>
    </row>
    <row r="1990" spans="1:19" x14ac:dyDescent="0.35">
      <c r="A1990" s="52">
        <v>43427</v>
      </c>
      <c r="B1990" s="33" t="s">
        <v>4036</v>
      </c>
      <c r="C1990" t="s">
        <v>4037</v>
      </c>
      <c r="D1990" s="33" t="s">
        <v>24</v>
      </c>
      <c r="E1990" s="33" t="s">
        <v>58</v>
      </c>
      <c r="F1990" s="33" t="s">
        <v>29</v>
      </c>
      <c r="G1990" t="s">
        <v>8</v>
      </c>
      <c r="H1990" s="33" t="s">
        <v>33</v>
      </c>
      <c r="I1990" t="s">
        <v>43</v>
      </c>
      <c r="J1990" s="33" t="s">
        <v>36</v>
      </c>
      <c r="K1990" t="s">
        <v>42</v>
      </c>
      <c r="L1990" s="33" t="s">
        <v>45</v>
      </c>
      <c r="M1990">
        <v>234</v>
      </c>
      <c r="N1990" s="33">
        <v>6</v>
      </c>
      <c r="O1990" s="49">
        <v>0.2</v>
      </c>
      <c r="P1990" s="56">
        <f t="shared" si="31"/>
        <v>280.80000000000007</v>
      </c>
      <c r="Q1990">
        <v>1123.2000000000003</v>
      </c>
      <c r="R1990" s="58">
        <v>24</v>
      </c>
      <c r="S1990" s="31">
        <v>1147.2000000000003</v>
      </c>
    </row>
    <row r="1991" spans="1:19" x14ac:dyDescent="0.35">
      <c r="A1991" s="52">
        <v>42487</v>
      </c>
      <c r="B1991" s="33" t="s">
        <v>4038</v>
      </c>
      <c r="C1991" t="s">
        <v>4039</v>
      </c>
      <c r="D1991" s="33" t="s">
        <v>24</v>
      </c>
      <c r="E1991" s="33" t="s">
        <v>78</v>
      </c>
      <c r="F1991" s="33" t="s">
        <v>29</v>
      </c>
      <c r="G1991" t="s">
        <v>12</v>
      </c>
      <c r="H1991" s="33" t="s">
        <v>31</v>
      </c>
      <c r="I1991" t="s">
        <v>48</v>
      </c>
      <c r="J1991" s="33" t="s">
        <v>37</v>
      </c>
      <c r="K1991" t="s">
        <v>41</v>
      </c>
      <c r="L1991" s="33" t="s">
        <v>44</v>
      </c>
      <c r="M1991">
        <v>51</v>
      </c>
      <c r="N1991" s="33">
        <v>25</v>
      </c>
      <c r="O1991" s="49">
        <v>0.18</v>
      </c>
      <c r="P1991" s="56">
        <f t="shared" si="31"/>
        <v>229.5</v>
      </c>
      <c r="Q1991">
        <v>1045.5</v>
      </c>
      <c r="R1991" s="58">
        <v>49</v>
      </c>
      <c r="S1991" s="31">
        <v>1094.5</v>
      </c>
    </row>
    <row r="1992" spans="1:19" x14ac:dyDescent="0.35">
      <c r="A1992" s="52">
        <v>42350</v>
      </c>
      <c r="B1992" s="33" t="s">
        <v>4040</v>
      </c>
      <c r="C1992" t="s">
        <v>4041</v>
      </c>
      <c r="D1992" s="33" t="s">
        <v>25</v>
      </c>
      <c r="E1992" s="33" t="s">
        <v>58</v>
      </c>
      <c r="F1992" s="33" t="s">
        <v>29</v>
      </c>
      <c r="G1992" t="s">
        <v>6</v>
      </c>
      <c r="H1992" s="33" t="s">
        <v>32</v>
      </c>
      <c r="I1992" t="s">
        <v>45</v>
      </c>
      <c r="J1992" s="33" t="s">
        <v>35</v>
      </c>
      <c r="K1992" t="s">
        <v>42</v>
      </c>
      <c r="L1992" s="33" t="s">
        <v>44</v>
      </c>
      <c r="M1992">
        <v>728</v>
      </c>
      <c r="N1992" s="33">
        <v>10</v>
      </c>
      <c r="O1992" s="49">
        <v>0.15</v>
      </c>
      <c r="P1992" s="56">
        <f t="shared" si="31"/>
        <v>1092</v>
      </c>
      <c r="Q1992">
        <v>6188</v>
      </c>
      <c r="R1992" s="58">
        <v>25</v>
      </c>
      <c r="S1992" s="31">
        <v>6213</v>
      </c>
    </row>
    <row r="1993" spans="1:19" x14ac:dyDescent="0.35">
      <c r="A1993" s="52">
        <v>43617</v>
      </c>
      <c r="B1993" s="33" t="s">
        <v>4042</v>
      </c>
      <c r="C1993" t="s">
        <v>4043</v>
      </c>
      <c r="D1993" s="33" t="s">
        <v>26</v>
      </c>
      <c r="E1993" s="33" t="s">
        <v>115</v>
      </c>
      <c r="F1993" s="33" t="s">
        <v>28</v>
      </c>
      <c r="G1993" t="s">
        <v>10</v>
      </c>
      <c r="H1993" s="33" t="s">
        <v>31</v>
      </c>
      <c r="I1993" t="s">
        <v>47</v>
      </c>
      <c r="J1993" s="33" t="s">
        <v>34</v>
      </c>
      <c r="K1993" t="s">
        <v>41</v>
      </c>
      <c r="L1993" s="33" t="s">
        <v>46</v>
      </c>
      <c r="M1993">
        <v>238</v>
      </c>
      <c r="N1993" s="33">
        <v>4</v>
      </c>
      <c r="O1993" s="49">
        <v>0.11</v>
      </c>
      <c r="P1993" s="56">
        <f t="shared" si="31"/>
        <v>104.72</v>
      </c>
      <c r="Q1993">
        <v>847.28</v>
      </c>
      <c r="R1993" s="58">
        <v>37</v>
      </c>
      <c r="S1993" s="31">
        <v>884.28</v>
      </c>
    </row>
    <row r="1994" spans="1:19" x14ac:dyDescent="0.35">
      <c r="A1994" s="52">
        <v>44383</v>
      </c>
      <c r="B1994" s="33" t="s">
        <v>4044</v>
      </c>
      <c r="C1994" t="s">
        <v>4045</v>
      </c>
      <c r="D1994" s="33" t="s">
        <v>25</v>
      </c>
      <c r="E1994" s="33" t="s">
        <v>68</v>
      </c>
      <c r="F1994" s="33" t="s">
        <v>28</v>
      </c>
      <c r="G1994" t="s">
        <v>8</v>
      </c>
      <c r="H1994" s="33" t="s">
        <v>30</v>
      </c>
      <c r="I1994" t="s">
        <v>43</v>
      </c>
      <c r="J1994" s="33" t="s">
        <v>35</v>
      </c>
      <c r="K1994" t="s">
        <v>40</v>
      </c>
      <c r="L1994" s="33" t="s">
        <v>46</v>
      </c>
      <c r="M1994">
        <v>780</v>
      </c>
      <c r="N1994" s="33">
        <v>6</v>
      </c>
      <c r="O1994" s="49">
        <v>0.08</v>
      </c>
      <c r="P1994" s="56">
        <f t="shared" si="31"/>
        <v>374.4</v>
      </c>
      <c r="Q1994">
        <v>4305.6000000000004</v>
      </c>
      <c r="R1994" s="58">
        <v>36</v>
      </c>
      <c r="S1994" s="31">
        <v>4341.6000000000004</v>
      </c>
    </row>
    <row r="1995" spans="1:19" x14ac:dyDescent="0.35">
      <c r="A1995" s="52">
        <v>42869</v>
      </c>
      <c r="B1995" s="33" t="s">
        <v>4046</v>
      </c>
      <c r="C1995" t="s">
        <v>4047</v>
      </c>
      <c r="D1995" s="33" t="s">
        <v>24</v>
      </c>
      <c r="E1995" s="33" t="s">
        <v>78</v>
      </c>
      <c r="F1995" s="33" t="s">
        <v>27</v>
      </c>
      <c r="G1995" t="s">
        <v>12</v>
      </c>
      <c r="H1995" s="33" t="s">
        <v>32</v>
      </c>
      <c r="I1995" t="s">
        <v>48</v>
      </c>
      <c r="J1995" s="33" t="s">
        <v>36</v>
      </c>
      <c r="K1995" t="s">
        <v>42</v>
      </c>
      <c r="L1995" s="33" t="s">
        <v>45</v>
      </c>
      <c r="M1995">
        <v>494</v>
      </c>
      <c r="N1995" s="33">
        <v>12</v>
      </c>
      <c r="O1995" s="49">
        <v>0.12</v>
      </c>
      <c r="P1995" s="56">
        <f t="shared" si="31"/>
        <v>711.36</v>
      </c>
      <c r="Q1995">
        <v>5216.6400000000003</v>
      </c>
      <c r="R1995" s="58">
        <v>20</v>
      </c>
      <c r="S1995" s="31">
        <v>5236.6400000000003</v>
      </c>
    </row>
    <row r="1996" spans="1:19" x14ac:dyDescent="0.35">
      <c r="A1996" s="52">
        <v>42476</v>
      </c>
      <c r="B1996" s="33" t="s">
        <v>4048</v>
      </c>
      <c r="C1996" t="s">
        <v>4049</v>
      </c>
      <c r="D1996" s="33" t="s">
        <v>25</v>
      </c>
      <c r="E1996" s="33" t="s">
        <v>68</v>
      </c>
      <c r="F1996" s="33" t="s">
        <v>28</v>
      </c>
      <c r="G1996" t="s">
        <v>9</v>
      </c>
      <c r="H1996" s="33" t="s">
        <v>32</v>
      </c>
      <c r="I1996" t="s">
        <v>46</v>
      </c>
      <c r="J1996" s="33" t="s">
        <v>35</v>
      </c>
      <c r="K1996" t="s">
        <v>39</v>
      </c>
      <c r="L1996" s="33" t="s">
        <v>44</v>
      </c>
      <c r="M1996">
        <v>906</v>
      </c>
      <c r="N1996" s="33">
        <v>6</v>
      </c>
      <c r="O1996" s="49">
        <v>0.18</v>
      </c>
      <c r="P1996" s="56">
        <f t="shared" si="31"/>
        <v>978.48</v>
      </c>
      <c r="Q1996">
        <v>4457.5199999999995</v>
      </c>
      <c r="R1996" s="58">
        <v>50</v>
      </c>
      <c r="S1996" s="31">
        <v>4507.5199999999995</v>
      </c>
    </row>
    <row r="1997" spans="1:19" x14ac:dyDescent="0.35">
      <c r="A1997" s="52">
        <v>42822</v>
      </c>
      <c r="B1997" s="33" t="s">
        <v>4050</v>
      </c>
      <c r="C1997" t="s">
        <v>4051</v>
      </c>
      <c r="D1997" s="33" t="s">
        <v>24</v>
      </c>
      <c r="E1997" s="33" t="s">
        <v>73</v>
      </c>
      <c r="F1997" s="33" t="s">
        <v>29</v>
      </c>
      <c r="G1997" t="s">
        <v>9</v>
      </c>
      <c r="H1997" s="33" t="s">
        <v>33</v>
      </c>
      <c r="I1997" t="s">
        <v>43</v>
      </c>
      <c r="J1997" s="33" t="s">
        <v>36</v>
      </c>
      <c r="K1997" t="s">
        <v>42</v>
      </c>
      <c r="L1997" s="33" t="s">
        <v>44</v>
      </c>
      <c r="M1997">
        <v>278</v>
      </c>
      <c r="N1997" s="33">
        <v>12</v>
      </c>
      <c r="O1997" s="49">
        <v>0.15</v>
      </c>
      <c r="P1997" s="56">
        <f t="shared" si="31"/>
        <v>500.4</v>
      </c>
      <c r="Q1997">
        <v>2835.6</v>
      </c>
      <c r="R1997" s="58">
        <v>42</v>
      </c>
      <c r="S1997" s="31">
        <v>2877.6</v>
      </c>
    </row>
    <row r="1998" spans="1:19" x14ac:dyDescent="0.35">
      <c r="A1998" s="52">
        <v>43901</v>
      </c>
      <c r="B1998" s="33" t="s">
        <v>4052</v>
      </c>
      <c r="C1998" t="s">
        <v>4053</v>
      </c>
      <c r="D1998" s="33" t="s">
        <v>26</v>
      </c>
      <c r="E1998" s="33" t="s">
        <v>106</v>
      </c>
      <c r="F1998" s="33" t="s">
        <v>29</v>
      </c>
      <c r="G1998" t="s">
        <v>6</v>
      </c>
      <c r="H1998" s="33" t="s">
        <v>32</v>
      </c>
      <c r="I1998" t="s">
        <v>45</v>
      </c>
      <c r="J1998" s="33" t="s">
        <v>37</v>
      </c>
      <c r="K1998" t="s">
        <v>39</v>
      </c>
      <c r="L1998" s="33" t="s">
        <v>44</v>
      </c>
      <c r="M1998">
        <v>86</v>
      </c>
      <c r="N1998" s="33">
        <v>20</v>
      </c>
      <c r="O1998" s="49">
        <v>0.19</v>
      </c>
      <c r="P1998" s="56">
        <f t="shared" si="31"/>
        <v>326.8</v>
      </c>
      <c r="Q1998">
        <v>1393.2000000000003</v>
      </c>
      <c r="R1998" s="58">
        <v>35</v>
      </c>
      <c r="S1998" s="31">
        <v>1428.2000000000003</v>
      </c>
    </row>
    <row r="1999" spans="1:19" x14ac:dyDescent="0.35">
      <c r="A1999" s="52">
        <v>44581</v>
      </c>
      <c r="B1999" s="33" t="s">
        <v>4054</v>
      </c>
      <c r="C1999" t="s">
        <v>4055</v>
      </c>
      <c r="D1999" s="33" t="s">
        <v>24</v>
      </c>
      <c r="E1999" s="33" t="s">
        <v>55</v>
      </c>
      <c r="F1999" s="33" t="s">
        <v>27</v>
      </c>
      <c r="G1999" t="s">
        <v>13</v>
      </c>
      <c r="H1999" s="33" t="s">
        <v>31</v>
      </c>
      <c r="I1999" t="s">
        <v>47</v>
      </c>
      <c r="J1999" s="33" t="s">
        <v>37</v>
      </c>
      <c r="K1999" t="s">
        <v>42</v>
      </c>
      <c r="L1999" s="33" t="s">
        <v>44</v>
      </c>
      <c r="M1999">
        <v>86</v>
      </c>
      <c r="N1999" s="33">
        <v>15</v>
      </c>
      <c r="O1999" s="49">
        <v>0.15</v>
      </c>
      <c r="P1999" s="56">
        <f t="shared" si="31"/>
        <v>193.5</v>
      </c>
      <c r="Q1999">
        <v>1096.5</v>
      </c>
      <c r="R1999" s="58">
        <v>39</v>
      </c>
      <c r="S1999" s="31">
        <v>1135.5</v>
      </c>
    </row>
    <row r="2000" spans="1:19" x14ac:dyDescent="0.35">
      <c r="A2000" s="52">
        <v>44340</v>
      </c>
      <c r="B2000" s="33" t="s">
        <v>4056</v>
      </c>
      <c r="C2000" t="s">
        <v>4057</v>
      </c>
      <c r="D2000" s="33" t="s">
        <v>24</v>
      </c>
      <c r="E2000" s="33" t="s">
        <v>78</v>
      </c>
      <c r="F2000" s="33" t="s">
        <v>27</v>
      </c>
      <c r="G2000" t="s">
        <v>13</v>
      </c>
      <c r="H2000" s="33" t="s">
        <v>33</v>
      </c>
      <c r="I2000" t="s">
        <v>43</v>
      </c>
      <c r="J2000" s="33" t="s">
        <v>36</v>
      </c>
      <c r="K2000" t="s">
        <v>40</v>
      </c>
      <c r="L2000" s="33" t="s">
        <v>46</v>
      </c>
      <c r="M2000">
        <v>411</v>
      </c>
      <c r="N2000" s="33">
        <v>12</v>
      </c>
      <c r="O2000" s="49">
        <v>0.1</v>
      </c>
      <c r="P2000" s="56">
        <f t="shared" si="31"/>
        <v>493.20000000000005</v>
      </c>
      <c r="Q2000">
        <v>4438.8</v>
      </c>
      <c r="R2000" s="58">
        <v>30</v>
      </c>
      <c r="S2000" s="31">
        <v>4468.8</v>
      </c>
    </row>
    <row r="2001" spans="1:19" x14ac:dyDescent="0.35">
      <c r="A2001" s="52">
        <v>42570</v>
      </c>
      <c r="B2001" s="33" t="s">
        <v>4058</v>
      </c>
      <c r="C2001" t="s">
        <v>4059</v>
      </c>
      <c r="D2001" s="33" t="s">
        <v>24</v>
      </c>
      <c r="E2001" s="33" t="s">
        <v>106</v>
      </c>
      <c r="F2001" s="33" t="s">
        <v>28</v>
      </c>
      <c r="G2001" t="s">
        <v>6</v>
      </c>
      <c r="H2001" s="33" t="s">
        <v>30</v>
      </c>
      <c r="I2001" t="s">
        <v>48</v>
      </c>
      <c r="J2001" s="33" t="s">
        <v>35</v>
      </c>
      <c r="K2001" t="s">
        <v>39</v>
      </c>
      <c r="L2001" s="33" t="s">
        <v>46</v>
      </c>
      <c r="M2001">
        <v>852</v>
      </c>
      <c r="N2001" s="33">
        <v>8</v>
      </c>
      <c r="O2001" s="49">
        <v>0.08</v>
      </c>
      <c r="P2001" s="56">
        <f t="shared" si="31"/>
        <v>545.28</v>
      </c>
      <c r="Q2001">
        <v>6270.72</v>
      </c>
      <c r="R2001" s="58">
        <v>37</v>
      </c>
      <c r="S2001" s="31">
        <v>6307.72</v>
      </c>
    </row>
    <row r="2002" spans="1:19" x14ac:dyDescent="0.35">
      <c r="A2002" s="52">
        <v>43908</v>
      </c>
      <c r="B2002" s="33" t="s">
        <v>4060</v>
      </c>
      <c r="C2002" t="s">
        <v>4061</v>
      </c>
      <c r="D2002" s="33" t="s">
        <v>24</v>
      </c>
      <c r="E2002" s="33" t="s">
        <v>55</v>
      </c>
      <c r="F2002" s="33" t="s">
        <v>27</v>
      </c>
      <c r="G2002" t="s">
        <v>7</v>
      </c>
      <c r="H2002" s="33" t="s">
        <v>31</v>
      </c>
      <c r="I2002" t="s">
        <v>48</v>
      </c>
      <c r="J2002" s="33" t="s">
        <v>34</v>
      </c>
      <c r="K2002" t="s">
        <v>41</v>
      </c>
      <c r="L2002" s="33" t="s">
        <v>46</v>
      </c>
      <c r="M2002">
        <v>211</v>
      </c>
      <c r="N2002" s="33">
        <v>8</v>
      </c>
      <c r="O2002" s="49">
        <v>0.17</v>
      </c>
      <c r="P2002" s="56">
        <f t="shared" si="31"/>
        <v>286.96000000000004</v>
      </c>
      <c r="Q2002">
        <v>1401.04</v>
      </c>
      <c r="R2002" s="58">
        <v>36</v>
      </c>
      <c r="S2002" s="31">
        <v>1437.04</v>
      </c>
    </row>
    <row r="2003" spans="1:19" x14ac:dyDescent="0.35">
      <c r="A2003" s="52">
        <v>43447</v>
      </c>
      <c r="B2003" s="33" t="s">
        <v>4062</v>
      </c>
      <c r="C2003" t="s">
        <v>4063</v>
      </c>
      <c r="D2003" s="33" t="s">
        <v>25</v>
      </c>
      <c r="E2003" s="33" t="s">
        <v>58</v>
      </c>
      <c r="F2003" s="33" t="s">
        <v>27</v>
      </c>
      <c r="G2003" t="s">
        <v>6</v>
      </c>
      <c r="H2003" s="33" t="s">
        <v>31</v>
      </c>
      <c r="I2003" t="s">
        <v>43</v>
      </c>
      <c r="J2003" s="33" t="s">
        <v>34</v>
      </c>
      <c r="K2003" t="s">
        <v>39</v>
      </c>
      <c r="L2003" s="33" t="s">
        <v>44</v>
      </c>
      <c r="M2003">
        <v>248</v>
      </c>
      <c r="N2003" s="33">
        <v>8</v>
      </c>
      <c r="O2003" s="49">
        <v>0.14000000000000001</v>
      </c>
      <c r="P2003" s="56">
        <f t="shared" si="31"/>
        <v>277.76000000000005</v>
      </c>
      <c r="Q2003">
        <v>1706.24</v>
      </c>
      <c r="R2003" s="58">
        <v>41</v>
      </c>
      <c r="S2003" s="31">
        <v>1747.24</v>
      </c>
    </row>
    <row r="2004" spans="1:19" x14ac:dyDescent="0.35">
      <c r="A2004" s="52">
        <v>44235</v>
      </c>
      <c r="B2004" s="33" t="s">
        <v>4064</v>
      </c>
      <c r="C2004" t="s">
        <v>4065</v>
      </c>
      <c r="D2004" s="33" t="s">
        <v>24</v>
      </c>
      <c r="E2004" s="33" t="s">
        <v>85</v>
      </c>
      <c r="F2004" s="33" t="s">
        <v>27</v>
      </c>
      <c r="G2004" t="s">
        <v>10</v>
      </c>
      <c r="H2004" s="33" t="s">
        <v>31</v>
      </c>
      <c r="I2004" t="s">
        <v>48</v>
      </c>
      <c r="J2004" s="33" t="s">
        <v>38</v>
      </c>
      <c r="K2004" t="s">
        <v>40</v>
      </c>
      <c r="L2004" s="33" t="s">
        <v>46</v>
      </c>
      <c r="M2004">
        <v>13</v>
      </c>
      <c r="N2004" s="33">
        <v>24</v>
      </c>
      <c r="O2004" s="49">
        <v>0.16</v>
      </c>
      <c r="P2004" s="56">
        <f t="shared" si="31"/>
        <v>49.92</v>
      </c>
      <c r="Q2004">
        <v>262.08</v>
      </c>
      <c r="R2004" s="58">
        <v>38</v>
      </c>
      <c r="S2004" s="31">
        <v>300.08</v>
      </c>
    </row>
    <row r="2005" spans="1:19" x14ac:dyDescent="0.35">
      <c r="A2005" s="52">
        <v>42135</v>
      </c>
      <c r="B2005" s="33" t="s">
        <v>4066</v>
      </c>
      <c r="C2005" t="s">
        <v>4067</v>
      </c>
      <c r="D2005" s="33" t="s">
        <v>24</v>
      </c>
      <c r="E2005" s="33" t="s">
        <v>85</v>
      </c>
      <c r="F2005" s="33" t="s">
        <v>28</v>
      </c>
      <c r="G2005" t="s">
        <v>12</v>
      </c>
      <c r="H2005" s="33" t="s">
        <v>33</v>
      </c>
      <c r="I2005" t="s">
        <v>44</v>
      </c>
      <c r="J2005" s="33" t="s">
        <v>35</v>
      </c>
      <c r="K2005" t="s">
        <v>40</v>
      </c>
      <c r="L2005" s="33" t="s">
        <v>43</v>
      </c>
      <c r="M2005">
        <v>876</v>
      </c>
      <c r="N2005" s="33">
        <v>6</v>
      </c>
      <c r="O2005" s="49">
        <v>0.09</v>
      </c>
      <c r="P2005" s="56">
        <f t="shared" si="31"/>
        <v>473.04</v>
      </c>
      <c r="Q2005">
        <v>4782.96</v>
      </c>
      <c r="R2005" s="58">
        <v>24</v>
      </c>
      <c r="S2005" s="31">
        <v>4806.96</v>
      </c>
    </row>
    <row r="2006" spans="1:19" x14ac:dyDescent="0.35">
      <c r="A2006" s="52">
        <v>42657</v>
      </c>
      <c r="B2006" s="33" t="s">
        <v>4068</v>
      </c>
      <c r="C2006" t="s">
        <v>4069</v>
      </c>
      <c r="D2006" s="33" t="s">
        <v>24</v>
      </c>
      <c r="E2006" s="33" t="s">
        <v>63</v>
      </c>
      <c r="F2006" s="33" t="s">
        <v>28</v>
      </c>
      <c r="G2006" t="s">
        <v>6</v>
      </c>
      <c r="H2006" s="33" t="s">
        <v>30</v>
      </c>
      <c r="I2006" t="s">
        <v>47</v>
      </c>
      <c r="J2006" s="33" t="s">
        <v>38</v>
      </c>
      <c r="K2006" t="s">
        <v>41</v>
      </c>
      <c r="L2006" s="33" t="s">
        <v>43</v>
      </c>
      <c r="M2006">
        <v>14</v>
      </c>
      <c r="N2006" s="33">
        <v>32</v>
      </c>
      <c r="O2006" s="49">
        <v>0.1</v>
      </c>
      <c r="P2006" s="56">
        <f t="shared" si="31"/>
        <v>44.800000000000004</v>
      </c>
      <c r="Q2006">
        <v>403.2</v>
      </c>
      <c r="R2006" s="58">
        <v>35</v>
      </c>
      <c r="S2006" s="31">
        <v>438.2</v>
      </c>
    </row>
    <row r="2007" spans="1:19" x14ac:dyDescent="0.35">
      <c r="A2007" s="52">
        <v>44259</v>
      </c>
      <c r="B2007" s="33" t="s">
        <v>4070</v>
      </c>
      <c r="C2007" t="s">
        <v>4071</v>
      </c>
      <c r="D2007" s="33" t="s">
        <v>26</v>
      </c>
      <c r="E2007" s="33" t="s">
        <v>55</v>
      </c>
      <c r="F2007" s="33" t="s">
        <v>28</v>
      </c>
      <c r="G2007" t="s">
        <v>7</v>
      </c>
      <c r="H2007" s="33" t="s">
        <v>30</v>
      </c>
      <c r="I2007" t="s">
        <v>47</v>
      </c>
      <c r="J2007" s="33" t="s">
        <v>38</v>
      </c>
      <c r="K2007" t="s">
        <v>39</v>
      </c>
      <c r="L2007" s="33" t="s">
        <v>45</v>
      </c>
      <c r="M2007">
        <v>18</v>
      </c>
      <c r="N2007" s="33">
        <v>32</v>
      </c>
      <c r="O2007" s="49">
        <v>0.09</v>
      </c>
      <c r="P2007" s="56">
        <f t="shared" si="31"/>
        <v>51.839999999999996</v>
      </c>
      <c r="Q2007">
        <v>524.16</v>
      </c>
      <c r="R2007" s="58">
        <v>47</v>
      </c>
      <c r="S2007" s="31">
        <v>571.16</v>
      </c>
    </row>
    <row r="2008" spans="1:19" x14ac:dyDescent="0.35">
      <c r="A2008" s="52">
        <v>44403</v>
      </c>
      <c r="B2008" s="33" t="s">
        <v>4072</v>
      </c>
      <c r="C2008" t="s">
        <v>4073</v>
      </c>
      <c r="D2008" s="33" t="s">
        <v>26</v>
      </c>
      <c r="E2008" s="33" t="s">
        <v>115</v>
      </c>
      <c r="F2008" s="33" t="s">
        <v>28</v>
      </c>
      <c r="G2008" t="s">
        <v>10</v>
      </c>
      <c r="H2008" s="33" t="s">
        <v>30</v>
      </c>
      <c r="I2008" t="s">
        <v>44</v>
      </c>
      <c r="J2008" s="33" t="s">
        <v>36</v>
      </c>
      <c r="K2008" t="s">
        <v>39</v>
      </c>
      <c r="L2008" s="33" t="s">
        <v>43</v>
      </c>
      <c r="M2008">
        <v>216</v>
      </c>
      <c r="N2008" s="33">
        <v>12</v>
      </c>
      <c r="O2008" s="49">
        <v>0.15</v>
      </c>
      <c r="P2008" s="56">
        <f t="shared" si="31"/>
        <v>388.79999999999995</v>
      </c>
      <c r="Q2008">
        <v>2203.1999999999998</v>
      </c>
      <c r="R2008" s="58">
        <v>35</v>
      </c>
      <c r="S2008" s="31">
        <v>2238.1999999999998</v>
      </c>
    </row>
    <row r="2009" spans="1:19" x14ac:dyDescent="0.35">
      <c r="A2009" s="52">
        <v>44148</v>
      </c>
      <c r="B2009" s="33" t="s">
        <v>4074</v>
      </c>
      <c r="C2009" t="s">
        <v>4075</v>
      </c>
      <c r="D2009" s="33" t="s">
        <v>24</v>
      </c>
      <c r="E2009" s="33" t="s">
        <v>55</v>
      </c>
      <c r="F2009" s="33" t="s">
        <v>29</v>
      </c>
      <c r="G2009" t="s">
        <v>13</v>
      </c>
      <c r="H2009" s="33" t="s">
        <v>30</v>
      </c>
      <c r="I2009" t="s">
        <v>46</v>
      </c>
      <c r="J2009" s="33" t="s">
        <v>37</v>
      </c>
      <c r="K2009" t="s">
        <v>42</v>
      </c>
      <c r="L2009" s="33" t="s">
        <v>43</v>
      </c>
      <c r="M2009">
        <v>91</v>
      </c>
      <c r="N2009" s="33">
        <v>20</v>
      </c>
      <c r="O2009" s="49">
        <v>0.14000000000000001</v>
      </c>
      <c r="P2009" s="56">
        <f t="shared" si="31"/>
        <v>254.8</v>
      </c>
      <c r="Q2009">
        <v>1565.2</v>
      </c>
      <c r="R2009" s="58">
        <v>40</v>
      </c>
      <c r="S2009" s="31">
        <v>1605.2</v>
      </c>
    </row>
    <row r="2010" spans="1:19" x14ac:dyDescent="0.35">
      <c r="A2010" s="52">
        <v>43077</v>
      </c>
      <c r="B2010" s="33" t="s">
        <v>4076</v>
      </c>
      <c r="C2010" t="s">
        <v>4077</v>
      </c>
      <c r="D2010" s="33" t="s">
        <v>26</v>
      </c>
      <c r="E2010" s="33" t="s">
        <v>63</v>
      </c>
      <c r="F2010" s="33" t="s">
        <v>27</v>
      </c>
      <c r="G2010" t="s">
        <v>9</v>
      </c>
      <c r="H2010" s="33" t="s">
        <v>32</v>
      </c>
      <c r="I2010" t="s">
        <v>47</v>
      </c>
      <c r="J2010" s="33" t="s">
        <v>34</v>
      </c>
      <c r="K2010" t="s">
        <v>40</v>
      </c>
      <c r="L2010" s="33" t="s">
        <v>43</v>
      </c>
      <c r="M2010">
        <v>228</v>
      </c>
      <c r="N2010" s="33">
        <v>10</v>
      </c>
      <c r="O2010" s="49">
        <v>0.1</v>
      </c>
      <c r="P2010" s="56">
        <f t="shared" si="31"/>
        <v>228</v>
      </c>
      <c r="Q2010">
        <v>2052</v>
      </c>
      <c r="R2010" s="58">
        <v>32</v>
      </c>
      <c r="S2010" s="31">
        <v>2084</v>
      </c>
    </row>
    <row r="2011" spans="1:19" x14ac:dyDescent="0.35">
      <c r="A2011" s="52">
        <v>42902</v>
      </c>
      <c r="B2011" s="33" t="s">
        <v>4078</v>
      </c>
      <c r="C2011" t="s">
        <v>4079</v>
      </c>
      <c r="D2011" s="33" t="s">
        <v>24</v>
      </c>
      <c r="E2011" s="33" t="s">
        <v>73</v>
      </c>
      <c r="F2011" s="33" t="s">
        <v>27</v>
      </c>
      <c r="G2011" t="s">
        <v>10</v>
      </c>
      <c r="H2011" s="33" t="s">
        <v>32</v>
      </c>
      <c r="I2011" t="s">
        <v>47</v>
      </c>
      <c r="J2011" s="33" t="s">
        <v>35</v>
      </c>
      <c r="K2011" t="s">
        <v>42</v>
      </c>
      <c r="L2011" s="33" t="s">
        <v>46</v>
      </c>
      <c r="M2011">
        <v>966</v>
      </c>
      <c r="N2011" s="33">
        <v>4</v>
      </c>
      <c r="O2011" s="49">
        <v>0.13</v>
      </c>
      <c r="P2011" s="56">
        <f t="shared" si="31"/>
        <v>502.32</v>
      </c>
      <c r="Q2011">
        <v>3361.68</v>
      </c>
      <c r="R2011" s="58">
        <v>36</v>
      </c>
      <c r="S2011" s="31">
        <v>3397.68</v>
      </c>
    </row>
    <row r="2012" spans="1:19" x14ac:dyDescent="0.35">
      <c r="A2012" s="52">
        <v>44241</v>
      </c>
      <c r="B2012" s="33" t="s">
        <v>4080</v>
      </c>
      <c r="C2012" t="s">
        <v>4081</v>
      </c>
      <c r="D2012" s="33" t="s">
        <v>26</v>
      </c>
      <c r="E2012" s="33" t="s">
        <v>106</v>
      </c>
      <c r="F2012" s="33" t="s">
        <v>29</v>
      </c>
      <c r="G2012" t="s">
        <v>8</v>
      </c>
      <c r="H2012" s="33" t="s">
        <v>30</v>
      </c>
      <c r="I2012" t="s">
        <v>47</v>
      </c>
      <c r="J2012" s="33" t="s">
        <v>34</v>
      </c>
      <c r="K2012" t="s">
        <v>40</v>
      </c>
      <c r="L2012" s="33" t="s">
        <v>44</v>
      </c>
      <c r="M2012">
        <v>224</v>
      </c>
      <c r="N2012" s="33">
        <v>10</v>
      </c>
      <c r="O2012" s="49">
        <v>0.14000000000000001</v>
      </c>
      <c r="P2012" s="56">
        <f t="shared" si="31"/>
        <v>313.60000000000002</v>
      </c>
      <c r="Q2012">
        <v>1926.3999999999999</v>
      </c>
      <c r="R2012" s="58">
        <v>27</v>
      </c>
      <c r="S2012" s="31">
        <v>1953.3999999999999</v>
      </c>
    </row>
    <row r="2013" spans="1:19" x14ac:dyDescent="0.35">
      <c r="A2013" s="52">
        <v>43065</v>
      </c>
      <c r="B2013" s="33" t="s">
        <v>4082</v>
      </c>
      <c r="C2013" t="s">
        <v>4083</v>
      </c>
      <c r="D2013" s="33" t="s">
        <v>25</v>
      </c>
      <c r="E2013" s="33" t="s">
        <v>52</v>
      </c>
      <c r="F2013" s="33" t="s">
        <v>27</v>
      </c>
      <c r="G2013" t="s">
        <v>9</v>
      </c>
      <c r="H2013" s="33" t="s">
        <v>30</v>
      </c>
      <c r="I2013" t="s">
        <v>43</v>
      </c>
      <c r="J2013" s="33" t="s">
        <v>38</v>
      </c>
      <c r="K2013" t="s">
        <v>39</v>
      </c>
      <c r="L2013" s="33" t="s">
        <v>45</v>
      </c>
      <c r="M2013">
        <v>14</v>
      </c>
      <c r="N2013" s="33">
        <v>32</v>
      </c>
      <c r="O2013" s="49">
        <v>0.11</v>
      </c>
      <c r="P2013" s="56">
        <f t="shared" si="31"/>
        <v>49.28</v>
      </c>
      <c r="Q2013">
        <v>398.72</v>
      </c>
      <c r="R2013" s="58">
        <v>45</v>
      </c>
      <c r="S2013" s="31">
        <v>443.72</v>
      </c>
    </row>
    <row r="2014" spans="1:19" x14ac:dyDescent="0.35">
      <c r="A2014" s="52">
        <v>43104</v>
      </c>
      <c r="B2014" s="33" t="s">
        <v>4084</v>
      </c>
      <c r="C2014" t="s">
        <v>4085</v>
      </c>
      <c r="D2014" s="33" t="s">
        <v>24</v>
      </c>
      <c r="E2014" s="33" t="s">
        <v>106</v>
      </c>
      <c r="F2014" s="33" t="s">
        <v>27</v>
      </c>
      <c r="G2014" t="s">
        <v>7</v>
      </c>
      <c r="H2014" s="33" t="s">
        <v>30</v>
      </c>
      <c r="I2014" t="s">
        <v>45</v>
      </c>
      <c r="J2014" s="33" t="s">
        <v>38</v>
      </c>
      <c r="K2014" t="s">
        <v>40</v>
      </c>
      <c r="L2014" s="33" t="s">
        <v>46</v>
      </c>
      <c r="M2014">
        <v>11</v>
      </c>
      <c r="N2014" s="33">
        <v>16</v>
      </c>
      <c r="O2014" s="49">
        <v>0.17</v>
      </c>
      <c r="P2014" s="56">
        <f t="shared" si="31"/>
        <v>29.92</v>
      </c>
      <c r="Q2014">
        <v>146.07999999999998</v>
      </c>
      <c r="R2014" s="58">
        <v>46</v>
      </c>
      <c r="S2014" s="31">
        <v>192.07999999999998</v>
      </c>
    </row>
    <row r="2015" spans="1:19" x14ac:dyDescent="0.35">
      <c r="A2015" s="52">
        <v>43045</v>
      </c>
      <c r="B2015" s="33" t="s">
        <v>4086</v>
      </c>
      <c r="C2015" t="s">
        <v>4087</v>
      </c>
      <c r="D2015" s="33" t="s">
        <v>26</v>
      </c>
      <c r="E2015" s="33" t="s">
        <v>78</v>
      </c>
      <c r="F2015" s="33" t="s">
        <v>28</v>
      </c>
      <c r="G2015" t="s">
        <v>9</v>
      </c>
      <c r="H2015" s="33" t="s">
        <v>33</v>
      </c>
      <c r="I2015" t="s">
        <v>47</v>
      </c>
      <c r="J2015" s="33" t="s">
        <v>34</v>
      </c>
      <c r="K2015" t="s">
        <v>39</v>
      </c>
      <c r="L2015" s="33" t="s">
        <v>46</v>
      </c>
      <c r="M2015">
        <v>284</v>
      </c>
      <c r="N2015" s="33">
        <v>6</v>
      </c>
      <c r="O2015" s="49">
        <v>0.14000000000000001</v>
      </c>
      <c r="P2015" s="56">
        <f t="shared" si="31"/>
        <v>238.56000000000003</v>
      </c>
      <c r="Q2015">
        <v>1465.44</v>
      </c>
      <c r="R2015" s="58">
        <v>49</v>
      </c>
      <c r="S2015" s="31">
        <v>1514.44</v>
      </c>
    </row>
    <row r="2016" spans="1:19" x14ac:dyDescent="0.35">
      <c r="A2016" s="52">
        <v>44195</v>
      </c>
      <c r="B2016" s="33" t="s">
        <v>4088</v>
      </c>
      <c r="C2016" t="s">
        <v>4089</v>
      </c>
      <c r="D2016" s="33" t="s">
        <v>25</v>
      </c>
      <c r="E2016" s="33" t="s">
        <v>68</v>
      </c>
      <c r="F2016" s="33" t="s">
        <v>27</v>
      </c>
      <c r="G2016" t="s">
        <v>13</v>
      </c>
      <c r="H2016" s="33" t="s">
        <v>30</v>
      </c>
      <c r="I2016" t="s">
        <v>47</v>
      </c>
      <c r="J2016" s="33" t="s">
        <v>38</v>
      </c>
      <c r="K2016" t="s">
        <v>41</v>
      </c>
      <c r="L2016" s="33" t="s">
        <v>43</v>
      </c>
      <c r="M2016">
        <v>13</v>
      </c>
      <c r="N2016" s="33">
        <v>16</v>
      </c>
      <c r="O2016" s="49">
        <v>0.11</v>
      </c>
      <c r="P2016" s="56">
        <f t="shared" si="31"/>
        <v>22.88</v>
      </c>
      <c r="Q2016">
        <v>185.12</v>
      </c>
      <c r="R2016" s="58">
        <v>22</v>
      </c>
      <c r="S2016" s="31">
        <v>207.12</v>
      </c>
    </row>
    <row r="2017" spans="1:19" x14ac:dyDescent="0.35">
      <c r="A2017" s="52">
        <v>43794</v>
      </c>
      <c r="B2017" s="33" t="s">
        <v>4090</v>
      </c>
      <c r="C2017" t="s">
        <v>4091</v>
      </c>
      <c r="D2017" s="33" t="s">
        <v>26</v>
      </c>
      <c r="E2017" s="33" t="s">
        <v>73</v>
      </c>
      <c r="F2017" s="33" t="s">
        <v>28</v>
      </c>
      <c r="G2017" t="s">
        <v>6</v>
      </c>
      <c r="H2017" s="33" t="s">
        <v>30</v>
      </c>
      <c r="I2017" t="s">
        <v>48</v>
      </c>
      <c r="J2017" s="33" t="s">
        <v>37</v>
      </c>
      <c r="K2017" t="s">
        <v>39</v>
      </c>
      <c r="L2017" s="33" t="s">
        <v>45</v>
      </c>
      <c r="M2017">
        <v>93</v>
      </c>
      <c r="N2017" s="33">
        <v>25</v>
      </c>
      <c r="O2017" s="49">
        <v>0.2</v>
      </c>
      <c r="P2017" s="56">
        <f t="shared" si="31"/>
        <v>465</v>
      </c>
      <c r="Q2017">
        <v>1860</v>
      </c>
      <c r="R2017" s="58">
        <v>31</v>
      </c>
      <c r="S2017" s="31">
        <v>1891</v>
      </c>
    </row>
    <row r="2018" spans="1:19" x14ac:dyDescent="0.35">
      <c r="A2018" s="52">
        <v>43660</v>
      </c>
      <c r="B2018" s="33" t="s">
        <v>4092</v>
      </c>
      <c r="C2018" t="s">
        <v>4093</v>
      </c>
      <c r="D2018" s="33" t="s">
        <v>24</v>
      </c>
      <c r="E2018" s="33" t="s">
        <v>73</v>
      </c>
      <c r="F2018" s="33" t="s">
        <v>29</v>
      </c>
      <c r="G2018" t="s">
        <v>12</v>
      </c>
      <c r="H2018" s="33" t="s">
        <v>33</v>
      </c>
      <c r="I2018" t="s">
        <v>48</v>
      </c>
      <c r="J2018" s="33" t="s">
        <v>35</v>
      </c>
      <c r="K2018" t="s">
        <v>39</v>
      </c>
      <c r="L2018" s="33" t="s">
        <v>43</v>
      </c>
      <c r="M2018">
        <v>756</v>
      </c>
      <c r="N2018" s="33">
        <v>6</v>
      </c>
      <c r="O2018" s="49">
        <v>0.08</v>
      </c>
      <c r="P2018" s="56">
        <f t="shared" si="31"/>
        <v>362.88</v>
      </c>
      <c r="Q2018">
        <v>4173.1200000000008</v>
      </c>
      <c r="R2018" s="58">
        <v>21</v>
      </c>
      <c r="S2018" s="31">
        <v>4194.1200000000008</v>
      </c>
    </row>
    <row r="2019" spans="1:19" x14ac:dyDescent="0.35">
      <c r="A2019" s="52">
        <v>44141</v>
      </c>
      <c r="B2019" s="33" t="s">
        <v>4094</v>
      </c>
      <c r="C2019" t="s">
        <v>4095</v>
      </c>
      <c r="D2019" s="33" t="s">
        <v>25</v>
      </c>
      <c r="E2019" s="33" t="s">
        <v>78</v>
      </c>
      <c r="F2019" s="33" t="s">
        <v>28</v>
      </c>
      <c r="G2019" t="s">
        <v>11</v>
      </c>
      <c r="H2019" s="33" t="s">
        <v>30</v>
      </c>
      <c r="I2019" t="s">
        <v>46</v>
      </c>
      <c r="J2019" s="33" t="s">
        <v>36</v>
      </c>
      <c r="K2019" t="s">
        <v>41</v>
      </c>
      <c r="L2019" s="33" t="s">
        <v>46</v>
      </c>
      <c r="M2019">
        <v>351</v>
      </c>
      <c r="N2019" s="33">
        <v>6</v>
      </c>
      <c r="O2019" s="49">
        <v>0.14000000000000001</v>
      </c>
      <c r="P2019" s="56">
        <f t="shared" si="31"/>
        <v>294.84000000000003</v>
      </c>
      <c r="Q2019">
        <v>1811.16</v>
      </c>
      <c r="R2019" s="58">
        <v>40</v>
      </c>
      <c r="S2019" s="31">
        <v>1851.16</v>
      </c>
    </row>
    <row r="2020" spans="1:19" x14ac:dyDescent="0.35">
      <c r="A2020" s="52">
        <v>42555</v>
      </c>
      <c r="B2020" s="33" t="s">
        <v>4096</v>
      </c>
      <c r="C2020" t="s">
        <v>4097</v>
      </c>
      <c r="D2020" s="33" t="s">
        <v>24</v>
      </c>
      <c r="E2020" s="33" t="s">
        <v>58</v>
      </c>
      <c r="F2020" s="33" t="s">
        <v>27</v>
      </c>
      <c r="G2020" t="s">
        <v>11</v>
      </c>
      <c r="H2020" s="33" t="s">
        <v>30</v>
      </c>
      <c r="I2020" t="s">
        <v>43</v>
      </c>
      <c r="J2020" s="33" t="s">
        <v>34</v>
      </c>
      <c r="K2020" t="s">
        <v>42</v>
      </c>
      <c r="L2020" s="33" t="s">
        <v>43</v>
      </c>
      <c r="M2020">
        <v>251</v>
      </c>
      <c r="N2020" s="33">
        <v>10</v>
      </c>
      <c r="O2020" s="49">
        <v>0.15</v>
      </c>
      <c r="P2020" s="56">
        <f t="shared" si="31"/>
        <v>376.5</v>
      </c>
      <c r="Q2020">
        <v>2133.5</v>
      </c>
      <c r="R2020" s="58">
        <v>33</v>
      </c>
      <c r="S2020" s="31">
        <v>2166.5</v>
      </c>
    </row>
    <row r="2021" spans="1:19" x14ac:dyDescent="0.35">
      <c r="A2021" s="52">
        <v>42669</v>
      </c>
      <c r="B2021" s="33" t="s">
        <v>4098</v>
      </c>
      <c r="C2021" t="s">
        <v>4099</v>
      </c>
      <c r="D2021" s="33" t="s">
        <v>26</v>
      </c>
      <c r="E2021" s="33" t="s">
        <v>68</v>
      </c>
      <c r="F2021" s="33" t="s">
        <v>27</v>
      </c>
      <c r="G2021" t="s">
        <v>11</v>
      </c>
      <c r="H2021" s="33" t="s">
        <v>31</v>
      </c>
      <c r="I2021" t="s">
        <v>48</v>
      </c>
      <c r="J2021" s="33" t="s">
        <v>34</v>
      </c>
      <c r="K2021" t="s">
        <v>42</v>
      </c>
      <c r="L2021" s="33" t="s">
        <v>43</v>
      </c>
      <c r="M2021">
        <v>256</v>
      </c>
      <c r="N2021" s="33">
        <v>4</v>
      </c>
      <c r="O2021" s="49">
        <v>0.1</v>
      </c>
      <c r="P2021" s="56">
        <f t="shared" si="31"/>
        <v>102.4</v>
      </c>
      <c r="Q2021">
        <v>921.6</v>
      </c>
      <c r="R2021" s="58">
        <v>35</v>
      </c>
      <c r="S2021" s="31">
        <v>956.6</v>
      </c>
    </row>
    <row r="2022" spans="1:19" x14ac:dyDescent="0.35">
      <c r="A2022" s="52">
        <v>44563</v>
      </c>
      <c r="B2022" s="33" t="s">
        <v>4100</v>
      </c>
      <c r="C2022" t="s">
        <v>4101</v>
      </c>
      <c r="D2022" s="33" t="s">
        <v>26</v>
      </c>
      <c r="E2022" s="33" t="s">
        <v>73</v>
      </c>
      <c r="F2022" s="33" t="s">
        <v>29</v>
      </c>
      <c r="G2022" t="s">
        <v>11</v>
      </c>
      <c r="H2022" s="33" t="s">
        <v>33</v>
      </c>
      <c r="I2022" t="s">
        <v>45</v>
      </c>
      <c r="J2022" s="33" t="s">
        <v>36</v>
      </c>
      <c r="K2022" t="s">
        <v>41</v>
      </c>
      <c r="L2022" s="33" t="s">
        <v>43</v>
      </c>
      <c r="M2022">
        <v>485</v>
      </c>
      <c r="N2022" s="33">
        <v>6</v>
      </c>
      <c r="O2022" s="49">
        <v>0.17</v>
      </c>
      <c r="P2022" s="56">
        <f t="shared" si="31"/>
        <v>494.7</v>
      </c>
      <c r="Q2022">
        <v>2415.2999999999997</v>
      </c>
      <c r="R2022" s="58">
        <v>26</v>
      </c>
      <c r="S2022" s="31">
        <v>2441.2999999999997</v>
      </c>
    </row>
    <row r="2023" spans="1:19" x14ac:dyDescent="0.35">
      <c r="A2023" s="52">
        <v>42773</v>
      </c>
      <c r="B2023" s="33" t="s">
        <v>4102</v>
      </c>
      <c r="C2023" t="s">
        <v>4103</v>
      </c>
      <c r="D2023" s="33" t="s">
        <v>26</v>
      </c>
      <c r="E2023" s="33" t="s">
        <v>52</v>
      </c>
      <c r="F2023" s="33" t="s">
        <v>29</v>
      </c>
      <c r="G2023" t="s">
        <v>7</v>
      </c>
      <c r="H2023" s="33" t="s">
        <v>32</v>
      </c>
      <c r="I2023" t="s">
        <v>46</v>
      </c>
      <c r="J2023" s="33" t="s">
        <v>34</v>
      </c>
      <c r="K2023" t="s">
        <v>42</v>
      </c>
      <c r="L2023" s="33" t="s">
        <v>45</v>
      </c>
      <c r="M2023">
        <v>225</v>
      </c>
      <c r="N2023" s="33">
        <v>10</v>
      </c>
      <c r="O2023" s="49">
        <v>0.08</v>
      </c>
      <c r="P2023" s="56">
        <f t="shared" si="31"/>
        <v>180</v>
      </c>
      <c r="Q2023">
        <v>2070.0000000000005</v>
      </c>
      <c r="R2023" s="58">
        <v>43</v>
      </c>
      <c r="S2023" s="31">
        <v>2113.0000000000005</v>
      </c>
    </row>
    <row r="2024" spans="1:19" x14ac:dyDescent="0.35">
      <c r="A2024" s="52">
        <v>43667</v>
      </c>
      <c r="B2024" s="33" t="s">
        <v>4104</v>
      </c>
      <c r="C2024" t="s">
        <v>4105</v>
      </c>
      <c r="D2024" s="33" t="s">
        <v>24</v>
      </c>
      <c r="E2024" s="33" t="s">
        <v>63</v>
      </c>
      <c r="F2024" s="33" t="s">
        <v>29</v>
      </c>
      <c r="G2024" t="s">
        <v>6</v>
      </c>
      <c r="H2024" s="33" t="s">
        <v>32</v>
      </c>
      <c r="I2024" t="s">
        <v>47</v>
      </c>
      <c r="J2024" s="33" t="s">
        <v>35</v>
      </c>
      <c r="K2024" t="s">
        <v>40</v>
      </c>
      <c r="L2024" s="33" t="s">
        <v>45</v>
      </c>
      <c r="M2024">
        <v>759</v>
      </c>
      <c r="N2024" s="33">
        <v>6</v>
      </c>
      <c r="O2024" s="49">
        <v>0.13</v>
      </c>
      <c r="P2024" s="56">
        <f t="shared" si="31"/>
        <v>592.02</v>
      </c>
      <c r="Q2024">
        <v>3961.98</v>
      </c>
      <c r="R2024" s="58">
        <v>28</v>
      </c>
      <c r="S2024" s="31">
        <v>3989.98</v>
      </c>
    </row>
    <row r="2025" spans="1:19" x14ac:dyDescent="0.35">
      <c r="A2025" s="52">
        <v>42125</v>
      </c>
      <c r="B2025" s="33" t="s">
        <v>4106</v>
      </c>
      <c r="C2025" t="s">
        <v>4107</v>
      </c>
      <c r="D2025" s="33" t="s">
        <v>24</v>
      </c>
      <c r="E2025" s="33" t="s">
        <v>68</v>
      </c>
      <c r="F2025" s="33" t="s">
        <v>29</v>
      </c>
      <c r="G2025" t="s">
        <v>12</v>
      </c>
      <c r="H2025" s="33" t="s">
        <v>31</v>
      </c>
      <c r="I2025" t="s">
        <v>43</v>
      </c>
      <c r="J2025" s="33" t="s">
        <v>36</v>
      </c>
      <c r="K2025" t="s">
        <v>40</v>
      </c>
      <c r="L2025" s="33" t="s">
        <v>44</v>
      </c>
      <c r="M2025">
        <v>313</v>
      </c>
      <c r="N2025" s="33">
        <v>9</v>
      </c>
      <c r="O2025" s="49">
        <v>0.09</v>
      </c>
      <c r="P2025" s="56">
        <f t="shared" si="31"/>
        <v>253.52999999999997</v>
      </c>
      <c r="Q2025">
        <v>2563.4699999999998</v>
      </c>
      <c r="R2025" s="58">
        <v>35</v>
      </c>
      <c r="S2025" s="31">
        <v>2598.4699999999998</v>
      </c>
    </row>
    <row r="2026" spans="1:19" x14ac:dyDescent="0.35">
      <c r="A2026" s="52">
        <v>43461</v>
      </c>
      <c r="B2026" s="33" t="s">
        <v>4108</v>
      </c>
      <c r="C2026" t="s">
        <v>4109</v>
      </c>
      <c r="D2026" s="33" t="s">
        <v>24</v>
      </c>
      <c r="E2026" s="33" t="s">
        <v>52</v>
      </c>
      <c r="F2026" s="33" t="s">
        <v>28</v>
      </c>
      <c r="G2026" t="s">
        <v>9</v>
      </c>
      <c r="H2026" s="33" t="s">
        <v>33</v>
      </c>
      <c r="I2026" t="s">
        <v>47</v>
      </c>
      <c r="J2026" s="33" t="s">
        <v>34</v>
      </c>
      <c r="K2026" t="s">
        <v>39</v>
      </c>
      <c r="L2026" s="33" t="s">
        <v>43</v>
      </c>
      <c r="M2026">
        <v>279</v>
      </c>
      <c r="N2026" s="33">
        <v>4</v>
      </c>
      <c r="O2026" s="49">
        <v>0.08</v>
      </c>
      <c r="P2026" s="56">
        <f t="shared" si="31"/>
        <v>89.28</v>
      </c>
      <c r="Q2026">
        <v>1026.72</v>
      </c>
      <c r="R2026" s="58">
        <v>49</v>
      </c>
      <c r="S2026" s="31">
        <v>1075.72</v>
      </c>
    </row>
    <row r="2027" spans="1:19" x14ac:dyDescent="0.35">
      <c r="A2027" s="52">
        <v>43911</v>
      </c>
      <c r="B2027" s="33" t="s">
        <v>4110</v>
      </c>
      <c r="C2027" t="s">
        <v>4111</v>
      </c>
      <c r="D2027" s="33" t="s">
        <v>26</v>
      </c>
      <c r="E2027" s="33" t="s">
        <v>52</v>
      </c>
      <c r="F2027" s="33" t="s">
        <v>28</v>
      </c>
      <c r="G2027" t="s">
        <v>8</v>
      </c>
      <c r="H2027" s="33" t="s">
        <v>30</v>
      </c>
      <c r="I2027" t="s">
        <v>43</v>
      </c>
      <c r="J2027" s="33" t="s">
        <v>37</v>
      </c>
      <c r="K2027" t="s">
        <v>41</v>
      </c>
      <c r="L2027" s="33" t="s">
        <v>45</v>
      </c>
      <c r="M2027">
        <v>38</v>
      </c>
      <c r="N2027" s="33">
        <v>15</v>
      </c>
      <c r="O2027" s="49">
        <v>0.15</v>
      </c>
      <c r="P2027" s="56">
        <f t="shared" si="31"/>
        <v>85.5</v>
      </c>
      <c r="Q2027">
        <v>484.5</v>
      </c>
      <c r="R2027" s="58">
        <v>31</v>
      </c>
      <c r="S2027" s="31">
        <v>515.5</v>
      </c>
    </row>
    <row r="2028" spans="1:19" x14ac:dyDescent="0.35">
      <c r="A2028" s="52">
        <v>44429</v>
      </c>
      <c r="B2028" s="33" t="s">
        <v>4112</v>
      </c>
      <c r="C2028" t="s">
        <v>4113</v>
      </c>
      <c r="D2028" s="33" t="s">
        <v>26</v>
      </c>
      <c r="E2028" s="33" t="s">
        <v>63</v>
      </c>
      <c r="F2028" s="33" t="s">
        <v>28</v>
      </c>
      <c r="G2028" t="s">
        <v>10</v>
      </c>
      <c r="H2028" s="33" t="s">
        <v>31</v>
      </c>
      <c r="I2028" t="s">
        <v>44</v>
      </c>
      <c r="J2028" s="33" t="s">
        <v>36</v>
      </c>
      <c r="K2028" t="s">
        <v>41</v>
      </c>
      <c r="L2028" s="33" t="s">
        <v>46</v>
      </c>
      <c r="M2028">
        <v>290</v>
      </c>
      <c r="N2028" s="33">
        <v>15</v>
      </c>
      <c r="O2028" s="49">
        <v>0.14000000000000001</v>
      </c>
      <c r="P2028" s="56">
        <f t="shared" si="31"/>
        <v>609</v>
      </c>
      <c r="Q2028">
        <v>3741</v>
      </c>
      <c r="R2028" s="58">
        <v>34</v>
      </c>
      <c r="S2028" s="31">
        <v>3775</v>
      </c>
    </row>
    <row r="2029" spans="1:19" x14ac:dyDescent="0.35">
      <c r="A2029" s="52">
        <v>43090</v>
      </c>
      <c r="B2029" s="33" t="s">
        <v>4114</v>
      </c>
      <c r="C2029" t="s">
        <v>4115</v>
      </c>
      <c r="D2029" s="33" t="s">
        <v>26</v>
      </c>
      <c r="E2029" s="33" t="s">
        <v>115</v>
      </c>
      <c r="F2029" s="33" t="s">
        <v>28</v>
      </c>
      <c r="G2029" t="s">
        <v>7</v>
      </c>
      <c r="H2029" s="33" t="s">
        <v>32</v>
      </c>
      <c r="I2029" t="s">
        <v>47</v>
      </c>
      <c r="J2029" s="33" t="s">
        <v>38</v>
      </c>
      <c r="K2029" t="s">
        <v>39</v>
      </c>
      <c r="L2029" s="33" t="s">
        <v>44</v>
      </c>
      <c r="M2029">
        <v>14</v>
      </c>
      <c r="N2029" s="33">
        <v>32</v>
      </c>
      <c r="O2029" s="49">
        <v>0.14000000000000001</v>
      </c>
      <c r="P2029" s="56">
        <f t="shared" si="31"/>
        <v>62.720000000000006</v>
      </c>
      <c r="Q2029">
        <v>385.28</v>
      </c>
      <c r="R2029" s="58">
        <v>23</v>
      </c>
      <c r="S2029" s="31">
        <v>408.28</v>
      </c>
    </row>
    <row r="2030" spans="1:19" x14ac:dyDescent="0.35">
      <c r="A2030" s="52">
        <v>44525</v>
      </c>
      <c r="B2030" s="33" t="s">
        <v>4116</v>
      </c>
      <c r="C2030" t="s">
        <v>4117</v>
      </c>
      <c r="D2030" s="33" t="s">
        <v>26</v>
      </c>
      <c r="E2030" s="33" t="s">
        <v>63</v>
      </c>
      <c r="F2030" s="33" t="s">
        <v>28</v>
      </c>
      <c r="G2030" t="s">
        <v>11</v>
      </c>
      <c r="H2030" s="33" t="s">
        <v>31</v>
      </c>
      <c r="I2030" t="s">
        <v>45</v>
      </c>
      <c r="J2030" s="33" t="s">
        <v>35</v>
      </c>
      <c r="K2030" t="s">
        <v>41</v>
      </c>
      <c r="L2030" s="33" t="s">
        <v>46</v>
      </c>
      <c r="M2030">
        <v>788</v>
      </c>
      <c r="N2030" s="33">
        <v>4</v>
      </c>
      <c r="O2030" s="49">
        <v>0.13</v>
      </c>
      <c r="P2030" s="56">
        <f t="shared" si="31"/>
        <v>409.76</v>
      </c>
      <c r="Q2030">
        <v>2742.24</v>
      </c>
      <c r="R2030" s="58">
        <v>28</v>
      </c>
      <c r="S2030" s="31">
        <v>2770.24</v>
      </c>
    </row>
    <row r="2031" spans="1:19" x14ac:dyDescent="0.35">
      <c r="A2031" s="52">
        <v>44074</v>
      </c>
      <c r="B2031" s="33" t="s">
        <v>4118</v>
      </c>
      <c r="C2031" t="s">
        <v>4119</v>
      </c>
      <c r="D2031" s="33" t="s">
        <v>24</v>
      </c>
      <c r="E2031" s="33" t="s">
        <v>52</v>
      </c>
      <c r="F2031" s="33" t="s">
        <v>29</v>
      </c>
      <c r="G2031" t="s">
        <v>12</v>
      </c>
      <c r="H2031" s="33" t="s">
        <v>30</v>
      </c>
      <c r="I2031" t="s">
        <v>43</v>
      </c>
      <c r="J2031" s="33" t="s">
        <v>34</v>
      </c>
      <c r="K2031" t="s">
        <v>41</v>
      </c>
      <c r="L2031" s="33" t="s">
        <v>46</v>
      </c>
      <c r="M2031">
        <v>267</v>
      </c>
      <c r="N2031" s="33">
        <v>6</v>
      </c>
      <c r="O2031" s="49">
        <v>0.11</v>
      </c>
      <c r="P2031" s="56">
        <f t="shared" si="31"/>
        <v>176.22</v>
      </c>
      <c r="Q2031">
        <v>1425.78</v>
      </c>
      <c r="R2031" s="58">
        <v>37</v>
      </c>
      <c r="S2031" s="31">
        <v>1462.78</v>
      </c>
    </row>
    <row r="2032" spans="1:19" x14ac:dyDescent="0.35">
      <c r="A2032" s="52">
        <v>44354</v>
      </c>
      <c r="B2032" s="33" t="s">
        <v>4120</v>
      </c>
      <c r="C2032" t="s">
        <v>4121</v>
      </c>
      <c r="D2032" s="33" t="s">
        <v>25</v>
      </c>
      <c r="E2032" s="33" t="s">
        <v>68</v>
      </c>
      <c r="F2032" s="33" t="s">
        <v>27</v>
      </c>
      <c r="G2032" t="s">
        <v>7</v>
      </c>
      <c r="H2032" s="33" t="s">
        <v>33</v>
      </c>
      <c r="I2032" t="s">
        <v>43</v>
      </c>
      <c r="J2032" s="33" t="s">
        <v>36</v>
      </c>
      <c r="K2032" t="s">
        <v>41</v>
      </c>
      <c r="L2032" s="33" t="s">
        <v>45</v>
      </c>
      <c r="M2032">
        <v>219</v>
      </c>
      <c r="N2032" s="33">
        <v>6</v>
      </c>
      <c r="O2032" s="49">
        <v>0.15</v>
      </c>
      <c r="P2032" s="56">
        <f t="shared" si="31"/>
        <v>197.1</v>
      </c>
      <c r="Q2032">
        <v>1116.8999999999999</v>
      </c>
      <c r="R2032" s="58">
        <v>32</v>
      </c>
      <c r="S2032" s="31">
        <v>1148.8999999999999</v>
      </c>
    </row>
    <row r="2033" spans="1:19" x14ac:dyDescent="0.35">
      <c r="A2033" s="52">
        <v>42117</v>
      </c>
      <c r="B2033" s="33" t="s">
        <v>4122</v>
      </c>
      <c r="C2033" t="s">
        <v>4123</v>
      </c>
      <c r="D2033" s="33" t="s">
        <v>26</v>
      </c>
      <c r="E2033" s="33" t="s">
        <v>73</v>
      </c>
      <c r="F2033" s="33" t="s">
        <v>28</v>
      </c>
      <c r="G2033" t="s">
        <v>10</v>
      </c>
      <c r="H2033" s="33" t="s">
        <v>30</v>
      </c>
      <c r="I2033" t="s">
        <v>48</v>
      </c>
      <c r="J2033" s="33" t="s">
        <v>35</v>
      </c>
      <c r="K2033" t="s">
        <v>42</v>
      </c>
      <c r="L2033" s="33" t="s">
        <v>46</v>
      </c>
      <c r="M2033">
        <v>1189</v>
      </c>
      <c r="N2033" s="33">
        <v>10</v>
      </c>
      <c r="O2033" s="49">
        <v>0.14000000000000001</v>
      </c>
      <c r="P2033" s="56">
        <f t="shared" si="31"/>
        <v>1664.6000000000001</v>
      </c>
      <c r="Q2033">
        <v>10225.4</v>
      </c>
      <c r="R2033" s="58">
        <v>25</v>
      </c>
      <c r="S2033" s="31">
        <v>10250.4</v>
      </c>
    </row>
    <row r="2034" spans="1:19" x14ac:dyDescent="0.35">
      <c r="A2034" s="52">
        <v>43109</v>
      </c>
      <c r="B2034" s="33" t="s">
        <v>4124</v>
      </c>
      <c r="C2034" t="s">
        <v>4125</v>
      </c>
      <c r="D2034" s="33" t="s">
        <v>26</v>
      </c>
      <c r="E2034" s="33" t="s">
        <v>73</v>
      </c>
      <c r="F2034" s="33" t="s">
        <v>28</v>
      </c>
      <c r="G2034" t="s">
        <v>7</v>
      </c>
      <c r="H2034" s="33" t="s">
        <v>31</v>
      </c>
      <c r="I2034" t="s">
        <v>46</v>
      </c>
      <c r="J2034" s="33" t="s">
        <v>35</v>
      </c>
      <c r="K2034" t="s">
        <v>40</v>
      </c>
      <c r="L2034" s="33" t="s">
        <v>46</v>
      </c>
      <c r="M2034">
        <v>1126</v>
      </c>
      <c r="N2034" s="33">
        <v>4</v>
      </c>
      <c r="O2034" s="49">
        <v>0.14000000000000001</v>
      </c>
      <c r="P2034" s="56">
        <f t="shared" si="31"/>
        <v>630.56000000000006</v>
      </c>
      <c r="Q2034">
        <v>3873.44</v>
      </c>
      <c r="R2034" s="58">
        <v>24</v>
      </c>
      <c r="S2034" s="31">
        <v>3897.44</v>
      </c>
    </row>
    <row r="2035" spans="1:19" x14ac:dyDescent="0.35">
      <c r="A2035" s="52">
        <v>43941</v>
      </c>
      <c r="B2035" s="33" t="s">
        <v>4126</v>
      </c>
      <c r="C2035" t="s">
        <v>4127</v>
      </c>
      <c r="D2035" s="33" t="s">
        <v>26</v>
      </c>
      <c r="E2035" s="33" t="s">
        <v>78</v>
      </c>
      <c r="F2035" s="33" t="s">
        <v>27</v>
      </c>
      <c r="G2035" t="s">
        <v>12</v>
      </c>
      <c r="H2035" s="33" t="s">
        <v>31</v>
      </c>
      <c r="I2035" t="s">
        <v>46</v>
      </c>
      <c r="J2035" s="33" t="s">
        <v>34</v>
      </c>
      <c r="K2035" t="s">
        <v>41</v>
      </c>
      <c r="L2035" s="33" t="s">
        <v>44</v>
      </c>
      <c r="M2035">
        <v>231</v>
      </c>
      <c r="N2035" s="33">
        <v>8</v>
      </c>
      <c r="O2035" s="49">
        <v>0.17</v>
      </c>
      <c r="P2035" s="56">
        <f t="shared" si="31"/>
        <v>314.16000000000003</v>
      </c>
      <c r="Q2035">
        <v>1533.84</v>
      </c>
      <c r="R2035" s="58">
        <v>37</v>
      </c>
      <c r="S2035" s="31">
        <v>1570.84</v>
      </c>
    </row>
    <row r="2036" spans="1:19" x14ac:dyDescent="0.35">
      <c r="A2036" s="52">
        <v>44206</v>
      </c>
      <c r="B2036" s="33" t="s">
        <v>4128</v>
      </c>
      <c r="C2036" t="s">
        <v>4129</v>
      </c>
      <c r="D2036" s="33" t="s">
        <v>25</v>
      </c>
      <c r="E2036" s="33" t="s">
        <v>58</v>
      </c>
      <c r="F2036" s="33" t="s">
        <v>29</v>
      </c>
      <c r="G2036" t="s">
        <v>11</v>
      </c>
      <c r="H2036" s="33" t="s">
        <v>33</v>
      </c>
      <c r="I2036" t="s">
        <v>48</v>
      </c>
      <c r="J2036" s="33" t="s">
        <v>38</v>
      </c>
      <c r="K2036" t="s">
        <v>42</v>
      </c>
      <c r="L2036" s="33" t="s">
        <v>46</v>
      </c>
      <c r="M2036">
        <v>20</v>
      </c>
      <c r="N2036" s="33">
        <v>40</v>
      </c>
      <c r="O2036" s="49">
        <v>0.12</v>
      </c>
      <c r="P2036" s="56">
        <f t="shared" si="31"/>
        <v>96</v>
      </c>
      <c r="Q2036">
        <v>704</v>
      </c>
      <c r="R2036" s="58">
        <v>20</v>
      </c>
      <c r="S2036" s="31">
        <v>724</v>
      </c>
    </row>
    <row r="2037" spans="1:19" x14ac:dyDescent="0.35">
      <c r="A2037" s="52">
        <v>42485</v>
      </c>
      <c r="B2037" s="33" t="s">
        <v>4130</v>
      </c>
      <c r="C2037" t="s">
        <v>4131</v>
      </c>
      <c r="D2037" s="33" t="s">
        <v>24</v>
      </c>
      <c r="E2037" s="33" t="s">
        <v>55</v>
      </c>
      <c r="F2037" s="33" t="s">
        <v>27</v>
      </c>
      <c r="G2037" t="s">
        <v>13</v>
      </c>
      <c r="H2037" s="33" t="s">
        <v>32</v>
      </c>
      <c r="I2037" t="s">
        <v>45</v>
      </c>
      <c r="J2037" s="33" t="s">
        <v>38</v>
      </c>
      <c r="K2037" t="s">
        <v>42</v>
      </c>
      <c r="L2037" s="33" t="s">
        <v>43</v>
      </c>
      <c r="M2037">
        <v>16</v>
      </c>
      <c r="N2037" s="33">
        <v>32</v>
      </c>
      <c r="O2037" s="49">
        <v>0.15</v>
      </c>
      <c r="P2037" s="56">
        <f t="shared" si="31"/>
        <v>76.8</v>
      </c>
      <c r="Q2037">
        <v>435.2</v>
      </c>
      <c r="R2037" s="58">
        <v>20</v>
      </c>
      <c r="S2037" s="31">
        <v>455.2</v>
      </c>
    </row>
    <row r="2038" spans="1:19" x14ac:dyDescent="0.35">
      <c r="A2038" s="52">
        <v>43684</v>
      </c>
      <c r="B2038" s="33" t="s">
        <v>4132</v>
      </c>
      <c r="C2038" t="s">
        <v>4133</v>
      </c>
      <c r="D2038" s="33" t="s">
        <v>24</v>
      </c>
      <c r="E2038" s="33" t="s">
        <v>63</v>
      </c>
      <c r="F2038" s="33" t="s">
        <v>27</v>
      </c>
      <c r="G2038" t="s">
        <v>6</v>
      </c>
      <c r="H2038" s="33" t="s">
        <v>32</v>
      </c>
      <c r="I2038" t="s">
        <v>47</v>
      </c>
      <c r="J2038" s="33" t="s">
        <v>36</v>
      </c>
      <c r="K2038" t="s">
        <v>40</v>
      </c>
      <c r="L2038" s="33" t="s">
        <v>46</v>
      </c>
      <c r="M2038">
        <v>233</v>
      </c>
      <c r="N2038" s="33">
        <v>6</v>
      </c>
      <c r="O2038" s="49">
        <v>0.08</v>
      </c>
      <c r="P2038" s="56">
        <f t="shared" si="31"/>
        <v>111.83999999999999</v>
      </c>
      <c r="Q2038">
        <v>1286.1600000000001</v>
      </c>
      <c r="R2038" s="58">
        <v>22</v>
      </c>
      <c r="S2038" s="31">
        <v>1308.1600000000001</v>
      </c>
    </row>
    <row r="2039" spans="1:19" x14ac:dyDescent="0.35">
      <c r="A2039" s="52">
        <v>44112</v>
      </c>
      <c r="B2039" s="33" t="s">
        <v>4134</v>
      </c>
      <c r="C2039" t="s">
        <v>4135</v>
      </c>
      <c r="D2039" s="33" t="s">
        <v>24</v>
      </c>
      <c r="E2039" s="33" t="s">
        <v>55</v>
      </c>
      <c r="F2039" s="33" t="s">
        <v>27</v>
      </c>
      <c r="G2039" t="s">
        <v>13</v>
      </c>
      <c r="H2039" s="33" t="s">
        <v>30</v>
      </c>
      <c r="I2039" t="s">
        <v>43</v>
      </c>
      <c r="J2039" s="33" t="s">
        <v>37</v>
      </c>
      <c r="K2039" t="s">
        <v>41</v>
      </c>
      <c r="L2039" s="33" t="s">
        <v>45</v>
      </c>
      <c r="M2039">
        <v>78</v>
      </c>
      <c r="N2039" s="33">
        <v>20</v>
      </c>
      <c r="O2039" s="49">
        <v>0.1</v>
      </c>
      <c r="P2039" s="56">
        <f t="shared" si="31"/>
        <v>156</v>
      </c>
      <c r="Q2039">
        <v>1404</v>
      </c>
      <c r="R2039" s="58">
        <v>27</v>
      </c>
      <c r="S2039" s="31">
        <v>1431</v>
      </c>
    </row>
    <row r="2040" spans="1:19" x14ac:dyDescent="0.35">
      <c r="A2040" s="52">
        <v>42121</v>
      </c>
      <c r="B2040" s="33" t="s">
        <v>4136</v>
      </c>
      <c r="C2040" t="s">
        <v>4137</v>
      </c>
      <c r="D2040" s="33" t="s">
        <v>26</v>
      </c>
      <c r="E2040" s="33" t="s">
        <v>85</v>
      </c>
      <c r="F2040" s="33" t="s">
        <v>27</v>
      </c>
      <c r="G2040" t="s">
        <v>13</v>
      </c>
      <c r="H2040" s="33" t="s">
        <v>32</v>
      </c>
      <c r="I2040" t="s">
        <v>45</v>
      </c>
      <c r="J2040" s="33" t="s">
        <v>34</v>
      </c>
      <c r="K2040" t="s">
        <v>39</v>
      </c>
      <c r="L2040" s="33" t="s">
        <v>44</v>
      </c>
      <c r="M2040">
        <v>266</v>
      </c>
      <c r="N2040" s="33">
        <v>4</v>
      </c>
      <c r="O2040" s="49">
        <v>0.18</v>
      </c>
      <c r="P2040" s="56">
        <f t="shared" si="31"/>
        <v>191.51999999999998</v>
      </c>
      <c r="Q2040">
        <v>872.48</v>
      </c>
      <c r="R2040" s="58">
        <v>34</v>
      </c>
      <c r="S2040" s="31">
        <v>906.48</v>
      </c>
    </row>
    <row r="2041" spans="1:19" x14ac:dyDescent="0.35">
      <c r="A2041" s="52">
        <v>42261</v>
      </c>
      <c r="B2041" s="33" t="s">
        <v>4138</v>
      </c>
      <c r="C2041" t="s">
        <v>4139</v>
      </c>
      <c r="D2041" s="33" t="s">
        <v>25</v>
      </c>
      <c r="E2041" s="33" t="s">
        <v>58</v>
      </c>
      <c r="F2041" s="33" t="s">
        <v>29</v>
      </c>
      <c r="G2041" t="s">
        <v>9</v>
      </c>
      <c r="H2041" s="33" t="s">
        <v>33</v>
      </c>
      <c r="I2041" t="s">
        <v>47</v>
      </c>
      <c r="J2041" s="33" t="s">
        <v>36</v>
      </c>
      <c r="K2041" t="s">
        <v>41</v>
      </c>
      <c r="L2041" s="33" t="s">
        <v>43</v>
      </c>
      <c r="M2041">
        <v>261</v>
      </c>
      <c r="N2041" s="33">
        <v>15</v>
      </c>
      <c r="O2041" s="49">
        <v>0.11</v>
      </c>
      <c r="P2041" s="56">
        <f t="shared" si="31"/>
        <v>430.65</v>
      </c>
      <c r="Q2041">
        <v>3484.35</v>
      </c>
      <c r="R2041" s="58">
        <v>50</v>
      </c>
      <c r="S2041" s="31">
        <v>3534.35</v>
      </c>
    </row>
    <row r="2042" spans="1:19" x14ac:dyDescent="0.35">
      <c r="A2042" s="52">
        <v>42300</v>
      </c>
      <c r="B2042" s="33" t="s">
        <v>4140</v>
      </c>
      <c r="C2042" t="s">
        <v>4141</v>
      </c>
      <c r="D2042" s="33" t="s">
        <v>24</v>
      </c>
      <c r="E2042" s="33" t="s">
        <v>78</v>
      </c>
      <c r="F2042" s="33" t="s">
        <v>29</v>
      </c>
      <c r="G2042" t="s">
        <v>12</v>
      </c>
      <c r="H2042" s="33" t="s">
        <v>33</v>
      </c>
      <c r="I2042" t="s">
        <v>48</v>
      </c>
      <c r="J2042" s="33" t="s">
        <v>36</v>
      </c>
      <c r="K2042" t="s">
        <v>39</v>
      </c>
      <c r="L2042" s="33" t="s">
        <v>44</v>
      </c>
      <c r="M2042">
        <v>497</v>
      </c>
      <c r="N2042" s="33">
        <v>9</v>
      </c>
      <c r="O2042" s="49">
        <v>0.08</v>
      </c>
      <c r="P2042" s="56">
        <f t="shared" si="31"/>
        <v>357.84</v>
      </c>
      <c r="Q2042">
        <v>4115.1600000000008</v>
      </c>
      <c r="R2042" s="58">
        <v>38</v>
      </c>
      <c r="S2042" s="31">
        <v>4153.1600000000008</v>
      </c>
    </row>
    <row r="2043" spans="1:19" x14ac:dyDescent="0.35">
      <c r="A2043" s="52">
        <v>43466</v>
      </c>
      <c r="B2043" s="33" t="s">
        <v>4142</v>
      </c>
      <c r="C2043" t="s">
        <v>4143</v>
      </c>
      <c r="D2043" s="33" t="s">
        <v>24</v>
      </c>
      <c r="E2043" s="33" t="s">
        <v>106</v>
      </c>
      <c r="F2043" s="33" t="s">
        <v>29</v>
      </c>
      <c r="G2043" t="s">
        <v>9</v>
      </c>
      <c r="H2043" s="33" t="s">
        <v>33</v>
      </c>
      <c r="I2043" t="s">
        <v>44</v>
      </c>
      <c r="J2043" s="33" t="s">
        <v>37</v>
      </c>
      <c r="K2043" t="s">
        <v>42</v>
      </c>
      <c r="L2043" s="33" t="s">
        <v>45</v>
      </c>
      <c r="M2043">
        <v>82</v>
      </c>
      <c r="N2043" s="33">
        <v>25</v>
      </c>
      <c r="O2043" s="49">
        <v>0.18</v>
      </c>
      <c r="P2043" s="56">
        <f t="shared" si="31"/>
        <v>369</v>
      </c>
      <c r="Q2043">
        <v>1681</v>
      </c>
      <c r="R2043" s="58">
        <v>36</v>
      </c>
      <c r="S2043" s="31">
        <v>1717</v>
      </c>
    </row>
    <row r="2044" spans="1:19" x14ac:dyDescent="0.35">
      <c r="A2044" s="52">
        <v>43490</v>
      </c>
      <c r="B2044" s="33" t="s">
        <v>4144</v>
      </c>
      <c r="C2044" t="s">
        <v>4145</v>
      </c>
      <c r="D2044" s="33" t="s">
        <v>26</v>
      </c>
      <c r="E2044" s="33" t="s">
        <v>52</v>
      </c>
      <c r="F2044" s="33" t="s">
        <v>28</v>
      </c>
      <c r="G2044" t="s">
        <v>11</v>
      </c>
      <c r="H2044" s="33" t="s">
        <v>32</v>
      </c>
      <c r="I2044" t="s">
        <v>47</v>
      </c>
      <c r="J2044" s="33" t="s">
        <v>38</v>
      </c>
      <c r="K2044" t="s">
        <v>39</v>
      </c>
      <c r="L2044" s="33" t="s">
        <v>43</v>
      </c>
      <c r="M2044">
        <v>20</v>
      </c>
      <c r="N2044" s="33">
        <v>40</v>
      </c>
      <c r="O2044" s="49">
        <v>0.18</v>
      </c>
      <c r="P2044" s="56">
        <f t="shared" si="31"/>
        <v>144</v>
      </c>
      <c r="Q2044">
        <v>656.00000000000011</v>
      </c>
      <c r="R2044" s="58">
        <v>47</v>
      </c>
      <c r="S2044" s="31">
        <v>703.00000000000011</v>
      </c>
    </row>
    <row r="2045" spans="1:19" x14ac:dyDescent="0.35">
      <c r="A2045" s="52">
        <v>43446</v>
      </c>
      <c r="B2045" s="33" t="s">
        <v>4146</v>
      </c>
      <c r="C2045" t="s">
        <v>4147</v>
      </c>
      <c r="D2045" s="33" t="s">
        <v>26</v>
      </c>
      <c r="E2045" s="33" t="s">
        <v>55</v>
      </c>
      <c r="F2045" s="33" t="s">
        <v>28</v>
      </c>
      <c r="G2045" t="s">
        <v>11</v>
      </c>
      <c r="H2045" s="33" t="s">
        <v>33</v>
      </c>
      <c r="I2045" t="s">
        <v>46</v>
      </c>
      <c r="J2045" s="33" t="s">
        <v>37</v>
      </c>
      <c r="K2045" t="s">
        <v>40</v>
      </c>
      <c r="L2045" s="33" t="s">
        <v>45</v>
      </c>
      <c r="M2045">
        <v>73</v>
      </c>
      <c r="N2045" s="33">
        <v>10</v>
      </c>
      <c r="O2045" s="49">
        <v>0.17</v>
      </c>
      <c r="P2045" s="56">
        <f t="shared" si="31"/>
        <v>124.10000000000001</v>
      </c>
      <c r="Q2045">
        <v>605.9</v>
      </c>
      <c r="R2045" s="58">
        <v>38</v>
      </c>
      <c r="S2045" s="31">
        <v>643.9</v>
      </c>
    </row>
    <row r="2046" spans="1:19" x14ac:dyDescent="0.35">
      <c r="A2046" s="52">
        <v>44351</v>
      </c>
      <c r="B2046" s="33" t="s">
        <v>4148</v>
      </c>
      <c r="C2046" t="s">
        <v>4149</v>
      </c>
      <c r="D2046" s="33" t="s">
        <v>24</v>
      </c>
      <c r="E2046" s="33" t="s">
        <v>63</v>
      </c>
      <c r="F2046" s="33" t="s">
        <v>29</v>
      </c>
      <c r="G2046" t="s">
        <v>8</v>
      </c>
      <c r="H2046" s="33" t="s">
        <v>30</v>
      </c>
      <c r="I2046" t="s">
        <v>43</v>
      </c>
      <c r="J2046" s="33" t="s">
        <v>36</v>
      </c>
      <c r="K2046" t="s">
        <v>42</v>
      </c>
      <c r="L2046" s="33" t="s">
        <v>45</v>
      </c>
      <c r="M2046">
        <v>324</v>
      </c>
      <c r="N2046" s="33">
        <v>12</v>
      </c>
      <c r="O2046" s="49">
        <v>0.13</v>
      </c>
      <c r="P2046" s="56">
        <f t="shared" si="31"/>
        <v>505.44</v>
      </c>
      <c r="Q2046">
        <v>3382.56</v>
      </c>
      <c r="R2046" s="58">
        <v>42</v>
      </c>
      <c r="S2046" s="31">
        <v>3424.56</v>
      </c>
    </row>
    <row r="2047" spans="1:19" x14ac:dyDescent="0.35">
      <c r="A2047" s="52">
        <v>42655</v>
      </c>
      <c r="B2047" s="33" t="s">
        <v>4150</v>
      </c>
      <c r="C2047" t="s">
        <v>4151</v>
      </c>
      <c r="D2047" s="33" t="s">
        <v>24</v>
      </c>
      <c r="E2047" s="33" t="s">
        <v>106</v>
      </c>
      <c r="F2047" s="33" t="s">
        <v>27</v>
      </c>
      <c r="G2047" t="s">
        <v>13</v>
      </c>
      <c r="H2047" s="33" t="s">
        <v>33</v>
      </c>
      <c r="I2047" t="s">
        <v>48</v>
      </c>
      <c r="J2047" s="33" t="s">
        <v>34</v>
      </c>
      <c r="K2047" t="s">
        <v>41</v>
      </c>
      <c r="L2047" s="33" t="s">
        <v>46</v>
      </c>
      <c r="M2047">
        <v>204</v>
      </c>
      <c r="N2047" s="33">
        <v>6</v>
      </c>
      <c r="O2047" s="49">
        <v>0.14000000000000001</v>
      </c>
      <c r="P2047" s="56">
        <f t="shared" si="31"/>
        <v>171.36</v>
      </c>
      <c r="Q2047">
        <v>1052.6400000000001</v>
      </c>
      <c r="R2047" s="58">
        <v>29</v>
      </c>
      <c r="S2047" s="31">
        <v>1081.6400000000001</v>
      </c>
    </row>
    <row r="2048" spans="1:19" x14ac:dyDescent="0.35">
      <c r="A2048" s="52">
        <v>43392</v>
      </c>
      <c r="B2048" s="33" t="s">
        <v>4152</v>
      </c>
      <c r="C2048" t="s">
        <v>4153</v>
      </c>
      <c r="D2048" s="33" t="s">
        <v>26</v>
      </c>
      <c r="E2048" s="33" t="s">
        <v>55</v>
      </c>
      <c r="F2048" s="33" t="s">
        <v>28</v>
      </c>
      <c r="G2048" t="s">
        <v>11</v>
      </c>
      <c r="H2048" s="33" t="s">
        <v>32</v>
      </c>
      <c r="I2048" t="s">
        <v>44</v>
      </c>
      <c r="J2048" s="33" t="s">
        <v>38</v>
      </c>
      <c r="K2048" t="s">
        <v>42</v>
      </c>
      <c r="L2048" s="33" t="s">
        <v>45</v>
      </c>
      <c r="M2048">
        <v>16</v>
      </c>
      <c r="N2048" s="33">
        <v>24</v>
      </c>
      <c r="O2048" s="49">
        <v>0.09</v>
      </c>
      <c r="P2048" s="56">
        <f t="shared" si="31"/>
        <v>34.56</v>
      </c>
      <c r="Q2048">
        <v>349.44</v>
      </c>
      <c r="R2048" s="58">
        <v>22</v>
      </c>
      <c r="S2048" s="31">
        <v>371.44</v>
      </c>
    </row>
    <row r="2049" spans="1:19" x14ac:dyDescent="0.35">
      <c r="A2049" s="52">
        <v>42717</v>
      </c>
      <c r="B2049" s="33" t="s">
        <v>4154</v>
      </c>
      <c r="C2049" t="s">
        <v>4155</v>
      </c>
      <c r="D2049" s="33" t="s">
        <v>24</v>
      </c>
      <c r="E2049" s="33" t="s">
        <v>63</v>
      </c>
      <c r="F2049" s="33" t="s">
        <v>27</v>
      </c>
      <c r="G2049" t="s">
        <v>6</v>
      </c>
      <c r="H2049" s="33" t="s">
        <v>31</v>
      </c>
      <c r="I2049" t="s">
        <v>48</v>
      </c>
      <c r="J2049" s="33" t="s">
        <v>34</v>
      </c>
      <c r="K2049" t="s">
        <v>42</v>
      </c>
      <c r="L2049" s="33" t="s">
        <v>45</v>
      </c>
      <c r="M2049">
        <v>255</v>
      </c>
      <c r="N2049" s="33">
        <v>6</v>
      </c>
      <c r="O2049" s="49">
        <v>0.18</v>
      </c>
      <c r="P2049" s="56">
        <f t="shared" si="31"/>
        <v>275.40000000000003</v>
      </c>
      <c r="Q2049">
        <v>1254.5999999999999</v>
      </c>
      <c r="R2049" s="58">
        <v>43</v>
      </c>
      <c r="S2049" s="31">
        <v>1297.5999999999999</v>
      </c>
    </row>
    <row r="2050" spans="1:19" x14ac:dyDescent="0.35">
      <c r="A2050" s="52">
        <v>42472</v>
      </c>
      <c r="B2050" s="33" t="s">
        <v>4156</v>
      </c>
      <c r="C2050" t="s">
        <v>4157</v>
      </c>
      <c r="D2050" s="33" t="s">
        <v>26</v>
      </c>
      <c r="E2050" s="33" t="s">
        <v>85</v>
      </c>
      <c r="F2050" s="33" t="s">
        <v>27</v>
      </c>
      <c r="G2050" t="s">
        <v>7</v>
      </c>
      <c r="H2050" s="33" t="s">
        <v>31</v>
      </c>
      <c r="I2050" t="s">
        <v>46</v>
      </c>
      <c r="J2050" s="33" t="s">
        <v>38</v>
      </c>
      <c r="K2050" t="s">
        <v>41</v>
      </c>
      <c r="L2050" s="33" t="s">
        <v>45</v>
      </c>
      <c r="M2050">
        <v>12</v>
      </c>
      <c r="N2050" s="33">
        <v>24</v>
      </c>
      <c r="O2050" s="49">
        <v>0.19</v>
      </c>
      <c r="P2050" s="56">
        <f t="shared" si="31"/>
        <v>54.720000000000006</v>
      </c>
      <c r="Q2050">
        <v>233.28000000000003</v>
      </c>
      <c r="R2050" s="58">
        <v>23</v>
      </c>
      <c r="S2050" s="31">
        <v>256.28000000000003</v>
      </c>
    </row>
    <row r="2051" spans="1:19" x14ac:dyDescent="0.35">
      <c r="A2051" s="52">
        <v>44132</v>
      </c>
      <c r="B2051" s="33" t="s">
        <v>4158</v>
      </c>
      <c r="C2051" t="s">
        <v>4159</v>
      </c>
      <c r="D2051" s="33" t="s">
        <v>24</v>
      </c>
      <c r="E2051" s="33" t="s">
        <v>78</v>
      </c>
      <c r="F2051" s="33" t="s">
        <v>27</v>
      </c>
      <c r="G2051" t="s">
        <v>10</v>
      </c>
      <c r="H2051" s="33" t="s">
        <v>33</v>
      </c>
      <c r="I2051" t="s">
        <v>48</v>
      </c>
      <c r="J2051" s="33" t="s">
        <v>38</v>
      </c>
      <c r="K2051" t="s">
        <v>40</v>
      </c>
      <c r="L2051" s="33" t="s">
        <v>44</v>
      </c>
      <c r="M2051">
        <v>12</v>
      </c>
      <c r="N2051" s="33">
        <v>40</v>
      </c>
      <c r="O2051" s="49">
        <v>0.17</v>
      </c>
      <c r="P2051" s="56">
        <f t="shared" ref="P2051:P2114" si="32">O2051*N2051*M2051</f>
        <v>81.600000000000009</v>
      </c>
      <c r="Q2051">
        <v>398.4</v>
      </c>
      <c r="R2051" s="58">
        <v>23</v>
      </c>
      <c r="S2051" s="31">
        <v>421.4</v>
      </c>
    </row>
    <row r="2052" spans="1:19" x14ac:dyDescent="0.35">
      <c r="A2052" s="52">
        <v>43032</v>
      </c>
      <c r="B2052" s="33" t="s">
        <v>4160</v>
      </c>
      <c r="C2052" t="s">
        <v>4161</v>
      </c>
      <c r="D2052" s="33" t="s">
        <v>26</v>
      </c>
      <c r="E2052" s="33" t="s">
        <v>52</v>
      </c>
      <c r="F2052" s="33" t="s">
        <v>27</v>
      </c>
      <c r="G2052" t="s">
        <v>6</v>
      </c>
      <c r="H2052" s="33" t="s">
        <v>31</v>
      </c>
      <c r="I2052" t="s">
        <v>43</v>
      </c>
      <c r="J2052" s="33" t="s">
        <v>34</v>
      </c>
      <c r="K2052" t="s">
        <v>42</v>
      </c>
      <c r="L2052" s="33" t="s">
        <v>43</v>
      </c>
      <c r="M2052">
        <v>264</v>
      </c>
      <c r="N2052" s="33">
        <v>6</v>
      </c>
      <c r="O2052" s="49">
        <v>0.09</v>
      </c>
      <c r="P2052" s="56">
        <f t="shared" si="32"/>
        <v>142.56</v>
      </c>
      <c r="Q2052">
        <v>1441.44</v>
      </c>
      <c r="R2052" s="58">
        <v>40</v>
      </c>
      <c r="S2052" s="31">
        <v>1481.44</v>
      </c>
    </row>
    <row r="2053" spans="1:19" x14ac:dyDescent="0.35">
      <c r="A2053" s="52">
        <v>43985</v>
      </c>
      <c r="B2053" s="33" t="s">
        <v>4162</v>
      </c>
      <c r="C2053" t="s">
        <v>4163</v>
      </c>
      <c r="D2053" s="33" t="s">
        <v>26</v>
      </c>
      <c r="E2053" s="33" t="s">
        <v>85</v>
      </c>
      <c r="F2053" s="33" t="s">
        <v>28</v>
      </c>
      <c r="G2053" t="s">
        <v>10</v>
      </c>
      <c r="H2053" s="33" t="s">
        <v>33</v>
      </c>
      <c r="I2053" t="s">
        <v>45</v>
      </c>
      <c r="J2053" s="33" t="s">
        <v>37</v>
      </c>
      <c r="K2053" t="s">
        <v>42</v>
      </c>
      <c r="L2053" s="33" t="s">
        <v>46</v>
      </c>
      <c r="M2053">
        <v>39</v>
      </c>
      <c r="N2053" s="33">
        <v>25</v>
      </c>
      <c r="O2053" s="49">
        <v>0.17</v>
      </c>
      <c r="P2053" s="56">
        <f t="shared" si="32"/>
        <v>165.75</v>
      </c>
      <c r="Q2053">
        <v>809.25</v>
      </c>
      <c r="R2053" s="58">
        <v>27</v>
      </c>
      <c r="S2053" s="31">
        <v>836.25</v>
      </c>
    </row>
    <row r="2054" spans="1:19" x14ac:dyDescent="0.35">
      <c r="A2054" s="52">
        <v>44445</v>
      </c>
      <c r="B2054" s="33" t="s">
        <v>4164</v>
      </c>
      <c r="C2054" t="s">
        <v>4165</v>
      </c>
      <c r="D2054" s="33" t="s">
        <v>25</v>
      </c>
      <c r="E2054" s="33" t="s">
        <v>58</v>
      </c>
      <c r="F2054" s="33" t="s">
        <v>28</v>
      </c>
      <c r="G2054" t="s">
        <v>6</v>
      </c>
      <c r="H2054" s="33" t="s">
        <v>30</v>
      </c>
      <c r="I2054" t="s">
        <v>44</v>
      </c>
      <c r="J2054" s="33" t="s">
        <v>36</v>
      </c>
      <c r="K2054" t="s">
        <v>42</v>
      </c>
      <c r="L2054" s="33" t="s">
        <v>44</v>
      </c>
      <c r="M2054">
        <v>233</v>
      </c>
      <c r="N2054" s="33">
        <v>12</v>
      </c>
      <c r="O2054" s="49">
        <v>0.14000000000000001</v>
      </c>
      <c r="P2054" s="56">
        <f t="shared" si="32"/>
        <v>391.44000000000005</v>
      </c>
      <c r="Q2054">
        <v>2404.56</v>
      </c>
      <c r="R2054" s="58">
        <v>41</v>
      </c>
      <c r="S2054" s="31">
        <v>2445.56</v>
      </c>
    </row>
    <row r="2055" spans="1:19" x14ac:dyDescent="0.35">
      <c r="A2055" s="52">
        <v>43943</v>
      </c>
      <c r="B2055" s="33" t="s">
        <v>4166</v>
      </c>
      <c r="C2055" t="s">
        <v>4167</v>
      </c>
      <c r="D2055" s="33" t="s">
        <v>26</v>
      </c>
      <c r="E2055" s="33" t="s">
        <v>85</v>
      </c>
      <c r="F2055" s="33" t="s">
        <v>29</v>
      </c>
      <c r="G2055" t="s">
        <v>7</v>
      </c>
      <c r="H2055" s="33" t="s">
        <v>31</v>
      </c>
      <c r="I2055" t="s">
        <v>44</v>
      </c>
      <c r="J2055" s="33" t="s">
        <v>35</v>
      </c>
      <c r="K2055" t="s">
        <v>39</v>
      </c>
      <c r="L2055" s="33" t="s">
        <v>43</v>
      </c>
      <c r="M2055">
        <v>1028</v>
      </c>
      <c r="N2055" s="33">
        <v>4</v>
      </c>
      <c r="O2055" s="49">
        <v>0.09</v>
      </c>
      <c r="P2055" s="56">
        <f t="shared" si="32"/>
        <v>370.08</v>
      </c>
      <c r="Q2055">
        <v>3741.92</v>
      </c>
      <c r="R2055" s="58">
        <v>49</v>
      </c>
      <c r="S2055" s="31">
        <v>3790.92</v>
      </c>
    </row>
    <row r="2056" spans="1:19" x14ac:dyDescent="0.35">
      <c r="A2056" s="52">
        <v>43448</v>
      </c>
      <c r="B2056" s="33" t="s">
        <v>4168</v>
      </c>
      <c r="C2056" t="s">
        <v>4169</v>
      </c>
      <c r="D2056" s="33" t="s">
        <v>24</v>
      </c>
      <c r="E2056" s="33" t="s">
        <v>58</v>
      </c>
      <c r="F2056" s="33" t="s">
        <v>28</v>
      </c>
      <c r="G2056" t="s">
        <v>7</v>
      </c>
      <c r="H2056" s="33" t="s">
        <v>31</v>
      </c>
      <c r="I2056" t="s">
        <v>45</v>
      </c>
      <c r="J2056" s="33" t="s">
        <v>38</v>
      </c>
      <c r="K2056" t="s">
        <v>39</v>
      </c>
      <c r="L2056" s="33" t="s">
        <v>45</v>
      </c>
      <c r="M2056">
        <v>14</v>
      </c>
      <c r="N2056" s="33">
        <v>16</v>
      </c>
      <c r="O2056" s="49">
        <v>0.12</v>
      </c>
      <c r="P2056" s="56">
        <f t="shared" si="32"/>
        <v>26.88</v>
      </c>
      <c r="Q2056">
        <v>197.12</v>
      </c>
      <c r="R2056" s="58">
        <v>25</v>
      </c>
      <c r="S2056" s="31">
        <v>222.12</v>
      </c>
    </row>
    <row r="2057" spans="1:19" x14ac:dyDescent="0.35">
      <c r="A2057" s="52">
        <v>42391</v>
      </c>
      <c r="B2057" s="33" t="s">
        <v>4170</v>
      </c>
      <c r="C2057" t="s">
        <v>4171</v>
      </c>
      <c r="D2057" s="33" t="s">
        <v>26</v>
      </c>
      <c r="E2057" s="33" t="s">
        <v>68</v>
      </c>
      <c r="F2057" s="33" t="s">
        <v>27</v>
      </c>
      <c r="G2057" t="s">
        <v>13</v>
      </c>
      <c r="H2057" s="33" t="s">
        <v>32</v>
      </c>
      <c r="I2057" t="s">
        <v>47</v>
      </c>
      <c r="J2057" s="33" t="s">
        <v>38</v>
      </c>
      <c r="K2057" t="s">
        <v>39</v>
      </c>
      <c r="L2057" s="33" t="s">
        <v>44</v>
      </c>
      <c r="M2057">
        <v>14</v>
      </c>
      <c r="N2057" s="33">
        <v>16</v>
      </c>
      <c r="O2057" s="49">
        <v>0.16</v>
      </c>
      <c r="P2057" s="56">
        <f t="shared" si="32"/>
        <v>35.840000000000003</v>
      </c>
      <c r="Q2057">
        <v>188.16</v>
      </c>
      <c r="R2057" s="58">
        <v>32</v>
      </c>
      <c r="S2057" s="31">
        <v>220.16</v>
      </c>
    </row>
    <row r="2058" spans="1:19" x14ac:dyDescent="0.35">
      <c r="A2058" s="52">
        <v>44090</v>
      </c>
      <c r="B2058" s="33" t="s">
        <v>4172</v>
      </c>
      <c r="C2058" t="s">
        <v>4173</v>
      </c>
      <c r="D2058" s="33" t="s">
        <v>26</v>
      </c>
      <c r="E2058" s="33" t="s">
        <v>106</v>
      </c>
      <c r="F2058" s="33" t="s">
        <v>29</v>
      </c>
      <c r="G2058" t="s">
        <v>9</v>
      </c>
      <c r="H2058" s="33" t="s">
        <v>33</v>
      </c>
      <c r="I2058" t="s">
        <v>47</v>
      </c>
      <c r="J2058" s="33" t="s">
        <v>37</v>
      </c>
      <c r="K2058" t="s">
        <v>42</v>
      </c>
      <c r="L2058" s="33" t="s">
        <v>45</v>
      </c>
      <c r="M2058">
        <v>99</v>
      </c>
      <c r="N2058" s="33">
        <v>25</v>
      </c>
      <c r="O2058" s="49">
        <v>0.09</v>
      </c>
      <c r="P2058" s="56">
        <f t="shared" si="32"/>
        <v>222.75</v>
      </c>
      <c r="Q2058">
        <v>2252.25</v>
      </c>
      <c r="R2058" s="58">
        <v>40</v>
      </c>
      <c r="S2058" s="31">
        <v>2292.25</v>
      </c>
    </row>
    <row r="2059" spans="1:19" x14ac:dyDescent="0.35">
      <c r="A2059" s="52">
        <v>43787</v>
      </c>
      <c r="B2059" s="33" t="s">
        <v>4174</v>
      </c>
      <c r="C2059" t="s">
        <v>4175</v>
      </c>
      <c r="D2059" s="33" t="s">
        <v>26</v>
      </c>
      <c r="E2059" s="33" t="s">
        <v>78</v>
      </c>
      <c r="F2059" s="33" t="s">
        <v>27</v>
      </c>
      <c r="G2059" t="s">
        <v>7</v>
      </c>
      <c r="H2059" s="33" t="s">
        <v>33</v>
      </c>
      <c r="I2059" t="s">
        <v>43</v>
      </c>
      <c r="J2059" s="33" t="s">
        <v>36</v>
      </c>
      <c r="K2059" t="s">
        <v>42</v>
      </c>
      <c r="L2059" s="33" t="s">
        <v>46</v>
      </c>
      <c r="M2059">
        <v>337</v>
      </c>
      <c r="N2059" s="33">
        <v>15</v>
      </c>
      <c r="O2059" s="49">
        <v>0.17</v>
      </c>
      <c r="P2059" s="56">
        <f t="shared" si="32"/>
        <v>859.35000000000014</v>
      </c>
      <c r="Q2059">
        <v>4195.6499999999996</v>
      </c>
      <c r="R2059" s="58">
        <v>23</v>
      </c>
      <c r="S2059" s="31">
        <v>4218.6499999999996</v>
      </c>
    </row>
    <row r="2060" spans="1:19" x14ac:dyDescent="0.35">
      <c r="A2060" s="52">
        <v>43118</v>
      </c>
      <c r="B2060" s="33" t="s">
        <v>4176</v>
      </c>
      <c r="C2060" t="s">
        <v>4177</v>
      </c>
      <c r="D2060" s="33" t="s">
        <v>26</v>
      </c>
      <c r="E2060" s="33" t="s">
        <v>78</v>
      </c>
      <c r="F2060" s="33" t="s">
        <v>27</v>
      </c>
      <c r="G2060" t="s">
        <v>11</v>
      </c>
      <c r="H2060" s="33" t="s">
        <v>32</v>
      </c>
      <c r="I2060" t="s">
        <v>47</v>
      </c>
      <c r="J2060" s="33" t="s">
        <v>36</v>
      </c>
      <c r="K2060" t="s">
        <v>41</v>
      </c>
      <c r="L2060" s="33" t="s">
        <v>44</v>
      </c>
      <c r="M2060">
        <v>446</v>
      </c>
      <c r="N2060" s="33">
        <v>15</v>
      </c>
      <c r="O2060" s="49">
        <v>0.12</v>
      </c>
      <c r="P2060" s="56">
        <f t="shared" si="32"/>
        <v>802.8</v>
      </c>
      <c r="Q2060">
        <v>5887.2</v>
      </c>
      <c r="R2060" s="58">
        <v>34</v>
      </c>
      <c r="S2060" s="31">
        <v>5921.2</v>
      </c>
    </row>
    <row r="2061" spans="1:19" x14ac:dyDescent="0.35">
      <c r="A2061" s="52">
        <v>43390</v>
      </c>
      <c r="B2061" s="33" t="s">
        <v>4178</v>
      </c>
      <c r="C2061" t="s">
        <v>4179</v>
      </c>
      <c r="D2061" s="33" t="s">
        <v>24</v>
      </c>
      <c r="E2061" s="33" t="s">
        <v>63</v>
      </c>
      <c r="F2061" s="33" t="s">
        <v>28</v>
      </c>
      <c r="G2061" t="s">
        <v>7</v>
      </c>
      <c r="H2061" s="33" t="s">
        <v>31</v>
      </c>
      <c r="I2061" t="s">
        <v>46</v>
      </c>
      <c r="J2061" s="33" t="s">
        <v>37</v>
      </c>
      <c r="K2061" t="s">
        <v>42</v>
      </c>
      <c r="L2061" s="33" t="s">
        <v>46</v>
      </c>
      <c r="M2061">
        <v>99</v>
      </c>
      <c r="N2061" s="33">
        <v>20</v>
      </c>
      <c r="O2061" s="49">
        <v>0.09</v>
      </c>
      <c r="P2061" s="56">
        <f t="shared" si="32"/>
        <v>178.2</v>
      </c>
      <c r="Q2061">
        <v>1801.8</v>
      </c>
      <c r="R2061" s="58">
        <v>28</v>
      </c>
      <c r="S2061" s="31">
        <v>1829.8</v>
      </c>
    </row>
    <row r="2062" spans="1:19" x14ac:dyDescent="0.35">
      <c r="A2062" s="52">
        <v>44457</v>
      </c>
      <c r="B2062" s="33" t="s">
        <v>4180</v>
      </c>
      <c r="C2062" t="s">
        <v>4181</v>
      </c>
      <c r="D2062" s="33" t="s">
        <v>24</v>
      </c>
      <c r="E2062" s="33" t="s">
        <v>78</v>
      </c>
      <c r="F2062" s="33" t="s">
        <v>29</v>
      </c>
      <c r="G2062" t="s">
        <v>9</v>
      </c>
      <c r="H2062" s="33" t="s">
        <v>32</v>
      </c>
      <c r="I2062" t="s">
        <v>44</v>
      </c>
      <c r="J2062" s="33" t="s">
        <v>36</v>
      </c>
      <c r="K2062" t="s">
        <v>42</v>
      </c>
      <c r="L2062" s="33" t="s">
        <v>44</v>
      </c>
      <c r="M2062">
        <v>235</v>
      </c>
      <c r="N2062" s="33">
        <v>6</v>
      </c>
      <c r="O2062" s="49">
        <v>0.19</v>
      </c>
      <c r="P2062" s="56">
        <f t="shared" si="32"/>
        <v>267.90000000000003</v>
      </c>
      <c r="Q2062">
        <v>1142.1000000000001</v>
      </c>
      <c r="R2062" s="58">
        <v>32</v>
      </c>
      <c r="S2062" s="31">
        <v>1174.1000000000001</v>
      </c>
    </row>
    <row r="2063" spans="1:19" x14ac:dyDescent="0.35">
      <c r="A2063" s="52">
        <v>42296</v>
      </c>
      <c r="B2063" s="33" t="s">
        <v>4182</v>
      </c>
      <c r="C2063" t="s">
        <v>4183</v>
      </c>
      <c r="D2063" s="33" t="s">
        <v>25</v>
      </c>
      <c r="E2063" s="33" t="s">
        <v>115</v>
      </c>
      <c r="F2063" s="33" t="s">
        <v>27</v>
      </c>
      <c r="G2063" t="s">
        <v>10</v>
      </c>
      <c r="H2063" s="33" t="s">
        <v>32</v>
      </c>
      <c r="I2063" t="s">
        <v>44</v>
      </c>
      <c r="J2063" s="33" t="s">
        <v>38</v>
      </c>
      <c r="K2063" t="s">
        <v>39</v>
      </c>
      <c r="L2063" s="33" t="s">
        <v>43</v>
      </c>
      <c r="M2063">
        <v>14</v>
      </c>
      <c r="N2063" s="33">
        <v>16</v>
      </c>
      <c r="O2063" s="49">
        <v>0.16</v>
      </c>
      <c r="P2063" s="56">
        <f t="shared" si="32"/>
        <v>35.840000000000003</v>
      </c>
      <c r="Q2063">
        <v>188.16</v>
      </c>
      <c r="R2063" s="58">
        <v>44</v>
      </c>
      <c r="S2063" s="31">
        <v>232.16</v>
      </c>
    </row>
    <row r="2064" spans="1:19" x14ac:dyDescent="0.35">
      <c r="A2064" s="52">
        <v>42181</v>
      </c>
      <c r="B2064" s="33" t="s">
        <v>4184</v>
      </c>
      <c r="C2064" t="s">
        <v>4185</v>
      </c>
      <c r="D2064" s="33" t="s">
        <v>26</v>
      </c>
      <c r="E2064" s="33" t="s">
        <v>55</v>
      </c>
      <c r="F2064" s="33" t="s">
        <v>28</v>
      </c>
      <c r="G2064" t="s">
        <v>10</v>
      </c>
      <c r="H2064" s="33" t="s">
        <v>33</v>
      </c>
      <c r="I2064" t="s">
        <v>48</v>
      </c>
      <c r="J2064" s="33" t="s">
        <v>37</v>
      </c>
      <c r="K2064" t="s">
        <v>41</v>
      </c>
      <c r="L2064" s="33" t="s">
        <v>43</v>
      </c>
      <c r="M2064">
        <v>41</v>
      </c>
      <c r="N2064" s="33">
        <v>20</v>
      </c>
      <c r="O2064" s="49">
        <v>0.13</v>
      </c>
      <c r="P2064" s="56">
        <f t="shared" si="32"/>
        <v>106.60000000000001</v>
      </c>
      <c r="Q2064">
        <v>713.4</v>
      </c>
      <c r="R2064" s="58">
        <v>45</v>
      </c>
      <c r="S2064" s="31">
        <v>758.4</v>
      </c>
    </row>
    <row r="2065" spans="1:19" x14ac:dyDescent="0.35">
      <c r="A2065" s="52">
        <v>43224</v>
      </c>
      <c r="B2065" s="33" t="s">
        <v>4186</v>
      </c>
      <c r="C2065" t="s">
        <v>4187</v>
      </c>
      <c r="D2065" s="33" t="s">
        <v>26</v>
      </c>
      <c r="E2065" s="33" t="s">
        <v>106</v>
      </c>
      <c r="F2065" s="33" t="s">
        <v>29</v>
      </c>
      <c r="G2065" t="s">
        <v>7</v>
      </c>
      <c r="H2065" s="33" t="s">
        <v>31</v>
      </c>
      <c r="I2065" t="s">
        <v>46</v>
      </c>
      <c r="J2065" s="33" t="s">
        <v>36</v>
      </c>
      <c r="K2065" t="s">
        <v>40</v>
      </c>
      <c r="L2065" s="33" t="s">
        <v>46</v>
      </c>
      <c r="M2065">
        <v>379</v>
      </c>
      <c r="N2065" s="33">
        <v>6</v>
      </c>
      <c r="O2065" s="49">
        <v>0.1</v>
      </c>
      <c r="P2065" s="56">
        <f t="shared" si="32"/>
        <v>227.40000000000003</v>
      </c>
      <c r="Q2065">
        <v>2046.6000000000001</v>
      </c>
      <c r="R2065" s="58">
        <v>22</v>
      </c>
      <c r="S2065" s="31">
        <v>2068.6000000000004</v>
      </c>
    </row>
    <row r="2066" spans="1:19" x14ac:dyDescent="0.35">
      <c r="A2066" s="52">
        <v>42793</v>
      </c>
      <c r="B2066" s="33" t="s">
        <v>4188</v>
      </c>
      <c r="C2066" t="s">
        <v>4189</v>
      </c>
      <c r="D2066" s="33" t="s">
        <v>25</v>
      </c>
      <c r="E2066" s="33" t="s">
        <v>63</v>
      </c>
      <c r="F2066" s="33" t="s">
        <v>28</v>
      </c>
      <c r="G2066" t="s">
        <v>6</v>
      </c>
      <c r="H2066" s="33" t="s">
        <v>31</v>
      </c>
      <c r="I2066" t="s">
        <v>47</v>
      </c>
      <c r="J2066" s="33" t="s">
        <v>34</v>
      </c>
      <c r="K2066" t="s">
        <v>40</v>
      </c>
      <c r="L2066" s="33" t="s">
        <v>46</v>
      </c>
      <c r="M2066">
        <v>251</v>
      </c>
      <c r="N2066" s="33">
        <v>10</v>
      </c>
      <c r="O2066" s="49">
        <v>0.19</v>
      </c>
      <c r="P2066" s="56">
        <f t="shared" si="32"/>
        <v>476.9</v>
      </c>
      <c r="Q2066">
        <v>2033.1000000000004</v>
      </c>
      <c r="R2066" s="58">
        <v>36</v>
      </c>
      <c r="S2066" s="31">
        <v>2069.1000000000004</v>
      </c>
    </row>
    <row r="2067" spans="1:19" x14ac:dyDescent="0.35">
      <c r="A2067" s="52">
        <v>43688</v>
      </c>
      <c r="B2067" s="33" t="s">
        <v>4190</v>
      </c>
      <c r="C2067" t="s">
        <v>4191</v>
      </c>
      <c r="D2067" s="33" t="s">
        <v>24</v>
      </c>
      <c r="E2067" s="33" t="s">
        <v>55</v>
      </c>
      <c r="F2067" s="33" t="s">
        <v>27</v>
      </c>
      <c r="G2067" t="s">
        <v>10</v>
      </c>
      <c r="H2067" s="33" t="s">
        <v>30</v>
      </c>
      <c r="I2067" t="s">
        <v>43</v>
      </c>
      <c r="J2067" s="33" t="s">
        <v>37</v>
      </c>
      <c r="K2067" t="s">
        <v>42</v>
      </c>
      <c r="L2067" s="33" t="s">
        <v>45</v>
      </c>
      <c r="M2067">
        <v>90</v>
      </c>
      <c r="N2067" s="33">
        <v>25</v>
      </c>
      <c r="O2067" s="49">
        <v>0.14000000000000001</v>
      </c>
      <c r="P2067" s="56">
        <f t="shared" si="32"/>
        <v>315.00000000000006</v>
      </c>
      <c r="Q2067">
        <v>1935</v>
      </c>
      <c r="R2067" s="58">
        <v>48</v>
      </c>
      <c r="S2067" s="31">
        <v>1983</v>
      </c>
    </row>
    <row r="2068" spans="1:19" x14ac:dyDescent="0.35">
      <c r="A2068" s="52">
        <v>43016</v>
      </c>
      <c r="B2068" s="33" t="s">
        <v>4192</v>
      </c>
      <c r="C2068" t="s">
        <v>4193</v>
      </c>
      <c r="D2068" s="33" t="s">
        <v>26</v>
      </c>
      <c r="E2068" s="33" t="s">
        <v>52</v>
      </c>
      <c r="F2068" s="33" t="s">
        <v>28</v>
      </c>
      <c r="G2068" t="s">
        <v>13</v>
      </c>
      <c r="H2068" s="33" t="s">
        <v>31</v>
      </c>
      <c r="I2068" t="s">
        <v>44</v>
      </c>
      <c r="J2068" s="33" t="s">
        <v>36</v>
      </c>
      <c r="K2068" t="s">
        <v>40</v>
      </c>
      <c r="L2068" s="33" t="s">
        <v>45</v>
      </c>
      <c r="M2068">
        <v>260</v>
      </c>
      <c r="N2068" s="33">
        <v>9</v>
      </c>
      <c r="O2068" s="49">
        <v>0.16</v>
      </c>
      <c r="P2068" s="56">
        <f t="shared" si="32"/>
        <v>374.4</v>
      </c>
      <c r="Q2068">
        <v>1965.6</v>
      </c>
      <c r="R2068" s="58">
        <v>43</v>
      </c>
      <c r="S2068" s="31">
        <v>2008.6</v>
      </c>
    </row>
    <row r="2069" spans="1:19" x14ac:dyDescent="0.35">
      <c r="A2069" s="52">
        <v>42498</v>
      </c>
      <c r="B2069" s="33" t="s">
        <v>4194</v>
      </c>
      <c r="C2069" t="s">
        <v>4195</v>
      </c>
      <c r="D2069" s="33" t="s">
        <v>26</v>
      </c>
      <c r="E2069" s="33" t="s">
        <v>63</v>
      </c>
      <c r="F2069" s="33" t="s">
        <v>27</v>
      </c>
      <c r="G2069" t="s">
        <v>7</v>
      </c>
      <c r="H2069" s="33" t="s">
        <v>32</v>
      </c>
      <c r="I2069" t="s">
        <v>46</v>
      </c>
      <c r="J2069" s="33" t="s">
        <v>37</v>
      </c>
      <c r="K2069" t="s">
        <v>42</v>
      </c>
      <c r="L2069" s="33" t="s">
        <v>43</v>
      </c>
      <c r="M2069">
        <v>81</v>
      </c>
      <c r="N2069" s="33">
        <v>25</v>
      </c>
      <c r="O2069" s="49">
        <v>0.1</v>
      </c>
      <c r="P2069" s="56">
        <f t="shared" si="32"/>
        <v>202.5</v>
      </c>
      <c r="Q2069">
        <v>1822.5</v>
      </c>
      <c r="R2069" s="58">
        <v>35</v>
      </c>
      <c r="S2069" s="31">
        <v>1857.5</v>
      </c>
    </row>
    <row r="2070" spans="1:19" x14ac:dyDescent="0.35">
      <c r="A2070" s="52">
        <v>43153</v>
      </c>
      <c r="B2070" s="33" t="s">
        <v>4196</v>
      </c>
      <c r="C2070" t="s">
        <v>4197</v>
      </c>
      <c r="D2070" s="33" t="s">
        <v>24</v>
      </c>
      <c r="E2070" s="33" t="s">
        <v>78</v>
      </c>
      <c r="F2070" s="33" t="s">
        <v>29</v>
      </c>
      <c r="G2070" t="s">
        <v>6</v>
      </c>
      <c r="H2070" s="33" t="s">
        <v>33</v>
      </c>
      <c r="I2070" t="s">
        <v>43</v>
      </c>
      <c r="J2070" s="33" t="s">
        <v>34</v>
      </c>
      <c r="K2070" t="s">
        <v>42</v>
      </c>
      <c r="L2070" s="33" t="s">
        <v>45</v>
      </c>
      <c r="M2070">
        <v>242</v>
      </c>
      <c r="N2070" s="33">
        <v>4</v>
      </c>
      <c r="O2070" s="49">
        <v>0.15</v>
      </c>
      <c r="P2070" s="56">
        <f t="shared" si="32"/>
        <v>145.19999999999999</v>
      </c>
      <c r="Q2070">
        <v>822.8</v>
      </c>
      <c r="R2070" s="58">
        <v>50</v>
      </c>
      <c r="S2070" s="31">
        <v>872.8</v>
      </c>
    </row>
    <row r="2071" spans="1:19" x14ac:dyDescent="0.35">
      <c r="A2071" s="52">
        <v>43195</v>
      </c>
      <c r="B2071" s="33" t="s">
        <v>4198</v>
      </c>
      <c r="C2071" t="s">
        <v>4199</v>
      </c>
      <c r="D2071" s="33" t="s">
        <v>24</v>
      </c>
      <c r="E2071" s="33" t="s">
        <v>55</v>
      </c>
      <c r="F2071" s="33" t="s">
        <v>28</v>
      </c>
      <c r="G2071" t="s">
        <v>13</v>
      </c>
      <c r="H2071" s="33" t="s">
        <v>33</v>
      </c>
      <c r="I2071" t="s">
        <v>43</v>
      </c>
      <c r="J2071" s="33" t="s">
        <v>34</v>
      </c>
      <c r="K2071" t="s">
        <v>41</v>
      </c>
      <c r="L2071" s="33" t="s">
        <v>44</v>
      </c>
      <c r="M2071">
        <v>238</v>
      </c>
      <c r="N2071" s="33">
        <v>4</v>
      </c>
      <c r="O2071" s="49">
        <v>0.2</v>
      </c>
      <c r="P2071" s="56">
        <f t="shared" si="32"/>
        <v>190.4</v>
      </c>
      <c r="Q2071">
        <v>761.6</v>
      </c>
      <c r="R2071" s="58">
        <v>25</v>
      </c>
      <c r="S2071" s="31">
        <v>786.6</v>
      </c>
    </row>
    <row r="2072" spans="1:19" x14ac:dyDescent="0.35">
      <c r="A2072" s="52">
        <v>42609</v>
      </c>
      <c r="B2072" s="33" t="s">
        <v>4200</v>
      </c>
      <c r="C2072" t="s">
        <v>4201</v>
      </c>
      <c r="D2072" s="33" t="s">
        <v>26</v>
      </c>
      <c r="E2072" s="33" t="s">
        <v>115</v>
      </c>
      <c r="F2072" s="33" t="s">
        <v>28</v>
      </c>
      <c r="G2072" t="s">
        <v>11</v>
      </c>
      <c r="H2072" s="33" t="s">
        <v>30</v>
      </c>
      <c r="I2072" t="s">
        <v>44</v>
      </c>
      <c r="J2072" s="33" t="s">
        <v>34</v>
      </c>
      <c r="K2072" t="s">
        <v>41</v>
      </c>
      <c r="L2072" s="33" t="s">
        <v>44</v>
      </c>
      <c r="M2072">
        <v>232</v>
      </c>
      <c r="N2072" s="33">
        <v>10</v>
      </c>
      <c r="O2072" s="49">
        <v>0.19</v>
      </c>
      <c r="P2072" s="56">
        <f t="shared" si="32"/>
        <v>440.79999999999995</v>
      </c>
      <c r="Q2072">
        <v>1879.2000000000003</v>
      </c>
      <c r="R2072" s="58">
        <v>28</v>
      </c>
      <c r="S2072" s="31">
        <v>1907.2000000000003</v>
      </c>
    </row>
    <row r="2073" spans="1:19" x14ac:dyDescent="0.35">
      <c r="A2073" s="52">
        <v>42554</v>
      </c>
      <c r="B2073" s="33" t="s">
        <v>4202</v>
      </c>
      <c r="C2073" t="s">
        <v>4203</v>
      </c>
      <c r="D2073" s="33" t="s">
        <v>25</v>
      </c>
      <c r="E2073" s="33" t="s">
        <v>73</v>
      </c>
      <c r="F2073" s="33" t="s">
        <v>27</v>
      </c>
      <c r="G2073" t="s">
        <v>7</v>
      </c>
      <c r="H2073" s="33" t="s">
        <v>30</v>
      </c>
      <c r="I2073" t="s">
        <v>45</v>
      </c>
      <c r="J2073" s="33" t="s">
        <v>38</v>
      </c>
      <c r="K2073" t="s">
        <v>40</v>
      </c>
      <c r="L2073" s="33" t="s">
        <v>43</v>
      </c>
      <c r="M2073">
        <v>19</v>
      </c>
      <c r="N2073" s="33">
        <v>40</v>
      </c>
      <c r="O2073" s="49">
        <v>0.11</v>
      </c>
      <c r="P2073" s="56">
        <f t="shared" si="32"/>
        <v>83.600000000000009</v>
      </c>
      <c r="Q2073">
        <v>676.4</v>
      </c>
      <c r="R2073" s="58">
        <v>40</v>
      </c>
      <c r="S2073" s="31">
        <v>716.4</v>
      </c>
    </row>
    <row r="2074" spans="1:19" x14ac:dyDescent="0.35">
      <c r="A2074" s="52">
        <v>44308</v>
      </c>
      <c r="B2074" s="33" t="s">
        <v>4204</v>
      </c>
      <c r="C2074" t="s">
        <v>4205</v>
      </c>
      <c r="D2074" s="33" t="s">
        <v>24</v>
      </c>
      <c r="E2074" s="33" t="s">
        <v>73</v>
      </c>
      <c r="F2074" s="33" t="s">
        <v>29</v>
      </c>
      <c r="G2074" t="s">
        <v>9</v>
      </c>
      <c r="H2074" s="33" t="s">
        <v>33</v>
      </c>
      <c r="I2074" t="s">
        <v>48</v>
      </c>
      <c r="J2074" s="33" t="s">
        <v>34</v>
      </c>
      <c r="K2074" t="s">
        <v>40</v>
      </c>
      <c r="L2074" s="33" t="s">
        <v>46</v>
      </c>
      <c r="M2074">
        <v>275</v>
      </c>
      <c r="N2074" s="33">
        <v>4</v>
      </c>
      <c r="O2074" s="49">
        <v>0.13</v>
      </c>
      <c r="P2074" s="56">
        <f t="shared" si="32"/>
        <v>143</v>
      </c>
      <c r="Q2074">
        <v>957</v>
      </c>
      <c r="R2074" s="58">
        <v>36</v>
      </c>
      <c r="S2074" s="31">
        <v>993</v>
      </c>
    </row>
    <row r="2075" spans="1:19" x14ac:dyDescent="0.35">
      <c r="A2075" s="52">
        <v>42446</v>
      </c>
      <c r="B2075" s="33" t="s">
        <v>4206</v>
      </c>
      <c r="C2075" t="s">
        <v>4207</v>
      </c>
      <c r="D2075" s="33" t="s">
        <v>24</v>
      </c>
      <c r="E2075" s="33" t="s">
        <v>55</v>
      </c>
      <c r="F2075" s="33" t="s">
        <v>27</v>
      </c>
      <c r="G2075" t="s">
        <v>13</v>
      </c>
      <c r="H2075" s="33" t="s">
        <v>32</v>
      </c>
      <c r="I2075" t="s">
        <v>45</v>
      </c>
      <c r="J2075" s="33" t="s">
        <v>34</v>
      </c>
      <c r="K2075" t="s">
        <v>39</v>
      </c>
      <c r="L2075" s="33" t="s">
        <v>46</v>
      </c>
      <c r="M2075">
        <v>282</v>
      </c>
      <c r="N2075" s="33">
        <v>8</v>
      </c>
      <c r="O2075" s="49">
        <v>0.14000000000000001</v>
      </c>
      <c r="P2075" s="56">
        <f t="shared" si="32"/>
        <v>315.84000000000003</v>
      </c>
      <c r="Q2075">
        <v>1940.16</v>
      </c>
      <c r="R2075" s="58">
        <v>50</v>
      </c>
      <c r="S2075" s="31">
        <v>1990.16</v>
      </c>
    </row>
    <row r="2076" spans="1:19" x14ac:dyDescent="0.35">
      <c r="A2076" s="52">
        <v>42501</v>
      </c>
      <c r="B2076" s="33" t="s">
        <v>4208</v>
      </c>
      <c r="C2076" t="s">
        <v>4209</v>
      </c>
      <c r="D2076" s="33" t="s">
        <v>25</v>
      </c>
      <c r="E2076" s="33" t="s">
        <v>68</v>
      </c>
      <c r="F2076" s="33" t="s">
        <v>28</v>
      </c>
      <c r="G2076" t="s">
        <v>10</v>
      </c>
      <c r="H2076" s="33" t="s">
        <v>33</v>
      </c>
      <c r="I2076" t="s">
        <v>44</v>
      </c>
      <c r="J2076" s="33" t="s">
        <v>37</v>
      </c>
      <c r="K2076" t="s">
        <v>42</v>
      </c>
      <c r="L2076" s="33" t="s">
        <v>44</v>
      </c>
      <c r="M2076">
        <v>49</v>
      </c>
      <c r="N2076" s="33">
        <v>15</v>
      </c>
      <c r="O2076" s="49">
        <v>0.11</v>
      </c>
      <c r="P2076" s="56">
        <f t="shared" si="32"/>
        <v>80.849999999999994</v>
      </c>
      <c r="Q2076">
        <v>654.15</v>
      </c>
      <c r="R2076" s="58">
        <v>43</v>
      </c>
      <c r="S2076" s="31">
        <v>697.15</v>
      </c>
    </row>
    <row r="2077" spans="1:19" x14ac:dyDescent="0.35">
      <c r="A2077" s="52">
        <v>43555</v>
      </c>
      <c r="B2077" s="33" t="s">
        <v>4210</v>
      </c>
      <c r="C2077" t="s">
        <v>4211</v>
      </c>
      <c r="D2077" s="33" t="s">
        <v>26</v>
      </c>
      <c r="E2077" s="33" t="s">
        <v>115</v>
      </c>
      <c r="F2077" s="33" t="s">
        <v>29</v>
      </c>
      <c r="G2077" t="s">
        <v>6</v>
      </c>
      <c r="H2077" s="33" t="s">
        <v>33</v>
      </c>
      <c r="I2077" t="s">
        <v>44</v>
      </c>
      <c r="J2077" s="33" t="s">
        <v>37</v>
      </c>
      <c r="K2077" t="s">
        <v>40</v>
      </c>
      <c r="L2077" s="33" t="s">
        <v>43</v>
      </c>
      <c r="M2077">
        <v>39</v>
      </c>
      <c r="N2077" s="33">
        <v>15</v>
      </c>
      <c r="O2077" s="49">
        <v>0.15</v>
      </c>
      <c r="P2077" s="56">
        <f t="shared" si="32"/>
        <v>87.75</v>
      </c>
      <c r="Q2077">
        <v>497.25</v>
      </c>
      <c r="R2077" s="58">
        <v>40</v>
      </c>
      <c r="S2077" s="31">
        <v>537.25</v>
      </c>
    </row>
    <row r="2078" spans="1:19" x14ac:dyDescent="0.35">
      <c r="A2078" s="52">
        <v>43311</v>
      </c>
      <c r="B2078" s="33" t="s">
        <v>4212</v>
      </c>
      <c r="C2078" t="s">
        <v>4213</v>
      </c>
      <c r="D2078" s="33" t="s">
        <v>26</v>
      </c>
      <c r="E2078" s="33" t="s">
        <v>52</v>
      </c>
      <c r="F2078" s="33" t="s">
        <v>29</v>
      </c>
      <c r="G2078" t="s">
        <v>10</v>
      </c>
      <c r="H2078" s="33" t="s">
        <v>30</v>
      </c>
      <c r="I2078" t="s">
        <v>48</v>
      </c>
      <c r="J2078" s="33" t="s">
        <v>34</v>
      </c>
      <c r="K2078" t="s">
        <v>42</v>
      </c>
      <c r="L2078" s="33" t="s">
        <v>43</v>
      </c>
      <c r="M2078">
        <v>298</v>
      </c>
      <c r="N2078" s="33">
        <v>8</v>
      </c>
      <c r="O2078" s="49">
        <v>0.08</v>
      </c>
      <c r="P2078" s="56">
        <f t="shared" si="32"/>
        <v>190.72</v>
      </c>
      <c r="Q2078">
        <v>2193.2800000000002</v>
      </c>
      <c r="R2078" s="58">
        <v>30</v>
      </c>
      <c r="S2078" s="31">
        <v>2223.2800000000002</v>
      </c>
    </row>
    <row r="2079" spans="1:19" x14ac:dyDescent="0.35">
      <c r="A2079" s="52">
        <v>44448</v>
      </c>
      <c r="B2079" s="33" t="s">
        <v>4214</v>
      </c>
      <c r="C2079" t="s">
        <v>4215</v>
      </c>
      <c r="D2079" s="33" t="s">
        <v>24</v>
      </c>
      <c r="E2079" s="33" t="s">
        <v>55</v>
      </c>
      <c r="F2079" s="33" t="s">
        <v>28</v>
      </c>
      <c r="G2079" t="s">
        <v>9</v>
      </c>
      <c r="H2079" s="33" t="s">
        <v>33</v>
      </c>
      <c r="I2079" t="s">
        <v>45</v>
      </c>
      <c r="J2079" s="33" t="s">
        <v>37</v>
      </c>
      <c r="K2079" t="s">
        <v>42</v>
      </c>
      <c r="L2079" s="33" t="s">
        <v>44</v>
      </c>
      <c r="M2079">
        <v>93</v>
      </c>
      <c r="N2079" s="33">
        <v>20</v>
      </c>
      <c r="O2079" s="49">
        <v>0.15</v>
      </c>
      <c r="P2079" s="56">
        <f t="shared" si="32"/>
        <v>279</v>
      </c>
      <c r="Q2079">
        <v>1581</v>
      </c>
      <c r="R2079" s="58">
        <v>36</v>
      </c>
      <c r="S2079" s="31">
        <v>1617</v>
      </c>
    </row>
    <row r="2080" spans="1:19" x14ac:dyDescent="0.35">
      <c r="A2080" s="52">
        <v>42451</v>
      </c>
      <c r="B2080" s="33" t="s">
        <v>4216</v>
      </c>
      <c r="C2080" t="s">
        <v>4217</v>
      </c>
      <c r="D2080" s="33" t="s">
        <v>26</v>
      </c>
      <c r="E2080" s="33" t="s">
        <v>58</v>
      </c>
      <c r="F2080" s="33" t="s">
        <v>29</v>
      </c>
      <c r="G2080" t="s">
        <v>12</v>
      </c>
      <c r="H2080" s="33" t="s">
        <v>32</v>
      </c>
      <c r="I2080" t="s">
        <v>46</v>
      </c>
      <c r="J2080" s="33" t="s">
        <v>34</v>
      </c>
      <c r="K2080" t="s">
        <v>42</v>
      </c>
      <c r="L2080" s="33" t="s">
        <v>45</v>
      </c>
      <c r="M2080">
        <v>239</v>
      </c>
      <c r="N2080" s="33">
        <v>10</v>
      </c>
      <c r="O2080" s="49">
        <v>0.18</v>
      </c>
      <c r="P2080" s="56">
        <f t="shared" si="32"/>
        <v>430.19999999999993</v>
      </c>
      <c r="Q2080">
        <v>1959.8000000000002</v>
      </c>
      <c r="R2080" s="58">
        <v>27</v>
      </c>
      <c r="S2080" s="31">
        <v>1986.8000000000002</v>
      </c>
    </row>
    <row r="2081" spans="1:19" x14ac:dyDescent="0.35">
      <c r="A2081" s="52">
        <v>43374</v>
      </c>
      <c r="B2081" s="33" t="s">
        <v>4218</v>
      </c>
      <c r="C2081" t="s">
        <v>4219</v>
      </c>
      <c r="D2081" s="33" t="s">
        <v>24</v>
      </c>
      <c r="E2081" s="33" t="s">
        <v>115</v>
      </c>
      <c r="F2081" s="33" t="s">
        <v>28</v>
      </c>
      <c r="G2081" t="s">
        <v>11</v>
      </c>
      <c r="H2081" s="33" t="s">
        <v>33</v>
      </c>
      <c r="I2081" t="s">
        <v>43</v>
      </c>
      <c r="J2081" s="33" t="s">
        <v>37</v>
      </c>
      <c r="K2081" t="s">
        <v>39</v>
      </c>
      <c r="L2081" s="33" t="s">
        <v>44</v>
      </c>
      <c r="M2081">
        <v>96</v>
      </c>
      <c r="N2081" s="33">
        <v>10</v>
      </c>
      <c r="O2081" s="49">
        <v>0.18</v>
      </c>
      <c r="P2081" s="56">
        <f t="shared" si="32"/>
        <v>172.79999999999998</v>
      </c>
      <c r="Q2081">
        <v>787.2</v>
      </c>
      <c r="R2081" s="58">
        <v>48</v>
      </c>
      <c r="S2081" s="31">
        <v>835.2</v>
      </c>
    </row>
    <row r="2082" spans="1:19" x14ac:dyDescent="0.35">
      <c r="A2082" s="52">
        <v>43028</v>
      </c>
      <c r="B2082" s="33" t="s">
        <v>4220</v>
      </c>
      <c r="C2082" t="s">
        <v>4221</v>
      </c>
      <c r="D2082" s="33" t="s">
        <v>25</v>
      </c>
      <c r="E2082" s="33" t="s">
        <v>55</v>
      </c>
      <c r="F2082" s="33" t="s">
        <v>28</v>
      </c>
      <c r="G2082" t="s">
        <v>8</v>
      </c>
      <c r="H2082" s="33" t="s">
        <v>32</v>
      </c>
      <c r="I2082" t="s">
        <v>48</v>
      </c>
      <c r="J2082" s="33" t="s">
        <v>35</v>
      </c>
      <c r="K2082" t="s">
        <v>41</v>
      </c>
      <c r="L2082" s="33" t="s">
        <v>43</v>
      </c>
      <c r="M2082">
        <v>1157</v>
      </c>
      <c r="N2082" s="33">
        <v>4</v>
      </c>
      <c r="O2082" s="49">
        <v>0.12</v>
      </c>
      <c r="P2082" s="56">
        <f t="shared" si="32"/>
        <v>555.36</v>
      </c>
      <c r="Q2082">
        <v>4072.64</v>
      </c>
      <c r="R2082" s="58">
        <v>37</v>
      </c>
      <c r="S2082" s="31">
        <v>4109.6399999999994</v>
      </c>
    </row>
    <row r="2083" spans="1:19" x14ac:dyDescent="0.35">
      <c r="A2083" s="52">
        <v>42790</v>
      </c>
      <c r="B2083" s="33" t="s">
        <v>4222</v>
      </c>
      <c r="C2083" t="s">
        <v>4223</v>
      </c>
      <c r="D2083" s="33" t="s">
        <v>26</v>
      </c>
      <c r="E2083" s="33" t="s">
        <v>106</v>
      </c>
      <c r="F2083" s="33" t="s">
        <v>27</v>
      </c>
      <c r="G2083" t="s">
        <v>11</v>
      </c>
      <c r="H2083" s="33" t="s">
        <v>32</v>
      </c>
      <c r="I2083" t="s">
        <v>46</v>
      </c>
      <c r="J2083" s="33" t="s">
        <v>34</v>
      </c>
      <c r="K2083" t="s">
        <v>41</v>
      </c>
      <c r="L2083" s="33" t="s">
        <v>43</v>
      </c>
      <c r="M2083">
        <v>236</v>
      </c>
      <c r="N2083" s="33">
        <v>4</v>
      </c>
      <c r="O2083" s="49">
        <v>0.08</v>
      </c>
      <c r="P2083" s="56">
        <f t="shared" si="32"/>
        <v>75.52</v>
      </c>
      <c r="Q2083">
        <v>868.48</v>
      </c>
      <c r="R2083" s="58">
        <v>41</v>
      </c>
      <c r="S2083" s="31">
        <v>909.48</v>
      </c>
    </row>
    <row r="2084" spans="1:19" x14ac:dyDescent="0.35">
      <c r="A2084" s="52">
        <v>42936</v>
      </c>
      <c r="B2084" s="33" t="s">
        <v>4224</v>
      </c>
      <c r="C2084" t="s">
        <v>4225</v>
      </c>
      <c r="D2084" s="33" t="s">
        <v>24</v>
      </c>
      <c r="E2084" s="33" t="s">
        <v>55</v>
      </c>
      <c r="F2084" s="33" t="s">
        <v>29</v>
      </c>
      <c r="G2084" t="s">
        <v>6</v>
      </c>
      <c r="H2084" s="33" t="s">
        <v>31</v>
      </c>
      <c r="I2084" t="s">
        <v>48</v>
      </c>
      <c r="J2084" s="33" t="s">
        <v>35</v>
      </c>
      <c r="K2084" t="s">
        <v>39</v>
      </c>
      <c r="L2084" s="33" t="s">
        <v>44</v>
      </c>
      <c r="M2084">
        <v>905</v>
      </c>
      <c r="N2084" s="33">
        <v>10</v>
      </c>
      <c r="O2084" s="49">
        <v>0.1</v>
      </c>
      <c r="P2084" s="56">
        <f t="shared" si="32"/>
        <v>905</v>
      </c>
      <c r="Q2084">
        <v>8145</v>
      </c>
      <c r="R2084" s="58">
        <v>40</v>
      </c>
      <c r="S2084" s="31">
        <v>8185</v>
      </c>
    </row>
    <row r="2085" spans="1:19" x14ac:dyDescent="0.35">
      <c r="A2085" s="52">
        <v>44458</v>
      </c>
      <c r="B2085" s="33" t="s">
        <v>4226</v>
      </c>
      <c r="C2085" t="s">
        <v>4227</v>
      </c>
      <c r="D2085" s="33" t="s">
        <v>26</v>
      </c>
      <c r="E2085" s="33" t="s">
        <v>115</v>
      </c>
      <c r="F2085" s="33" t="s">
        <v>29</v>
      </c>
      <c r="G2085" t="s">
        <v>9</v>
      </c>
      <c r="H2085" s="33" t="s">
        <v>32</v>
      </c>
      <c r="I2085" t="s">
        <v>45</v>
      </c>
      <c r="J2085" s="33" t="s">
        <v>36</v>
      </c>
      <c r="K2085" t="s">
        <v>42</v>
      </c>
      <c r="L2085" s="33" t="s">
        <v>44</v>
      </c>
      <c r="M2085">
        <v>454</v>
      </c>
      <c r="N2085" s="33">
        <v>15</v>
      </c>
      <c r="O2085" s="49">
        <v>0.11</v>
      </c>
      <c r="P2085" s="56">
        <f t="shared" si="32"/>
        <v>749.09999999999991</v>
      </c>
      <c r="Q2085">
        <v>6060.9</v>
      </c>
      <c r="R2085" s="58">
        <v>26</v>
      </c>
      <c r="S2085" s="31">
        <v>6086.9</v>
      </c>
    </row>
    <row r="2086" spans="1:19" x14ac:dyDescent="0.35">
      <c r="A2086" s="52">
        <v>44114</v>
      </c>
      <c r="B2086" s="33" t="s">
        <v>4228</v>
      </c>
      <c r="C2086" t="s">
        <v>4229</v>
      </c>
      <c r="D2086" s="33" t="s">
        <v>26</v>
      </c>
      <c r="E2086" s="33" t="s">
        <v>63</v>
      </c>
      <c r="F2086" s="33" t="s">
        <v>29</v>
      </c>
      <c r="G2086" t="s">
        <v>9</v>
      </c>
      <c r="H2086" s="33" t="s">
        <v>32</v>
      </c>
      <c r="I2086" t="s">
        <v>48</v>
      </c>
      <c r="J2086" s="33" t="s">
        <v>35</v>
      </c>
      <c r="K2086" t="s">
        <v>41</v>
      </c>
      <c r="L2086" s="33" t="s">
        <v>46</v>
      </c>
      <c r="M2086">
        <v>824</v>
      </c>
      <c r="N2086" s="33">
        <v>8</v>
      </c>
      <c r="O2086" s="49">
        <v>0.17</v>
      </c>
      <c r="P2086" s="56">
        <f t="shared" si="32"/>
        <v>1120.6400000000001</v>
      </c>
      <c r="Q2086">
        <v>5471.36</v>
      </c>
      <c r="R2086" s="58">
        <v>28</v>
      </c>
      <c r="S2086" s="31">
        <v>5499.36</v>
      </c>
    </row>
    <row r="2087" spans="1:19" x14ac:dyDescent="0.35">
      <c r="A2087" s="52">
        <v>42594</v>
      </c>
      <c r="B2087" s="33" t="s">
        <v>4230</v>
      </c>
      <c r="C2087" t="s">
        <v>4231</v>
      </c>
      <c r="D2087" s="33" t="s">
        <v>26</v>
      </c>
      <c r="E2087" s="33" t="s">
        <v>115</v>
      </c>
      <c r="F2087" s="33" t="s">
        <v>29</v>
      </c>
      <c r="G2087" t="s">
        <v>6</v>
      </c>
      <c r="H2087" s="33" t="s">
        <v>30</v>
      </c>
      <c r="I2087" t="s">
        <v>47</v>
      </c>
      <c r="J2087" s="33" t="s">
        <v>34</v>
      </c>
      <c r="K2087" t="s">
        <v>39</v>
      </c>
      <c r="L2087" s="33" t="s">
        <v>44</v>
      </c>
      <c r="M2087">
        <v>247</v>
      </c>
      <c r="N2087" s="33">
        <v>6</v>
      </c>
      <c r="O2087" s="49">
        <v>0.2</v>
      </c>
      <c r="P2087" s="56">
        <f t="shared" si="32"/>
        <v>296.40000000000003</v>
      </c>
      <c r="Q2087">
        <v>1185.6000000000001</v>
      </c>
      <c r="R2087" s="58">
        <v>43</v>
      </c>
      <c r="S2087" s="31">
        <v>1228.6000000000001</v>
      </c>
    </row>
    <row r="2088" spans="1:19" x14ac:dyDescent="0.35">
      <c r="A2088" s="52">
        <v>43557</v>
      </c>
      <c r="B2088" s="33" t="s">
        <v>4232</v>
      </c>
      <c r="C2088" t="s">
        <v>4233</v>
      </c>
      <c r="D2088" s="33" t="s">
        <v>24</v>
      </c>
      <c r="E2088" s="33" t="s">
        <v>78</v>
      </c>
      <c r="F2088" s="33" t="s">
        <v>27</v>
      </c>
      <c r="G2088" t="s">
        <v>11</v>
      </c>
      <c r="H2088" s="33" t="s">
        <v>33</v>
      </c>
      <c r="I2088" t="s">
        <v>45</v>
      </c>
      <c r="J2088" s="33" t="s">
        <v>35</v>
      </c>
      <c r="K2088" t="s">
        <v>42</v>
      </c>
      <c r="L2088" s="33" t="s">
        <v>46</v>
      </c>
      <c r="M2088">
        <v>1126</v>
      </c>
      <c r="N2088" s="33">
        <v>8</v>
      </c>
      <c r="O2088" s="49">
        <v>0.16</v>
      </c>
      <c r="P2088" s="56">
        <f t="shared" si="32"/>
        <v>1441.28</v>
      </c>
      <c r="Q2088">
        <v>7566.7199999999993</v>
      </c>
      <c r="R2088" s="58">
        <v>43</v>
      </c>
      <c r="S2088" s="31">
        <v>7609.7199999999993</v>
      </c>
    </row>
    <row r="2089" spans="1:19" x14ac:dyDescent="0.35">
      <c r="A2089" s="52">
        <v>43344</v>
      </c>
      <c r="B2089" s="33" t="s">
        <v>4234</v>
      </c>
      <c r="C2089" t="s">
        <v>4235</v>
      </c>
      <c r="D2089" s="33" t="s">
        <v>26</v>
      </c>
      <c r="E2089" s="33" t="s">
        <v>85</v>
      </c>
      <c r="F2089" s="33" t="s">
        <v>29</v>
      </c>
      <c r="G2089" t="s">
        <v>12</v>
      </c>
      <c r="H2089" s="33" t="s">
        <v>31</v>
      </c>
      <c r="I2089" t="s">
        <v>48</v>
      </c>
      <c r="J2089" s="33" t="s">
        <v>37</v>
      </c>
      <c r="K2089" t="s">
        <v>41</v>
      </c>
      <c r="L2089" s="33" t="s">
        <v>46</v>
      </c>
      <c r="M2089">
        <v>26</v>
      </c>
      <c r="N2089" s="33">
        <v>25</v>
      </c>
      <c r="O2089" s="49">
        <v>0.09</v>
      </c>
      <c r="P2089" s="56">
        <f t="shared" si="32"/>
        <v>58.5</v>
      </c>
      <c r="Q2089">
        <v>591.5</v>
      </c>
      <c r="R2089" s="58">
        <v>28</v>
      </c>
      <c r="S2089" s="31">
        <v>619.5</v>
      </c>
    </row>
    <row r="2090" spans="1:19" x14ac:dyDescent="0.35">
      <c r="A2090" s="52">
        <v>43186</v>
      </c>
      <c r="B2090" s="33" t="s">
        <v>4236</v>
      </c>
      <c r="C2090" t="s">
        <v>4237</v>
      </c>
      <c r="D2090" s="33" t="s">
        <v>26</v>
      </c>
      <c r="E2090" s="33" t="s">
        <v>52</v>
      </c>
      <c r="F2090" s="33" t="s">
        <v>29</v>
      </c>
      <c r="G2090" t="s">
        <v>9</v>
      </c>
      <c r="H2090" s="33" t="s">
        <v>30</v>
      </c>
      <c r="I2090" t="s">
        <v>44</v>
      </c>
      <c r="J2090" s="33" t="s">
        <v>35</v>
      </c>
      <c r="K2090" t="s">
        <v>40</v>
      </c>
      <c r="L2090" s="33" t="s">
        <v>43</v>
      </c>
      <c r="M2090">
        <v>722</v>
      </c>
      <c r="N2090" s="33">
        <v>4</v>
      </c>
      <c r="O2090" s="49">
        <v>0.09</v>
      </c>
      <c r="P2090" s="56">
        <f t="shared" si="32"/>
        <v>259.92</v>
      </c>
      <c r="Q2090">
        <v>2628.08</v>
      </c>
      <c r="R2090" s="58">
        <v>50</v>
      </c>
      <c r="S2090" s="31">
        <v>2678.08</v>
      </c>
    </row>
    <row r="2091" spans="1:19" x14ac:dyDescent="0.35">
      <c r="A2091" s="52">
        <v>43897</v>
      </c>
      <c r="B2091" s="33" t="s">
        <v>4238</v>
      </c>
      <c r="C2091" t="s">
        <v>4239</v>
      </c>
      <c r="D2091" s="33" t="s">
        <v>25</v>
      </c>
      <c r="E2091" s="33" t="s">
        <v>68</v>
      </c>
      <c r="F2091" s="33" t="s">
        <v>29</v>
      </c>
      <c r="G2091" t="s">
        <v>13</v>
      </c>
      <c r="H2091" s="33" t="s">
        <v>32</v>
      </c>
      <c r="I2091" t="s">
        <v>43</v>
      </c>
      <c r="J2091" s="33" t="s">
        <v>37</v>
      </c>
      <c r="K2091" t="s">
        <v>39</v>
      </c>
      <c r="L2091" s="33" t="s">
        <v>44</v>
      </c>
      <c r="M2091">
        <v>61</v>
      </c>
      <c r="N2091" s="33">
        <v>10</v>
      </c>
      <c r="O2091" s="49">
        <v>0.08</v>
      </c>
      <c r="P2091" s="56">
        <f t="shared" si="32"/>
        <v>48.800000000000004</v>
      </c>
      <c r="Q2091">
        <v>561.20000000000005</v>
      </c>
      <c r="R2091" s="58">
        <v>23</v>
      </c>
      <c r="S2091" s="31">
        <v>584.20000000000005</v>
      </c>
    </row>
    <row r="2092" spans="1:19" x14ac:dyDescent="0.35">
      <c r="A2092" s="52">
        <v>43299</v>
      </c>
      <c r="B2092" s="33" t="s">
        <v>4240</v>
      </c>
      <c r="C2092" t="s">
        <v>4241</v>
      </c>
      <c r="D2092" s="33" t="s">
        <v>24</v>
      </c>
      <c r="E2092" s="33" t="s">
        <v>78</v>
      </c>
      <c r="F2092" s="33" t="s">
        <v>28</v>
      </c>
      <c r="G2092" t="s">
        <v>10</v>
      </c>
      <c r="H2092" s="33" t="s">
        <v>31</v>
      </c>
      <c r="I2092" t="s">
        <v>47</v>
      </c>
      <c r="J2092" s="33" t="s">
        <v>34</v>
      </c>
      <c r="K2092" t="s">
        <v>42</v>
      </c>
      <c r="L2092" s="33" t="s">
        <v>43</v>
      </c>
      <c r="M2092">
        <v>299</v>
      </c>
      <c r="N2092" s="33">
        <v>8</v>
      </c>
      <c r="O2092" s="49">
        <v>0.11</v>
      </c>
      <c r="P2092" s="56">
        <f t="shared" si="32"/>
        <v>263.12</v>
      </c>
      <c r="Q2092">
        <v>2128.88</v>
      </c>
      <c r="R2092" s="58">
        <v>28</v>
      </c>
      <c r="S2092" s="31">
        <v>2156.88</v>
      </c>
    </row>
    <row r="2093" spans="1:19" x14ac:dyDescent="0.35">
      <c r="A2093" s="52">
        <v>42615</v>
      </c>
      <c r="B2093" s="33" t="s">
        <v>4242</v>
      </c>
      <c r="C2093" t="s">
        <v>4243</v>
      </c>
      <c r="D2093" s="33" t="s">
        <v>25</v>
      </c>
      <c r="E2093" s="33" t="s">
        <v>85</v>
      </c>
      <c r="F2093" s="33" t="s">
        <v>27</v>
      </c>
      <c r="G2093" t="s">
        <v>11</v>
      </c>
      <c r="H2093" s="33" t="s">
        <v>31</v>
      </c>
      <c r="I2093" t="s">
        <v>44</v>
      </c>
      <c r="J2093" s="33" t="s">
        <v>34</v>
      </c>
      <c r="K2093" t="s">
        <v>40</v>
      </c>
      <c r="L2093" s="33" t="s">
        <v>44</v>
      </c>
      <c r="M2093">
        <v>230</v>
      </c>
      <c r="N2093" s="33">
        <v>10</v>
      </c>
      <c r="O2093" s="49">
        <v>0.19</v>
      </c>
      <c r="P2093" s="56">
        <f t="shared" si="32"/>
        <v>437</v>
      </c>
      <c r="Q2093">
        <v>1863.0000000000002</v>
      </c>
      <c r="R2093" s="58">
        <v>28</v>
      </c>
      <c r="S2093" s="31">
        <v>1891.0000000000002</v>
      </c>
    </row>
    <row r="2094" spans="1:19" x14ac:dyDescent="0.35">
      <c r="A2094" s="52">
        <v>43227</v>
      </c>
      <c r="B2094" s="33" t="s">
        <v>4244</v>
      </c>
      <c r="C2094" t="s">
        <v>4245</v>
      </c>
      <c r="D2094" s="33" t="s">
        <v>24</v>
      </c>
      <c r="E2094" s="33" t="s">
        <v>55</v>
      </c>
      <c r="F2094" s="33" t="s">
        <v>27</v>
      </c>
      <c r="G2094" t="s">
        <v>10</v>
      </c>
      <c r="H2094" s="33" t="s">
        <v>30</v>
      </c>
      <c r="I2094" t="s">
        <v>45</v>
      </c>
      <c r="J2094" s="33" t="s">
        <v>35</v>
      </c>
      <c r="K2094" t="s">
        <v>39</v>
      </c>
      <c r="L2094" s="33" t="s">
        <v>43</v>
      </c>
      <c r="M2094">
        <v>923</v>
      </c>
      <c r="N2094" s="33">
        <v>4</v>
      </c>
      <c r="O2094" s="49">
        <v>0.09</v>
      </c>
      <c r="P2094" s="56">
        <f t="shared" si="32"/>
        <v>332.28</v>
      </c>
      <c r="Q2094">
        <v>3359.7200000000003</v>
      </c>
      <c r="R2094" s="58">
        <v>34</v>
      </c>
      <c r="S2094" s="31">
        <v>3393.7200000000003</v>
      </c>
    </row>
    <row r="2095" spans="1:19" x14ac:dyDescent="0.35">
      <c r="A2095" s="52">
        <v>42549</v>
      </c>
      <c r="B2095" s="33" t="s">
        <v>4246</v>
      </c>
      <c r="C2095" t="s">
        <v>4247</v>
      </c>
      <c r="D2095" s="33" t="s">
        <v>26</v>
      </c>
      <c r="E2095" s="33" t="s">
        <v>106</v>
      </c>
      <c r="F2095" s="33" t="s">
        <v>28</v>
      </c>
      <c r="G2095" t="s">
        <v>10</v>
      </c>
      <c r="H2095" s="33" t="s">
        <v>30</v>
      </c>
      <c r="I2095" t="s">
        <v>46</v>
      </c>
      <c r="J2095" s="33" t="s">
        <v>37</v>
      </c>
      <c r="K2095" t="s">
        <v>41</v>
      </c>
      <c r="L2095" s="33" t="s">
        <v>43</v>
      </c>
      <c r="M2095">
        <v>43</v>
      </c>
      <c r="N2095" s="33">
        <v>20</v>
      </c>
      <c r="O2095" s="49">
        <v>0.08</v>
      </c>
      <c r="P2095" s="56">
        <f t="shared" si="32"/>
        <v>68.8</v>
      </c>
      <c r="Q2095">
        <v>791.2</v>
      </c>
      <c r="R2095" s="58">
        <v>50</v>
      </c>
      <c r="S2095" s="31">
        <v>841.2</v>
      </c>
    </row>
    <row r="2096" spans="1:19" x14ac:dyDescent="0.35">
      <c r="A2096" s="52">
        <v>43155</v>
      </c>
      <c r="B2096" s="33" t="s">
        <v>4248</v>
      </c>
      <c r="C2096" t="s">
        <v>4249</v>
      </c>
      <c r="D2096" s="33" t="s">
        <v>24</v>
      </c>
      <c r="E2096" s="33" t="s">
        <v>68</v>
      </c>
      <c r="F2096" s="33" t="s">
        <v>27</v>
      </c>
      <c r="G2096" t="s">
        <v>8</v>
      </c>
      <c r="H2096" s="33" t="s">
        <v>33</v>
      </c>
      <c r="I2096" t="s">
        <v>44</v>
      </c>
      <c r="J2096" s="33" t="s">
        <v>34</v>
      </c>
      <c r="K2096" t="s">
        <v>40</v>
      </c>
      <c r="L2096" s="33" t="s">
        <v>43</v>
      </c>
      <c r="M2096">
        <v>254</v>
      </c>
      <c r="N2096" s="33">
        <v>4</v>
      </c>
      <c r="O2096" s="49">
        <v>0.19</v>
      </c>
      <c r="P2096" s="56">
        <f t="shared" si="32"/>
        <v>193.04</v>
      </c>
      <c r="Q2096">
        <v>822.96</v>
      </c>
      <c r="R2096" s="58">
        <v>42</v>
      </c>
      <c r="S2096" s="31">
        <v>864.96</v>
      </c>
    </row>
    <row r="2097" spans="1:19" x14ac:dyDescent="0.35">
      <c r="A2097" s="52">
        <v>44464</v>
      </c>
      <c r="B2097" s="33" t="s">
        <v>4250</v>
      </c>
      <c r="C2097" t="s">
        <v>4251</v>
      </c>
      <c r="D2097" s="33" t="s">
        <v>25</v>
      </c>
      <c r="E2097" s="33" t="s">
        <v>63</v>
      </c>
      <c r="F2097" s="33" t="s">
        <v>29</v>
      </c>
      <c r="G2097" t="s">
        <v>11</v>
      </c>
      <c r="H2097" s="33" t="s">
        <v>31</v>
      </c>
      <c r="I2097" t="s">
        <v>48</v>
      </c>
      <c r="J2097" s="33" t="s">
        <v>35</v>
      </c>
      <c r="K2097" t="s">
        <v>39</v>
      </c>
      <c r="L2097" s="33" t="s">
        <v>45</v>
      </c>
      <c r="M2097">
        <v>997</v>
      </c>
      <c r="N2097" s="33">
        <v>8</v>
      </c>
      <c r="O2097" s="49">
        <v>0.12</v>
      </c>
      <c r="P2097" s="56">
        <f t="shared" si="32"/>
        <v>957.12</v>
      </c>
      <c r="Q2097">
        <v>7018.88</v>
      </c>
      <c r="R2097" s="58">
        <v>40</v>
      </c>
      <c r="S2097" s="31">
        <v>7058.88</v>
      </c>
    </row>
    <row r="2098" spans="1:19" x14ac:dyDescent="0.35">
      <c r="A2098" s="52">
        <v>44165</v>
      </c>
      <c r="B2098" s="33" t="s">
        <v>4252</v>
      </c>
      <c r="C2098" t="s">
        <v>4253</v>
      </c>
      <c r="D2098" s="33" t="s">
        <v>26</v>
      </c>
      <c r="E2098" s="33" t="s">
        <v>52</v>
      </c>
      <c r="F2098" s="33" t="s">
        <v>27</v>
      </c>
      <c r="G2098" t="s">
        <v>9</v>
      </c>
      <c r="H2098" s="33" t="s">
        <v>32</v>
      </c>
      <c r="I2098" t="s">
        <v>48</v>
      </c>
      <c r="J2098" s="33" t="s">
        <v>37</v>
      </c>
      <c r="K2098" t="s">
        <v>41</v>
      </c>
      <c r="L2098" s="33" t="s">
        <v>44</v>
      </c>
      <c r="M2098">
        <v>82</v>
      </c>
      <c r="N2098" s="33">
        <v>15</v>
      </c>
      <c r="O2098" s="49">
        <v>0.17</v>
      </c>
      <c r="P2098" s="56">
        <f t="shared" si="32"/>
        <v>209.10000000000002</v>
      </c>
      <c r="Q2098">
        <v>1020.9</v>
      </c>
      <c r="R2098" s="58">
        <v>29</v>
      </c>
      <c r="S2098" s="31">
        <v>1049.9000000000001</v>
      </c>
    </row>
    <row r="2099" spans="1:19" x14ac:dyDescent="0.35">
      <c r="A2099" s="52">
        <v>43004</v>
      </c>
      <c r="B2099" s="33" t="s">
        <v>4254</v>
      </c>
      <c r="C2099" t="s">
        <v>4255</v>
      </c>
      <c r="D2099" s="33" t="s">
        <v>25</v>
      </c>
      <c r="E2099" s="33" t="s">
        <v>78</v>
      </c>
      <c r="F2099" s="33" t="s">
        <v>28</v>
      </c>
      <c r="G2099" t="s">
        <v>6</v>
      </c>
      <c r="H2099" s="33" t="s">
        <v>33</v>
      </c>
      <c r="I2099" t="s">
        <v>48</v>
      </c>
      <c r="J2099" s="33" t="s">
        <v>36</v>
      </c>
      <c r="K2099" t="s">
        <v>41</v>
      </c>
      <c r="L2099" s="33" t="s">
        <v>45</v>
      </c>
      <c r="M2099">
        <v>329</v>
      </c>
      <c r="N2099" s="33">
        <v>6</v>
      </c>
      <c r="O2099" s="49">
        <v>0.09</v>
      </c>
      <c r="P2099" s="56">
        <f t="shared" si="32"/>
        <v>177.66000000000003</v>
      </c>
      <c r="Q2099">
        <v>1796.34</v>
      </c>
      <c r="R2099" s="58">
        <v>44</v>
      </c>
      <c r="S2099" s="31">
        <v>1840.34</v>
      </c>
    </row>
    <row r="2100" spans="1:19" x14ac:dyDescent="0.35">
      <c r="A2100" s="52">
        <v>43644</v>
      </c>
      <c r="B2100" s="33" t="s">
        <v>4256</v>
      </c>
      <c r="C2100" t="s">
        <v>4257</v>
      </c>
      <c r="D2100" s="33" t="s">
        <v>24</v>
      </c>
      <c r="E2100" s="33" t="s">
        <v>58</v>
      </c>
      <c r="F2100" s="33" t="s">
        <v>28</v>
      </c>
      <c r="G2100" t="s">
        <v>9</v>
      </c>
      <c r="H2100" s="33" t="s">
        <v>31</v>
      </c>
      <c r="I2100" t="s">
        <v>43</v>
      </c>
      <c r="J2100" s="33" t="s">
        <v>38</v>
      </c>
      <c r="K2100" t="s">
        <v>42</v>
      </c>
      <c r="L2100" s="33" t="s">
        <v>45</v>
      </c>
      <c r="M2100">
        <v>15</v>
      </c>
      <c r="N2100" s="33">
        <v>32</v>
      </c>
      <c r="O2100" s="49">
        <v>0.15</v>
      </c>
      <c r="P2100" s="56">
        <f t="shared" si="32"/>
        <v>72</v>
      </c>
      <c r="Q2100">
        <v>408</v>
      </c>
      <c r="R2100" s="58">
        <v>33</v>
      </c>
      <c r="S2100" s="31">
        <v>441</v>
      </c>
    </row>
    <row r="2101" spans="1:19" x14ac:dyDescent="0.35">
      <c r="A2101" s="52">
        <v>43695</v>
      </c>
      <c r="B2101" s="33" t="s">
        <v>4258</v>
      </c>
      <c r="C2101" t="s">
        <v>4259</v>
      </c>
      <c r="D2101" s="33" t="s">
        <v>26</v>
      </c>
      <c r="E2101" s="33" t="s">
        <v>73</v>
      </c>
      <c r="F2101" s="33" t="s">
        <v>27</v>
      </c>
      <c r="G2101" t="s">
        <v>10</v>
      </c>
      <c r="H2101" s="33" t="s">
        <v>31</v>
      </c>
      <c r="I2101" t="s">
        <v>43</v>
      </c>
      <c r="J2101" s="33" t="s">
        <v>35</v>
      </c>
      <c r="K2101" t="s">
        <v>41</v>
      </c>
      <c r="L2101" s="33" t="s">
        <v>45</v>
      </c>
      <c r="M2101">
        <v>900</v>
      </c>
      <c r="N2101" s="33">
        <v>4</v>
      </c>
      <c r="O2101" s="49">
        <v>0.2</v>
      </c>
      <c r="P2101" s="56">
        <f t="shared" si="32"/>
        <v>720</v>
      </c>
      <c r="Q2101">
        <v>2880</v>
      </c>
      <c r="R2101" s="58">
        <v>33</v>
      </c>
      <c r="S2101" s="31">
        <v>2913</v>
      </c>
    </row>
    <row r="2102" spans="1:19" x14ac:dyDescent="0.35">
      <c r="A2102" s="52">
        <v>42768</v>
      </c>
      <c r="B2102" s="33" t="s">
        <v>4260</v>
      </c>
      <c r="C2102" t="s">
        <v>4261</v>
      </c>
      <c r="D2102" s="33" t="s">
        <v>24</v>
      </c>
      <c r="E2102" s="33" t="s">
        <v>63</v>
      </c>
      <c r="F2102" s="33" t="s">
        <v>29</v>
      </c>
      <c r="G2102" t="s">
        <v>7</v>
      </c>
      <c r="H2102" s="33" t="s">
        <v>32</v>
      </c>
      <c r="I2102" t="s">
        <v>45</v>
      </c>
      <c r="J2102" s="33" t="s">
        <v>34</v>
      </c>
      <c r="K2102" t="s">
        <v>40</v>
      </c>
      <c r="L2102" s="33" t="s">
        <v>46</v>
      </c>
      <c r="M2102">
        <v>266</v>
      </c>
      <c r="N2102" s="33">
        <v>4</v>
      </c>
      <c r="O2102" s="49">
        <v>0.18</v>
      </c>
      <c r="P2102" s="56">
        <f t="shared" si="32"/>
        <v>191.51999999999998</v>
      </c>
      <c r="Q2102">
        <v>872.48</v>
      </c>
      <c r="R2102" s="58">
        <v>30</v>
      </c>
      <c r="S2102" s="31">
        <v>902.48</v>
      </c>
    </row>
    <row r="2103" spans="1:19" x14ac:dyDescent="0.35">
      <c r="A2103" s="52">
        <v>42447</v>
      </c>
      <c r="B2103" s="33" t="s">
        <v>4262</v>
      </c>
      <c r="C2103" t="s">
        <v>4263</v>
      </c>
      <c r="D2103" s="33" t="s">
        <v>24</v>
      </c>
      <c r="E2103" s="33" t="s">
        <v>73</v>
      </c>
      <c r="F2103" s="33" t="s">
        <v>28</v>
      </c>
      <c r="G2103" t="s">
        <v>11</v>
      </c>
      <c r="H2103" s="33" t="s">
        <v>30</v>
      </c>
      <c r="I2103" t="s">
        <v>47</v>
      </c>
      <c r="J2103" s="33" t="s">
        <v>34</v>
      </c>
      <c r="K2103" t="s">
        <v>40</v>
      </c>
      <c r="L2103" s="33" t="s">
        <v>45</v>
      </c>
      <c r="M2103">
        <v>262</v>
      </c>
      <c r="N2103" s="33">
        <v>8</v>
      </c>
      <c r="O2103" s="49">
        <v>0.19</v>
      </c>
      <c r="P2103" s="56">
        <f t="shared" si="32"/>
        <v>398.24</v>
      </c>
      <c r="Q2103">
        <v>1697.7600000000002</v>
      </c>
      <c r="R2103" s="58">
        <v>22</v>
      </c>
      <c r="S2103" s="31">
        <v>1719.7600000000002</v>
      </c>
    </row>
    <row r="2104" spans="1:19" x14ac:dyDescent="0.35">
      <c r="A2104" s="52">
        <v>43881</v>
      </c>
      <c r="B2104" s="33" t="s">
        <v>4264</v>
      </c>
      <c r="C2104" t="s">
        <v>4265</v>
      </c>
      <c r="D2104" s="33" t="s">
        <v>26</v>
      </c>
      <c r="E2104" s="33" t="s">
        <v>106</v>
      </c>
      <c r="F2104" s="33" t="s">
        <v>28</v>
      </c>
      <c r="G2104" t="s">
        <v>9</v>
      </c>
      <c r="H2104" s="33" t="s">
        <v>30</v>
      </c>
      <c r="I2104" t="s">
        <v>48</v>
      </c>
      <c r="J2104" s="33" t="s">
        <v>35</v>
      </c>
      <c r="K2104" t="s">
        <v>42</v>
      </c>
      <c r="L2104" s="33" t="s">
        <v>43</v>
      </c>
      <c r="M2104">
        <v>739</v>
      </c>
      <c r="N2104" s="33">
        <v>4</v>
      </c>
      <c r="O2104" s="49">
        <v>0.18</v>
      </c>
      <c r="P2104" s="56">
        <f t="shared" si="32"/>
        <v>532.07999999999993</v>
      </c>
      <c r="Q2104">
        <v>2423.92</v>
      </c>
      <c r="R2104" s="58">
        <v>47</v>
      </c>
      <c r="S2104" s="31">
        <v>2470.92</v>
      </c>
    </row>
    <row r="2105" spans="1:19" x14ac:dyDescent="0.35">
      <c r="A2105" s="52">
        <v>43342</v>
      </c>
      <c r="B2105" s="33" t="s">
        <v>4266</v>
      </c>
      <c r="C2105" t="s">
        <v>4267</v>
      </c>
      <c r="D2105" s="33" t="s">
        <v>24</v>
      </c>
      <c r="E2105" s="33" t="s">
        <v>58</v>
      </c>
      <c r="F2105" s="33" t="s">
        <v>27</v>
      </c>
      <c r="G2105" t="s">
        <v>11</v>
      </c>
      <c r="H2105" s="33" t="s">
        <v>30</v>
      </c>
      <c r="I2105" t="s">
        <v>48</v>
      </c>
      <c r="J2105" s="33" t="s">
        <v>34</v>
      </c>
      <c r="K2105" t="s">
        <v>39</v>
      </c>
      <c r="L2105" s="33" t="s">
        <v>43</v>
      </c>
      <c r="M2105">
        <v>209</v>
      </c>
      <c r="N2105" s="33">
        <v>6</v>
      </c>
      <c r="O2105" s="49">
        <v>0.09</v>
      </c>
      <c r="P2105" s="56">
        <f t="shared" si="32"/>
        <v>112.86000000000001</v>
      </c>
      <c r="Q2105">
        <v>1141.1400000000001</v>
      </c>
      <c r="R2105" s="58">
        <v>38</v>
      </c>
      <c r="S2105" s="31">
        <v>1179.1400000000001</v>
      </c>
    </row>
    <row r="2106" spans="1:19" x14ac:dyDescent="0.35">
      <c r="A2106" s="52">
        <v>43732</v>
      </c>
      <c r="B2106" s="33" t="s">
        <v>4268</v>
      </c>
      <c r="C2106" t="s">
        <v>4269</v>
      </c>
      <c r="D2106" s="33" t="s">
        <v>25</v>
      </c>
      <c r="E2106" s="33" t="s">
        <v>63</v>
      </c>
      <c r="F2106" s="33" t="s">
        <v>28</v>
      </c>
      <c r="G2106" t="s">
        <v>7</v>
      </c>
      <c r="H2106" s="33" t="s">
        <v>33</v>
      </c>
      <c r="I2106" t="s">
        <v>47</v>
      </c>
      <c r="J2106" s="33" t="s">
        <v>34</v>
      </c>
      <c r="K2106" t="s">
        <v>39</v>
      </c>
      <c r="L2106" s="33" t="s">
        <v>43</v>
      </c>
      <c r="M2106">
        <v>215</v>
      </c>
      <c r="N2106" s="33">
        <v>8</v>
      </c>
      <c r="O2106" s="49">
        <v>0.14000000000000001</v>
      </c>
      <c r="P2106" s="56">
        <f t="shared" si="32"/>
        <v>240.8</v>
      </c>
      <c r="Q2106">
        <v>1479.2</v>
      </c>
      <c r="R2106" s="58">
        <v>39</v>
      </c>
      <c r="S2106" s="31">
        <v>1518.2</v>
      </c>
    </row>
    <row r="2107" spans="1:19" x14ac:dyDescent="0.35">
      <c r="A2107" s="52">
        <v>43545</v>
      </c>
      <c r="B2107" s="33" t="s">
        <v>4270</v>
      </c>
      <c r="C2107" t="s">
        <v>4271</v>
      </c>
      <c r="D2107" s="33" t="s">
        <v>26</v>
      </c>
      <c r="E2107" s="33" t="s">
        <v>73</v>
      </c>
      <c r="F2107" s="33" t="s">
        <v>27</v>
      </c>
      <c r="G2107" t="s">
        <v>11</v>
      </c>
      <c r="H2107" s="33" t="s">
        <v>30</v>
      </c>
      <c r="I2107" t="s">
        <v>47</v>
      </c>
      <c r="J2107" s="33" t="s">
        <v>34</v>
      </c>
      <c r="K2107" t="s">
        <v>42</v>
      </c>
      <c r="L2107" s="33" t="s">
        <v>44</v>
      </c>
      <c r="M2107">
        <v>212</v>
      </c>
      <c r="N2107" s="33">
        <v>10</v>
      </c>
      <c r="O2107" s="49">
        <v>0.12</v>
      </c>
      <c r="P2107" s="56">
        <f t="shared" si="32"/>
        <v>254.39999999999998</v>
      </c>
      <c r="Q2107">
        <v>1865.6000000000001</v>
      </c>
      <c r="R2107" s="58">
        <v>36</v>
      </c>
      <c r="S2107" s="31">
        <v>1901.6000000000001</v>
      </c>
    </row>
    <row r="2108" spans="1:19" x14ac:dyDescent="0.35">
      <c r="A2108" s="52">
        <v>43161</v>
      </c>
      <c r="B2108" s="33" t="s">
        <v>4272</v>
      </c>
      <c r="C2108" t="s">
        <v>4273</v>
      </c>
      <c r="D2108" s="33" t="s">
        <v>25</v>
      </c>
      <c r="E2108" s="33" t="s">
        <v>52</v>
      </c>
      <c r="F2108" s="33" t="s">
        <v>29</v>
      </c>
      <c r="G2108" t="s">
        <v>11</v>
      </c>
      <c r="H2108" s="33" t="s">
        <v>32</v>
      </c>
      <c r="I2108" t="s">
        <v>43</v>
      </c>
      <c r="J2108" s="33" t="s">
        <v>37</v>
      </c>
      <c r="K2108" t="s">
        <v>42</v>
      </c>
      <c r="L2108" s="33" t="s">
        <v>43</v>
      </c>
      <c r="M2108">
        <v>90</v>
      </c>
      <c r="N2108" s="33">
        <v>25</v>
      </c>
      <c r="O2108" s="49">
        <v>0.16</v>
      </c>
      <c r="P2108" s="56">
        <f t="shared" si="32"/>
        <v>360</v>
      </c>
      <c r="Q2108">
        <v>1890</v>
      </c>
      <c r="R2108" s="58">
        <v>45</v>
      </c>
      <c r="S2108" s="31">
        <v>1935</v>
      </c>
    </row>
    <row r="2109" spans="1:19" x14ac:dyDescent="0.35">
      <c r="A2109" s="52">
        <v>43081</v>
      </c>
      <c r="B2109" s="33" t="s">
        <v>4274</v>
      </c>
      <c r="C2109" t="s">
        <v>4275</v>
      </c>
      <c r="D2109" s="33" t="s">
        <v>26</v>
      </c>
      <c r="E2109" s="33" t="s">
        <v>68</v>
      </c>
      <c r="F2109" s="33" t="s">
        <v>27</v>
      </c>
      <c r="G2109" t="s">
        <v>7</v>
      </c>
      <c r="H2109" s="33" t="s">
        <v>31</v>
      </c>
      <c r="I2109" t="s">
        <v>48</v>
      </c>
      <c r="J2109" s="33" t="s">
        <v>37</v>
      </c>
      <c r="K2109" t="s">
        <v>42</v>
      </c>
      <c r="L2109" s="33" t="s">
        <v>45</v>
      </c>
      <c r="M2109">
        <v>80</v>
      </c>
      <c r="N2109" s="33">
        <v>15</v>
      </c>
      <c r="O2109" s="49">
        <v>0.13</v>
      </c>
      <c r="P2109" s="56">
        <f t="shared" si="32"/>
        <v>156</v>
      </c>
      <c r="Q2109">
        <v>1044</v>
      </c>
      <c r="R2109" s="58">
        <v>46</v>
      </c>
      <c r="S2109" s="31">
        <v>1090</v>
      </c>
    </row>
    <row r="2110" spans="1:19" x14ac:dyDescent="0.35">
      <c r="A2110" s="52">
        <v>43010</v>
      </c>
      <c r="B2110" s="33" t="s">
        <v>4276</v>
      </c>
      <c r="C2110" t="s">
        <v>4277</v>
      </c>
      <c r="D2110" s="33" t="s">
        <v>24</v>
      </c>
      <c r="E2110" s="33" t="s">
        <v>55</v>
      </c>
      <c r="F2110" s="33" t="s">
        <v>28</v>
      </c>
      <c r="G2110" t="s">
        <v>11</v>
      </c>
      <c r="H2110" s="33" t="s">
        <v>33</v>
      </c>
      <c r="I2110" t="s">
        <v>45</v>
      </c>
      <c r="J2110" s="33" t="s">
        <v>34</v>
      </c>
      <c r="K2110" t="s">
        <v>42</v>
      </c>
      <c r="L2110" s="33" t="s">
        <v>45</v>
      </c>
      <c r="M2110">
        <v>238</v>
      </c>
      <c r="N2110" s="33">
        <v>8</v>
      </c>
      <c r="O2110" s="49">
        <v>0.08</v>
      </c>
      <c r="P2110" s="56">
        <f t="shared" si="32"/>
        <v>152.32</v>
      </c>
      <c r="Q2110">
        <v>1751.68</v>
      </c>
      <c r="R2110" s="58">
        <v>33</v>
      </c>
      <c r="S2110" s="31">
        <v>1784.68</v>
      </c>
    </row>
    <row r="2111" spans="1:19" x14ac:dyDescent="0.35">
      <c r="A2111" s="52">
        <v>43024</v>
      </c>
      <c r="B2111" s="33" t="s">
        <v>4278</v>
      </c>
      <c r="C2111" t="s">
        <v>4279</v>
      </c>
      <c r="D2111" s="33" t="s">
        <v>26</v>
      </c>
      <c r="E2111" s="33" t="s">
        <v>52</v>
      </c>
      <c r="F2111" s="33" t="s">
        <v>28</v>
      </c>
      <c r="G2111" t="s">
        <v>10</v>
      </c>
      <c r="H2111" s="33" t="s">
        <v>30</v>
      </c>
      <c r="I2111" t="s">
        <v>43</v>
      </c>
      <c r="J2111" s="33" t="s">
        <v>35</v>
      </c>
      <c r="K2111" t="s">
        <v>39</v>
      </c>
      <c r="L2111" s="33" t="s">
        <v>44</v>
      </c>
      <c r="M2111">
        <v>966</v>
      </c>
      <c r="N2111" s="33">
        <v>6</v>
      </c>
      <c r="O2111" s="49">
        <v>0.17</v>
      </c>
      <c r="P2111" s="56">
        <f t="shared" si="32"/>
        <v>985.32</v>
      </c>
      <c r="Q2111">
        <v>4810.6799999999994</v>
      </c>
      <c r="R2111" s="58">
        <v>26</v>
      </c>
      <c r="S2111" s="31">
        <v>4836.6799999999994</v>
      </c>
    </row>
    <row r="2112" spans="1:19" x14ac:dyDescent="0.35">
      <c r="A2112" s="52">
        <v>42921</v>
      </c>
      <c r="B2112" s="33" t="s">
        <v>4280</v>
      </c>
      <c r="C2112" t="s">
        <v>4281</v>
      </c>
      <c r="D2112" s="33" t="s">
        <v>26</v>
      </c>
      <c r="E2112" s="33" t="s">
        <v>63</v>
      </c>
      <c r="F2112" s="33" t="s">
        <v>28</v>
      </c>
      <c r="G2112" t="s">
        <v>11</v>
      </c>
      <c r="H2112" s="33" t="s">
        <v>31</v>
      </c>
      <c r="I2112" t="s">
        <v>44</v>
      </c>
      <c r="J2112" s="33" t="s">
        <v>37</v>
      </c>
      <c r="K2112" t="s">
        <v>41</v>
      </c>
      <c r="L2112" s="33" t="s">
        <v>45</v>
      </c>
      <c r="M2112">
        <v>34</v>
      </c>
      <c r="N2112" s="33">
        <v>25</v>
      </c>
      <c r="O2112" s="49">
        <v>0.09</v>
      </c>
      <c r="P2112" s="56">
        <f t="shared" si="32"/>
        <v>76.5</v>
      </c>
      <c r="Q2112">
        <v>773.5</v>
      </c>
      <c r="R2112" s="58">
        <v>26</v>
      </c>
      <c r="S2112" s="31">
        <v>799.5</v>
      </c>
    </row>
    <row r="2113" spans="1:19" x14ac:dyDescent="0.35">
      <c r="A2113" s="52">
        <v>44566</v>
      </c>
      <c r="B2113" s="33" t="s">
        <v>4282</v>
      </c>
      <c r="C2113" t="s">
        <v>4283</v>
      </c>
      <c r="D2113" s="33" t="s">
        <v>24</v>
      </c>
      <c r="E2113" s="33" t="s">
        <v>63</v>
      </c>
      <c r="F2113" s="33" t="s">
        <v>27</v>
      </c>
      <c r="G2113" t="s">
        <v>12</v>
      </c>
      <c r="H2113" s="33" t="s">
        <v>30</v>
      </c>
      <c r="I2113" t="s">
        <v>46</v>
      </c>
      <c r="J2113" s="33" t="s">
        <v>34</v>
      </c>
      <c r="K2113" t="s">
        <v>39</v>
      </c>
      <c r="L2113" s="33" t="s">
        <v>43</v>
      </c>
      <c r="M2113">
        <v>293</v>
      </c>
      <c r="N2113" s="33">
        <v>10</v>
      </c>
      <c r="O2113" s="49">
        <v>0.2</v>
      </c>
      <c r="P2113" s="56">
        <f t="shared" si="32"/>
        <v>586</v>
      </c>
      <c r="Q2113">
        <v>2344</v>
      </c>
      <c r="R2113" s="58">
        <v>21</v>
      </c>
      <c r="S2113" s="31">
        <v>2365</v>
      </c>
    </row>
    <row r="2114" spans="1:19" x14ac:dyDescent="0.35">
      <c r="A2114" s="52">
        <v>42568</v>
      </c>
      <c r="B2114" s="33" t="s">
        <v>4284</v>
      </c>
      <c r="C2114" t="s">
        <v>4285</v>
      </c>
      <c r="D2114" s="33" t="s">
        <v>26</v>
      </c>
      <c r="E2114" s="33" t="s">
        <v>78</v>
      </c>
      <c r="F2114" s="33" t="s">
        <v>27</v>
      </c>
      <c r="G2114" t="s">
        <v>11</v>
      </c>
      <c r="H2114" s="33" t="s">
        <v>32</v>
      </c>
      <c r="I2114" t="s">
        <v>47</v>
      </c>
      <c r="J2114" s="33" t="s">
        <v>36</v>
      </c>
      <c r="K2114" t="s">
        <v>42</v>
      </c>
      <c r="L2114" s="33" t="s">
        <v>46</v>
      </c>
      <c r="M2114">
        <v>276</v>
      </c>
      <c r="N2114" s="33">
        <v>12</v>
      </c>
      <c r="O2114" s="49">
        <v>0.11</v>
      </c>
      <c r="P2114" s="56">
        <f t="shared" si="32"/>
        <v>364.32</v>
      </c>
      <c r="Q2114">
        <v>2947.68</v>
      </c>
      <c r="R2114" s="58">
        <v>50</v>
      </c>
      <c r="S2114" s="31">
        <v>2997.68</v>
      </c>
    </row>
    <row r="2115" spans="1:19" x14ac:dyDescent="0.35">
      <c r="A2115" s="52">
        <v>42183</v>
      </c>
      <c r="B2115" s="33" t="s">
        <v>4286</v>
      </c>
      <c r="C2115" t="s">
        <v>4287</v>
      </c>
      <c r="D2115" s="33" t="s">
        <v>24</v>
      </c>
      <c r="E2115" s="33" t="s">
        <v>78</v>
      </c>
      <c r="F2115" s="33" t="s">
        <v>29</v>
      </c>
      <c r="G2115" t="s">
        <v>7</v>
      </c>
      <c r="H2115" s="33" t="s">
        <v>33</v>
      </c>
      <c r="I2115" t="s">
        <v>48</v>
      </c>
      <c r="J2115" s="33" t="s">
        <v>38</v>
      </c>
      <c r="K2115" t="s">
        <v>40</v>
      </c>
      <c r="L2115" s="33" t="s">
        <v>46</v>
      </c>
      <c r="M2115">
        <v>16</v>
      </c>
      <c r="N2115" s="33">
        <v>32</v>
      </c>
      <c r="O2115" s="49">
        <v>0.15</v>
      </c>
      <c r="P2115" s="56">
        <f t="shared" ref="P2115:P2178" si="33">O2115*N2115*M2115</f>
        <v>76.8</v>
      </c>
      <c r="Q2115">
        <v>435.2</v>
      </c>
      <c r="R2115" s="58">
        <v>34</v>
      </c>
      <c r="S2115" s="31">
        <v>469.2</v>
      </c>
    </row>
    <row r="2116" spans="1:19" x14ac:dyDescent="0.35">
      <c r="A2116" s="52">
        <v>42892</v>
      </c>
      <c r="B2116" s="33" t="s">
        <v>4288</v>
      </c>
      <c r="C2116" t="s">
        <v>4289</v>
      </c>
      <c r="D2116" s="33" t="s">
        <v>25</v>
      </c>
      <c r="E2116" s="33" t="s">
        <v>63</v>
      </c>
      <c r="F2116" s="33" t="s">
        <v>29</v>
      </c>
      <c r="G2116" t="s">
        <v>13</v>
      </c>
      <c r="H2116" s="33" t="s">
        <v>32</v>
      </c>
      <c r="I2116" t="s">
        <v>45</v>
      </c>
      <c r="J2116" s="33" t="s">
        <v>35</v>
      </c>
      <c r="K2116" t="s">
        <v>41</v>
      </c>
      <c r="L2116" s="33" t="s">
        <v>46</v>
      </c>
      <c r="M2116">
        <v>1046</v>
      </c>
      <c r="N2116" s="33">
        <v>10</v>
      </c>
      <c r="O2116" s="49">
        <v>0.11</v>
      </c>
      <c r="P2116" s="56">
        <f t="shared" si="33"/>
        <v>1150.6000000000001</v>
      </c>
      <c r="Q2116">
        <v>9309.4</v>
      </c>
      <c r="R2116" s="58">
        <v>32</v>
      </c>
      <c r="S2116" s="31">
        <v>9341.4</v>
      </c>
    </row>
    <row r="2117" spans="1:19" x14ac:dyDescent="0.35">
      <c r="A2117" s="52">
        <v>43603</v>
      </c>
      <c r="B2117" s="33" t="s">
        <v>4290</v>
      </c>
      <c r="C2117" t="s">
        <v>4291</v>
      </c>
      <c r="D2117" s="33" t="s">
        <v>26</v>
      </c>
      <c r="E2117" s="33" t="s">
        <v>115</v>
      </c>
      <c r="F2117" s="33" t="s">
        <v>29</v>
      </c>
      <c r="G2117" t="s">
        <v>7</v>
      </c>
      <c r="H2117" s="33" t="s">
        <v>31</v>
      </c>
      <c r="I2117" t="s">
        <v>43</v>
      </c>
      <c r="J2117" s="33" t="s">
        <v>38</v>
      </c>
      <c r="K2117" t="s">
        <v>40</v>
      </c>
      <c r="L2117" s="33" t="s">
        <v>45</v>
      </c>
      <c r="M2117">
        <v>11</v>
      </c>
      <c r="N2117" s="33">
        <v>32</v>
      </c>
      <c r="O2117" s="49">
        <v>0.15</v>
      </c>
      <c r="P2117" s="56">
        <f t="shared" si="33"/>
        <v>52.8</v>
      </c>
      <c r="Q2117">
        <v>299.2</v>
      </c>
      <c r="R2117" s="58">
        <v>31</v>
      </c>
      <c r="S2117" s="31">
        <v>330.2</v>
      </c>
    </row>
    <row r="2118" spans="1:19" x14ac:dyDescent="0.35">
      <c r="A2118" s="52">
        <v>43681</v>
      </c>
      <c r="B2118" s="33" t="s">
        <v>4292</v>
      </c>
      <c r="C2118" t="s">
        <v>4293</v>
      </c>
      <c r="D2118" s="33" t="s">
        <v>24</v>
      </c>
      <c r="E2118" s="33" t="s">
        <v>73</v>
      </c>
      <c r="F2118" s="33" t="s">
        <v>28</v>
      </c>
      <c r="G2118" t="s">
        <v>12</v>
      </c>
      <c r="H2118" s="33" t="s">
        <v>33</v>
      </c>
      <c r="I2118" t="s">
        <v>44</v>
      </c>
      <c r="J2118" s="33" t="s">
        <v>38</v>
      </c>
      <c r="K2118" t="s">
        <v>42</v>
      </c>
      <c r="L2118" s="33" t="s">
        <v>44</v>
      </c>
      <c r="M2118">
        <v>11</v>
      </c>
      <c r="N2118" s="33">
        <v>16</v>
      </c>
      <c r="O2118" s="49">
        <v>0.16</v>
      </c>
      <c r="P2118" s="56">
        <f t="shared" si="33"/>
        <v>28.16</v>
      </c>
      <c r="Q2118">
        <v>147.84</v>
      </c>
      <c r="R2118" s="58">
        <v>40</v>
      </c>
      <c r="S2118" s="31">
        <v>187.84</v>
      </c>
    </row>
    <row r="2119" spans="1:19" x14ac:dyDescent="0.35">
      <c r="A2119" s="52">
        <v>43212</v>
      </c>
      <c r="B2119" s="33" t="s">
        <v>4294</v>
      </c>
      <c r="C2119" t="s">
        <v>4295</v>
      </c>
      <c r="D2119" s="33" t="s">
        <v>24</v>
      </c>
      <c r="E2119" s="33" t="s">
        <v>85</v>
      </c>
      <c r="F2119" s="33" t="s">
        <v>29</v>
      </c>
      <c r="G2119" t="s">
        <v>13</v>
      </c>
      <c r="H2119" s="33" t="s">
        <v>33</v>
      </c>
      <c r="I2119" t="s">
        <v>47</v>
      </c>
      <c r="J2119" s="33" t="s">
        <v>36</v>
      </c>
      <c r="K2119" t="s">
        <v>39</v>
      </c>
      <c r="L2119" s="33" t="s">
        <v>44</v>
      </c>
      <c r="M2119">
        <v>446</v>
      </c>
      <c r="N2119" s="33">
        <v>6</v>
      </c>
      <c r="O2119" s="49">
        <v>0.2</v>
      </c>
      <c r="P2119" s="56">
        <f t="shared" si="33"/>
        <v>535.20000000000005</v>
      </c>
      <c r="Q2119">
        <v>2140.8000000000002</v>
      </c>
      <c r="R2119" s="58">
        <v>36</v>
      </c>
      <c r="S2119" s="31">
        <v>2176.8000000000002</v>
      </c>
    </row>
    <row r="2120" spans="1:19" x14ac:dyDescent="0.35">
      <c r="A2120" s="52">
        <v>44185</v>
      </c>
      <c r="B2120" s="33" t="s">
        <v>4296</v>
      </c>
      <c r="C2120" t="s">
        <v>4297</v>
      </c>
      <c r="D2120" s="33" t="s">
        <v>25</v>
      </c>
      <c r="E2120" s="33" t="s">
        <v>63</v>
      </c>
      <c r="F2120" s="33" t="s">
        <v>28</v>
      </c>
      <c r="G2120" t="s">
        <v>7</v>
      </c>
      <c r="H2120" s="33" t="s">
        <v>33</v>
      </c>
      <c r="I2120" t="s">
        <v>48</v>
      </c>
      <c r="J2120" s="33" t="s">
        <v>34</v>
      </c>
      <c r="K2120" t="s">
        <v>39</v>
      </c>
      <c r="L2120" s="33" t="s">
        <v>43</v>
      </c>
      <c r="M2120">
        <v>279</v>
      </c>
      <c r="N2120" s="33">
        <v>6</v>
      </c>
      <c r="O2120" s="49">
        <v>0.16</v>
      </c>
      <c r="P2120" s="56">
        <f t="shared" si="33"/>
        <v>267.83999999999997</v>
      </c>
      <c r="Q2120">
        <v>1406.16</v>
      </c>
      <c r="R2120" s="58">
        <v>37</v>
      </c>
      <c r="S2120" s="31">
        <v>1443.16</v>
      </c>
    </row>
    <row r="2121" spans="1:19" x14ac:dyDescent="0.35">
      <c r="A2121" s="52">
        <v>43995</v>
      </c>
      <c r="B2121" s="33" t="s">
        <v>4298</v>
      </c>
      <c r="C2121" t="s">
        <v>4299</v>
      </c>
      <c r="D2121" s="33" t="s">
        <v>24</v>
      </c>
      <c r="E2121" s="33" t="s">
        <v>58</v>
      </c>
      <c r="F2121" s="33" t="s">
        <v>29</v>
      </c>
      <c r="G2121" t="s">
        <v>7</v>
      </c>
      <c r="H2121" s="33" t="s">
        <v>31</v>
      </c>
      <c r="I2121" t="s">
        <v>46</v>
      </c>
      <c r="J2121" s="33" t="s">
        <v>36</v>
      </c>
      <c r="K2121" t="s">
        <v>39</v>
      </c>
      <c r="L2121" s="33" t="s">
        <v>44</v>
      </c>
      <c r="M2121">
        <v>479</v>
      </c>
      <c r="N2121" s="33">
        <v>15</v>
      </c>
      <c r="O2121" s="49">
        <v>0.17</v>
      </c>
      <c r="P2121" s="56">
        <f t="shared" si="33"/>
        <v>1221.45</v>
      </c>
      <c r="Q2121">
        <v>5963.5499999999993</v>
      </c>
      <c r="R2121" s="58">
        <v>46</v>
      </c>
      <c r="S2121" s="31">
        <v>6009.5499999999993</v>
      </c>
    </row>
    <row r="2122" spans="1:19" x14ac:dyDescent="0.35">
      <c r="A2122" s="52">
        <v>44052</v>
      </c>
      <c r="B2122" s="33" t="s">
        <v>4300</v>
      </c>
      <c r="C2122" t="s">
        <v>4301</v>
      </c>
      <c r="D2122" s="33" t="s">
        <v>25</v>
      </c>
      <c r="E2122" s="33" t="s">
        <v>106</v>
      </c>
      <c r="F2122" s="33" t="s">
        <v>28</v>
      </c>
      <c r="G2122" t="s">
        <v>9</v>
      </c>
      <c r="H2122" s="33" t="s">
        <v>33</v>
      </c>
      <c r="I2122" t="s">
        <v>45</v>
      </c>
      <c r="J2122" s="33" t="s">
        <v>34</v>
      </c>
      <c r="K2122" t="s">
        <v>41</v>
      </c>
      <c r="L2122" s="33" t="s">
        <v>44</v>
      </c>
      <c r="M2122">
        <v>255</v>
      </c>
      <c r="N2122" s="33">
        <v>4</v>
      </c>
      <c r="O2122" s="49">
        <v>0.12</v>
      </c>
      <c r="P2122" s="56">
        <f t="shared" si="33"/>
        <v>122.39999999999999</v>
      </c>
      <c r="Q2122">
        <v>897.6</v>
      </c>
      <c r="R2122" s="58">
        <v>26</v>
      </c>
      <c r="S2122" s="31">
        <v>923.6</v>
      </c>
    </row>
    <row r="2123" spans="1:19" x14ac:dyDescent="0.35">
      <c r="A2123" s="52">
        <v>44266</v>
      </c>
      <c r="B2123" s="33" t="s">
        <v>4302</v>
      </c>
      <c r="C2123" t="s">
        <v>4303</v>
      </c>
      <c r="D2123" s="33" t="s">
        <v>24</v>
      </c>
      <c r="E2123" s="33" t="s">
        <v>106</v>
      </c>
      <c r="F2123" s="33" t="s">
        <v>27</v>
      </c>
      <c r="G2123" t="s">
        <v>6</v>
      </c>
      <c r="H2123" s="33" t="s">
        <v>31</v>
      </c>
      <c r="I2123" t="s">
        <v>45</v>
      </c>
      <c r="J2123" s="33" t="s">
        <v>35</v>
      </c>
      <c r="K2123" t="s">
        <v>40</v>
      </c>
      <c r="L2123" s="33" t="s">
        <v>44</v>
      </c>
      <c r="M2123">
        <v>864</v>
      </c>
      <c r="N2123" s="33">
        <v>4</v>
      </c>
      <c r="O2123" s="49">
        <v>0.09</v>
      </c>
      <c r="P2123" s="56">
        <f t="shared" si="33"/>
        <v>311.03999999999996</v>
      </c>
      <c r="Q2123">
        <v>3144.96</v>
      </c>
      <c r="R2123" s="58">
        <v>22</v>
      </c>
      <c r="S2123" s="31">
        <v>3166.96</v>
      </c>
    </row>
    <row r="2124" spans="1:19" x14ac:dyDescent="0.35">
      <c r="A2124" s="52">
        <v>42589</v>
      </c>
      <c r="B2124" s="33" t="s">
        <v>4304</v>
      </c>
      <c r="C2124" t="s">
        <v>4305</v>
      </c>
      <c r="D2124" s="33" t="s">
        <v>26</v>
      </c>
      <c r="E2124" s="33" t="s">
        <v>78</v>
      </c>
      <c r="F2124" s="33" t="s">
        <v>27</v>
      </c>
      <c r="G2124" t="s">
        <v>10</v>
      </c>
      <c r="H2124" s="33" t="s">
        <v>32</v>
      </c>
      <c r="I2124" t="s">
        <v>48</v>
      </c>
      <c r="J2124" s="33" t="s">
        <v>34</v>
      </c>
      <c r="K2124" t="s">
        <v>39</v>
      </c>
      <c r="L2124" s="33" t="s">
        <v>45</v>
      </c>
      <c r="M2124">
        <v>253</v>
      </c>
      <c r="N2124" s="33">
        <v>6</v>
      </c>
      <c r="O2124" s="49">
        <v>0.16</v>
      </c>
      <c r="P2124" s="56">
        <f t="shared" si="33"/>
        <v>242.88</v>
      </c>
      <c r="Q2124">
        <v>1275.1200000000001</v>
      </c>
      <c r="R2124" s="58">
        <v>28</v>
      </c>
      <c r="S2124" s="31">
        <v>1303.1200000000001</v>
      </c>
    </row>
    <row r="2125" spans="1:19" x14ac:dyDescent="0.35">
      <c r="A2125" s="52">
        <v>43562</v>
      </c>
      <c r="B2125" s="33" t="s">
        <v>4306</v>
      </c>
      <c r="C2125" t="s">
        <v>4307</v>
      </c>
      <c r="D2125" s="33" t="s">
        <v>26</v>
      </c>
      <c r="E2125" s="33" t="s">
        <v>58</v>
      </c>
      <c r="F2125" s="33" t="s">
        <v>28</v>
      </c>
      <c r="G2125" t="s">
        <v>7</v>
      </c>
      <c r="H2125" s="33" t="s">
        <v>33</v>
      </c>
      <c r="I2125" t="s">
        <v>48</v>
      </c>
      <c r="J2125" s="33" t="s">
        <v>35</v>
      </c>
      <c r="K2125" t="s">
        <v>42</v>
      </c>
      <c r="L2125" s="33" t="s">
        <v>45</v>
      </c>
      <c r="M2125">
        <v>1104</v>
      </c>
      <c r="N2125" s="33">
        <v>4</v>
      </c>
      <c r="O2125" s="49">
        <v>0.1</v>
      </c>
      <c r="P2125" s="56">
        <f t="shared" si="33"/>
        <v>441.6</v>
      </c>
      <c r="Q2125">
        <v>3974.4</v>
      </c>
      <c r="R2125" s="58">
        <v>32</v>
      </c>
      <c r="S2125" s="31">
        <v>4006.4</v>
      </c>
    </row>
    <row r="2126" spans="1:19" x14ac:dyDescent="0.35">
      <c r="A2126" s="52">
        <v>43347</v>
      </c>
      <c r="B2126" s="33" t="s">
        <v>4308</v>
      </c>
      <c r="C2126" t="s">
        <v>4309</v>
      </c>
      <c r="D2126" s="33" t="s">
        <v>26</v>
      </c>
      <c r="E2126" s="33" t="s">
        <v>85</v>
      </c>
      <c r="F2126" s="33" t="s">
        <v>28</v>
      </c>
      <c r="G2126" t="s">
        <v>11</v>
      </c>
      <c r="H2126" s="33" t="s">
        <v>31</v>
      </c>
      <c r="I2126" t="s">
        <v>47</v>
      </c>
      <c r="J2126" s="33" t="s">
        <v>37</v>
      </c>
      <c r="K2126" t="s">
        <v>40</v>
      </c>
      <c r="L2126" s="33" t="s">
        <v>43</v>
      </c>
      <c r="M2126">
        <v>84</v>
      </c>
      <c r="N2126" s="33">
        <v>20</v>
      </c>
      <c r="O2126" s="49">
        <v>0.19</v>
      </c>
      <c r="P2126" s="56">
        <f t="shared" si="33"/>
        <v>319.2</v>
      </c>
      <c r="Q2126">
        <v>1360.8000000000002</v>
      </c>
      <c r="R2126" s="58">
        <v>21</v>
      </c>
      <c r="S2126" s="31">
        <v>1381.8000000000002</v>
      </c>
    </row>
    <row r="2127" spans="1:19" x14ac:dyDescent="0.35">
      <c r="A2127" s="52">
        <v>44453</v>
      </c>
      <c r="B2127" s="33" t="s">
        <v>4310</v>
      </c>
      <c r="C2127" t="s">
        <v>4311</v>
      </c>
      <c r="D2127" s="33" t="s">
        <v>25</v>
      </c>
      <c r="E2127" s="33" t="s">
        <v>106</v>
      </c>
      <c r="F2127" s="33" t="s">
        <v>28</v>
      </c>
      <c r="G2127" t="s">
        <v>8</v>
      </c>
      <c r="H2127" s="33" t="s">
        <v>31</v>
      </c>
      <c r="I2127" t="s">
        <v>45</v>
      </c>
      <c r="J2127" s="33" t="s">
        <v>34</v>
      </c>
      <c r="K2127" t="s">
        <v>39</v>
      </c>
      <c r="L2127" s="33" t="s">
        <v>46</v>
      </c>
      <c r="M2127">
        <v>251</v>
      </c>
      <c r="N2127" s="33">
        <v>4</v>
      </c>
      <c r="O2127" s="49">
        <v>0.19</v>
      </c>
      <c r="P2127" s="56">
        <f t="shared" si="33"/>
        <v>190.76</v>
      </c>
      <c r="Q2127">
        <v>813.24</v>
      </c>
      <c r="R2127" s="58">
        <v>29</v>
      </c>
      <c r="S2127" s="31">
        <v>842.24</v>
      </c>
    </row>
    <row r="2128" spans="1:19" x14ac:dyDescent="0.35">
      <c r="A2128" s="52">
        <v>43859</v>
      </c>
      <c r="B2128" s="33" t="s">
        <v>4312</v>
      </c>
      <c r="C2128" t="s">
        <v>4313</v>
      </c>
      <c r="D2128" s="33" t="s">
        <v>26</v>
      </c>
      <c r="E2128" s="33" t="s">
        <v>73</v>
      </c>
      <c r="F2128" s="33" t="s">
        <v>29</v>
      </c>
      <c r="G2128" t="s">
        <v>9</v>
      </c>
      <c r="H2128" s="33" t="s">
        <v>33</v>
      </c>
      <c r="I2128" t="s">
        <v>43</v>
      </c>
      <c r="J2128" s="33" t="s">
        <v>38</v>
      </c>
      <c r="K2128" t="s">
        <v>42</v>
      </c>
      <c r="L2128" s="33" t="s">
        <v>43</v>
      </c>
      <c r="M2128">
        <v>19</v>
      </c>
      <c r="N2128" s="33">
        <v>40</v>
      </c>
      <c r="O2128" s="49">
        <v>0.15</v>
      </c>
      <c r="P2128" s="56">
        <f t="shared" si="33"/>
        <v>114</v>
      </c>
      <c r="Q2128">
        <v>646</v>
      </c>
      <c r="R2128" s="58">
        <v>38</v>
      </c>
      <c r="S2128" s="31">
        <v>684</v>
      </c>
    </row>
    <row r="2129" spans="1:19" x14ac:dyDescent="0.35">
      <c r="A2129" s="52">
        <v>43902</v>
      </c>
      <c r="B2129" s="33" t="s">
        <v>4314</v>
      </c>
      <c r="C2129" t="s">
        <v>4315</v>
      </c>
      <c r="D2129" s="33" t="s">
        <v>26</v>
      </c>
      <c r="E2129" s="33" t="s">
        <v>63</v>
      </c>
      <c r="F2129" s="33" t="s">
        <v>29</v>
      </c>
      <c r="G2129" t="s">
        <v>9</v>
      </c>
      <c r="H2129" s="33" t="s">
        <v>31</v>
      </c>
      <c r="I2129" t="s">
        <v>48</v>
      </c>
      <c r="J2129" s="33" t="s">
        <v>34</v>
      </c>
      <c r="K2129" t="s">
        <v>40</v>
      </c>
      <c r="L2129" s="33" t="s">
        <v>44</v>
      </c>
      <c r="M2129">
        <v>263</v>
      </c>
      <c r="N2129" s="33">
        <v>8</v>
      </c>
      <c r="O2129" s="49">
        <v>0.18</v>
      </c>
      <c r="P2129" s="56">
        <f t="shared" si="33"/>
        <v>378.71999999999997</v>
      </c>
      <c r="Q2129">
        <v>1725.2800000000002</v>
      </c>
      <c r="R2129" s="58">
        <v>25</v>
      </c>
      <c r="S2129" s="31">
        <v>1750.2800000000002</v>
      </c>
    </row>
    <row r="2130" spans="1:19" x14ac:dyDescent="0.35">
      <c r="A2130" s="52">
        <v>44310</v>
      </c>
      <c r="B2130" s="33" t="s">
        <v>4316</v>
      </c>
      <c r="C2130" t="s">
        <v>4317</v>
      </c>
      <c r="D2130" s="33" t="s">
        <v>26</v>
      </c>
      <c r="E2130" s="33" t="s">
        <v>63</v>
      </c>
      <c r="F2130" s="33" t="s">
        <v>29</v>
      </c>
      <c r="G2130" t="s">
        <v>6</v>
      </c>
      <c r="H2130" s="33" t="s">
        <v>31</v>
      </c>
      <c r="I2130" t="s">
        <v>46</v>
      </c>
      <c r="J2130" s="33" t="s">
        <v>36</v>
      </c>
      <c r="K2130" t="s">
        <v>39</v>
      </c>
      <c r="L2130" s="33" t="s">
        <v>45</v>
      </c>
      <c r="M2130">
        <v>481</v>
      </c>
      <c r="N2130" s="33">
        <v>9</v>
      </c>
      <c r="O2130" s="49">
        <v>0.13</v>
      </c>
      <c r="P2130" s="56">
        <f t="shared" si="33"/>
        <v>562.77</v>
      </c>
      <c r="Q2130">
        <v>3766.23</v>
      </c>
      <c r="R2130" s="58">
        <v>25</v>
      </c>
      <c r="S2130" s="31">
        <v>3791.23</v>
      </c>
    </row>
    <row r="2131" spans="1:19" x14ac:dyDescent="0.35">
      <c r="A2131" s="52">
        <v>42324</v>
      </c>
      <c r="B2131" s="33" t="s">
        <v>4318</v>
      </c>
      <c r="C2131" t="s">
        <v>4319</v>
      </c>
      <c r="D2131" s="33" t="s">
        <v>25</v>
      </c>
      <c r="E2131" s="33" t="s">
        <v>85</v>
      </c>
      <c r="F2131" s="33" t="s">
        <v>28</v>
      </c>
      <c r="G2131" t="s">
        <v>8</v>
      </c>
      <c r="H2131" s="33" t="s">
        <v>33</v>
      </c>
      <c r="I2131" t="s">
        <v>46</v>
      </c>
      <c r="J2131" s="33" t="s">
        <v>38</v>
      </c>
      <c r="K2131" t="s">
        <v>42</v>
      </c>
      <c r="L2131" s="33" t="s">
        <v>44</v>
      </c>
      <c r="M2131">
        <v>11</v>
      </c>
      <c r="N2131" s="33">
        <v>32</v>
      </c>
      <c r="O2131" s="49">
        <v>0.11</v>
      </c>
      <c r="P2131" s="56">
        <f t="shared" si="33"/>
        <v>38.72</v>
      </c>
      <c r="Q2131">
        <v>313.28000000000003</v>
      </c>
      <c r="R2131" s="58">
        <v>47</v>
      </c>
      <c r="S2131" s="31">
        <v>360.28000000000003</v>
      </c>
    </row>
    <row r="2132" spans="1:19" x14ac:dyDescent="0.35">
      <c r="A2132" s="52">
        <v>44105</v>
      </c>
      <c r="B2132" s="33" t="s">
        <v>4320</v>
      </c>
      <c r="C2132" t="s">
        <v>4321</v>
      </c>
      <c r="D2132" s="33" t="s">
        <v>26</v>
      </c>
      <c r="E2132" s="33" t="s">
        <v>73</v>
      </c>
      <c r="F2132" s="33" t="s">
        <v>28</v>
      </c>
      <c r="G2132" t="s">
        <v>7</v>
      </c>
      <c r="H2132" s="33" t="s">
        <v>33</v>
      </c>
      <c r="I2132" t="s">
        <v>46</v>
      </c>
      <c r="J2132" s="33" t="s">
        <v>35</v>
      </c>
      <c r="K2132" t="s">
        <v>39</v>
      </c>
      <c r="L2132" s="33" t="s">
        <v>46</v>
      </c>
      <c r="M2132">
        <v>901</v>
      </c>
      <c r="N2132" s="33">
        <v>4</v>
      </c>
      <c r="O2132" s="49">
        <v>0.2</v>
      </c>
      <c r="P2132" s="56">
        <f t="shared" si="33"/>
        <v>720.80000000000007</v>
      </c>
      <c r="Q2132">
        <v>2883.2000000000003</v>
      </c>
      <c r="R2132" s="58">
        <v>49</v>
      </c>
      <c r="S2132" s="31">
        <v>2932.2000000000003</v>
      </c>
    </row>
    <row r="2133" spans="1:19" x14ac:dyDescent="0.35">
      <c r="A2133" s="52">
        <v>44283</v>
      </c>
      <c r="B2133" s="33" t="s">
        <v>4322</v>
      </c>
      <c r="C2133" t="s">
        <v>4323</v>
      </c>
      <c r="D2133" s="33" t="s">
        <v>24</v>
      </c>
      <c r="E2133" s="33" t="s">
        <v>106</v>
      </c>
      <c r="F2133" s="33" t="s">
        <v>27</v>
      </c>
      <c r="G2133" t="s">
        <v>10</v>
      </c>
      <c r="H2133" s="33" t="s">
        <v>31</v>
      </c>
      <c r="I2133" t="s">
        <v>46</v>
      </c>
      <c r="J2133" s="33" t="s">
        <v>38</v>
      </c>
      <c r="K2133" t="s">
        <v>39</v>
      </c>
      <c r="L2133" s="33" t="s">
        <v>45</v>
      </c>
      <c r="M2133">
        <v>20</v>
      </c>
      <c r="N2133" s="33">
        <v>16</v>
      </c>
      <c r="O2133" s="49">
        <v>0.17</v>
      </c>
      <c r="P2133" s="56">
        <f t="shared" si="33"/>
        <v>54.400000000000006</v>
      </c>
      <c r="Q2133">
        <v>265.59999999999997</v>
      </c>
      <c r="R2133" s="58">
        <v>21</v>
      </c>
      <c r="S2133" s="31">
        <v>286.59999999999997</v>
      </c>
    </row>
    <row r="2134" spans="1:19" x14ac:dyDescent="0.35">
      <c r="A2134" s="52">
        <v>43280</v>
      </c>
      <c r="B2134" s="33" t="s">
        <v>4324</v>
      </c>
      <c r="C2134" t="s">
        <v>4325</v>
      </c>
      <c r="D2134" s="33" t="s">
        <v>24</v>
      </c>
      <c r="E2134" s="33" t="s">
        <v>106</v>
      </c>
      <c r="F2134" s="33" t="s">
        <v>28</v>
      </c>
      <c r="G2134" t="s">
        <v>8</v>
      </c>
      <c r="H2134" s="33" t="s">
        <v>30</v>
      </c>
      <c r="I2134" t="s">
        <v>45</v>
      </c>
      <c r="J2134" s="33" t="s">
        <v>34</v>
      </c>
      <c r="K2134" t="s">
        <v>41</v>
      </c>
      <c r="L2134" s="33" t="s">
        <v>43</v>
      </c>
      <c r="M2134">
        <v>217</v>
      </c>
      <c r="N2134" s="33">
        <v>6</v>
      </c>
      <c r="O2134" s="49">
        <v>0.1</v>
      </c>
      <c r="P2134" s="56">
        <f t="shared" si="33"/>
        <v>130.20000000000002</v>
      </c>
      <c r="Q2134">
        <v>1171.8000000000002</v>
      </c>
      <c r="R2134" s="58">
        <v>21</v>
      </c>
      <c r="S2134" s="31">
        <v>1192.8000000000002</v>
      </c>
    </row>
    <row r="2135" spans="1:19" x14ac:dyDescent="0.35">
      <c r="A2135" s="52">
        <v>44232</v>
      </c>
      <c r="B2135" s="33" t="s">
        <v>4326</v>
      </c>
      <c r="C2135" t="s">
        <v>4327</v>
      </c>
      <c r="D2135" s="33" t="s">
        <v>26</v>
      </c>
      <c r="E2135" s="33" t="s">
        <v>68</v>
      </c>
      <c r="F2135" s="33" t="s">
        <v>27</v>
      </c>
      <c r="G2135" t="s">
        <v>11</v>
      </c>
      <c r="H2135" s="33" t="s">
        <v>31</v>
      </c>
      <c r="I2135" t="s">
        <v>48</v>
      </c>
      <c r="J2135" s="33" t="s">
        <v>34</v>
      </c>
      <c r="K2135" t="s">
        <v>41</v>
      </c>
      <c r="L2135" s="33" t="s">
        <v>46</v>
      </c>
      <c r="M2135">
        <v>211</v>
      </c>
      <c r="N2135" s="33">
        <v>4</v>
      </c>
      <c r="O2135" s="49">
        <v>0.15</v>
      </c>
      <c r="P2135" s="56">
        <f t="shared" si="33"/>
        <v>126.6</v>
      </c>
      <c r="Q2135">
        <v>717.4</v>
      </c>
      <c r="R2135" s="58">
        <v>40</v>
      </c>
      <c r="S2135" s="31">
        <v>757.4</v>
      </c>
    </row>
    <row r="2136" spans="1:19" x14ac:dyDescent="0.35">
      <c r="A2136" s="52">
        <v>44185</v>
      </c>
      <c r="B2136" s="33" t="s">
        <v>4328</v>
      </c>
      <c r="C2136" t="s">
        <v>4329</v>
      </c>
      <c r="D2136" s="33" t="s">
        <v>26</v>
      </c>
      <c r="E2136" s="33" t="s">
        <v>58</v>
      </c>
      <c r="F2136" s="33" t="s">
        <v>29</v>
      </c>
      <c r="G2136" t="s">
        <v>10</v>
      </c>
      <c r="H2136" s="33" t="s">
        <v>32</v>
      </c>
      <c r="I2136" t="s">
        <v>46</v>
      </c>
      <c r="J2136" s="33" t="s">
        <v>36</v>
      </c>
      <c r="K2136" t="s">
        <v>41</v>
      </c>
      <c r="L2136" s="33" t="s">
        <v>45</v>
      </c>
      <c r="M2136">
        <v>500</v>
      </c>
      <c r="N2136" s="33">
        <v>9</v>
      </c>
      <c r="O2136" s="49">
        <v>0.16</v>
      </c>
      <c r="P2136" s="56">
        <f t="shared" si="33"/>
        <v>720</v>
      </c>
      <c r="Q2136">
        <v>3780</v>
      </c>
      <c r="R2136" s="58">
        <v>30</v>
      </c>
      <c r="S2136" s="31">
        <v>3810</v>
      </c>
    </row>
    <row r="2137" spans="1:19" x14ac:dyDescent="0.35">
      <c r="A2137" s="52">
        <v>42159</v>
      </c>
      <c r="B2137" s="33" t="s">
        <v>4330</v>
      </c>
      <c r="C2137" t="s">
        <v>4331</v>
      </c>
      <c r="D2137" s="33" t="s">
        <v>24</v>
      </c>
      <c r="E2137" s="33" t="s">
        <v>85</v>
      </c>
      <c r="F2137" s="33" t="s">
        <v>27</v>
      </c>
      <c r="G2137" t="s">
        <v>7</v>
      </c>
      <c r="H2137" s="33" t="s">
        <v>30</v>
      </c>
      <c r="I2137" t="s">
        <v>47</v>
      </c>
      <c r="J2137" s="33" t="s">
        <v>37</v>
      </c>
      <c r="K2137" t="s">
        <v>40</v>
      </c>
      <c r="L2137" s="33" t="s">
        <v>44</v>
      </c>
      <c r="M2137">
        <v>42</v>
      </c>
      <c r="N2137" s="33">
        <v>10</v>
      </c>
      <c r="O2137" s="49">
        <v>0.1</v>
      </c>
      <c r="P2137" s="56">
        <f t="shared" si="33"/>
        <v>42</v>
      </c>
      <c r="Q2137">
        <v>378</v>
      </c>
      <c r="R2137" s="58">
        <v>40</v>
      </c>
      <c r="S2137" s="31">
        <v>418</v>
      </c>
    </row>
    <row r="2138" spans="1:19" x14ac:dyDescent="0.35">
      <c r="A2138" s="52">
        <v>43284</v>
      </c>
      <c r="B2138" s="33" t="s">
        <v>4332</v>
      </c>
      <c r="C2138" t="s">
        <v>4333</v>
      </c>
      <c r="D2138" s="33" t="s">
        <v>24</v>
      </c>
      <c r="E2138" s="33" t="s">
        <v>73</v>
      </c>
      <c r="F2138" s="33" t="s">
        <v>27</v>
      </c>
      <c r="G2138" t="s">
        <v>7</v>
      </c>
      <c r="H2138" s="33" t="s">
        <v>32</v>
      </c>
      <c r="I2138" t="s">
        <v>46</v>
      </c>
      <c r="J2138" s="33" t="s">
        <v>36</v>
      </c>
      <c r="K2138" t="s">
        <v>39</v>
      </c>
      <c r="L2138" s="33" t="s">
        <v>46</v>
      </c>
      <c r="M2138">
        <v>270</v>
      </c>
      <c r="N2138" s="33">
        <v>15</v>
      </c>
      <c r="O2138" s="49">
        <v>0.09</v>
      </c>
      <c r="P2138" s="56">
        <f t="shared" si="33"/>
        <v>364.49999999999994</v>
      </c>
      <c r="Q2138">
        <v>3685.5</v>
      </c>
      <c r="R2138" s="58">
        <v>38</v>
      </c>
      <c r="S2138" s="31">
        <v>3723.5</v>
      </c>
    </row>
    <row r="2139" spans="1:19" x14ac:dyDescent="0.35">
      <c r="A2139" s="52">
        <v>43818</v>
      </c>
      <c r="B2139" s="33" t="s">
        <v>4334</v>
      </c>
      <c r="C2139" t="s">
        <v>4335</v>
      </c>
      <c r="D2139" s="33" t="s">
        <v>24</v>
      </c>
      <c r="E2139" s="33" t="s">
        <v>115</v>
      </c>
      <c r="F2139" s="33" t="s">
        <v>29</v>
      </c>
      <c r="G2139" t="s">
        <v>8</v>
      </c>
      <c r="H2139" s="33" t="s">
        <v>31</v>
      </c>
      <c r="I2139" t="s">
        <v>46</v>
      </c>
      <c r="J2139" s="33" t="s">
        <v>34</v>
      </c>
      <c r="K2139" t="s">
        <v>39</v>
      </c>
      <c r="L2139" s="33" t="s">
        <v>43</v>
      </c>
      <c r="M2139">
        <v>265</v>
      </c>
      <c r="N2139" s="33">
        <v>6</v>
      </c>
      <c r="O2139" s="49">
        <v>0.17</v>
      </c>
      <c r="P2139" s="56">
        <f t="shared" si="33"/>
        <v>270.3</v>
      </c>
      <c r="Q2139">
        <v>1319.6999999999998</v>
      </c>
      <c r="R2139" s="58">
        <v>30</v>
      </c>
      <c r="S2139" s="31">
        <v>1349.6999999999998</v>
      </c>
    </row>
    <row r="2140" spans="1:19" x14ac:dyDescent="0.35">
      <c r="A2140" s="52">
        <v>43086</v>
      </c>
      <c r="B2140" s="33" t="s">
        <v>4336</v>
      </c>
      <c r="C2140" t="s">
        <v>4337</v>
      </c>
      <c r="D2140" s="33" t="s">
        <v>25</v>
      </c>
      <c r="E2140" s="33" t="s">
        <v>63</v>
      </c>
      <c r="F2140" s="33" t="s">
        <v>27</v>
      </c>
      <c r="G2140" t="s">
        <v>9</v>
      </c>
      <c r="H2140" s="33" t="s">
        <v>33</v>
      </c>
      <c r="I2140" t="s">
        <v>48</v>
      </c>
      <c r="J2140" s="33" t="s">
        <v>36</v>
      </c>
      <c r="K2140" t="s">
        <v>42</v>
      </c>
      <c r="L2140" s="33" t="s">
        <v>43</v>
      </c>
      <c r="M2140">
        <v>417</v>
      </c>
      <c r="N2140" s="33">
        <v>6</v>
      </c>
      <c r="O2140" s="49">
        <v>0.2</v>
      </c>
      <c r="P2140" s="56">
        <f t="shared" si="33"/>
        <v>500.40000000000009</v>
      </c>
      <c r="Q2140">
        <v>2001.6000000000004</v>
      </c>
      <c r="R2140" s="58">
        <v>22</v>
      </c>
      <c r="S2140" s="31">
        <v>2023.6000000000004</v>
      </c>
    </row>
    <row r="2141" spans="1:19" x14ac:dyDescent="0.35">
      <c r="A2141" s="52">
        <v>43822</v>
      </c>
      <c r="B2141" s="33" t="s">
        <v>4338</v>
      </c>
      <c r="C2141" t="s">
        <v>4339</v>
      </c>
      <c r="D2141" s="33" t="s">
        <v>25</v>
      </c>
      <c r="E2141" s="33" t="s">
        <v>106</v>
      </c>
      <c r="F2141" s="33" t="s">
        <v>29</v>
      </c>
      <c r="G2141" t="s">
        <v>6</v>
      </c>
      <c r="H2141" s="33" t="s">
        <v>33</v>
      </c>
      <c r="I2141" t="s">
        <v>48</v>
      </c>
      <c r="J2141" s="33" t="s">
        <v>37</v>
      </c>
      <c r="K2141" t="s">
        <v>39</v>
      </c>
      <c r="L2141" s="33" t="s">
        <v>44</v>
      </c>
      <c r="M2141">
        <v>70</v>
      </c>
      <c r="N2141" s="33">
        <v>15</v>
      </c>
      <c r="O2141" s="49">
        <v>0.16</v>
      </c>
      <c r="P2141" s="56">
        <f t="shared" si="33"/>
        <v>168</v>
      </c>
      <c r="Q2141">
        <v>882</v>
      </c>
      <c r="R2141" s="58">
        <v>40</v>
      </c>
      <c r="S2141" s="31">
        <v>922</v>
      </c>
    </row>
    <row r="2142" spans="1:19" x14ac:dyDescent="0.35">
      <c r="A2142" s="52">
        <v>42547</v>
      </c>
      <c r="B2142" s="33" t="s">
        <v>4340</v>
      </c>
      <c r="C2142" t="s">
        <v>4341</v>
      </c>
      <c r="D2142" s="33" t="s">
        <v>24</v>
      </c>
      <c r="E2142" s="33" t="s">
        <v>85</v>
      </c>
      <c r="F2142" s="33" t="s">
        <v>27</v>
      </c>
      <c r="G2142" t="s">
        <v>12</v>
      </c>
      <c r="H2142" s="33" t="s">
        <v>33</v>
      </c>
      <c r="I2142" t="s">
        <v>45</v>
      </c>
      <c r="J2142" s="33" t="s">
        <v>36</v>
      </c>
      <c r="K2142" t="s">
        <v>42</v>
      </c>
      <c r="L2142" s="33" t="s">
        <v>46</v>
      </c>
      <c r="M2142">
        <v>492</v>
      </c>
      <c r="N2142" s="33">
        <v>9</v>
      </c>
      <c r="O2142" s="49">
        <v>0.14000000000000001</v>
      </c>
      <c r="P2142" s="56">
        <f t="shared" si="33"/>
        <v>619.92000000000007</v>
      </c>
      <c r="Q2142">
        <v>3808.08</v>
      </c>
      <c r="R2142" s="58">
        <v>22</v>
      </c>
      <c r="S2142" s="31">
        <v>3830.08</v>
      </c>
    </row>
    <row r="2143" spans="1:19" x14ac:dyDescent="0.35">
      <c r="A2143" s="52">
        <v>44301</v>
      </c>
      <c r="B2143" s="33" t="s">
        <v>4342</v>
      </c>
      <c r="C2143" t="s">
        <v>4343</v>
      </c>
      <c r="D2143" s="33" t="s">
        <v>26</v>
      </c>
      <c r="E2143" s="33" t="s">
        <v>52</v>
      </c>
      <c r="F2143" s="33" t="s">
        <v>29</v>
      </c>
      <c r="G2143" t="s">
        <v>13</v>
      </c>
      <c r="H2143" s="33" t="s">
        <v>31</v>
      </c>
      <c r="I2143" t="s">
        <v>48</v>
      </c>
      <c r="J2143" s="33" t="s">
        <v>35</v>
      </c>
      <c r="K2143" t="s">
        <v>39</v>
      </c>
      <c r="L2143" s="33" t="s">
        <v>46</v>
      </c>
      <c r="M2143">
        <v>865</v>
      </c>
      <c r="N2143" s="33">
        <v>10</v>
      </c>
      <c r="O2143" s="49">
        <v>0.15</v>
      </c>
      <c r="P2143" s="56">
        <f t="shared" si="33"/>
        <v>1297.5</v>
      </c>
      <c r="Q2143">
        <v>7352.5</v>
      </c>
      <c r="R2143" s="58">
        <v>33</v>
      </c>
      <c r="S2143" s="31">
        <v>7385.5</v>
      </c>
    </row>
    <row r="2144" spans="1:19" x14ac:dyDescent="0.35">
      <c r="A2144" s="52">
        <v>42490</v>
      </c>
      <c r="B2144" s="33" t="s">
        <v>4344</v>
      </c>
      <c r="C2144" t="s">
        <v>4345</v>
      </c>
      <c r="D2144" s="33" t="s">
        <v>26</v>
      </c>
      <c r="E2144" s="33" t="s">
        <v>115</v>
      </c>
      <c r="F2144" s="33" t="s">
        <v>29</v>
      </c>
      <c r="G2144" t="s">
        <v>12</v>
      </c>
      <c r="H2144" s="33" t="s">
        <v>33</v>
      </c>
      <c r="I2144" t="s">
        <v>43</v>
      </c>
      <c r="J2144" s="33" t="s">
        <v>38</v>
      </c>
      <c r="K2144" t="s">
        <v>39</v>
      </c>
      <c r="L2144" s="33" t="s">
        <v>44</v>
      </c>
      <c r="M2144">
        <v>19</v>
      </c>
      <c r="N2144" s="33">
        <v>32</v>
      </c>
      <c r="O2144" s="49">
        <v>0.17</v>
      </c>
      <c r="P2144" s="56">
        <f t="shared" si="33"/>
        <v>103.36000000000001</v>
      </c>
      <c r="Q2144">
        <v>504.64</v>
      </c>
      <c r="R2144" s="58">
        <v>28</v>
      </c>
      <c r="S2144" s="31">
        <v>532.64</v>
      </c>
    </row>
    <row r="2145" spans="1:19" x14ac:dyDescent="0.35">
      <c r="A2145" s="52">
        <v>42548</v>
      </c>
      <c r="B2145" s="33" t="s">
        <v>4346</v>
      </c>
      <c r="C2145" t="s">
        <v>4347</v>
      </c>
      <c r="D2145" s="33" t="s">
        <v>25</v>
      </c>
      <c r="E2145" s="33" t="s">
        <v>55</v>
      </c>
      <c r="F2145" s="33" t="s">
        <v>29</v>
      </c>
      <c r="G2145" t="s">
        <v>7</v>
      </c>
      <c r="H2145" s="33" t="s">
        <v>30</v>
      </c>
      <c r="I2145" t="s">
        <v>46</v>
      </c>
      <c r="J2145" s="33" t="s">
        <v>35</v>
      </c>
      <c r="K2145" t="s">
        <v>39</v>
      </c>
      <c r="L2145" s="33" t="s">
        <v>46</v>
      </c>
      <c r="M2145">
        <v>977</v>
      </c>
      <c r="N2145" s="33">
        <v>8</v>
      </c>
      <c r="O2145" s="49">
        <v>0.08</v>
      </c>
      <c r="P2145" s="56">
        <f t="shared" si="33"/>
        <v>625.28</v>
      </c>
      <c r="Q2145">
        <v>7190.72</v>
      </c>
      <c r="R2145" s="58">
        <v>49</v>
      </c>
      <c r="S2145" s="31">
        <v>7239.72</v>
      </c>
    </row>
    <row r="2146" spans="1:19" x14ac:dyDescent="0.35">
      <c r="A2146" s="52">
        <v>42829</v>
      </c>
      <c r="B2146" s="33" t="s">
        <v>4348</v>
      </c>
      <c r="C2146" t="s">
        <v>4349</v>
      </c>
      <c r="D2146" s="33" t="s">
        <v>25</v>
      </c>
      <c r="E2146" s="33" t="s">
        <v>73</v>
      </c>
      <c r="F2146" s="33" t="s">
        <v>29</v>
      </c>
      <c r="G2146" t="s">
        <v>12</v>
      </c>
      <c r="H2146" s="33" t="s">
        <v>30</v>
      </c>
      <c r="I2146" t="s">
        <v>45</v>
      </c>
      <c r="J2146" s="33" t="s">
        <v>35</v>
      </c>
      <c r="K2146" t="s">
        <v>41</v>
      </c>
      <c r="L2146" s="33" t="s">
        <v>46</v>
      </c>
      <c r="M2146">
        <v>1073</v>
      </c>
      <c r="N2146" s="33">
        <v>4</v>
      </c>
      <c r="O2146" s="49">
        <v>0.2</v>
      </c>
      <c r="P2146" s="56">
        <f t="shared" si="33"/>
        <v>858.40000000000009</v>
      </c>
      <c r="Q2146">
        <v>3433.6000000000004</v>
      </c>
      <c r="R2146" s="58">
        <v>27</v>
      </c>
      <c r="S2146" s="31">
        <v>3460.6000000000004</v>
      </c>
    </row>
    <row r="2147" spans="1:19" x14ac:dyDescent="0.35">
      <c r="A2147" s="52">
        <v>43348</v>
      </c>
      <c r="B2147" s="33" t="s">
        <v>4350</v>
      </c>
      <c r="C2147" t="s">
        <v>4351</v>
      </c>
      <c r="D2147" s="33" t="s">
        <v>26</v>
      </c>
      <c r="E2147" s="33" t="s">
        <v>58</v>
      </c>
      <c r="F2147" s="33" t="s">
        <v>28</v>
      </c>
      <c r="G2147" t="s">
        <v>11</v>
      </c>
      <c r="H2147" s="33" t="s">
        <v>31</v>
      </c>
      <c r="I2147" t="s">
        <v>48</v>
      </c>
      <c r="J2147" s="33" t="s">
        <v>35</v>
      </c>
      <c r="K2147" t="s">
        <v>41</v>
      </c>
      <c r="L2147" s="33" t="s">
        <v>43</v>
      </c>
      <c r="M2147">
        <v>1060</v>
      </c>
      <c r="N2147" s="33">
        <v>6</v>
      </c>
      <c r="O2147" s="49">
        <v>0.19</v>
      </c>
      <c r="P2147" s="56">
        <f t="shared" si="33"/>
        <v>1208.4000000000001</v>
      </c>
      <c r="Q2147">
        <v>5151.6000000000004</v>
      </c>
      <c r="R2147" s="58">
        <v>45</v>
      </c>
      <c r="S2147" s="31">
        <v>5196.6000000000004</v>
      </c>
    </row>
    <row r="2148" spans="1:19" x14ac:dyDescent="0.35">
      <c r="A2148" s="52">
        <v>43022</v>
      </c>
      <c r="B2148" s="33" t="s">
        <v>4352</v>
      </c>
      <c r="C2148" t="s">
        <v>4353</v>
      </c>
      <c r="D2148" s="33" t="s">
        <v>25</v>
      </c>
      <c r="E2148" s="33" t="s">
        <v>52</v>
      </c>
      <c r="F2148" s="33" t="s">
        <v>28</v>
      </c>
      <c r="G2148" t="s">
        <v>6</v>
      </c>
      <c r="H2148" s="33" t="s">
        <v>30</v>
      </c>
      <c r="I2148" t="s">
        <v>46</v>
      </c>
      <c r="J2148" s="33" t="s">
        <v>34</v>
      </c>
      <c r="K2148" t="s">
        <v>39</v>
      </c>
      <c r="L2148" s="33" t="s">
        <v>45</v>
      </c>
      <c r="M2148">
        <v>261</v>
      </c>
      <c r="N2148" s="33">
        <v>8</v>
      </c>
      <c r="O2148" s="49">
        <v>0.14000000000000001</v>
      </c>
      <c r="P2148" s="56">
        <f t="shared" si="33"/>
        <v>292.32000000000005</v>
      </c>
      <c r="Q2148">
        <v>1795.68</v>
      </c>
      <c r="R2148" s="58">
        <v>47</v>
      </c>
      <c r="S2148" s="31">
        <v>1842.68</v>
      </c>
    </row>
    <row r="2149" spans="1:19" x14ac:dyDescent="0.35">
      <c r="A2149" s="52">
        <v>42500</v>
      </c>
      <c r="B2149" s="33" t="s">
        <v>4354</v>
      </c>
      <c r="C2149" t="s">
        <v>4355</v>
      </c>
      <c r="D2149" s="33" t="s">
        <v>24</v>
      </c>
      <c r="E2149" s="33" t="s">
        <v>115</v>
      </c>
      <c r="F2149" s="33" t="s">
        <v>29</v>
      </c>
      <c r="G2149" t="s">
        <v>6</v>
      </c>
      <c r="H2149" s="33" t="s">
        <v>31</v>
      </c>
      <c r="I2149" t="s">
        <v>43</v>
      </c>
      <c r="J2149" s="33" t="s">
        <v>38</v>
      </c>
      <c r="K2149" t="s">
        <v>39</v>
      </c>
      <c r="L2149" s="33" t="s">
        <v>43</v>
      </c>
      <c r="M2149">
        <v>18</v>
      </c>
      <c r="N2149" s="33">
        <v>32</v>
      </c>
      <c r="O2149" s="49">
        <v>0.1</v>
      </c>
      <c r="P2149" s="56">
        <f t="shared" si="33"/>
        <v>57.6</v>
      </c>
      <c r="Q2149">
        <v>518.4</v>
      </c>
      <c r="R2149" s="58">
        <v>28</v>
      </c>
      <c r="S2149" s="31">
        <v>546.4</v>
      </c>
    </row>
    <row r="2150" spans="1:19" x14ac:dyDescent="0.35">
      <c r="A2150" s="52">
        <v>43879</v>
      </c>
      <c r="B2150" s="33" t="s">
        <v>4356</v>
      </c>
      <c r="C2150" t="s">
        <v>4357</v>
      </c>
      <c r="D2150" s="33" t="s">
        <v>25</v>
      </c>
      <c r="E2150" s="33" t="s">
        <v>68</v>
      </c>
      <c r="F2150" s="33" t="s">
        <v>27</v>
      </c>
      <c r="G2150" t="s">
        <v>8</v>
      </c>
      <c r="H2150" s="33" t="s">
        <v>31</v>
      </c>
      <c r="I2150" t="s">
        <v>43</v>
      </c>
      <c r="J2150" s="33" t="s">
        <v>38</v>
      </c>
      <c r="K2150" t="s">
        <v>39</v>
      </c>
      <c r="L2150" s="33" t="s">
        <v>45</v>
      </c>
      <c r="M2150">
        <v>16</v>
      </c>
      <c r="N2150" s="33">
        <v>24</v>
      </c>
      <c r="O2150" s="49">
        <v>0.08</v>
      </c>
      <c r="P2150" s="56">
        <f t="shared" si="33"/>
        <v>30.72</v>
      </c>
      <c r="Q2150">
        <v>353.28000000000003</v>
      </c>
      <c r="R2150" s="58">
        <v>26</v>
      </c>
      <c r="S2150" s="31">
        <v>379.28000000000003</v>
      </c>
    </row>
    <row r="2151" spans="1:19" x14ac:dyDescent="0.35">
      <c r="A2151" s="52">
        <v>43923</v>
      </c>
      <c r="B2151" s="33" t="s">
        <v>4358</v>
      </c>
      <c r="C2151" t="s">
        <v>4359</v>
      </c>
      <c r="D2151" s="33" t="s">
        <v>26</v>
      </c>
      <c r="E2151" s="33" t="s">
        <v>58</v>
      </c>
      <c r="F2151" s="33" t="s">
        <v>29</v>
      </c>
      <c r="G2151" t="s">
        <v>9</v>
      </c>
      <c r="H2151" s="33" t="s">
        <v>32</v>
      </c>
      <c r="I2151" t="s">
        <v>45</v>
      </c>
      <c r="J2151" s="33" t="s">
        <v>36</v>
      </c>
      <c r="K2151" t="s">
        <v>39</v>
      </c>
      <c r="L2151" s="33" t="s">
        <v>44</v>
      </c>
      <c r="M2151">
        <v>209</v>
      </c>
      <c r="N2151" s="33">
        <v>6</v>
      </c>
      <c r="O2151" s="49">
        <v>0.16</v>
      </c>
      <c r="P2151" s="56">
        <f t="shared" si="33"/>
        <v>200.64</v>
      </c>
      <c r="Q2151">
        <v>1053.3599999999999</v>
      </c>
      <c r="R2151" s="58">
        <v>50</v>
      </c>
      <c r="S2151" s="31">
        <v>1103.3599999999999</v>
      </c>
    </row>
    <row r="2152" spans="1:19" x14ac:dyDescent="0.35">
      <c r="A2152" s="52">
        <v>44589</v>
      </c>
      <c r="B2152" s="33" t="s">
        <v>4360</v>
      </c>
      <c r="C2152" t="s">
        <v>4361</v>
      </c>
      <c r="D2152" s="33" t="s">
        <v>24</v>
      </c>
      <c r="E2152" s="33" t="s">
        <v>85</v>
      </c>
      <c r="F2152" s="33" t="s">
        <v>27</v>
      </c>
      <c r="G2152" t="s">
        <v>8</v>
      </c>
      <c r="H2152" s="33" t="s">
        <v>30</v>
      </c>
      <c r="I2152" t="s">
        <v>48</v>
      </c>
      <c r="J2152" s="33" t="s">
        <v>36</v>
      </c>
      <c r="K2152" t="s">
        <v>39</v>
      </c>
      <c r="L2152" s="33" t="s">
        <v>43</v>
      </c>
      <c r="M2152">
        <v>282</v>
      </c>
      <c r="N2152" s="33">
        <v>9</v>
      </c>
      <c r="O2152" s="49">
        <v>0.09</v>
      </c>
      <c r="P2152" s="56">
        <f t="shared" si="33"/>
        <v>228.42</v>
      </c>
      <c r="Q2152">
        <v>2309.58</v>
      </c>
      <c r="R2152" s="58">
        <v>37</v>
      </c>
      <c r="S2152" s="31">
        <v>2346.58</v>
      </c>
    </row>
    <row r="2153" spans="1:19" x14ac:dyDescent="0.35">
      <c r="A2153" s="52">
        <v>43111</v>
      </c>
      <c r="B2153" s="33" t="s">
        <v>4362</v>
      </c>
      <c r="C2153" t="s">
        <v>4363</v>
      </c>
      <c r="D2153" s="33" t="s">
        <v>25</v>
      </c>
      <c r="E2153" s="33" t="s">
        <v>55</v>
      </c>
      <c r="F2153" s="33" t="s">
        <v>28</v>
      </c>
      <c r="G2153" t="s">
        <v>13</v>
      </c>
      <c r="H2153" s="33" t="s">
        <v>31</v>
      </c>
      <c r="I2153" t="s">
        <v>48</v>
      </c>
      <c r="J2153" s="33" t="s">
        <v>35</v>
      </c>
      <c r="K2153" t="s">
        <v>42</v>
      </c>
      <c r="L2153" s="33" t="s">
        <v>44</v>
      </c>
      <c r="M2153">
        <v>1193</v>
      </c>
      <c r="N2153" s="33">
        <v>6</v>
      </c>
      <c r="O2153" s="49">
        <v>0.18</v>
      </c>
      <c r="P2153" s="56">
        <f t="shared" si="33"/>
        <v>1288.44</v>
      </c>
      <c r="Q2153">
        <v>5869.5599999999995</v>
      </c>
      <c r="R2153" s="58">
        <v>36</v>
      </c>
      <c r="S2153" s="31">
        <v>5905.5599999999995</v>
      </c>
    </row>
    <row r="2154" spans="1:19" x14ac:dyDescent="0.35">
      <c r="A2154" s="52">
        <v>42206</v>
      </c>
      <c r="B2154" s="33" t="s">
        <v>4364</v>
      </c>
      <c r="C2154" t="s">
        <v>4365</v>
      </c>
      <c r="D2154" s="33" t="s">
        <v>24</v>
      </c>
      <c r="E2154" s="33" t="s">
        <v>85</v>
      </c>
      <c r="F2154" s="33" t="s">
        <v>28</v>
      </c>
      <c r="G2154" t="s">
        <v>6</v>
      </c>
      <c r="H2154" s="33" t="s">
        <v>33</v>
      </c>
      <c r="I2154" t="s">
        <v>46</v>
      </c>
      <c r="J2154" s="33" t="s">
        <v>36</v>
      </c>
      <c r="K2154" t="s">
        <v>42</v>
      </c>
      <c r="L2154" s="33" t="s">
        <v>43</v>
      </c>
      <c r="M2154">
        <v>410</v>
      </c>
      <c r="N2154" s="33">
        <v>6</v>
      </c>
      <c r="O2154" s="49">
        <v>0.17</v>
      </c>
      <c r="P2154" s="56">
        <f t="shared" si="33"/>
        <v>418.2</v>
      </c>
      <c r="Q2154">
        <v>2041.7999999999997</v>
      </c>
      <c r="R2154" s="58">
        <v>49</v>
      </c>
      <c r="S2154" s="31">
        <v>2090.7999999999997</v>
      </c>
    </row>
    <row r="2155" spans="1:19" x14ac:dyDescent="0.35">
      <c r="A2155" s="52">
        <v>44369</v>
      </c>
      <c r="B2155" s="33" t="s">
        <v>4366</v>
      </c>
      <c r="C2155" t="s">
        <v>4367</v>
      </c>
      <c r="D2155" s="33" t="s">
        <v>24</v>
      </c>
      <c r="E2155" s="33" t="s">
        <v>52</v>
      </c>
      <c r="F2155" s="33" t="s">
        <v>29</v>
      </c>
      <c r="G2155" t="s">
        <v>13</v>
      </c>
      <c r="H2155" s="33" t="s">
        <v>33</v>
      </c>
      <c r="I2155" t="s">
        <v>43</v>
      </c>
      <c r="J2155" s="33" t="s">
        <v>35</v>
      </c>
      <c r="K2155" t="s">
        <v>42</v>
      </c>
      <c r="L2155" s="33" t="s">
        <v>46</v>
      </c>
      <c r="M2155">
        <v>736</v>
      </c>
      <c r="N2155" s="33">
        <v>8</v>
      </c>
      <c r="O2155" s="49">
        <v>0.16</v>
      </c>
      <c r="P2155" s="56">
        <f t="shared" si="33"/>
        <v>942.08</v>
      </c>
      <c r="Q2155">
        <v>4945.92</v>
      </c>
      <c r="R2155" s="58">
        <v>50</v>
      </c>
      <c r="S2155" s="31">
        <v>4995.92</v>
      </c>
    </row>
    <row r="2156" spans="1:19" x14ac:dyDescent="0.35">
      <c r="A2156" s="52">
        <v>43563</v>
      </c>
      <c r="B2156" s="33" t="s">
        <v>4368</v>
      </c>
      <c r="C2156" t="s">
        <v>4369</v>
      </c>
      <c r="D2156" s="33" t="s">
        <v>26</v>
      </c>
      <c r="E2156" s="33" t="s">
        <v>106</v>
      </c>
      <c r="F2156" s="33" t="s">
        <v>28</v>
      </c>
      <c r="G2156" t="s">
        <v>11</v>
      </c>
      <c r="H2156" s="33" t="s">
        <v>33</v>
      </c>
      <c r="I2156" t="s">
        <v>48</v>
      </c>
      <c r="J2156" s="33" t="s">
        <v>37</v>
      </c>
      <c r="K2156" t="s">
        <v>42</v>
      </c>
      <c r="L2156" s="33" t="s">
        <v>45</v>
      </c>
      <c r="M2156">
        <v>82</v>
      </c>
      <c r="N2156" s="33">
        <v>10</v>
      </c>
      <c r="O2156" s="49">
        <v>0.19</v>
      </c>
      <c r="P2156" s="56">
        <f t="shared" si="33"/>
        <v>155.79999999999998</v>
      </c>
      <c r="Q2156">
        <v>664.20000000000016</v>
      </c>
      <c r="R2156" s="58">
        <v>49</v>
      </c>
      <c r="S2156" s="31">
        <v>713.20000000000016</v>
      </c>
    </row>
    <row r="2157" spans="1:19" x14ac:dyDescent="0.35">
      <c r="A2157" s="52">
        <v>43369</v>
      </c>
      <c r="B2157" s="33" t="s">
        <v>4370</v>
      </c>
      <c r="C2157" t="s">
        <v>4371</v>
      </c>
      <c r="D2157" s="33" t="s">
        <v>26</v>
      </c>
      <c r="E2157" s="33" t="s">
        <v>63</v>
      </c>
      <c r="F2157" s="33" t="s">
        <v>29</v>
      </c>
      <c r="G2157" t="s">
        <v>12</v>
      </c>
      <c r="H2157" s="33" t="s">
        <v>32</v>
      </c>
      <c r="I2157" t="s">
        <v>45</v>
      </c>
      <c r="J2157" s="33" t="s">
        <v>37</v>
      </c>
      <c r="K2157" t="s">
        <v>42</v>
      </c>
      <c r="L2157" s="33" t="s">
        <v>46</v>
      </c>
      <c r="M2157">
        <v>70</v>
      </c>
      <c r="N2157" s="33">
        <v>10</v>
      </c>
      <c r="O2157" s="49">
        <v>0.1</v>
      </c>
      <c r="P2157" s="56">
        <f t="shared" si="33"/>
        <v>70</v>
      </c>
      <c r="Q2157">
        <v>630</v>
      </c>
      <c r="R2157" s="58">
        <v>35</v>
      </c>
      <c r="S2157" s="31">
        <v>665</v>
      </c>
    </row>
    <row r="2158" spans="1:19" x14ac:dyDescent="0.35">
      <c r="A2158" s="52">
        <v>42533</v>
      </c>
      <c r="B2158" s="33" t="s">
        <v>4372</v>
      </c>
      <c r="C2158" t="s">
        <v>4373</v>
      </c>
      <c r="D2158" s="33" t="s">
        <v>26</v>
      </c>
      <c r="E2158" s="33" t="s">
        <v>52</v>
      </c>
      <c r="F2158" s="33" t="s">
        <v>27</v>
      </c>
      <c r="G2158" t="s">
        <v>6</v>
      </c>
      <c r="H2158" s="33" t="s">
        <v>30</v>
      </c>
      <c r="I2158" t="s">
        <v>44</v>
      </c>
      <c r="J2158" s="33" t="s">
        <v>38</v>
      </c>
      <c r="K2158" t="s">
        <v>41</v>
      </c>
      <c r="L2158" s="33" t="s">
        <v>44</v>
      </c>
      <c r="M2158">
        <v>16</v>
      </c>
      <c r="N2158" s="33">
        <v>24</v>
      </c>
      <c r="O2158" s="49">
        <v>0.14000000000000001</v>
      </c>
      <c r="P2158" s="56">
        <f t="shared" si="33"/>
        <v>53.760000000000005</v>
      </c>
      <c r="Q2158">
        <v>330.24</v>
      </c>
      <c r="R2158" s="58">
        <v>24</v>
      </c>
      <c r="S2158" s="31">
        <v>354.24</v>
      </c>
    </row>
    <row r="2159" spans="1:19" x14ac:dyDescent="0.35">
      <c r="A2159" s="52">
        <v>43676</v>
      </c>
      <c r="B2159" s="33" t="s">
        <v>4374</v>
      </c>
      <c r="C2159" t="s">
        <v>4375</v>
      </c>
      <c r="D2159" s="33" t="s">
        <v>24</v>
      </c>
      <c r="E2159" s="33" t="s">
        <v>52</v>
      </c>
      <c r="F2159" s="33" t="s">
        <v>27</v>
      </c>
      <c r="G2159" t="s">
        <v>9</v>
      </c>
      <c r="H2159" s="33" t="s">
        <v>32</v>
      </c>
      <c r="I2159" t="s">
        <v>43</v>
      </c>
      <c r="J2159" s="33" t="s">
        <v>36</v>
      </c>
      <c r="K2159" t="s">
        <v>41</v>
      </c>
      <c r="L2159" s="33" t="s">
        <v>44</v>
      </c>
      <c r="M2159">
        <v>254</v>
      </c>
      <c r="N2159" s="33">
        <v>12</v>
      </c>
      <c r="O2159" s="49">
        <v>0.15</v>
      </c>
      <c r="P2159" s="56">
        <f t="shared" si="33"/>
        <v>457.19999999999993</v>
      </c>
      <c r="Q2159">
        <v>2590.7999999999997</v>
      </c>
      <c r="R2159" s="58">
        <v>42</v>
      </c>
      <c r="S2159" s="31">
        <v>2632.7999999999997</v>
      </c>
    </row>
    <row r="2160" spans="1:19" x14ac:dyDescent="0.35">
      <c r="A2160" s="52">
        <v>42859</v>
      </c>
      <c r="B2160" s="33" t="s">
        <v>4376</v>
      </c>
      <c r="C2160" t="s">
        <v>4377</v>
      </c>
      <c r="D2160" s="33" t="s">
        <v>24</v>
      </c>
      <c r="E2160" s="33" t="s">
        <v>52</v>
      </c>
      <c r="F2160" s="33" t="s">
        <v>28</v>
      </c>
      <c r="G2160" t="s">
        <v>8</v>
      </c>
      <c r="H2160" s="33" t="s">
        <v>30</v>
      </c>
      <c r="I2160" t="s">
        <v>45</v>
      </c>
      <c r="J2160" s="33" t="s">
        <v>38</v>
      </c>
      <c r="K2160" t="s">
        <v>41</v>
      </c>
      <c r="L2160" s="33" t="s">
        <v>46</v>
      </c>
      <c r="M2160">
        <v>17</v>
      </c>
      <c r="N2160" s="33">
        <v>16</v>
      </c>
      <c r="O2160" s="49">
        <v>0.09</v>
      </c>
      <c r="P2160" s="56">
        <f t="shared" si="33"/>
        <v>24.48</v>
      </c>
      <c r="Q2160">
        <v>247.52</v>
      </c>
      <c r="R2160" s="58">
        <v>47</v>
      </c>
      <c r="S2160" s="31">
        <v>294.52</v>
      </c>
    </row>
    <row r="2161" spans="1:19" x14ac:dyDescent="0.35">
      <c r="A2161" s="52">
        <v>43009</v>
      </c>
      <c r="B2161" s="33" t="s">
        <v>4378</v>
      </c>
      <c r="C2161" t="s">
        <v>4379</v>
      </c>
      <c r="D2161" s="33" t="s">
        <v>26</v>
      </c>
      <c r="E2161" s="33" t="s">
        <v>55</v>
      </c>
      <c r="F2161" s="33" t="s">
        <v>29</v>
      </c>
      <c r="G2161" t="s">
        <v>9</v>
      </c>
      <c r="H2161" s="33" t="s">
        <v>33</v>
      </c>
      <c r="I2161" t="s">
        <v>48</v>
      </c>
      <c r="J2161" s="33" t="s">
        <v>38</v>
      </c>
      <c r="K2161" t="s">
        <v>41</v>
      </c>
      <c r="L2161" s="33" t="s">
        <v>45</v>
      </c>
      <c r="M2161">
        <v>13</v>
      </c>
      <c r="N2161" s="33">
        <v>32</v>
      </c>
      <c r="O2161" s="49">
        <v>0.17</v>
      </c>
      <c r="P2161" s="56">
        <f t="shared" si="33"/>
        <v>70.72</v>
      </c>
      <c r="Q2161">
        <v>345.28</v>
      </c>
      <c r="R2161" s="58">
        <v>29</v>
      </c>
      <c r="S2161" s="31">
        <v>374.28</v>
      </c>
    </row>
    <row r="2162" spans="1:19" x14ac:dyDescent="0.35">
      <c r="A2162" s="52">
        <v>42398</v>
      </c>
      <c r="B2162" s="33" t="s">
        <v>4380</v>
      </c>
      <c r="C2162" t="s">
        <v>4381</v>
      </c>
      <c r="D2162" s="33" t="s">
        <v>26</v>
      </c>
      <c r="E2162" s="33" t="s">
        <v>73</v>
      </c>
      <c r="F2162" s="33" t="s">
        <v>27</v>
      </c>
      <c r="G2162" t="s">
        <v>8</v>
      </c>
      <c r="H2162" s="33" t="s">
        <v>32</v>
      </c>
      <c r="I2162" t="s">
        <v>45</v>
      </c>
      <c r="J2162" s="33" t="s">
        <v>38</v>
      </c>
      <c r="K2162" t="s">
        <v>39</v>
      </c>
      <c r="L2162" s="33" t="s">
        <v>46</v>
      </c>
      <c r="M2162">
        <v>16</v>
      </c>
      <c r="N2162" s="33">
        <v>40</v>
      </c>
      <c r="O2162" s="49">
        <v>0.17</v>
      </c>
      <c r="P2162" s="56">
        <f t="shared" si="33"/>
        <v>108.80000000000001</v>
      </c>
      <c r="Q2162">
        <v>531.19999999999993</v>
      </c>
      <c r="R2162" s="58">
        <v>20</v>
      </c>
      <c r="S2162" s="31">
        <v>551.19999999999993</v>
      </c>
    </row>
    <row r="2163" spans="1:19" x14ac:dyDescent="0.35">
      <c r="A2163" s="52">
        <v>44243</v>
      </c>
      <c r="B2163" s="33" t="s">
        <v>4382</v>
      </c>
      <c r="C2163" t="s">
        <v>4383</v>
      </c>
      <c r="D2163" s="33" t="s">
        <v>24</v>
      </c>
      <c r="E2163" s="33" t="s">
        <v>58</v>
      </c>
      <c r="F2163" s="33" t="s">
        <v>29</v>
      </c>
      <c r="G2163" t="s">
        <v>6</v>
      </c>
      <c r="H2163" s="33" t="s">
        <v>33</v>
      </c>
      <c r="I2163" t="s">
        <v>47</v>
      </c>
      <c r="J2163" s="33" t="s">
        <v>35</v>
      </c>
      <c r="K2163" t="s">
        <v>41</v>
      </c>
      <c r="L2163" s="33" t="s">
        <v>43</v>
      </c>
      <c r="M2163">
        <v>955</v>
      </c>
      <c r="N2163" s="33">
        <v>4</v>
      </c>
      <c r="O2163" s="49">
        <v>0.17</v>
      </c>
      <c r="P2163" s="56">
        <f t="shared" si="33"/>
        <v>649.40000000000009</v>
      </c>
      <c r="Q2163">
        <v>3170.6</v>
      </c>
      <c r="R2163" s="58">
        <v>32</v>
      </c>
      <c r="S2163" s="31">
        <v>3202.6</v>
      </c>
    </row>
    <row r="2164" spans="1:19" x14ac:dyDescent="0.35">
      <c r="A2164" s="52">
        <v>43923</v>
      </c>
      <c r="B2164" s="33" t="s">
        <v>4384</v>
      </c>
      <c r="C2164" t="s">
        <v>4385</v>
      </c>
      <c r="D2164" s="33" t="s">
        <v>24</v>
      </c>
      <c r="E2164" s="33" t="s">
        <v>115</v>
      </c>
      <c r="F2164" s="33" t="s">
        <v>28</v>
      </c>
      <c r="G2164" t="s">
        <v>7</v>
      </c>
      <c r="H2164" s="33" t="s">
        <v>32</v>
      </c>
      <c r="I2164" t="s">
        <v>45</v>
      </c>
      <c r="J2164" s="33" t="s">
        <v>38</v>
      </c>
      <c r="K2164" t="s">
        <v>41</v>
      </c>
      <c r="L2164" s="33" t="s">
        <v>43</v>
      </c>
      <c r="M2164">
        <v>16</v>
      </c>
      <c r="N2164" s="33">
        <v>40</v>
      </c>
      <c r="O2164" s="49">
        <v>0.08</v>
      </c>
      <c r="P2164" s="56">
        <f t="shared" si="33"/>
        <v>51.2</v>
      </c>
      <c r="Q2164">
        <v>588.80000000000007</v>
      </c>
      <c r="R2164" s="58">
        <v>38</v>
      </c>
      <c r="S2164" s="31">
        <v>626.80000000000007</v>
      </c>
    </row>
    <row r="2165" spans="1:19" x14ac:dyDescent="0.35">
      <c r="A2165" s="52">
        <v>44567</v>
      </c>
      <c r="B2165" s="33" t="s">
        <v>4386</v>
      </c>
      <c r="C2165" t="s">
        <v>4387</v>
      </c>
      <c r="D2165" s="33" t="s">
        <v>25</v>
      </c>
      <c r="E2165" s="33" t="s">
        <v>85</v>
      </c>
      <c r="F2165" s="33" t="s">
        <v>28</v>
      </c>
      <c r="G2165" t="s">
        <v>13</v>
      </c>
      <c r="H2165" s="33" t="s">
        <v>30</v>
      </c>
      <c r="I2165" t="s">
        <v>48</v>
      </c>
      <c r="J2165" s="33" t="s">
        <v>38</v>
      </c>
      <c r="K2165" t="s">
        <v>42</v>
      </c>
      <c r="L2165" s="33" t="s">
        <v>46</v>
      </c>
      <c r="M2165">
        <v>10</v>
      </c>
      <c r="N2165" s="33">
        <v>24</v>
      </c>
      <c r="O2165" s="49">
        <v>0.2</v>
      </c>
      <c r="P2165" s="56">
        <f t="shared" si="33"/>
        <v>48.000000000000007</v>
      </c>
      <c r="Q2165">
        <v>192.00000000000003</v>
      </c>
      <c r="R2165" s="58">
        <v>41</v>
      </c>
      <c r="S2165" s="31">
        <v>233.00000000000003</v>
      </c>
    </row>
    <row r="2166" spans="1:19" x14ac:dyDescent="0.35">
      <c r="A2166" s="52">
        <v>43677</v>
      </c>
      <c r="B2166" s="33" t="s">
        <v>4388</v>
      </c>
      <c r="C2166" t="s">
        <v>4389</v>
      </c>
      <c r="D2166" s="33" t="s">
        <v>24</v>
      </c>
      <c r="E2166" s="33" t="s">
        <v>63</v>
      </c>
      <c r="F2166" s="33" t="s">
        <v>27</v>
      </c>
      <c r="G2166" t="s">
        <v>7</v>
      </c>
      <c r="H2166" s="33" t="s">
        <v>30</v>
      </c>
      <c r="I2166" t="s">
        <v>47</v>
      </c>
      <c r="J2166" s="33" t="s">
        <v>35</v>
      </c>
      <c r="K2166" t="s">
        <v>40</v>
      </c>
      <c r="L2166" s="33" t="s">
        <v>44</v>
      </c>
      <c r="M2166">
        <v>774</v>
      </c>
      <c r="N2166" s="33">
        <v>4</v>
      </c>
      <c r="O2166" s="49">
        <v>0.14000000000000001</v>
      </c>
      <c r="P2166" s="56">
        <f t="shared" si="33"/>
        <v>433.44000000000005</v>
      </c>
      <c r="Q2166">
        <v>2662.56</v>
      </c>
      <c r="R2166" s="58">
        <v>48</v>
      </c>
      <c r="S2166" s="31">
        <v>2710.56</v>
      </c>
    </row>
    <row r="2167" spans="1:19" x14ac:dyDescent="0.35">
      <c r="A2167" s="52">
        <v>42241</v>
      </c>
      <c r="B2167" s="33" t="s">
        <v>4390</v>
      </c>
      <c r="C2167" t="s">
        <v>4391</v>
      </c>
      <c r="D2167" s="33" t="s">
        <v>24</v>
      </c>
      <c r="E2167" s="33" t="s">
        <v>73</v>
      </c>
      <c r="F2167" s="33" t="s">
        <v>29</v>
      </c>
      <c r="G2167" t="s">
        <v>10</v>
      </c>
      <c r="H2167" s="33" t="s">
        <v>31</v>
      </c>
      <c r="I2167" t="s">
        <v>47</v>
      </c>
      <c r="J2167" s="33" t="s">
        <v>36</v>
      </c>
      <c r="K2167" t="s">
        <v>39</v>
      </c>
      <c r="L2167" s="33" t="s">
        <v>43</v>
      </c>
      <c r="M2167">
        <v>314</v>
      </c>
      <c r="N2167" s="33">
        <v>15</v>
      </c>
      <c r="O2167" s="49">
        <v>0.15</v>
      </c>
      <c r="P2167" s="56">
        <f t="shared" si="33"/>
        <v>706.5</v>
      </c>
      <c r="Q2167">
        <v>4003.5</v>
      </c>
      <c r="R2167" s="58">
        <v>28</v>
      </c>
      <c r="S2167" s="31">
        <v>4031.5</v>
      </c>
    </row>
    <row r="2168" spans="1:19" x14ac:dyDescent="0.35">
      <c r="A2168" s="52">
        <v>43112</v>
      </c>
      <c r="B2168" s="33" t="s">
        <v>4392</v>
      </c>
      <c r="C2168" t="s">
        <v>4393</v>
      </c>
      <c r="D2168" s="33" t="s">
        <v>24</v>
      </c>
      <c r="E2168" s="33" t="s">
        <v>115</v>
      </c>
      <c r="F2168" s="33" t="s">
        <v>28</v>
      </c>
      <c r="G2168" t="s">
        <v>13</v>
      </c>
      <c r="H2168" s="33" t="s">
        <v>32</v>
      </c>
      <c r="I2168" t="s">
        <v>45</v>
      </c>
      <c r="J2168" s="33" t="s">
        <v>35</v>
      </c>
      <c r="K2168" t="s">
        <v>41</v>
      </c>
      <c r="L2168" s="33" t="s">
        <v>44</v>
      </c>
      <c r="M2168">
        <v>1004</v>
      </c>
      <c r="N2168" s="33">
        <v>6</v>
      </c>
      <c r="O2168" s="49">
        <v>0.14000000000000001</v>
      </c>
      <c r="P2168" s="56">
        <f t="shared" si="33"/>
        <v>843.36000000000013</v>
      </c>
      <c r="Q2168">
        <v>5180.6400000000003</v>
      </c>
      <c r="R2168" s="58">
        <v>22</v>
      </c>
      <c r="S2168" s="31">
        <v>5202.6400000000003</v>
      </c>
    </row>
    <row r="2169" spans="1:19" x14ac:dyDescent="0.35">
      <c r="A2169" s="52">
        <v>42859</v>
      </c>
      <c r="B2169" s="33" t="s">
        <v>4394</v>
      </c>
      <c r="C2169" t="s">
        <v>4395</v>
      </c>
      <c r="D2169" s="33" t="s">
        <v>26</v>
      </c>
      <c r="E2169" s="33" t="s">
        <v>68</v>
      </c>
      <c r="F2169" s="33" t="s">
        <v>29</v>
      </c>
      <c r="G2169" t="s">
        <v>7</v>
      </c>
      <c r="H2169" s="33" t="s">
        <v>32</v>
      </c>
      <c r="I2169" t="s">
        <v>46</v>
      </c>
      <c r="J2169" s="33" t="s">
        <v>36</v>
      </c>
      <c r="K2169" t="s">
        <v>42</v>
      </c>
      <c r="L2169" s="33" t="s">
        <v>46</v>
      </c>
      <c r="M2169">
        <v>259</v>
      </c>
      <c r="N2169" s="33">
        <v>15</v>
      </c>
      <c r="O2169" s="49">
        <v>0.17</v>
      </c>
      <c r="P2169" s="56">
        <f t="shared" si="33"/>
        <v>660.45</v>
      </c>
      <c r="Q2169">
        <v>3224.5499999999997</v>
      </c>
      <c r="R2169" s="58">
        <v>44</v>
      </c>
      <c r="S2169" s="31">
        <v>3268.5499999999997</v>
      </c>
    </row>
    <row r="2170" spans="1:19" x14ac:dyDescent="0.35">
      <c r="A2170" s="52">
        <v>43631</v>
      </c>
      <c r="B2170" s="33" t="s">
        <v>4396</v>
      </c>
      <c r="C2170" t="s">
        <v>4397</v>
      </c>
      <c r="D2170" s="33" t="s">
        <v>24</v>
      </c>
      <c r="E2170" s="33" t="s">
        <v>68</v>
      </c>
      <c r="F2170" s="33" t="s">
        <v>28</v>
      </c>
      <c r="G2170" t="s">
        <v>11</v>
      </c>
      <c r="H2170" s="33" t="s">
        <v>30</v>
      </c>
      <c r="I2170" t="s">
        <v>44</v>
      </c>
      <c r="J2170" s="33" t="s">
        <v>35</v>
      </c>
      <c r="K2170" t="s">
        <v>39</v>
      </c>
      <c r="L2170" s="33" t="s">
        <v>44</v>
      </c>
      <c r="M2170">
        <v>890</v>
      </c>
      <c r="N2170" s="33">
        <v>6</v>
      </c>
      <c r="O2170" s="49">
        <v>0.08</v>
      </c>
      <c r="P2170" s="56">
        <f t="shared" si="33"/>
        <v>427.2</v>
      </c>
      <c r="Q2170">
        <v>4912.8</v>
      </c>
      <c r="R2170" s="58">
        <v>27</v>
      </c>
      <c r="S2170" s="31">
        <v>4939.8</v>
      </c>
    </row>
    <row r="2171" spans="1:19" x14ac:dyDescent="0.35">
      <c r="A2171" s="52">
        <v>43351</v>
      </c>
      <c r="B2171" s="33" t="s">
        <v>4398</v>
      </c>
      <c r="C2171" t="s">
        <v>4399</v>
      </c>
      <c r="D2171" s="33" t="s">
        <v>26</v>
      </c>
      <c r="E2171" s="33" t="s">
        <v>52</v>
      </c>
      <c r="F2171" s="33" t="s">
        <v>28</v>
      </c>
      <c r="G2171" t="s">
        <v>11</v>
      </c>
      <c r="H2171" s="33" t="s">
        <v>33</v>
      </c>
      <c r="I2171" t="s">
        <v>43</v>
      </c>
      <c r="J2171" s="33" t="s">
        <v>37</v>
      </c>
      <c r="K2171" t="s">
        <v>41</v>
      </c>
      <c r="L2171" s="33" t="s">
        <v>46</v>
      </c>
      <c r="M2171">
        <v>86</v>
      </c>
      <c r="N2171" s="33">
        <v>20</v>
      </c>
      <c r="O2171" s="49">
        <v>0.18</v>
      </c>
      <c r="P2171" s="56">
        <f t="shared" si="33"/>
        <v>309.59999999999997</v>
      </c>
      <c r="Q2171">
        <v>1410.4</v>
      </c>
      <c r="R2171" s="58">
        <v>29</v>
      </c>
      <c r="S2171" s="31">
        <v>1439.4</v>
      </c>
    </row>
    <row r="2172" spans="1:19" x14ac:dyDescent="0.35">
      <c r="A2172" s="52">
        <v>42827</v>
      </c>
      <c r="B2172" s="33" t="s">
        <v>4400</v>
      </c>
      <c r="C2172" t="s">
        <v>4401</v>
      </c>
      <c r="D2172" s="33" t="s">
        <v>26</v>
      </c>
      <c r="E2172" s="33" t="s">
        <v>55</v>
      </c>
      <c r="F2172" s="33" t="s">
        <v>27</v>
      </c>
      <c r="G2172" t="s">
        <v>10</v>
      </c>
      <c r="H2172" s="33" t="s">
        <v>31</v>
      </c>
      <c r="I2172" t="s">
        <v>46</v>
      </c>
      <c r="J2172" s="33" t="s">
        <v>36</v>
      </c>
      <c r="K2172" t="s">
        <v>41</v>
      </c>
      <c r="L2172" s="33" t="s">
        <v>45</v>
      </c>
      <c r="M2172">
        <v>333</v>
      </c>
      <c r="N2172" s="33">
        <v>6</v>
      </c>
      <c r="O2172" s="49">
        <v>0.17</v>
      </c>
      <c r="P2172" s="56">
        <f t="shared" si="33"/>
        <v>339.66</v>
      </c>
      <c r="Q2172">
        <v>1658.34</v>
      </c>
      <c r="R2172" s="58">
        <v>35</v>
      </c>
      <c r="S2172" s="31">
        <v>1693.34</v>
      </c>
    </row>
    <row r="2173" spans="1:19" x14ac:dyDescent="0.35">
      <c r="A2173" s="52">
        <v>42961</v>
      </c>
      <c r="B2173" s="33" t="s">
        <v>4402</v>
      </c>
      <c r="C2173" t="s">
        <v>4403</v>
      </c>
      <c r="D2173" s="33" t="s">
        <v>26</v>
      </c>
      <c r="E2173" s="33" t="s">
        <v>52</v>
      </c>
      <c r="F2173" s="33" t="s">
        <v>27</v>
      </c>
      <c r="G2173" t="s">
        <v>6</v>
      </c>
      <c r="H2173" s="33" t="s">
        <v>32</v>
      </c>
      <c r="I2173" t="s">
        <v>46</v>
      </c>
      <c r="J2173" s="33" t="s">
        <v>38</v>
      </c>
      <c r="K2173" t="s">
        <v>40</v>
      </c>
      <c r="L2173" s="33" t="s">
        <v>44</v>
      </c>
      <c r="M2173">
        <v>10</v>
      </c>
      <c r="N2173" s="33">
        <v>24</v>
      </c>
      <c r="O2173" s="49">
        <v>0.09</v>
      </c>
      <c r="P2173" s="56">
        <f t="shared" si="33"/>
        <v>21.6</v>
      </c>
      <c r="Q2173">
        <v>218.4</v>
      </c>
      <c r="R2173" s="58">
        <v>29</v>
      </c>
      <c r="S2173" s="31">
        <v>247.4</v>
      </c>
    </row>
    <row r="2174" spans="1:19" x14ac:dyDescent="0.35">
      <c r="A2174" s="52">
        <v>44174</v>
      </c>
      <c r="B2174" s="33" t="s">
        <v>4404</v>
      </c>
      <c r="C2174" t="s">
        <v>4405</v>
      </c>
      <c r="D2174" s="33" t="s">
        <v>26</v>
      </c>
      <c r="E2174" s="33" t="s">
        <v>106</v>
      </c>
      <c r="F2174" s="33" t="s">
        <v>29</v>
      </c>
      <c r="G2174" t="s">
        <v>13</v>
      </c>
      <c r="H2174" s="33" t="s">
        <v>30</v>
      </c>
      <c r="I2174" t="s">
        <v>48</v>
      </c>
      <c r="J2174" s="33" t="s">
        <v>38</v>
      </c>
      <c r="K2174" t="s">
        <v>39</v>
      </c>
      <c r="L2174" s="33" t="s">
        <v>45</v>
      </c>
      <c r="M2174">
        <v>16</v>
      </c>
      <c r="N2174" s="33">
        <v>16</v>
      </c>
      <c r="O2174" s="49">
        <v>0.13</v>
      </c>
      <c r="P2174" s="56">
        <f t="shared" si="33"/>
        <v>33.28</v>
      </c>
      <c r="Q2174">
        <v>222.72</v>
      </c>
      <c r="R2174" s="58">
        <v>31</v>
      </c>
      <c r="S2174" s="31">
        <v>253.72</v>
      </c>
    </row>
    <row r="2175" spans="1:19" x14ac:dyDescent="0.35">
      <c r="A2175" s="52">
        <v>42188</v>
      </c>
      <c r="B2175" s="33" t="s">
        <v>4406</v>
      </c>
      <c r="C2175" t="s">
        <v>4407</v>
      </c>
      <c r="D2175" s="33" t="s">
        <v>26</v>
      </c>
      <c r="E2175" s="33" t="s">
        <v>55</v>
      </c>
      <c r="F2175" s="33" t="s">
        <v>27</v>
      </c>
      <c r="G2175" t="s">
        <v>7</v>
      </c>
      <c r="H2175" s="33" t="s">
        <v>31</v>
      </c>
      <c r="I2175" t="s">
        <v>43</v>
      </c>
      <c r="J2175" s="33" t="s">
        <v>36</v>
      </c>
      <c r="K2175" t="s">
        <v>40</v>
      </c>
      <c r="L2175" s="33" t="s">
        <v>45</v>
      </c>
      <c r="M2175">
        <v>362</v>
      </c>
      <c r="N2175" s="33">
        <v>9</v>
      </c>
      <c r="O2175" s="49">
        <v>0.09</v>
      </c>
      <c r="P2175" s="56">
        <f t="shared" si="33"/>
        <v>293.21999999999997</v>
      </c>
      <c r="Q2175">
        <v>2964.7799999999997</v>
      </c>
      <c r="R2175" s="58">
        <v>46</v>
      </c>
      <c r="S2175" s="31">
        <v>3010.7799999999997</v>
      </c>
    </row>
    <row r="2176" spans="1:19" x14ac:dyDescent="0.35">
      <c r="A2176" s="52">
        <v>43543</v>
      </c>
      <c r="B2176" s="33" t="s">
        <v>4408</v>
      </c>
      <c r="C2176" t="s">
        <v>4409</v>
      </c>
      <c r="D2176" s="33" t="s">
        <v>24</v>
      </c>
      <c r="E2176" s="33" t="s">
        <v>68</v>
      </c>
      <c r="F2176" s="33" t="s">
        <v>27</v>
      </c>
      <c r="G2176" t="s">
        <v>6</v>
      </c>
      <c r="H2176" s="33" t="s">
        <v>31</v>
      </c>
      <c r="I2176" t="s">
        <v>47</v>
      </c>
      <c r="J2176" s="33" t="s">
        <v>35</v>
      </c>
      <c r="K2176" t="s">
        <v>42</v>
      </c>
      <c r="L2176" s="33" t="s">
        <v>43</v>
      </c>
      <c r="M2176">
        <v>1019</v>
      </c>
      <c r="N2176" s="33">
        <v>8</v>
      </c>
      <c r="O2176" s="49">
        <v>0.13</v>
      </c>
      <c r="P2176" s="56">
        <f t="shared" si="33"/>
        <v>1059.76</v>
      </c>
      <c r="Q2176">
        <v>7092.24</v>
      </c>
      <c r="R2176" s="58">
        <v>49</v>
      </c>
      <c r="S2176" s="31">
        <v>7141.24</v>
      </c>
    </row>
    <row r="2177" spans="1:19" x14ac:dyDescent="0.35">
      <c r="A2177" s="52">
        <v>42423</v>
      </c>
      <c r="B2177" s="33" t="s">
        <v>4410</v>
      </c>
      <c r="C2177" t="s">
        <v>4411</v>
      </c>
      <c r="D2177" s="33" t="s">
        <v>26</v>
      </c>
      <c r="E2177" s="33" t="s">
        <v>78</v>
      </c>
      <c r="F2177" s="33" t="s">
        <v>27</v>
      </c>
      <c r="G2177" t="s">
        <v>13</v>
      </c>
      <c r="H2177" s="33" t="s">
        <v>31</v>
      </c>
      <c r="I2177" t="s">
        <v>48</v>
      </c>
      <c r="J2177" s="33" t="s">
        <v>36</v>
      </c>
      <c r="K2177" t="s">
        <v>39</v>
      </c>
      <c r="L2177" s="33" t="s">
        <v>45</v>
      </c>
      <c r="M2177">
        <v>324</v>
      </c>
      <c r="N2177" s="33">
        <v>9</v>
      </c>
      <c r="O2177" s="49">
        <v>0.18</v>
      </c>
      <c r="P2177" s="56">
        <f t="shared" si="33"/>
        <v>524.88</v>
      </c>
      <c r="Q2177">
        <v>2391.1200000000003</v>
      </c>
      <c r="R2177" s="58">
        <v>34</v>
      </c>
      <c r="S2177" s="31">
        <v>2425.1200000000003</v>
      </c>
    </row>
    <row r="2178" spans="1:19" x14ac:dyDescent="0.35">
      <c r="A2178" s="52">
        <v>44427</v>
      </c>
      <c r="B2178" s="33" t="s">
        <v>4412</v>
      </c>
      <c r="C2178" t="s">
        <v>4413</v>
      </c>
      <c r="D2178" s="33" t="s">
        <v>24</v>
      </c>
      <c r="E2178" s="33" t="s">
        <v>55</v>
      </c>
      <c r="F2178" s="33" t="s">
        <v>27</v>
      </c>
      <c r="G2178" t="s">
        <v>6</v>
      </c>
      <c r="H2178" s="33" t="s">
        <v>33</v>
      </c>
      <c r="I2178" t="s">
        <v>46</v>
      </c>
      <c r="J2178" s="33" t="s">
        <v>38</v>
      </c>
      <c r="K2178" t="s">
        <v>42</v>
      </c>
      <c r="L2178" s="33" t="s">
        <v>43</v>
      </c>
      <c r="M2178">
        <v>16</v>
      </c>
      <c r="N2178" s="33">
        <v>24</v>
      </c>
      <c r="O2178" s="49">
        <v>0.2</v>
      </c>
      <c r="P2178" s="56">
        <f t="shared" si="33"/>
        <v>76.800000000000011</v>
      </c>
      <c r="Q2178">
        <v>307.20000000000005</v>
      </c>
      <c r="R2178" s="58">
        <v>30</v>
      </c>
      <c r="S2178" s="31">
        <v>337.20000000000005</v>
      </c>
    </row>
    <row r="2179" spans="1:19" x14ac:dyDescent="0.35">
      <c r="A2179" s="52">
        <v>43540</v>
      </c>
      <c r="B2179" s="33" t="s">
        <v>4414</v>
      </c>
      <c r="C2179" t="s">
        <v>4415</v>
      </c>
      <c r="D2179" s="33" t="s">
        <v>24</v>
      </c>
      <c r="E2179" s="33" t="s">
        <v>52</v>
      </c>
      <c r="F2179" s="33" t="s">
        <v>28</v>
      </c>
      <c r="G2179" t="s">
        <v>8</v>
      </c>
      <c r="H2179" s="33" t="s">
        <v>33</v>
      </c>
      <c r="I2179" t="s">
        <v>48</v>
      </c>
      <c r="J2179" s="33" t="s">
        <v>35</v>
      </c>
      <c r="K2179" t="s">
        <v>40</v>
      </c>
      <c r="L2179" s="33" t="s">
        <v>46</v>
      </c>
      <c r="M2179">
        <v>1170</v>
      </c>
      <c r="N2179" s="33">
        <v>6</v>
      </c>
      <c r="O2179" s="49">
        <v>0.13</v>
      </c>
      <c r="P2179" s="56">
        <f t="shared" ref="P2179:P2242" si="34">O2179*N2179*M2179</f>
        <v>912.6</v>
      </c>
      <c r="Q2179">
        <v>6107.4</v>
      </c>
      <c r="R2179" s="58">
        <v>33</v>
      </c>
      <c r="S2179" s="31">
        <v>6140.4</v>
      </c>
    </row>
    <row r="2180" spans="1:19" x14ac:dyDescent="0.35">
      <c r="A2180" s="52">
        <v>44487</v>
      </c>
      <c r="B2180" s="33" t="s">
        <v>4416</v>
      </c>
      <c r="C2180" t="s">
        <v>4417</v>
      </c>
      <c r="D2180" s="33" t="s">
        <v>26</v>
      </c>
      <c r="E2180" s="33" t="s">
        <v>85</v>
      </c>
      <c r="F2180" s="33" t="s">
        <v>29</v>
      </c>
      <c r="G2180" t="s">
        <v>11</v>
      </c>
      <c r="H2180" s="33" t="s">
        <v>33</v>
      </c>
      <c r="I2180" t="s">
        <v>45</v>
      </c>
      <c r="J2180" s="33" t="s">
        <v>38</v>
      </c>
      <c r="K2180" t="s">
        <v>42</v>
      </c>
      <c r="L2180" s="33" t="s">
        <v>46</v>
      </c>
      <c r="M2180">
        <v>18</v>
      </c>
      <c r="N2180" s="33">
        <v>40</v>
      </c>
      <c r="O2180" s="49">
        <v>0.2</v>
      </c>
      <c r="P2180" s="56">
        <f t="shared" si="34"/>
        <v>144</v>
      </c>
      <c r="Q2180">
        <v>576</v>
      </c>
      <c r="R2180" s="58">
        <v>26</v>
      </c>
      <c r="S2180" s="31">
        <v>602</v>
      </c>
    </row>
    <row r="2181" spans="1:19" x14ac:dyDescent="0.35">
      <c r="A2181" s="52">
        <v>42707</v>
      </c>
      <c r="B2181" s="33" t="s">
        <v>4418</v>
      </c>
      <c r="C2181" t="s">
        <v>4419</v>
      </c>
      <c r="D2181" s="33" t="s">
        <v>24</v>
      </c>
      <c r="E2181" s="33" t="s">
        <v>115</v>
      </c>
      <c r="F2181" s="33" t="s">
        <v>27</v>
      </c>
      <c r="G2181" t="s">
        <v>8</v>
      </c>
      <c r="H2181" s="33" t="s">
        <v>33</v>
      </c>
      <c r="I2181" t="s">
        <v>47</v>
      </c>
      <c r="J2181" s="33" t="s">
        <v>34</v>
      </c>
      <c r="K2181" t="s">
        <v>40</v>
      </c>
      <c r="L2181" s="33" t="s">
        <v>46</v>
      </c>
      <c r="M2181">
        <v>210</v>
      </c>
      <c r="N2181" s="33">
        <v>4</v>
      </c>
      <c r="O2181" s="49">
        <v>0.09</v>
      </c>
      <c r="P2181" s="56">
        <f t="shared" si="34"/>
        <v>75.599999999999994</v>
      </c>
      <c r="Q2181">
        <v>764.4</v>
      </c>
      <c r="R2181" s="58">
        <v>38</v>
      </c>
      <c r="S2181" s="31">
        <v>802.4</v>
      </c>
    </row>
    <row r="2182" spans="1:19" x14ac:dyDescent="0.35">
      <c r="A2182" s="52">
        <v>44367</v>
      </c>
      <c r="B2182" s="33" t="s">
        <v>4420</v>
      </c>
      <c r="C2182" t="s">
        <v>4421</v>
      </c>
      <c r="D2182" s="33" t="s">
        <v>25</v>
      </c>
      <c r="E2182" s="33" t="s">
        <v>115</v>
      </c>
      <c r="F2182" s="33" t="s">
        <v>27</v>
      </c>
      <c r="G2182" t="s">
        <v>8</v>
      </c>
      <c r="H2182" s="33" t="s">
        <v>33</v>
      </c>
      <c r="I2182" t="s">
        <v>43</v>
      </c>
      <c r="J2182" s="33" t="s">
        <v>34</v>
      </c>
      <c r="K2182" t="s">
        <v>41</v>
      </c>
      <c r="L2182" s="33" t="s">
        <v>45</v>
      </c>
      <c r="M2182">
        <v>216</v>
      </c>
      <c r="N2182" s="33">
        <v>4</v>
      </c>
      <c r="O2182" s="49">
        <v>0.14000000000000001</v>
      </c>
      <c r="P2182" s="56">
        <f t="shared" si="34"/>
        <v>120.96000000000001</v>
      </c>
      <c r="Q2182">
        <v>743.04</v>
      </c>
      <c r="R2182" s="58">
        <v>26</v>
      </c>
      <c r="S2182" s="31">
        <v>769.04</v>
      </c>
    </row>
    <row r="2183" spans="1:19" x14ac:dyDescent="0.35">
      <c r="A2183" s="52">
        <v>44556</v>
      </c>
      <c r="B2183" s="33" t="s">
        <v>4422</v>
      </c>
      <c r="C2183" t="s">
        <v>4423</v>
      </c>
      <c r="D2183" s="33" t="s">
        <v>26</v>
      </c>
      <c r="E2183" s="33" t="s">
        <v>78</v>
      </c>
      <c r="F2183" s="33" t="s">
        <v>27</v>
      </c>
      <c r="G2183" t="s">
        <v>7</v>
      </c>
      <c r="H2183" s="33" t="s">
        <v>30</v>
      </c>
      <c r="I2183" t="s">
        <v>46</v>
      </c>
      <c r="J2183" s="33" t="s">
        <v>35</v>
      </c>
      <c r="K2183" t="s">
        <v>41</v>
      </c>
      <c r="L2183" s="33" t="s">
        <v>43</v>
      </c>
      <c r="M2183">
        <v>786</v>
      </c>
      <c r="N2183" s="33">
        <v>8</v>
      </c>
      <c r="O2183" s="49">
        <v>0.18</v>
      </c>
      <c r="P2183" s="56">
        <f t="shared" si="34"/>
        <v>1131.8399999999999</v>
      </c>
      <c r="Q2183">
        <v>5156.1600000000008</v>
      </c>
      <c r="R2183" s="58">
        <v>48</v>
      </c>
      <c r="S2183" s="31">
        <v>5204.1600000000008</v>
      </c>
    </row>
    <row r="2184" spans="1:19" x14ac:dyDescent="0.35">
      <c r="A2184" s="52">
        <v>43219</v>
      </c>
      <c r="B2184" s="33" t="s">
        <v>4424</v>
      </c>
      <c r="C2184" t="s">
        <v>4425</v>
      </c>
      <c r="D2184" s="33" t="s">
        <v>24</v>
      </c>
      <c r="E2184" s="33" t="s">
        <v>85</v>
      </c>
      <c r="F2184" s="33" t="s">
        <v>28</v>
      </c>
      <c r="G2184" t="s">
        <v>10</v>
      </c>
      <c r="H2184" s="33" t="s">
        <v>31</v>
      </c>
      <c r="I2184" t="s">
        <v>43</v>
      </c>
      <c r="J2184" s="33" t="s">
        <v>38</v>
      </c>
      <c r="K2184" t="s">
        <v>41</v>
      </c>
      <c r="L2184" s="33" t="s">
        <v>46</v>
      </c>
      <c r="M2184">
        <v>13</v>
      </c>
      <c r="N2184" s="33">
        <v>24</v>
      </c>
      <c r="O2184" s="49">
        <v>0.2</v>
      </c>
      <c r="P2184" s="56">
        <f t="shared" si="34"/>
        <v>62.400000000000006</v>
      </c>
      <c r="Q2184">
        <v>249.60000000000002</v>
      </c>
      <c r="R2184" s="58">
        <v>37</v>
      </c>
      <c r="S2184" s="31">
        <v>286.60000000000002</v>
      </c>
    </row>
    <row r="2185" spans="1:19" x14ac:dyDescent="0.35">
      <c r="A2185" s="52">
        <v>42689</v>
      </c>
      <c r="B2185" s="33" t="s">
        <v>4426</v>
      </c>
      <c r="C2185" t="s">
        <v>4427</v>
      </c>
      <c r="D2185" s="33" t="s">
        <v>24</v>
      </c>
      <c r="E2185" s="33" t="s">
        <v>78</v>
      </c>
      <c r="F2185" s="33" t="s">
        <v>28</v>
      </c>
      <c r="G2185" t="s">
        <v>12</v>
      </c>
      <c r="H2185" s="33" t="s">
        <v>30</v>
      </c>
      <c r="I2185" t="s">
        <v>45</v>
      </c>
      <c r="J2185" s="33" t="s">
        <v>35</v>
      </c>
      <c r="K2185" t="s">
        <v>40</v>
      </c>
      <c r="L2185" s="33" t="s">
        <v>45</v>
      </c>
      <c r="M2185">
        <v>1028</v>
      </c>
      <c r="N2185" s="33">
        <v>8</v>
      </c>
      <c r="O2185" s="49">
        <v>0.09</v>
      </c>
      <c r="P2185" s="56">
        <f t="shared" si="34"/>
        <v>740.16</v>
      </c>
      <c r="Q2185">
        <v>7483.84</v>
      </c>
      <c r="R2185" s="58">
        <v>38</v>
      </c>
      <c r="S2185" s="31">
        <v>7521.84</v>
      </c>
    </row>
    <row r="2186" spans="1:19" x14ac:dyDescent="0.35">
      <c r="A2186" s="52">
        <v>44388</v>
      </c>
      <c r="B2186" s="33" t="s">
        <v>4428</v>
      </c>
      <c r="C2186" t="s">
        <v>4429</v>
      </c>
      <c r="D2186" s="33" t="s">
        <v>24</v>
      </c>
      <c r="E2186" s="33" t="s">
        <v>58</v>
      </c>
      <c r="F2186" s="33" t="s">
        <v>29</v>
      </c>
      <c r="G2186" t="s">
        <v>9</v>
      </c>
      <c r="H2186" s="33" t="s">
        <v>32</v>
      </c>
      <c r="I2186" t="s">
        <v>43</v>
      </c>
      <c r="J2186" s="33" t="s">
        <v>36</v>
      </c>
      <c r="K2186" t="s">
        <v>41</v>
      </c>
      <c r="L2186" s="33" t="s">
        <v>45</v>
      </c>
      <c r="M2186">
        <v>471</v>
      </c>
      <c r="N2186" s="33">
        <v>12</v>
      </c>
      <c r="O2186" s="49">
        <v>0.16</v>
      </c>
      <c r="P2186" s="56">
        <f t="shared" si="34"/>
        <v>904.31999999999994</v>
      </c>
      <c r="Q2186">
        <v>4747.68</v>
      </c>
      <c r="R2186" s="58">
        <v>35</v>
      </c>
      <c r="S2186" s="31">
        <v>4782.68</v>
      </c>
    </row>
    <row r="2187" spans="1:19" x14ac:dyDescent="0.35">
      <c r="A2187" s="52">
        <v>43340</v>
      </c>
      <c r="B2187" s="33" t="s">
        <v>4430</v>
      </c>
      <c r="C2187" t="s">
        <v>4431</v>
      </c>
      <c r="D2187" s="33" t="s">
        <v>24</v>
      </c>
      <c r="E2187" s="33" t="s">
        <v>68</v>
      </c>
      <c r="F2187" s="33" t="s">
        <v>29</v>
      </c>
      <c r="G2187" t="s">
        <v>10</v>
      </c>
      <c r="H2187" s="33" t="s">
        <v>32</v>
      </c>
      <c r="I2187" t="s">
        <v>45</v>
      </c>
      <c r="J2187" s="33" t="s">
        <v>36</v>
      </c>
      <c r="K2187" t="s">
        <v>39</v>
      </c>
      <c r="L2187" s="33" t="s">
        <v>44</v>
      </c>
      <c r="M2187">
        <v>460</v>
      </c>
      <c r="N2187" s="33">
        <v>15</v>
      </c>
      <c r="O2187" s="49">
        <v>0.13</v>
      </c>
      <c r="P2187" s="56">
        <f t="shared" si="34"/>
        <v>897.00000000000011</v>
      </c>
      <c r="Q2187">
        <v>6003</v>
      </c>
      <c r="R2187" s="58">
        <v>27</v>
      </c>
      <c r="S2187" s="31">
        <v>6030</v>
      </c>
    </row>
    <row r="2188" spans="1:19" x14ac:dyDescent="0.35">
      <c r="A2188" s="52">
        <v>42806</v>
      </c>
      <c r="B2188" s="33" t="s">
        <v>4432</v>
      </c>
      <c r="C2188" t="s">
        <v>4433</v>
      </c>
      <c r="D2188" s="33" t="s">
        <v>24</v>
      </c>
      <c r="E2188" s="33" t="s">
        <v>106</v>
      </c>
      <c r="F2188" s="33" t="s">
        <v>27</v>
      </c>
      <c r="G2188" t="s">
        <v>10</v>
      </c>
      <c r="H2188" s="33" t="s">
        <v>32</v>
      </c>
      <c r="I2188" t="s">
        <v>43</v>
      </c>
      <c r="J2188" s="33" t="s">
        <v>36</v>
      </c>
      <c r="K2188" t="s">
        <v>41</v>
      </c>
      <c r="L2188" s="33" t="s">
        <v>45</v>
      </c>
      <c r="M2188">
        <v>308</v>
      </c>
      <c r="N2188" s="33">
        <v>15</v>
      </c>
      <c r="O2188" s="49">
        <v>0.14000000000000001</v>
      </c>
      <c r="P2188" s="56">
        <f t="shared" si="34"/>
        <v>646.80000000000007</v>
      </c>
      <c r="Q2188">
        <v>3973.2000000000003</v>
      </c>
      <c r="R2188" s="58">
        <v>24</v>
      </c>
      <c r="S2188" s="31">
        <v>3997.2000000000003</v>
      </c>
    </row>
    <row r="2189" spans="1:19" x14ac:dyDescent="0.35">
      <c r="A2189" s="52">
        <v>42827</v>
      </c>
      <c r="B2189" s="33" t="s">
        <v>4434</v>
      </c>
      <c r="C2189" t="s">
        <v>4435</v>
      </c>
      <c r="D2189" s="33" t="s">
        <v>26</v>
      </c>
      <c r="E2189" s="33" t="s">
        <v>78</v>
      </c>
      <c r="F2189" s="33" t="s">
        <v>29</v>
      </c>
      <c r="G2189" t="s">
        <v>13</v>
      </c>
      <c r="H2189" s="33" t="s">
        <v>31</v>
      </c>
      <c r="I2189" t="s">
        <v>43</v>
      </c>
      <c r="J2189" s="33" t="s">
        <v>38</v>
      </c>
      <c r="K2189" t="s">
        <v>41</v>
      </c>
      <c r="L2189" s="33" t="s">
        <v>46</v>
      </c>
      <c r="M2189">
        <v>13</v>
      </c>
      <c r="N2189" s="33">
        <v>16</v>
      </c>
      <c r="O2189" s="49">
        <v>0.15</v>
      </c>
      <c r="P2189" s="56">
        <f t="shared" si="34"/>
        <v>31.2</v>
      </c>
      <c r="Q2189">
        <v>176.79999999999998</v>
      </c>
      <c r="R2189" s="58">
        <v>27</v>
      </c>
      <c r="S2189" s="31">
        <v>203.79999999999998</v>
      </c>
    </row>
    <row r="2190" spans="1:19" x14ac:dyDescent="0.35">
      <c r="A2190" s="52">
        <v>43627</v>
      </c>
      <c r="B2190" s="33" t="s">
        <v>4436</v>
      </c>
      <c r="C2190" t="s">
        <v>4437</v>
      </c>
      <c r="D2190" s="33" t="s">
        <v>25</v>
      </c>
      <c r="E2190" s="33" t="s">
        <v>52</v>
      </c>
      <c r="F2190" s="33" t="s">
        <v>28</v>
      </c>
      <c r="G2190" t="s">
        <v>6</v>
      </c>
      <c r="H2190" s="33" t="s">
        <v>33</v>
      </c>
      <c r="I2190" t="s">
        <v>47</v>
      </c>
      <c r="J2190" s="33" t="s">
        <v>34</v>
      </c>
      <c r="K2190" t="s">
        <v>41</v>
      </c>
      <c r="L2190" s="33" t="s">
        <v>45</v>
      </c>
      <c r="M2190">
        <v>262</v>
      </c>
      <c r="N2190" s="33">
        <v>4</v>
      </c>
      <c r="O2190" s="49">
        <v>0.14000000000000001</v>
      </c>
      <c r="P2190" s="56">
        <f t="shared" si="34"/>
        <v>146.72000000000003</v>
      </c>
      <c r="Q2190">
        <v>901.28</v>
      </c>
      <c r="R2190" s="58">
        <v>28</v>
      </c>
      <c r="S2190" s="31">
        <v>929.28</v>
      </c>
    </row>
    <row r="2191" spans="1:19" x14ac:dyDescent="0.35">
      <c r="A2191" s="52">
        <v>42677</v>
      </c>
      <c r="B2191" s="33" t="s">
        <v>4438</v>
      </c>
      <c r="C2191" t="s">
        <v>4439</v>
      </c>
      <c r="D2191" s="33" t="s">
        <v>24</v>
      </c>
      <c r="E2191" s="33" t="s">
        <v>78</v>
      </c>
      <c r="F2191" s="33" t="s">
        <v>27</v>
      </c>
      <c r="G2191" t="s">
        <v>8</v>
      </c>
      <c r="H2191" s="33" t="s">
        <v>30</v>
      </c>
      <c r="I2191" t="s">
        <v>48</v>
      </c>
      <c r="J2191" s="33" t="s">
        <v>37</v>
      </c>
      <c r="K2191" t="s">
        <v>41</v>
      </c>
      <c r="L2191" s="33" t="s">
        <v>44</v>
      </c>
      <c r="M2191">
        <v>84</v>
      </c>
      <c r="N2191" s="33">
        <v>20</v>
      </c>
      <c r="O2191" s="49">
        <v>0.1</v>
      </c>
      <c r="P2191" s="56">
        <f t="shared" si="34"/>
        <v>168</v>
      </c>
      <c r="Q2191">
        <v>1512</v>
      </c>
      <c r="R2191" s="58">
        <v>31</v>
      </c>
      <c r="S2191" s="31">
        <v>1543</v>
      </c>
    </row>
    <row r="2192" spans="1:19" x14ac:dyDescent="0.35">
      <c r="A2192" s="52">
        <v>43459</v>
      </c>
      <c r="B2192" s="33" t="s">
        <v>4440</v>
      </c>
      <c r="C2192" t="s">
        <v>4441</v>
      </c>
      <c r="D2192" s="33" t="s">
        <v>24</v>
      </c>
      <c r="E2192" s="33" t="s">
        <v>55</v>
      </c>
      <c r="F2192" s="33" t="s">
        <v>29</v>
      </c>
      <c r="G2192" t="s">
        <v>10</v>
      </c>
      <c r="H2192" s="33" t="s">
        <v>31</v>
      </c>
      <c r="I2192" t="s">
        <v>46</v>
      </c>
      <c r="J2192" s="33" t="s">
        <v>37</v>
      </c>
      <c r="K2192" t="s">
        <v>39</v>
      </c>
      <c r="L2192" s="33" t="s">
        <v>45</v>
      </c>
      <c r="M2192">
        <v>100</v>
      </c>
      <c r="N2192" s="33">
        <v>15</v>
      </c>
      <c r="O2192" s="49">
        <v>0.15</v>
      </c>
      <c r="P2192" s="56">
        <f t="shared" si="34"/>
        <v>225</v>
      </c>
      <c r="Q2192">
        <v>1275</v>
      </c>
      <c r="R2192" s="58">
        <v>41</v>
      </c>
      <c r="S2192" s="31">
        <v>1316</v>
      </c>
    </row>
    <row r="2193" spans="1:19" x14ac:dyDescent="0.35">
      <c r="A2193" s="52">
        <v>44149</v>
      </c>
      <c r="B2193" s="33" t="s">
        <v>4442</v>
      </c>
      <c r="C2193" t="s">
        <v>4443</v>
      </c>
      <c r="D2193" s="33" t="s">
        <v>25</v>
      </c>
      <c r="E2193" s="33" t="s">
        <v>52</v>
      </c>
      <c r="F2193" s="33" t="s">
        <v>27</v>
      </c>
      <c r="G2193" t="s">
        <v>11</v>
      </c>
      <c r="H2193" s="33" t="s">
        <v>30</v>
      </c>
      <c r="I2193" t="s">
        <v>48</v>
      </c>
      <c r="J2193" s="33" t="s">
        <v>35</v>
      </c>
      <c r="K2193" t="s">
        <v>40</v>
      </c>
      <c r="L2193" s="33" t="s">
        <v>45</v>
      </c>
      <c r="M2193">
        <v>852</v>
      </c>
      <c r="N2193" s="33">
        <v>10</v>
      </c>
      <c r="O2193" s="49">
        <v>0.19</v>
      </c>
      <c r="P2193" s="56">
        <f t="shared" si="34"/>
        <v>1618.8</v>
      </c>
      <c r="Q2193">
        <v>6901.2000000000016</v>
      </c>
      <c r="R2193" s="58">
        <v>32</v>
      </c>
      <c r="S2193" s="31">
        <v>6933.2000000000016</v>
      </c>
    </row>
    <row r="2194" spans="1:19" x14ac:dyDescent="0.35">
      <c r="A2194" s="52">
        <v>44264</v>
      </c>
      <c r="B2194" s="33" t="s">
        <v>4444</v>
      </c>
      <c r="C2194" t="s">
        <v>4445</v>
      </c>
      <c r="D2194" s="33" t="s">
        <v>26</v>
      </c>
      <c r="E2194" s="33" t="s">
        <v>58</v>
      </c>
      <c r="F2194" s="33" t="s">
        <v>28</v>
      </c>
      <c r="G2194" t="s">
        <v>10</v>
      </c>
      <c r="H2194" s="33" t="s">
        <v>30</v>
      </c>
      <c r="I2194" t="s">
        <v>44</v>
      </c>
      <c r="J2194" s="33" t="s">
        <v>35</v>
      </c>
      <c r="K2194" t="s">
        <v>39</v>
      </c>
      <c r="L2194" s="33" t="s">
        <v>43</v>
      </c>
      <c r="M2194">
        <v>1153</v>
      </c>
      <c r="N2194" s="33">
        <v>10</v>
      </c>
      <c r="O2194" s="49">
        <v>0.19</v>
      </c>
      <c r="P2194" s="56">
        <f t="shared" si="34"/>
        <v>2190.6999999999998</v>
      </c>
      <c r="Q2194">
        <v>9339.3000000000011</v>
      </c>
      <c r="R2194" s="58">
        <v>31</v>
      </c>
      <c r="S2194" s="31">
        <v>9370.3000000000011</v>
      </c>
    </row>
    <row r="2195" spans="1:19" x14ac:dyDescent="0.35">
      <c r="A2195" s="52">
        <v>43606</v>
      </c>
      <c r="B2195" s="33" t="s">
        <v>4446</v>
      </c>
      <c r="C2195" t="s">
        <v>4447</v>
      </c>
      <c r="D2195" s="33" t="s">
        <v>24</v>
      </c>
      <c r="E2195" s="33" t="s">
        <v>78</v>
      </c>
      <c r="F2195" s="33" t="s">
        <v>29</v>
      </c>
      <c r="G2195" t="s">
        <v>6</v>
      </c>
      <c r="H2195" s="33" t="s">
        <v>33</v>
      </c>
      <c r="I2195" t="s">
        <v>47</v>
      </c>
      <c r="J2195" s="33" t="s">
        <v>38</v>
      </c>
      <c r="K2195" t="s">
        <v>40</v>
      </c>
      <c r="L2195" s="33" t="s">
        <v>45</v>
      </c>
      <c r="M2195">
        <v>13</v>
      </c>
      <c r="N2195" s="33">
        <v>32</v>
      </c>
      <c r="O2195" s="49">
        <v>0.18</v>
      </c>
      <c r="P2195" s="56">
        <f t="shared" si="34"/>
        <v>74.88</v>
      </c>
      <c r="Q2195">
        <v>341.12</v>
      </c>
      <c r="R2195" s="58">
        <v>48</v>
      </c>
      <c r="S2195" s="31">
        <v>389.12</v>
      </c>
    </row>
    <row r="2196" spans="1:19" x14ac:dyDescent="0.35">
      <c r="A2196" s="52">
        <v>42531</v>
      </c>
      <c r="B2196" s="33" t="s">
        <v>4448</v>
      </c>
      <c r="C2196" t="s">
        <v>4449</v>
      </c>
      <c r="D2196" s="33" t="s">
        <v>24</v>
      </c>
      <c r="E2196" s="33" t="s">
        <v>106</v>
      </c>
      <c r="F2196" s="33" t="s">
        <v>27</v>
      </c>
      <c r="G2196" t="s">
        <v>12</v>
      </c>
      <c r="H2196" s="33" t="s">
        <v>32</v>
      </c>
      <c r="I2196" t="s">
        <v>45</v>
      </c>
      <c r="J2196" s="33" t="s">
        <v>37</v>
      </c>
      <c r="K2196" t="s">
        <v>41</v>
      </c>
      <c r="L2196" s="33" t="s">
        <v>44</v>
      </c>
      <c r="M2196">
        <v>89</v>
      </c>
      <c r="N2196" s="33">
        <v>25</v>
      </c>
      <c r="O2196" s="49">
        <v>0.11</v>
      </c>
      <c r="P2196" s="56">
        <f t="shared" si="34"/>
        <v>244.75</v>
      </c>
      <c r="Q2196">
        <v>1980.25</v>
      </c>
      <c r="R2196" s="58">
        <v>32</v>
      </c>
      <c r="S2196" s="31">
        <v>2012.25</v>
      </c>
    </row>
    <row r="2197" spans="1:19" x14ac:dyDescent="0.35">
      <c r="A2197" s="52">
        <v>42446</v>
      </c>
      <c r="B2197" s="33" t="s">
        <v>4450</v>
      </c>
      <c r="C2197" t="s">
        <v>4451</v>
      </c>
      <c r="D2197" s="33" t="s">
        <v>26</v>
      </c>
      <c r="E2197" s="33" t="s">
        <v>78</v>
      </c>
      <c r="F2197" s="33" t="s">
        <v>29</v>
      </c>
      <c r="G2197" t="s">
        <v>7</v>
      </c>
      <c r="H2197" s="33" t="s">
        <v>32</v>
      </c>
      <c r="I2197" t="s">
        <v>45</v>
      </c>
      <c r="J2197" s="33" t="s">
        <v>37</v>
      </c>
      <c r="K2197" t="s">
        <v>40</v>
      </c>
      <c r="L2197" s="33" t="s">
        <v>46</v>
      </c>
      <c r="M2197">
        <v>61</v>
      </c>
      <c r="N2197" s="33">
        <v>20</v>
      </c>
      <c r="O2197" s="49">
        <v>0.2</v>
      </c>
      <c r="P2197" s="56">
        <f t="shared" si="34"/>
        <v>244</v>
      </c>
      <c r="Q2197">
        <v>976</v>
      </c>
      <c r="R2197" s="58">
        <v>24</v>
      </c>
      <c r="S2197" s="31">
        <v>1000</v>
      </c>
    </row>
    <row r="2198" spans="1:19" x14ac:dyDescent="0.35">
      <c r="A2198" s="52">
        <v>44597</v>
      </c>
      <c r="B2198" s="33" t="s">
        <v>4452</v>
      </c>
      <c r="C2198" t="s">
        <v>4453</v>
      </c>
      <c r="D2198" s="33" t="s">
        <v>24</v>
      </c>
      <c r="E2198" s="33" t="s">
        <v>55</v>
      </c>
      <c r="F2198" s="33" t="s">
        <v>29</v>
      </c>
      <c r="G2198" t="s">
        <v>11</v>
      </c>
      <c r="H2198" s="33" t="s">
        <v>33</v>
      </c>
      <c r="I2198" t="s">
        <v>46</v>
      </c>
      <c r="J2198" s="33" t="s">
        <v>38</v>
      </c>
      <c r="K2198" t="s">
        <v>41</v>
      </c>
      <c r="L2198" s="33" t="s">
        <v>43</v>
      </c>
      <c r="M2198">
        <v>20</v>
      </c>
      <c r="N2198" s="33">
        <v>40</v>
      </c>
      <c r="O2198" s="49">
        <v>0.14000000000000001</v>
      </c>
      <c r="P2198" s="56">
        <f t="shared" si="34"/>
        <v>112.00000000000001</v>
      </c>
      <c r="Q2198">
        <v>688</v>
      </c>
      <c r="R2198" s="58">
        <v>28</v>
      </c>
      <c r="S2198" s="31">
        <v>716</v>
      </c>
    </row>
    <row r="2199" spans="1:19" x14ac:dyDescent="0.35">
      <c r="A2199" s="52">
        <v>42987</v>
      </c>
      <c r="B2199" s="33" t="s">
        <v>4454</v>
      </c>
      <c r="C2199" t="s">
        <v>4455</v>
      </c>
      <c r="D2199" s="33" t="s">
        <v>25</v>
      </c>
      <c r="E2199" s="33" t="s">
        <v>52</v>
      </c>
      <c r="F2199" s="33" t="s">
        <v>28</v>
      </c>
      <c r="G2199" t="s">
        <v>8</v>
      </c>
      <c r="H2199" s="33" t="s">
        <v>31</v>
      </c>
      <c r="I2199" t="s">
        <v>47</v>
      </c>
      <c r="J2199" s="33" t="s">
        <v>36</v>
      </c>
      <c r="K2199" t="s">
        <v>42</v>
      </c>
      <c r="L2199" s="33" t="s">
        <v>46</v>
      </c>
      <c r="M2199">
        <v>455</v>
      </c>
      <c r="N2199" s="33">
        <v>12</v>
      </c>
      <c r="O2199" s="49">
        <v>0.11</v>
      </c>
      <c r="P2199" s="56">
        <f t="shared" si="34"/>
        <v>600.6</v>
      </c>
      <c r="Q2199">
        <v>4859.3999999999996</v>
      </c>
      <c r="R2199" s="58">
        <v>49</v>
      </c>
      <c r="S2199" s="31">
        <v>4908.3999999999996</v>
      </c>
    </row>
    <row r="2200" spans="1:19" x14ac:dyDescent="0.35">
      <c r="A2200" s="52">
        <v>43262</v>
      </c>
      <c r="B2200" s="33" t="s">
        <v>4456</v>
      </c>
      <c r="C2200" t="s">
        <v>4457</v>
      </c>
      <c r="D2200" s="33" t="s">
        <v>26</v>
      </c>
      <c r="E2200" s="33" t="s">
        <v>115</v>
      </c>
      <c r="F2200" s="33" t="s">
        <v>27</v>
      </c>
      <c r="G2200" t="s">
        <v>8</v>
      </c>
      <c r="H2200" s="33" t="s">
        <v>32</v>
      </c>
      <c r="I2200" t="s">
        <v>46</v>
      </c>
      <c r="J2200" s="33" t="s">
        <v>34</v>
      </c>
      <c r="K2200" t="s">
        <v>40</v>
      </c>
      <c r="L2200" s="33" t="s">
        <v>46</v>
      </c>
      <c r="M2200">
        <v>292</v>
      </c>
      <c r="N2200" s="33">
        <v>4</v>
      </c>
      <c r="O2200" s="49">
        <v>0.08</v>
      </c>
      <c r="P2200" s="56">
        <f t="shared" si="34"/>
        <v>93.44</v>
      </c>
      <c r="Q2200">
        <v>1074.56</v>
      </c>
      <c r="R2200" s="58">
        <v>31</v>
      </c>
      <c r="S2200" s="31">
        <v>1105.56</v>
      </c>
    </row>
    <row r="2201" spans="1:19" x14ac:dyDescent="0.35">
      <c r="A2201" s="52">
        <v>42993</v>
      </c>
      <c r="B2201" s="33" t="s">
        <v>4458</v>
      </c>
      <c r="C2201" t="s">
        <v>4459</v>
      </c>
      <c r="D2201" s="33" t="s">
        <v>24</v>
      </c>
      <c r="E2201" s="33" t="s">
        <v>52</v>
      </c>
      <c r="F2201" s="33" t="s">
        <v>27</v>
      </c>
      <c r="G2201" t="s">
        <v>7</v>
      </c>
      <c r="H2201" s="33" t="s">
        <v>30</v>
      </c>
      <c r="I2201" t="s">
        <v>45</v>
      </c>
      <c r="J2201" s="33" t="s">
        <v>34</v>
      </c>
      <c r="K2201" t="s">
        <v>42</v>
      </c>
      <c r="L2201" s="33" t="s">
        <v>43</v>
      </c>
      <c r="M2201">
        <v>213</v>
      </c>
      <c r="N2201" s="33">
        <v>10</v>
      </c>
      <c r="O2201" s="49">
        <v>0.13</v>
      </c>
      <c r="P2201" s="56">
        <f t="shared" si="34"/>
        <v>276.90000000000003</v>
      </c>
      <c r="Q2201">
        <v>1853.1</v>
      </c>
      <c r="R2201" s="58">
        <v>28</v>
      </c>
      <c r="S2201" s="31">
        <v>1881.1</v>
      </c>
    </row>
    <row r="2202" spans="1:19" x14ac:dyDescent="0.35">
      <c r="A2202" s="52">
        <v>42493</v>
      </c>
      <c r="B2202" s="33" t="s">
        <v>4460</v>
      </c>
      <c r="C2202" t="s">
        <v>4461</v>
      </c>
      <c r="D2202" s="33" t="s">
        <v>25</v>
      </c>
      <c r="E2202" s="33" t="s">
        <v>85</v>
      </c>
      <c r="F2202" s="33" t="s">
        <v>28</v>
      </c>
      <c r="G2202" t="s">
        <v>11</v>
      </c>
      <c r="H2202" s="33" t="s">
        <v>32</v>
      </c>
      <c r="I2202" t="s">
        <v>48</v>
      </c>
      <c r="J2202" s="33" t="s">
        <v>34</v>
      </c>
      <c r="K2202" t="s">
        <v>41</v>
      </c>
      <c r="L2202" s="33" t="s">
        <v>46</v>
      </c>
      <c r="M2202">
        <v>296</v>
      </c>
      <c r="N2202" s="33">
        <v>10</v>
      </c>
      <c r="O2202" s="49">
        <v>0.19</v>
      </c>
      <c r="P2202" s="56">
        <f t="shared" si="34"/>
        <v>562.4</v>
      </c>
      <c r="Q2202">
        <v>2397.6000000000004</v>
      </c>
      <c r="R2202" s="58">
        <v>34</v>
      </c>
      <c r="S2202" s="31">
        <v>2431.6000000000004</v>
      </c>
    </row>
    <row r="2203" spans="1:19" x14ac:dyDescent="0.35">
      <c r="A2203" s="52">
        <v>43995</v>
      </c>
      <c r="B2203" s="33" t="s">
        <v>4462</v>
      </c>
      <c r="C2203" t="s">
        <v>4463</v>
      </c>
      <c r="D2203" s="33" t="s">
        <v>24</v>
      </c>
      <c r="E2203" s="33" t="s">
        <v>58</v>
      </c>
      <c r="F2203" s="33" t="s">
        <v>27</v>
      </c>
      <c r="G2203" t="s">
        <v>10</v>
      </c>
      <c r="H2203" s="33" t="s">
        <v>30</v>
      </c>
      <c r="I2203" t="s">
        <v>44</v>
      </c>
      <c r="J2203" s="33" t="s">
        <v>35</v>
      </c>
      <c r="K2203" t="s">
        <v>40</v>
      </c>
      <c r="L2203" s="33" t="s">
        <v>45</v>
      </c>
      <c r="M2203">
        <v>877</v>
      </c>
      <c r="N2203" s="33">
        <v>6</v>
      </c>
      <c r="O2203" s="49">
        <v>0.13</v>
      </c>
      <c r="P2203" s="56">
        <f t="shared" si="34"/>
        <v>684.06000000000006</v>
      </c>
      <c r="Q2203">
        <v>4577.9399999999996</v>
      </c>
      <c r="R2203" s="58">
        <v>21</v>
      </c>
      <c r="S2203" s="31">
        <v>4598.9399999999996</v>
      </c>
    </row>
    <row r="2204" spans="1:19" x14ac:dyDescent="0.35">
      <c r="A2204" s="52">
        <v>42214</v>
      </c>
      <c r="B2204" s="33" t="s">
        <v>4464</v>
      </c>
      <c r="C2204" t="s">
        <v>4465</v>
      </c>
      <c r="D2204" s="33" t="s">
        <v>25</v>
      </c>
      <c r="E2204" s="33" t="s">
        <v>73</v>
      </c>
      <c r="F2204" s="33" t="s">
        <v>27</v>
      </c>
      <c r="G2204" t="s">
        <v>6</v>
      </c>
      <c r="H2204" s="33" t="s">
        <v>32</v>
      </c>
      <c r="I2204" t="s">
        <v>46</v>
      </c>
      <c r="J2204" s="33" t="s">
        <v>34</v>
      </c>
      <c r="K2204" t="s">
        <v>41</v>
      </c>
      <c r="L2204" s="33" t="s">
        <v>45</v>
      </c>
      <c r="M2204">
        <v>239</v>
      </c>
      <c r="N2204" s="33">
        <v>8</v>
      </c>
      <c r="O2204" s="49">
        <v>0.17</v>
      </c>
      <c r="P2204" s="56">
        <f t="shared" si="34"/>
        <v>325.04000000000002</v>
      </c>
      <c r="Q2204">
        <v>1586.96</v>
      </c>
      <c r="R2204" s="58">
        <v>45</v>
      </c>
      <c r="S2204" s="31">
        <v>1631.96</v>
      </c>
    </row>
    <row r="2205" spans="1:19" x14ac:dyDescent="0.35">
      <c r="A2205" s="52">
        <v>43879</v>
      </c>
      <c r="B2205" s="33" t="s">
        <v>4466</v>
      </c>
      <c r="C2205" t="s">
        <v>4467</v>
      </c>
      <c r="D2205" s="33" t="s">
        <v>24</v>
      </c>
      <c r="E2205" s="33" t="s">
        <v>78</v>
      </c>
      <c r="F2205" s="33" t="s">
        <v>28</v>
      </c>
      <c r="G2205" t="s">
        <v>12</v>
      </c>
      <c r="H2205" s="33" t="s">
        <v>31</v>
      </c>
      <c r="I2205" t="s">
        <v>44</v>
      </c>
      <c r="J2205" s="33" t="s">
        <v>35</v>
      </c>
      <c r="K2205" t="s">
        <v>39</v>
      </c>
      <c r="L2205" s="33" t="s">
        <v>44</v>
      </c>
      <c r="M2205">
        <v>1020</v>
      </c>
      <c r="N2205" s="33">
        <v>4</v>
      </c>
      <c r="O2205" s="49">
        <v>0.12</v>
      </c>
      <c r="P2205" s="56">
        <f t="shared" si="34"/>
        <v>489.59999999999997</v>
      </c>
      <c r="Q2205">
        <v>3590.4</v>
      </c>
      <c r="R2205" s="58">
        <v>41</v>
      </c>
      <c r="S2205" s="31">
        <v>3631.4</v>
      </c>
    </row>
    <row r="2206" spans="1:19" x14ac:dyDescent="0.35">
      <c r="A2206" s="52">
        <v>42454</v>
      </c>
      <c r="B2206" s="33" t="s">
        <v>4468</v>
      </c>
      <c r="C2206" t="s">
        <v>4469</v>
      </c>
      <c r="D2206" s="33" t="s">
        <v>26</v>
      </c>
      <c r="E2206" s="33" t="s">
        <v>55</v>
      </c>
      <c r="F2206" s="33" t="s">
        <v>28</v>
      </c>
      <c r="G2206" t="s">
        <v>9</v>
      </c>
      <c r="H2206" s="33" t="s">
        <v>30</v>
      </c>
      <c r="I2206" t="s">
        <v>47</v>
      </c>
      <c r="J2206" s="33" t="s">
        <v>36</v>
      </c>
      <c r="K2206" t="s">
        <v>39</v>
      </c>
      <c r="L2206" s="33" t="s">
        <v>44</v>
      </c>
      <c r="M2206">
        <v>492</v>
      </c>
      <c r="N2206" s="33">
        <v>15</v>
      </c>
      <c r="O2206" s="49">
        <v>0.15</v>
      </c>
      <c r="P2206" s="56">
        <f t="shared" si="34"/>
        <v>1107</v>
      </c>
      <c r="Q2206">
        <v>6273</v>
      </c>
      <c r="R2206" s="58">
        <v>37</v>
      </c>
      <c r="S2206" s="31">
        <v>6310</v>
      </c>
    </row>
    <row r="2207" spans="1:19" x14ac:dyDescent="0.35">
      <c r="A2207" s="52">
        <v>42317</v>
      </c>
      <c r="B2207" s="33" t="s">
        <v>4470</v>
      </c>
      <c r="C2207" t="s">
        <v>4471</v>
      </c>
      <c r="D2207" s="33" t="s">
        <v>24</v>
      </c>
      <c r="E2207" s="33" t="s">
        <v>73</v>
      </c>
      <c r="F2207" s="33" t="s">
        <v>29</v>
      </c>
      <c r="G2207" t="s">
        <v>8</v>
      </c>
      <c r="H2207" s="33" t="s">
        <v>33</v>
      </c>
      <c r="I2207" t="s">
        <v>43</v>
      </c>
      <c r="J2207" s="33" t="s">
        <v>35</v>
      </c>
      <c r="K2207" t="s">
        <v>42</v>
      </c>
      <c r="L2207" s="33" t="s">
        <v>45</v>
      </c>
      <c r="M2207">
        <v>756</v>
      </c>
      <c r="N2207" s="33">
        <v>6</v>
      </c>
      <c r="O2207" s="49">
        <v>0.1</v>
      </c>
      <c r="P2207" s="56">
        <f t="shared" si="34"/>
        <v>453.60000000000008</v>
      </c>
      <c r="Q2207">
        <v>4082.4</v>
      </c>
      <c r="R2207" s="58">
        <v>30</v>
      </c>
      <c r="S2207" s="31">
        <v>4112.3999999999996</v>
      </c>
    </row>
    <row r="2208" spans="1:19" x14ac:dyDescent="0.35">
      <c r="A2208" s="52">
        <v>42843</v>
      </c>
      <c r="B2208" s="33" t="s">
        <v>4472</v>
      </c>
      <c r="C2208" t="s">
        <v>4473</v>
      </c>
      <c r="D2208" s="33" t="s">
        <v>26</v>
      </c>
      <c r="E2208" s="33" t="s">
        <v>52</v>
      </c>
      <c r="F2208" s="33" t="s">
        <v>28</v>
      </c>
      <c r="G2208" t="s">
        <v>9</v>
      </c>
      <c r="H2208" s="33" t="s">
        <v>32</v>
      </c>
      <c r="I2208" t="s">
        <v>43</v>
      </c>
      <c r="J2208" s="33" t="s">
        <v>35</v>
      </c>
      <c r="K2208" t="s">
        <v>39</v>
      </c>
      <c r="L2208" s="33" t="s">
        <v>44</v>
      </c>
      <c r="M2208">
        <v>967</v>
      </c>
      <c r="N2208" s="33">
        <v>8</v>
      </c>
      <c r="O2208" s="49">
        <v>0.08</v>
      </c>
      <c r="P2208" s="56">
        <f t="shared" si="34"/>
        <v>618.88</v>
      </c>
      <c r="Q2208">
        <v>7117.12</v>
      </c>
      <c r="R2208" s="58">
        <v>24</v>
      </c>
      <c r="S2208" s="31">
        <v>7141.12</v>
      </c>
    </row>
    <row r="2209" spans="1:19" x14ac:dyDescent="0.35">
      <c r="A2209" s="52">
        <v>43156</v>
      </c>
      <c r="B2209" s="33" t="s">
        <v>4474</v>
      </c>
      <c r="C2209" t="s">
        <v>4475</v>
      </c>
      <c r="D2209" s="33" t="s">
        <v>26</v>
      </c>
      <c r="E2209" s="33" t="s">
        <v>78</v>
      </c>
      <c r="F2209" s="33" t="s">
        <v>27</v>
      </c>
      <c r="G2209" t="s">
        <v>13</v>
      </c>
      <c r="H2209" s="33" t="s">
        <v>32</v>
      </c>
      <c r="I2209" t="s">
        <v>44</v>
      </c>
      <c r="J2209" s="33" t="s">
        <v>34</v>
      </c>
      <c r="K2209" t="s">
        <v>42</v>
      </c>
      <c r="L2209" s="33" t="s">
        <v>46</v>
      </c>
      <c r="M2209">
        <v>264</v>
      </c>
      <c r="N2209" s="33">
        <v>6</v>
      </c>
      <c r="O2209" s="49">
        <v>0.19</v>
      </c>
      <c r="P2209" s="56">
        <f t="shared" si="34"/>
        <v>300.96000000000004</v>
      </c>
      <c r="Q2209">
        <v>1283.0400000000002</v>
      </c>
      <c r="R2209" s="58">
        <v>40</v>
      </c>
      <c r="S2209" s="31">
        <v>1323.0400000000002</v>
      </c>
    </row>
    <row r="2210" spans="1:19" x14ac:dyDescent="0.35">
      <c r="A2210" s="52">
        <v>43078</v>
      </c>
      <c r="B2210" s="33" t="s">
        <v>4476</v>
      </c>
      <c r="C2210" t="s">
        <v>4477</v>
      </c>
      <c r="D2210" s="33" t="s">
        <v>24</v>
      </c>
      <c r="E2210" s="33" t="s">
        <v>78</v>
      </c>
      <c r="F2210" s="33" t="s">
        <v>28</v>
      </c>
      <c r="G2210" t="s">
        <v>6</v>
      </c>
      <c r="H2210" s="33" t="s">
        <v>32</v>
      </c>
      <c r="I2210" t="s">
        <v>43</v>
      </c>
      <c r="J2210" s="33" t="s">
        <v>35</v>
      </c>
      <c r="K2210" t="s">
        <v>42</v>
      </c>
      <c r="L2210" s="33" t="s">
        <v>44</v>
      </c>
      <c r="M2210">
        <v>1200</v>
      </c>
      <c r="N2210" s="33">
        <v>4</v>
      </c>
      <c r="O2210" s="49">
        <v>0.2</v>
      </c>
      <c r="P2210" s="56">
        <f t="shared" si="34"/>
        <v>960</v>
      </c>
      <c r="Q2210">
        <v>3840</v>
      </c>
      <c r="R2210" s="58">
        <v>42</v>
      </c>
      <c r="S2210" s="31">
        <v>3882</v>
      </c>
    </row>
    <row r="2211" spans="1:19" x14ac:dyDescent="0.35">
      <c r="A2211" s="52">
        <v>44435</v>
      </c>
      <c r="B2211" s="33" t="s">
        <v>4478</v>
      </c>
      <c r="C2211" t="s">
        <v>4479</v>
      </c>
      <c r="D2211" s="33" t="s">
        <v>25</v>
      </c>
      <c r="E2211" s="33" t="s">
        <v>58</v>
      </c>
      <c r="F2211" s="33" t="s">
        <v>27</v>
      </c>
      <c r="G2211" t="s">
        <v>13</v>
      </c>
      <c r="H2211" s="33" t="s">
        <v>31</v>
      </c>
      <c r="I2211" t="s">
        <v>44</v>
      </c>
      <c r="J2211" s="33" t="s">
        <v>34</v>
      </c>
      <c r="K2211" t="s">
        <v>40</v>
      </c>
      <c r="L2211" s="33" t="s">
        <v>45</v>
      </c>
      <c r="M2211">
        <v>278</v>
      </c>
      <c r="N2211" s="33">
        <v>10</v>
      </c>
      <c r="O2211" s="49">
        <v>0.17</v>
      </c>
      <c r="P2211" s="56">
        <f t="shared" si="34"/>
        <v>472.6</v>
      </c>
      <c r="Q2211">
        <v>2307.3999999999996</v>
      </c>
      <c r="R2211" s="58">
        <v>31</v>
      </c>
      <c r="S2211" s="31">
        <v>2338.3999999999996</v>
      </c>
    </row>
    <row r="2212" spans="1:19" x14ac:dyDescent="0.35">
      <c r="A2212" s="52">
        <v>43210</v>
      </c>
      <c r="B2212" s="33" t="s">
        <v>4480</v>
      </c>
      <c r="C2212" t="s">
        <v>4481</v>
      </c>
      <c r="D2212" s="33" t="s">
        <v>25</v>
      </c>
      <c r="E2212" s="33" t="s">
        <v>73</v>
      </c>
      <c r="F2212" s="33" t="s">
        <v>29</v>
      </c>
      <c r="G2212" t="s">
        <v>10</v>
      </c>
      <c r="H2212" s="33" t="s">
        <v>32</v>
      </c>
      <c r="I2212" t="s">
        <v>48</v>
      </c>
      <c r="J2212" s="33" t="s">
        <v>37</v>
      </c>
      <c r="K2212" t="s">
        <v>40</v>
      </c>
      <c r="L2212" s="33" t="s">
        <v>43</v>
      </c>
      <c r="M2212">
        <v>28</v>
      </c>
      <c r="N2212" s="33">
        <v>20</v>
      </c>
      <c r="O2212" s="49">
        <v>0.16</v>
      </c>
      <c r="P2212" s="56">
        <f t="shared" si="34"/>
        <v>89.600000000000009</v>
      </c>
      <c r="Q2212">
        <v>470.40000000000003</v>
      </c>
      <c r="R2212" s="58">
        <v>32</v>
      </c>
      <c r="S2212" s="31">
        <v>502.40000000000003</v>
      </c>
    </row>
    <row r="2213" spans="1:19" x14ac:dyDescent="0.35">
      <c r="A2213" s="52">
        <v>44158</v>
      </c>
      <c r="B2213" s="33" t="s">
        <v>4482</v>
      </c>
      <c r="C2213" t="s">
        <v>4483</v>
      </c>
      <c r="D2213" s="33" t="s">
        <v>24</v>
      </c>
      <c r="E2213" s="33" t="s">
        <v>55</v>
      </c>
      <c r="F2213" s="33" t="s">
        <v>28</v>
      </c>
      <c r="G2213" t="s">
        <v>10</v>
      </c>
      <c r="H2213" s="33" t="s">
        <v>30</v>
      </c>
      <c r="I2213" t="s">
        <v>46</v>
      </c>
      <c r="J2213" s="33" t="s">
        <v>36</v>
      </c>
      <c r="K2213" t="s">
        <v>39</v>
      </c>
      <c r="L2213" s="33" t="s">
        <v>45</v>
      </c>
      <c r="M2213">
        <v>377</v>
      </c>
      <c r="N2213" s="33">
        <v>12</v>
      </c>
      <c r="O2213" s="49">
        <v>0.2</v>
      </c>
      <c r="P2213" s="56">
        <f t="shared" si="34"/>
        <v>904.80000000000018</v>
      </c>
      <c r="Q2213">
        <v>3619.2000000000007</v>
      </c>
      <c r="R2213" s="58">
        <v>26</v>
      </c>
      <c r="S2213" s="31">
        <v>3645.2000000000007</v>
      </c>
    </row>
    <row r="2214" spans="1:19" x14ac:dyDescent="0.35">
      <c r="A2214" s="52">
        <v>42767</v>
      </c>
      <c r="B2214" s="33" t="s">
        <v>4484</v>
      </c>
      <c r="C2214" t="s">
        <v>4485</v>
      </c>
      <c r="D2214" s="33" t="s">
        <v>25</v>
      </c>
      <c r="E2214" s="33" t="s">
        <v>78</v>
      </c>
      <c r="F2214" s="33" t="s">
        <v>28</v>
      </c>
      <c r="G2214" t="s">
        <v>11</v>
      </c>
      <c r="H2214" s="33" t="s">
        <v>33</v>
      </c>
      <c r="I2214" t="s">
        <v>47</v>
      </c>
      <c r="J2214" s="33" t="s">
        <v>38</v>
      </c>
      <c r="K2214" t="s">
        <v>42</v>
      </c>
      <c r="L2214" s="33" t="s">
        <v>44</v>
      </c>
      <c r="M2214">
        <v>11</v>
      </c>
      <c r="N2214" s="33">
        <v>32</v>
      </c>
      <c r="O2214" s="49">
        <v>0.18</v>
      </c>
      <c r="P2214" s="56">
        <f t="shared" si="34"/>
        <v>63.36</v>
      </c>
      <c r="Q2214">
        <v>288.64000000000004</v>
      </c>
      <c r="R2214" s="58">
        <v>27</v>
      </c>
      <c r="S2214" s="31">
        <v>315.64000000000004</v>
      </c>
    </row>
    <row r="2215" spans="1:19" x14ac:dyDescent="0.35">
      <c r="A2215" s="52">
        <v>44341</v>
      </c>
      <c r="B2215" s="33" t="s">
        <v>4486</v>
      </c>
      <c r="C2215" t="s">
        <v>4487</v>
      </c>
      <c r="D2215" s="33" t="s">
        <v>26</v>
      </c>
      <c r="E2215" s="33" t="s">
        <v>68</v>
      </c>
      <c r="F2215" s="33" t="s">
        <v>29</v>
      </c>
      <c r="G2215" t="s">
        <v>9</v>
      </c>
      <c r="H2215" s="33" t="s">
        <v>30</v>
      </c>
      <c r="I2215" t="s">
        <v>44</v>
      </c>
      <c r="J2215" s="33" t="s">
        <v>36</v>
      </c>
      <c r="K2215" t="s">
        <v>40</v>
      </c>
      <c r="L2215" s="33" t="s">
        <v>43</v>
      </c>
      <c r="M2215">
        <v>386</v>
      </c>
      <c r="N2215" s="33">
        <v>15</v>
      </c>
      <c r="O2215" s="49">
        <v>0.12</v>
      </c>
      <c r="P2215" s="56">
        <f t="shared" si="34"/>
        <v>694.8</v>
      </c>
      <c r="Q2215">
        <v>5095.2</v>
      </c>
      <c r="R2215" s="58">
        <v>49</v>
      </c>
      <c r="S2215" s="31">
        <v>5144.2</v>
      </c>
    </row>
    <row r="2216" spans="1:19" x14ac:dyDescent="0.35">
      <c r="A2216" s="52">
        <v>43079</v>
      </c>
      <c r="B2216" s="33" t="s">
        <v>4488</v>
      </c>
      <c r="C2216" t="s">
        <v>4489</v>
      </c>
      <c r="D2216" s="33" t="s">
        <v>24</v>
      </c>
      <c r="E2216" s="33" t="s">
        <v>73</v>
      </c>
      <c r="F2216" s="33" t="s">
        <v>27</v>
      </c>
      <c r="G2216" t="s">
        <v>7</v>
      </c>
      <c r="H2216" s="33" t="s">
        <v>33</v>
      </c>
      <c r="I2216" t="s">
        <v>46</v>
      </c>
      <c r="J2216" s="33" t="s">
        <v>34</v>
      </c>
      <c r="K2216" t="s">
        <v>39</v>
      </c>
      <c r="L2216" s="33" t="s">
        <v>45</v>
      </c>
      <c r="M2216">
        <v>201</v>
      </c>
      <c r="N2216" s="33">
        <v>4</v>
      </c>
      <c r="O2216" s="49">
        <v>0.2</v>
      </c>
      <c r="P2216" s="56">
        <f t="shared" si="34"/>
        <v>160.80000000000001</v>
      </c>
      <c r="Q2216">
        <v>643.20000000000005</v>
      </c>
      <c r="R2216" s="58">
        <v>45</v>
      </c>
      <c r="S2216" s="31">
        <v>688.2</v>
      </c>
    </row>
    <row r="2217" spans="1:19" x14ac:dyDescent="0.35">
      <c r="A2217" s="52">
        <v>44442</v>
      </c>
      <c r="B2217" s="33" t="s">
        <v>4490</v>
      </c>
      <c r="C2217" t="s">
        <v>4491</v>
      </c>
      <c r="D2217" s="33" t="s">
        <v>24</v>
      </c>
      <c r="E2217" s="33" t="s">
        <v>55</v>
      </c>
      <c r="F2217" s="33" t="s">
        <v>27</v>
      </c>
      <c r="G2217" t="s">
        <v>13</v>
      </c>
      <c r="H2217" s="33" t="s">
        <v>33</v>
      </c>
      <c r="I2217" t="s">
        <v>47</v>
      </c>
      <c r="J2217" s="33" t="s">
        <v>36</v>
      </c>
      <c r="K2217" t="s">
        <v>42</v>
      </c>
      <c r="L2217" s="33" t="s">
        <v>46</v>
      </c>
      <c r="M2217">
        <v>320</v>
      </c>
      <c r="N2217" s="33">
        <v>12</v>
      </c>
      <c r="O2217" s="49">
        <v>0.11</v>
      </c>
      <c r="P2217" s="56">
        <f t="shared" si="34"/>
        <v>422.40000000000003</v>
      </c>
      <c r="Q2217">
        <v>3417.6</v>
      </c>
      <c r="R2217" s="58">
        <v>34</v>
      </c>
      <c r="S2217" s="31">
        <v>3451.6</v>
      </c>
    </row>
    <row r="2218" spans="1:19" x14ac:dyDescent="0.35">
      <c r="A2218" s="52">
        <v>42775</v>
      </c>
      <c r="B2218" s="33" t="s">
        <v>4492</v>
      </c>
      <c r="C2218" t="s">
        <v>4493</v>
      </c>
      <c r="D2218" s="33" t="s">
        <v>25</v>
      </c>
      <c r="E2218" s="33" t="s">
        <v>78</v>
      </c>
      <c r="F2218" s="33" t="s">
        <v>28</v>
      </c>
      <c r="G2218" t="s">
        <v>7</v>
      </c>
      <c r="H2218" s="33" t="s">
        <v>33</v>
      </c>
      <c r="I2218" t="s">
        <v>45</v>
      </c>
      <c r="J2218" s="33" t="s">
        <v>35</v>
      </c>
      <c r="K2218" t="s">
        <v>42</v>
      </c>
      <c r="L2218" s="33" t="s">
        <v>45</v>
      </c>
      <c r="M2218">
        <v>816</v>
      </c>
      <c r="N2218" s="33">
        <v>8</v>
      </c>
      <c r="O2218" s="49">
        <v>0.2</v>
      </c>
      <c r="P2218" s="56">
        <f t="shared" si="34"/>
        <v>1305.6000000000001</v>
      </c>
      <c r="Q2218">
        <v>5222.4000000000005</v>
      </c>
      <c r="R2218" s="58">
        <v>36</v>
      </c>
      <c r="S2218" s="31">
        <v>5258.4000000000005</v>
      </c>
    </row>
    <row r="2219" spans="1:19" x14ac:dyDescent="0.35">
      <c r="A2219" s="52">
        <v>42751</v>
      </c>
      <c r="B2219" s="33" t="s">
        <v>4494</v>
      </c>
      <c r="C2219" t="s">
        <v>4495</v>
      </c>
      <c r="D2219" s="33" t="s">
        <v>25</v>
      </c>
      <c r="E2219" s="33" t="s">
        <v>68</v>
      </c>
      <c r="F2219" s="33" t="s">
        <v>29</v>
      </c>
      <c r="G2219" t="s">
        <v>9</v>
      </c>
      <c r="H2219" s="33" t="s">
        <v>31</v>
      </c>
      <c r="I2219" t="s">
        <v>45</v>
      </c>
      <c r="J2219" s="33" t="s">
        <v>38</v>
      </c>
      <c r="K2219" t="s">
        <v>39</v>
      </c>
      <c r="L2219" s="33" t="s">
        <v>46</v>
      </c>
      <c r="M2219">
        <v>13</v>
      </c>
      <c r="N2219" s="33">
        <v>16</v>
      </c>
      <c r="O2219" s="49">
        <v>0.1</v>
      </c>
      <c r="P2219" s="56">
        <f t="shared" si="34"/>
        <v>20.8</v>
      </c>
      <c r="Q2219">
        <v>187.20000000000002</v>
      </c>
      <c r="R2219" s="58">
        <v>20</v>
      </c>
      <c r="S2219" s="31">
        <v>207.20000000000002</v>
      </c>
    </row>
    <row r="2220" spans="1:19" x14ac:dyDescent="0.35">
      <c r="A2220" s="52">
        <v>44034</v>
      </c>
      <c r="B2220" s="33" t="s">
        <v>4496</v>
      </c>
      <c r="C2220" t="s">
        <v>4497</v>
      </c>
      <c r="D2220" s="33" t="s">
        <v>26</v>
      </c>
      <c r="E2220" s="33" t="s">
        <v>115</v>
      </c>
      <c r="F2220" s="33" t="s">
        <v>28</v>
      </c>
      <c r="G2220" t="s">
        <v>6</v>
      </c>
      <c r="H2220" s="33" t="s">
        <v>32</v>
      </c>
      <c r="I2220" t="s">
        <v>44</v>
      </c>
      <c r="J2220" s="33" t="s">
        <v>34</v>
      </c>
      <c r="K2220" t="s">
        <v>41</v>
      </c>
      <c r="L2220" s="33" t="s">
        <v>46</v>
      </c>
      <c r="M2220">
        <v>249</v>
      </c>
      <c r="N2220" s="33">
        <v>6</v>
      </c>
      <c r="O2220" s="49">
        <v>0.13</v>
      </c>
      <c r="P2220" s="56">
        <f t="shared" si="34"/>
        <v>194.22</v>
      </c>
      <c r="Q2220">
        <v>1299.78</v>
      </c>
      <c r="R2220" s="58">
        <v>35</v>
      </c>
      <c r="S2220" s="31">
        <v>1334.78</v>
      </c>
    </row>
    <row r="2221" spans="1:19" x14ac:dyDescent="0.35">
      <c r="A2221" s="52">
        <v>44199</v>
      </c>
      <c r="B2221" s="33" t="s">
        <v>4498</v>
      </c>
      <c r="C2221" t="s">
        <v>4499</v>
      </c>
      <c r="D2221" s="33" t="s">
        <v>26</v>
      </c>
      <c r="E2221" s="33" t="s">
        <v>58</v>
      </c>
      <c r="F2221" s="33" t="s">
        <v>28</v>
      </c>
      <c r="G2221" t="s">
        <v>6</v>
      </c>
      <c r="H2221" s="33" t="s">
        <v>31</v>
      </c>
      <c r="I2221" t="s">
        <v>43</v>
      </c>
      <c r="J2221" s="33" t="s">
        <v>35</v>
      </c>
      <c r="K2221" t="s">
        <v>42</v>
      </c>
      <c r="L2221" s="33" t="s">
        <v>46</v>
      </c>
      <c r="M2221">
        <v>967</v>
      </c>
      <c r="N2221" s="33">
        <v>6</v>
      </c>
      <c r="O2221" s="49">
        <v>0.15</v>
      </c>
      <c r="P2221" s="56">
        <f t="shared" si="34"/>
        <v>870.3</v>
      </c>
      <c r="Q2221">
        <v>4931.7</v>
      </c>
      <c r="R2221" s="58">
        <v>25</v>
      </c>
      <c r="S2221" s="31">
        <v>4956.7</v>
      </c>
    </row>
    <row r="2222" spans="1:19" x14ac:dyDescent="0.35">
      <c r="A2222" s="52">
        <v>43415</v>
      </c>
      <c r="B2222" s="33" t="s">
        <v>4500</v>
      </c>
      <c r="C2222" t="s">
        <v>4501</v>
      </c>
      <c r="D2222" s="33" t="s">
        <v>26</v>
      </c>
      <c r="E2222" s="33" t="s">
        <v>106</v>
      </c>
      <c r="F2222" s="33" t="s">
        <v>29</v>
      </c>
      <c r="G2222" t="s">
        <v>7</v>
      </c>
      <c r="H2222" s="33" t="s">
        <v>31</v>
      </c>
      <c r="I2222" t="s">
        <v>47</v>
      </c>
      <c r="J2222" s="33" t="s">
        <v>34</v>
      </c>
      <c r="K2222" t="s">
        <v>41</v>
      </c>
      <c r="L2222" s="33" t="s">
        <v>45</v>
      </c>
      <c r="M2222">
        <v>228</v>
      </c>
      <c r="N2222" s="33">
        <v>6</v>
      </c>
      <c r="O2222" s="49">
        <v>0.12</v>
      </c>
      <c r="P2222" s="56">
        <f t="shared" si="34"/>
        <v>164.16</v>
      </c>
      <c r="Q2222">
        <v>1203.8400000000001</v>
      </c>
      <c r="R2222" s="58">
        <v>34</v>
      </c>
      <c r="S2222" s="31">
        <v>1237.8400000000001</v>
      </c>
    </row>
    <row r="2223" spans="1:19" x14ac:dyDescent="0.35">
      <c r="A2223" s="52">
        <v>44286</v>
      </c>
      <c r="B2223" s="33" t="s">
        <v>4502</v>
      </c>
      <c r="C2223" t="s">
        <v>4503</v>
      </c>
      <c r="D2223" s="33" t="s">
        <v>26</v>
      </c>
      <c r="E2223" s="33" t="s">
        <v>78</v>
      </c>
      <c r="F2223" s="33" t="s">
        <v>28</v>
      </c>
      <c r="G2223" t="s">
        <v>8</v>
      </c>
      <c r="H2223" s="33" t="s">
        <v>33</v>
      </c>
      <c r="I2223" t="s">
        <v>46</v>
      </c>
      <c r="J2223" s="33" t="s">
        <v>36</v>
      </c>
      <c r="K2223" t="s">
        <v>41</v>
      </c>
      <c r="L2223" s="33" t="s">
        <v>46</v>
      </c>
      <c r="M2223">
        <v>363</v>
      </c>
      <c r="N2223" s="33">
        <v>15</v>
      </c>
      <c r="O2223" s="49">
        <v>0.1</v>
      </c>
      <c r="P2223" s="56">
        <f t="shared" si="34"/>
        <v>544.5</v>
      </c>
      <c r="Q2223">
        <v>4900.5</v>
      </c>
      <c r="R2223" s="58">
        <v>43</v>
      </c>
      <c r="S2223" s="31">
        <v>4943.5</v>
      </c>
    </row>
    <row r="2224" spans="1:19" x14ac:dyDescent="0.35">
      <c r="A2224" s="52">
        <v>43767</v>
      </c>
      <c r="B2224" s="33" t="s">
        <v>4504</v>
      </c>
      <c r="C2224" t="s">
        <v>4505</v>
      </c>
      <c r="D2224" s="33" t="s">
        <v>26</v>
      </c>
      <c r="E2224" s="33" t="s">
        <v>106</v>
      </c>
      <c r="F2224" s="33" t="s">
        <v>29</v>
      </c>
      <c r="G2224" t="s">
        <v>8</v>
      </c>
      <c r="H2224" s="33" t="s">
        <v>31</v>
      </c>
      <c r="I2224" t="s">
        <v>48</v>
      </c>
      <c r="J2224" s="33" t="s">
        <v>34</v>
      </c>
      <c r="K2224" t="s">
        <v>39</v>
      </c>
      <c r="L2224" s="33" t="s">
        <v>43</v>
      </c>
      <c r="M2224">
        <v>298</v>
      </c>
      <c r="N2224" s="33">
        <v>10</v>
      </c>
      <c r="O2224" s="49">
        <v>0.19</v>
      </c>
      <c r="P2224" s="56">
        <f t="shared" si="34"/>
        <v>566.19999999999993</v>
      </c>
      <c r="Q2224">
        <v>2413.8000000000006</v>
      </c>
      <c r="R2224" s="58">
        <v>46</v>
      </c>
      <c r="S2224" s="31">
        <v>2459.8000000000006</v>
      </c>
    </row>
    <row r="2225" spans="1:19" x14ac:dyDescent="0.35">
      <c r="A2225" s="52">
        <v>44470</v>
      </c>
      <c r="B2225" s="33" t="s">
        <v>4506</v>
      </c>
      <c r="C2225" t="s">
        <v>4507</v>
      </c>
      <c r="D2225" s="33" t="s">
        <v>24</v>
      </c>
      <c r="E2225" s="33" t="s">
        <v>78</v>
      </c>
      <c r="F2225" s="33" t="s">
        <v>29</v>
      </c>
      <c r="G2225" t="s">
        <v>7</v>
      </c>
      <c r="H2225" s="33" t="s">
        <v>33</v>
      </c>
      <c r="I2225" t="s">
        <v>44</v>
      </c>
      <c r="J2225" s="33" t="s">
        <v>36</v>
      </c>
      <c r="K2225" t="s">
        <v>40</v>
      </c>
      <c r="L2225" s="33" t="s">
        <v>44</v>
      </c>
      <c r="M2225">
        <v>392</v>
      </c>
      <c r="N2225" s="33">
        <v>12</v>
      </c>
      <c r="O2225" s="49">
        <v>0.19</v>
      </c>
      <c r="P2225" s="56">
        <f t="shared" si="34"/>
        <v>893.7600000000001</v>
      </c>
      <c r="Q2225">
        <v>3810.2400000000002</v>
      </c>
      <c r="R2225" s="58">
        <v>31</v>
      </c>
      <c r="S2225" s="31">
        <v>3841.2400000000002</v>
      </c>
    </row>
    <row r="2226" spans="1:19" x14ac:dyDescent="0.35">
      <c r="A2226" s="52">
        <v>42109</v>
      </c>
      <c r="B2226" s="33" t="s">
        <v>4508</v>
      </c>
      <c r="C2226" t="s">
        <v>4509</v>
      </c>
      <c r="D2226" s="33" t="s">
        <v>26</v>
      </c>
      <c r="E2226" s="33" t="s">
        <v>55</v>
      </c>
      <c r="F2226" s="33" t="s">
        <v>27</v>
      </c>
      <c r="G2226" t="s">
        <v>8</v>
      </c>
      <c r="H2226" s="33" t="s">
        <v>32</v>
      </c>
      <c r="I2226" t="s">
        <v>45</v>
      </c>
      <c r="J2226" s="33" t="s">
        <v>38</v>
      </c>
      <c r="K2226" t="s">
        <v>40</v>
      </c>
      <c r="L2226" s="33" t="s">
        <v>43</v>
      </c>
      <c r="M2226">
        <v>17</v>
      </c>
      <c r="N2226" s="33">
        <v>24</v>
      </c>
      <c r="O2226" s="49">
        <v>0.08</v>
      </c>
      <c r="P2226" s="56">
        <f t="shared" si="34"/>
        <v>32.64</v>
      </c>
      <c r="Q2226">
        <v>375.36</v>
      </c>
      <c r="R2226" s="58">
        <v>47</v>
      </c>
      <c r="S2226" s="31">
        <v>422.36</v>
      </c>
    </row>
    <row r="2227" spans="1:19" x14ac:dyDescent="0.35">
      <c r="A2227" s="52">
        <v>42326</v>
      </c>
      <c r="B2227" s="33" t="s">
        <v>4510</v>
      </c>
      <c r="C2227" t="s">
        <v>4511</v>
      </c>
      <c r="D2227" s="33" t="s">
        <v>24</v>
      </c>
      <c r="E2227" s="33" t="s">
        <v>78</v>
      </c>
      <c r="F2227" s="33" t="s">
        <v>27</v>
      </c>
      <c r="G2227" t="s">
        <v>13</v>
      </c>
      <c r="H2227" s="33" t="s">
        <v>31</v>
      </c>
      <c r="I2227" t="s">
        <v>45</v>
      </c>
      <c r="J2227" s="33" t="s">
        <v>35</v>
      </c>
      <c r="K2227" t="s">
        <v>42</v>
      </c>
      <c r="L2227" s="33" t="s">
        <v>45</v>
      </c>
      <c r="M2227">
        <v>1033</v>
      </c>
      <c r="N2227" s="33">
        <v>10</v>
      </c>
      <c r="O2227" s="49">
        <v>0.16</v>
      </c>
      <c r="P2227" s="56">
        <f t="shared" si="34"/>
        <v>1652.8000000000002</v>
      </c>
      <c r="Q2227">
        <v>8677.2000000000007</v>
      </c>
      <c r="R2227" s="58">
        <v>27</v>
      </c>
      <c r="S2227" s="31">
        <v>8704.2000000000007</v>
      </c>
    </row>
    <row r="2228" spans="1:19" x14ac:dyDescent="0.35">
      <c r="A2228" s="52">
        <v>43556</v>
      </c>
      <c r="B2228" s="33" t="s">
        <v>4512</v>
      </c>
      <c r="C2228" t="s">
        <v>4513</v>
      </c>
      <c r="D2228" s="33" t="s">
        <v>24</v>
      </c>
      <c r="E2228" s="33" t="s">
        <v>52</v>
      </c>
      <c r="F2228" s="33" t="s">
        <v>28</v>
      </c>
      <c r="G2228" t="s">
        <v>6</v>
      </c>
      <c r="H2228" s="33" t="s">
        <v>30</v>
      </c>
      <c r="I2228" t="s">
        <v>46</v>
      </c>
      <c r="J2228" s="33" t="s">
        <v>36</v>
      </c>
      <c r="K2228" t="s">
        <v>42</v>
      </c>
      <c r="L2228" s="33" t="s">
        <v>44</v>
      </c>
      <c r="M2228">
        <v>266</v>
      </c>
      <c r="N2228" s="33">
        <v>12</v>
      </c>
      <c r="O2228" s="49">
        <v>0.15</v>
      </c>
      <c r="P2228" s="56">
        <f t="shared" si="34"/>
        <v>478.79999999999995</v>
      </c>
      <c r="Q2228">
        <v>2713.2</v>
      </c>
      <c r="R2228" s="58">
        <v>46</v>
      </c>
      <c r="S2228" s="31">
        <v>2759.2</v>
      </c>
    </row>
    <row r="2229" spans="1:19" x14ac:dyDescent="0.35">
      <c r="A2229" s="52">
        <v>43312</v>
      </c>
      <c r="B2229" s="33" t="s">
        <v>4514</v>
      </c>
      <c r="C2229" t="s">
        <v>4515</v>
      </c>
      <c r="D2229" s="33" t="s">
        <v>24</v>
      </c>
      <c r="E2229" s="33" t="s">
        <v>73</v>
      </c>
      <c r="F2229" s="33" t="s">
        <v>29</v>
      </c>
      <c r="G2229" t="s">
        <v>12</v>
      </c>
      <c r="H2229" s="33" t="s">
        <v>32</v>
      </c>
      <c r="I2229" t="s">
        <v>43</v>
      </c>
      <c r="J2229" s="33" t="s">
        <v>37</v>
      </c>
      <c r="K2229" t="s">
        <v>40</v>
      </c>
      <c r="L2229" s="33" t="s">
        <v>43</v>
      </c>
      <c r="M2229">
        <v>95</v>
      </c>
      <c r="N2229" s="33">
        <v>10</v>
      </c>
      <c r="O2229" s="49">
        <v>0.17</v>
      </c>
      <c r="P2229" s="56">
        <f t="shared" si="34"/>
        <v>161.50000000000003</v>
      </c>
      <c r="Q2229">
        <v>788.49999999999989</v>
      </c>
      <c r="R2229" s="58">
        <v>46</v>
      </c>
      <c r="S2229" s="31">
        <v>834.49999999999989</v>
      </c>
    </row>
    <row r="2230" spans="1:19" x14ac:dyDescent="0.35">
      <c r="A2230" s="52">
        <v>43080</v>
      </c>
      <c r="B2230" s="33" t="s">
        <v>4516</v>
      </c>
      <c r="C2230" t="s">
        <v>4517</v>
      </c>
      <c r="D2230" s="33" t="s">
        <v>26</v>
      </c>
      <c r="E2230" s="33" t="s">
        <v>52</v>
      </c>
      <c r="F2230" s="33" t="s">
        <v>28</v>
      </c>
      <c r="G2230" t="s">
        <v>11</v>
      </c>
      <c r="H2230" s="33" t="s">
        <v>30</v>
      </c>
      <c r="I2230" t="s">
        <v>45</v>
      </c>
      <c r="J2230" s="33" t="s">
        <v>38</v>
      </c>
      <c r="K2230" t="s">
        <v>40</v>
      </c>
      <c r="L2230" s="33" t="s">
        <v>46</v>
      </c>
      <c r="M2230">
        <v>20</v>
      </c>
      <c r="N2230" s="33">
        <v>16</v>
      </c>
      <c r="O2230" s="49">
        <v>0.15</v>
      </c>
      <c r="P2230" s="56">
        <f t="shared" si="34"/>
        <v>48</v>
      </c>
      <c r="Q2230">
        <v>272</v>
      </c>
      <c r="R2230" s="58">
        <v>41</v>
      </c>
      <c r="S2230" s="31">
        <v>313</v>
      </c>
    </row>
    <row r="2231" spans="1:19" x14ac:dyDescent="0.35">
      <c r="A2231" s="52">
        <v>44317</v>
      </c>
      <c r="B2231" s="33" t="s">
        <v>4518</v>
      </c>
      <c r="C2231" t="s">
        <v>4519</v>
      </c>
      <c r="D2231" s="33" t="s">
        <v>24</v>
      </c>
      <c r="E2231" s="33" t="s">
        <v>106</v>
      </c>
      <c r="F2231" s="33" t="s">
        <v>27</v>
      </c>
      <c r="G2231" t="s">
        <v>13</v>
      </c>
      <c r="H2231" s="33" t="s">
        <v>31</v>
      </c>
      <c r="I2231" t="s">
        <v>45</v>
      </c>
      <c r="J2231" s="33" t="s">
        <v>38</v>
      </c>
      <c r="K2231" t="s">
        <v>41</v>
      </c>
      <c r="L2231" s="33" t="s">
        <v>44</v>
      </c>
      <c r="M2231">
        <v>16</v>
      </c>
      <c r="N2231" s="33">
        <v>32</v>
      </c>
      <c r="O2231" s="49">
        <v>0.08</v>
      </c>
      <c r="P2231" s="56">
        <f t="shared" si="34"/>
        <v>40.96</v>
      </c>
      <c r="Q2231">
        <v>471.04</v>
      </c>
      <c r="R2231" s="58">
        <v>35</v>
      </c>
      <c r="S2231" s="31">
        <v>506.04</v>
      </c>
    </row>
    <row r="2232" spans="1:19" x14ac:dyDescent="0.35">
      <c r="A2232" s="52">
        <v>44442</v>
      </c>
      <c r="B2232" s="33" t="s">
        <v>4520</v>
      </c>
      <c r="C2232" t="s">
        <v>4521</v>
      </c>
      <c r="D2232" s="33" t="s">
        <v>25</v>
      </c>
      <c r="E2232" s="33" t="s">
        <v>58</v>
      </c>
      <c r="F2232" s="33" t="s">
        <v>27</v>
      </c>
      <c r="G2232" t="s">
        <v>11</v>
      </c>
      <c r="H2232" s="33" t="s">
        <v>33</v>
      </c>
      <c r="I2232" t="s">
        <v>45</v>
      </c>
      <c r="J2232" s="33" t="s">
        <v>38</v>
      </c>
      <c r="K2232" t="s">
        <v>42</v>
      </c>
      <c r="L2232" s="33" t="s">
        <v>43</v>
      </c>
      <c r="M2232">
        <v>11</v>
      </c>
      <c r="N2232" s="33">
        <v>40</v>
      </c>
      <c r="O2232" s="49">
        <v>0.19</v>
      </c>
      <c r="P2232" s="56">
        <f t="shared" si="34"/>
        <v>83.6</v>
      </c>
      <c r="Q2232">
        <v>356.40000000000009</v>
      </c>
      <c r="R2232" s="58">
        <v>42</v>
      </c>
      <c r="S2232" s="31">
        <v>398.40000000000009</v>
      </c>
    </row>
    <row r="2233" spans="1:19" x14ac:dyDescent="0.35">
      <c r="A2233" s="52">
        <v>43061</v>
      </c>
      <c r="B2233" s="33" t="s">
        <v>4522</v>
      </c>
      <c r="C2233" t="s">
        <v>4523</v>
      </c>
      <c r="D2233" s="33" t="s">
        <v>26</v>
      </c>
      <c r="E2233" s="33" t="s">
        <v>115</v>
      </c>
      <c r="F2233" s="33" t="s">
        <v>29</v>
      </c>
      <c r="G2233" t="s">
        <v>8</v>
      </c>
      <c r="H2233" s="33" t="s">
        <v>30</v>
      </c>
      <c r="I2233" t="s">
        <v>48</v>
      </c>
      <c r="J2233" s="33" t="s">
        <v>38</v>
      </c>
      <c r="K2233" t="s">
        <v>40</v>
      </c>
      <c r="L2233" s="33" t="s">
        <v>45</v>
      </c>
      <c r="M2233">
        <v>16</v>
      </c>
      <c r="N2233" s="33">
        <v>40</v>
      </c>
      <c r="O2233" s="49">
        <v>0.16</v>
      </c>
      <c r="P2233" s="56">
        <f t="shared" si="34"/>
        <v>102.4</v>
      </c>
      <c r="Q2233">
        <v>537.6</v>
      </c>
      <c r="R2233" s="58">
        <v>30</v>
      </c>
      <c r="S2233" s="31">
        <v>567.6</v>
      </c>
    </row>
    <row r="2234" spans="1:19" x14ac:dyDescent="0.35">
      <c r="A2234" s="52">
        <v>42928</v>
      </c>
      <c r="B2234" s="33" t="s">
        <v>4524</v>
      </c>
      <c r="C2234" t="s">
        <v>4525</v>
      </c>
      <c r="D2234" s="33" t="s">
        <v>26</v>
      </c>
      <c r="E2234" s="33" t="s">
        <v>52</v>
      </c>
      <c r="F2234" s="33" t="s">
        <v>28</v>
      </c>
      <c r="G2234" t="s">
        <v>8</v>
      </c>
      <c r="H2234" s="33" t="s">
        <v>31</v>
      </c>
      <c r="I2234" t="s">
        <v>43</v>
      </c>
      <c r="J2234" s="33" t="s">
        <v>35</v>
      </c>
      <c r="K2234" t="s">
        <v>40</v>
      </c>
      <c r="L2234" s="33" t="s">
        <v>45</v>
      </c>
      <c r="M2234">
        <v>831</v>
      </c>
      <c r="N2234" s="33">
        <v>4</v>
      </c>
      <c r="O2234" s="49">
        <v>0.11</v>
      </c>
      <c r="P2234" s="56">
        <f t="shared" si="34"/>
        <v>365.64</v>
      </c>
      <c r="Q2234">
        <v>2958.36</v>
      </c>
      <c r="R2234" s="58">
        <v>30</v>
      </c>
      <c r="S2234" s="31">
        <v>2988.36</v>
      </c>
    </row>
    <row r="2235" spans="1:19" x14ac:dyDescent="0.35">
      <c r="A2235" s="52">
        <v>43954</v>
      </c>
      <c r="B2235" s="33" t="s">
        <v>4526</v>
      </c>
      <c r="C2235" t="s">
        <v>4527</v>
      </c>
      <c r="D2235" s="33" t="s">
        <v>24</v>
      </c>
      <c r="E2235" s="33" t="s">
        <v>58</v>
      </c>
      <c r="F2235" s="33" t="s">
        <v>29</v>
      </c>
      <c r="G2235" t="s">
        <v>11</v>
      </c>
      <c r="H2235" s="33" t="s">
        <v>33</v>
      </c>
      <c r="I2235" t="s">
        <v>43</v>
      </c>
      <c r="J2235" s="33" t="s">
        <v>34</v>
      </c>
      <c r="K2235" t="s">
        <v>40</v>
      </c>
      <c r="L2235" s="33" t="s">
        <v>44</v>
      </c>
      <c r="M2235">
        <v>218</v>
      </c>
      <c r="N2235" s="33">
        <v>10</v>
      </c>
      <c r="O2235" s="49">
        <v>0.09</v>
      </c>
      <c r="P2235" s="56">
        <f t="shared" si="34"/>
        <v>196.2</v>
      </c>
      <c r="Q2235">
        <v>1983.8</v>
      </c>
      <c r="R2235" s="58">
        <v>39</v>
      </c>
      <c r="S2235" s="31">
        <v>2022.8</v>
      </c>
    </row>
    <row r="2236" spans="1:19" x14ac:dyDescent="0.35">
      <c r="A2236" s="52">
        <v>44106</v>
      </c>
      <c r="B2236" s="33" t="s">
        <v>4528</v>
      </c>
      <c r="C2236" t="s">
        <v>4529</v>
      </c>
      <c r="D2236" s="33" t="s">
        <v>26</v>
      </c>
      <c r="E2236" s="33" t="s">
        <v>63</v>
      </c>
      <c r="F2236" s="33" t="s">
        <v>29</v>
      </c>
      <c r="G2236" t="s">
        <v>12</v>
      </c>
      <c r="H2236" s="33" t="s">
        <v>32</v>
      </c>
      <c r="I2236" t="s">
        <v>47</v>
      </c>
      <c r="J2236" s="33" t="s">
        <v>34</v>
      </c>
      <c r="K2236" t="s">
        <v>41</v>
      </c>
      <c r="L2236" s="33" t="s">
        <v>44</v>
      </c>
      <c r="M2236">
        <v>296</v>
      </c>
      <c r="N2236" s="33">
        <v>6</v>
      </c>
      <c r="O2236" s="49">
        <v>0.11</v>
      </c>
      <c r="P2236" s="56">
        <f t="shared" si="34"/>
        <v>195.36</v>
      </c>
      <c r="Q2236">
        <v>1580.6399999999999</v>
      </c>
      <c r="R2236" s="58">
        <v>50</v>
      </c>
      <c r="S2236" s="31">
        <v>1630.6399999999999</v>
      </c>
    </row>
    <row r="2237" spans="1:19" x14ac:dyDescent="0.35">
      <c r="A2237" s="52">
        <v>43579</v>
      </c>
      <c r="B2237" s="33" t="s">
        <v>4530</v>
      </c>
      <c r="C2237" t="s">
        <v>4531</v>
      </c>
      <c r="D2237" s="33" t="s">
        <v>24</v>
      </c>
      <c r="E2237" s="33" t="s">
        <v>73</v>
      </c>
      <c r="F2237" s="33" t="s">
        <v>27</v>
      </c>
      <c r="G2237" t="s">
        <v>12</v>
      </c>
      <c r="H2237" s="33" t="s">
        <v>30</v>
      </c>
      <c r="I2237" t="s">
        <v>44</v>
      </c>
      <c r="J2237" s="33" t="s">
        <v>34</v>
      </c>
      <c r="K2237" t="s">
        <v>40</v>
      </c>
      <c r="L2237" s="33" t="s">
        <v>43</v>
      </c>
      <c r="M2237">
        <v>209</v>
      </c>
      <c r="N2237" s="33">
        <v>4</v>
      </c>
      <c r="O2237" s="49">
        <v>0.11</v>
      </c>
      <c r="P2237" s="56">
        <f t="shared" si="34"/>
        <v>91.96</v>
      </c>
      <c r="Q2237">
        <v>744.04</v>
      </c>
      <c r="R2237" s="58">
        <v>43</v>
      </c>
      <c r="S2237" s="31">
        <v>787.04</v>
      </c>
    </row>
    <row r="2238" spans="1:19" x14ac:dyDescent="0.35">
      <c r="A2238" s="52">
        <v>44028</v>
      </c>
      <c r="B2238" s="33" t="s">
        <v>4532</v>
      </c>
      <c r="C2238" t="s">
        <v>4533</v>
      </c>
      <c r="D2238" s="33" t="s">
        <v>24</v>
      </c>
      <c r="E2238" s="33" t="s">
        <v>68</v>
      </c>
      <c r="F2238" s="33" t="s">
        <v>29</v>
      </c>
      <c r="G2238" t="s">
        <v>8</v>
      </c>
      <c r="H2238" s="33" t="s">
        <v>31</v>
      </c>
      <c r="I2238" t="s">
        <v>43</v>
      </c>
      <c r="J2238" s="33" t="s">
        <v>38</v>
      </c>
      <c r="K2238" t="s">
        <v>39</v>
      </c>
      <c r="L2238" s="33" t="s">
        <v>46</v>
      </c>
      <c r="M2238">
        <v>14</v>
      </c>
      <c r="N2238" s="33">
        <v>16</v>
      </c>
      <c r="O2238" s="49">
        <v>0.09</v>
      </c>
      <c r="P2238" s="56">
        <f t="shared" si="34"/>
        <v>20.16</v>
      </c>
      <c r="Q2238">
        <v>203.84</v>
      </c>
      <c r="R2238" s="58">
        <v>24</v>
      </c>
      <c r="S2238" s="31">
        <v>227.84</v>
      </c>
    </row>
    <row r="2239" spans="1:19" x14ac:dyDescent="0.35">
      <c r="A2239" s="52">
        <v>43511</v>
      </c>
      <c r="B2239" s="33" t="s">
        <v>4534</v>
      </c>
      <c r="C2239" t="s">
        <v>4535</v>
      </c>
      <c r="D2239" s="33" t="s">
        <v>24</v>
      </c>
      <c r="E2239" s="33" t="s">
        <v>73</v>
      </c>
      <c r="F2239" s="33" t="s">
        <v>28</v>
      </c>
      <c r="G2239" t="s">
        <v>9</v>
      </c>
      <c r="H2239" s="33" t="s">
        <v>30</v>
      </c>
      <c r="I2239" t="s">
        <v>45</v>
      </c>
      <c r="J2239" s="33" t="s">
        <v>38</v>
      </c>
      <c r="K2239" t="s">
        <v>42</v>
      </c>
      <c r="L2239" s="33" t="s">
        <v>46</v>
      </c>
      <c r="M2239">
        <v>16</v>
      </c>
      <c r="N2239" s="33">
        <v>32</v>
      </c>
      <c r="O2239" s="49">
        <v>0.13</v>
      </c>
      <c r="P2239" s="56">
        <f t="shared" si="34"/>
        <v>66.56</v>
      </c>
      <c r="Q2239">
        <v>445.44</v>
      </c>
      <c r="R2239" s="58">
        <v>26</v>
      </c>
      <c r="S2239" s="31">
        <v>471.44</v>
      </c>
    </row>
    <row r="2240" spans="1:19" x14ac:dyDescent="0.35">
      <c r="A2240" s="52">
        <v>44548</v>
      </c>
      <c r="B2240" s="33" t="s">
        <v>4536</v>
      </c>
      <c r="C2240" t="s">
        <v>4537</v>
      </c>
      <c r="D2240" s="33" t="s">
        <v>25</v>
      </c>
      <c r="E2240" s="33" t="s">
        <v>63</v>
      </c>
      <c r="F2240" s="33" t="s">
        <v>27</v>
      </c>
      <c r="G2240" t="s">
        <v>9</v>
      </c>
      <c r="H2240" s="33" t="s">
        <v>30</v>
      </c>
      <c r="I2240" t="s">
        <v>46</v>
      </c>
      <c r="J2240" s="33" t="s">
        <v>35</v>
      </c>
      <c r="K2240" t="s">
        <v>39</v>
      </c>
      <c r="L2240" s="33" t="s">
        <v>43</v>
      </c>
      <c r="M2240">
        <v>802</v>
      </c>
      <c r="N2240" s="33">
        <v>4</v>
      </c>
      <c r="O2240" s="49">
        <v>0.11</v>
      </c>
      <c r="P2240" s="56">
        <f t="shared" si="34"/>
        <v>352.88</v>
      </c>
      <c r="Q2240">
        <v>2855.12</v>
      </c>
      <c r="R2240" s="58">
        <v>20</v>
      </c>
      <c r="S2240" s="31">
        <v>2875.12</v>
      </c>
    </row>
    <row r="2241" spans="1:19" x14ac:dyDescent="0.35">
      <c r="A2241" s="52">
        <v>43884</v>
      </c>
      <c r="B2241" s="33" t="s">
        <v>4538</v>
      </c>
      <c r="C2241" t="s">
        <v>4539</v>
      </c>
      <c r="D2241" s="33" t="s">
        <v>26</v>
      </c>
      <c r="E2241" s="33" t="s">
        <v>63</v>
      </c>
      <c r="F2241" s="33" t="s">
        <v>29</v>
      </c>
      <c r="G2241" t="s">
        <v>7</v>
      </c>
      <c r="H2241" s="33" t="s">
        <v>33</v>
      </c>
      <c r="I2241" t="s">
        <v>48</v>
      </c>
      <c r="J2241" s="33" t="s">
        <v>34</v>
      </c>
      <c r="K2241" t="s">
        <v>42</v>
      </c>
      <c r="L2241" s="33" t="s">
        <v>45</v>
      </c>
      <c r="M2241">
        <v>206</v>
      </c>
      <c r="N2241" s="33">
        <v>4</v>
      </c>
      <c r="O2241" s="49">
        <v>0.12</v>
      </c>
      <c r="P2241" s="56">
        <f t="shared" si="34"/>
        <v>98.88</v>
      </c>
      <c r="Q2241">
        <v>725.12</v>
      </c>
      <c r="R2241" s="58">
        <v>39</v>
      </c>
      <c r="S2241" s="31">
        <v>764.12</v>
      </c>
    </row>
    <row r="2242" spans="1:19" x14ac:dyDescent="0.35">
      <c r="A2242" s="52">
        <v>43805</v>
      </c>
      <c r="B2242" s="33" t="s">
        <v>4540</v>
      </c>
      <c r="C2242" t="s">
        <v>4541</v>
      </c>
      <c r="D2242" s="33" t="s">
        <v>24</v>
      </c>
      <c r="E2242" s="33" t="s">
        <v>115</v>
      </c>
      <c r="F2242" s="33" t="s">
        <v>28</v>
      </c>
      <c r="G2242" t="s">
        <v>12</v>
      </c>
      <c r="H2242" s="33" t="s">
        <v>32</v>
      </c>
      <c r="I2242" t="s">
        <v>48</v>
      </c>
      <c r="J2242" s="33" t="s">
        <v>37</v>
      </c>
      <c r="K2242" t="s">
        <v>42</v>
      </c>
      <c r="L2242" s="33" t="s">
        <v>44</v>
      </c>
      <c r="M2242">
        <v>20</v>
      </c>
      <c r="N2242" s="33">
        <v>25</v>
      </c>
      <c r="O2242" s="49">
        <v>0.08</v>
      </c>
      <c r="P2242" s="56">
        <f t="shared" si="34"/>
        <v>40</v>
      </c>
      <c r="Q2242">
        <v>460</v>
      </c>
      <c r="R2242" s="58">
        <v>30</v>
      </c>
      <c r="S2242" s="31">
        <v>490</v>
      </c>
    </row>
    <row r="2243" spans="1:19" x14ac:dyDescent="0.35">
      <c r="A2243" s="52">
        <v>44091</v>
      </c>
      <c r="B2243" s="33" t="s">
        <v>4542</v>
      </c>
      <c r="C2243" t="s">
        <v>4543</v>
      </c>
      <c r="D2243" s="33" t="s">
        <v>24</v>
      </c>
      <c r="E2243" s="33" t="s">
        <v>85</v>
      </c>
      <c r="F2243" s="33" t="s">
        <v>29</v>
      </c>
      <c r="G2243" t="s">
        <v>6</v>
      </c>
      <c r="H2243" s="33" t="s">
        <v>31</v>
      </c>
      <c r="I2243" t="s">
        <v>48</v>
      </c>
      <c r="J2243" s="33" t="s">
        <v>37</v>
      </c>
      <c r="K2243" t="s">
        <v>40</v>
      </c>
      <c r="L2243" s="33" t="s">
        <v>43</v>
      </c>
      <c r="M2243">
        <v>32</v>
      </c>
      <c r="N2243" s="33">
        <v>10</v>
      </c>
      <c r="O2243" s="49">
        <v>0.12</v>
      </c>
      <c r="P2243" s="56">
        <f t="shared" ref="P2243:P2306" si="35">O2243*N2243*M2243</f>
        <v>38.4</v>
      </c>
      <c r="Q2243">
        <v>281.60000000000002</v>
      </c>
      <c r="R2243" s="58">
        <v>44</v>
      </c>
      <c r="S2243" s="31">
        <v>325.60000000000002</v>
      </c>
    </row>
    <row r="2244" spans="1:19" x14ac:dyDescent="0.35">
      <c r="A2244" s="52">
        <v>42969</v>
      </c>
      <c r="B2244" s="33" t="s">
        <v>4544</v>
      </c>
      <c r="C2244" t="s">
        <v>4545</v>
      </c>
      <c r="D2244" s="33" t="s">
        <v>24</v>
      </c>
      <c r="E2244" s="33" t="s">
        <v>78</v>
      </c>
      <c r="F2244" s="33" t="s">
        <v>27</v>
      </c>
      <c r="G2244" t="s">
        <v>12</v>
      </c>
      <c r="H2244" s="33" t="s">
        <v>33</v>
      </c>
      <c r="I2244" t="s">
        <v>47</v>
      </c>
      <c r="J2244" s="33" t="s">
        <v>35</v>
      </c>
      <c r="K2244" t="s">
        <v>41</v>
      </c>
      <c r="L2244" s="33" t="s">
        <v>45</v>
      </c>
      <c r="M2244">
        <v>1039</v>
      </c>
      <c r="N2244" s="33">
        <v>4</v>
      </c>
      <c r="O2244" s="49">
        <v>0.17</v>
      </c>
      <c r="P2244" s="56">
        <f t="shared" si="35"/>
        <v>706.5200000000001</v>
      </c>
      <c r="Q2244">
        <v>3449.48</v>
      </c>
      <c r="R2244" s="58">
        <v>45</v>
      </c>
      <c r="S2244" s="31">
        <v>3494.48</v>
      </c>
    </row>
    <row r="2245" spans="1:19" x14ac:dyDescent="0.35">
      <c r="A2245" s="52">
        <v>42329</v>
      </c>
      <c r="B2245" s="33" t="s">
        <v>4546</v>
      </c>
      <c r="C2245" t="s">
        <v>4547</v>
      </c>
      <c r="D2245" s="33" t="s">
        <v>26</v>
      </c>
      <c r="E2245" s="33" t="s">
        <v>106</v>
      </c>
      <c r="F2245" s="33" t="s">
        <v>28</v>
      </c>
      <c r="G2245" t="s">
        <v>11</v>
      </c>
      <c r="H2245" s="33" t="s">
        <v>30</v>
      </c>
      <c r="I2245" t="s">
        <v>47</v>
      </c>
      <c r="J2245" s="33" t="s">
        <v>36</v>
      </c>
      <c r="K2245" t="s">
        <v>41</v>
      </c>
      <c r="L2245" s="33" t="s">
        <v>43</v>
      </c>
      <c r="M2245">
        <v>238</v>
      </c>
      <c r="N2245" s="33">
        <v>15</v>
      </c>
      <c r="O2245" s="49">
        <v>0.14000000000000001</v>
      </c>
      <c r="P2245" s="56">
        <f t="shared" si="35"/>
        <v>499.8</v>
      </c>
      <c r="Q2245">
        <v>3070.2000000000003</v>
      </c>
      <c r="R2245" s="58">
        <v>42</v>
      </c>
      <c r="S2245" s="31">
        <v>3112.2000000000003</v>
      </c>
    </row>
    <row r="2246" spans="1:19" x14ac:dyDescent="0.35">
      <c r="A2246" s="52">
        <v>42216</v>
      </c>
      <c r="B2246" s="33" t="s">
        <v>4548</v>
      </c>
      <c r="C2246" t="s">
        <v>4549</v>
      </c>
      <c r="D2246" s="33" t="s">
        <v>26</v>
      </c>
      <c r="E2246" s="33" t="s">
        <v>52</v>
      </c>
      <c r="F2246" s="33" t="s">
        <v>29</v>
      </c>
      <c r="G2246" t="s">
        <v>11</v>
      </c>
      <c r="H2246" s="33" t="s">
        <v>33</v>
      </c>
      <c r="I2246" t="s">
        <v>45</v>
      </c>
      <c r="J2246" s="33" t="s">
        <v>36</v>
      </c>
      <c r="K2246" t="s">
        <v>40</v>
      </c>
      <c r="L2246" s="33" t="s">
        <v>43</v>
      </c>
      <c r="M2246">
        <v>316</v>
      </c>
      <c r="N2246" s="33">
        <v>12</v>
      </c>
      <c r="O2246" s="49">
        <v>0.14000000000000001</v>
      </c>
      <c r="P2246" s="56">
        <f t="shared" si="35"/>
        <v>530.88</v>
      </c>
      <c r="Q2246">
        <v>3261.12</v>
      </c>
      <c r="R2246" s="58">
        <v>40</v>
      </c>
      <c r="S2246" s="31">
        <v>3301.12</v>
      </c>
    </row>
    <row r="2247" spans="1:19" x14ac:dyDescent="0.35">
      <c r="A2247" s="52">
        <v>42598</v>
      </c>
      <c r="B2247" s="33" t="s">
        <v>4550</v>
      </c>
      <c r="C2247" t="s">
        <v>4551</v>
      </c>
      <c r="D2247" s="33" t="s">
        <v>24</v>
      </c>
      <c r="E2247" s="33" t="s">
        <v>58</v>
      </c>
      <c r="F2247" s="33" t="s">
        <v>29</v>
      </c>
      <c r="G2247" t="s">
        <v>9</v>
      </c>
      <c r="H2247" s="33" t="s">
        <v>30</v>
      </c>
      <c r="I2247" t="s">
        <v>46</v>
      </c>
      <c r="J2247" s="33" t="s">
        <v>36</v>
      </c>
      <c r="K2247" t="s">
        <v>42</v>
      </c>
      <c r="L2247" s="33" t="s">
        <v>43</v>
      </c>
      <c r="M2247">
        <v>428</v>
      </c>
      <c r="N2247" s="33">
        <v>9</v>
      </c>
      <c r="O2247" s="49">
        <v>0.15</v>
      </c>
      <c r="P2247" s="56">
        <f t="shared" si="35"/>
        <v>577.79999999999995</v>
      </c>
      <c r="Q2247">
        <v>3274.2</v>
      </c>
      <c r="R2247" s="58">
        <v>27</v>
      </c>
      <c r="S2247" s="31">
        <v>3301.2</v>
      </c>
    </row>
    <row r="2248" spans="1:19" x14ac:dyDescent="0.35">
      <c r="A2248" s="52">
        <v>42943</v>
      </c>
      <c r="B2248" s="33" t="s">
        <v>4552</v>
      </c>
      <c r="C2248" t="s">
        <v>4553</v>
      </c>
      <c r="D2248" s="33" t="s">
        <v>24</v>
      </c>
      <c r="E2248" s="33" t="s">
        <v>52</v>
      </c>
      <c r="F2248" s="33" t="s">
        <v>28</v>
      </c>
      <c r="G2248" t="s">
        <v>8</v>
      </c>
      <c r="H2248" s="33" t="s">
        <v>31</v>
      </c>
      <c r="I2248" t="s">
        <v>44</v>
      </c>
      <c r="J2248" s="33" t="s">
        <v>36</v>
      </c>
      <c r="K2248" t="s">
        <v>42</v>
      </c>
      <c r="L2248" s="33" t="s">
        <v>44</v>
      </c>
      <c r="M2248">
        <v>322</v>
      </c>
      <c r="N2248" s="33">
        <v>15</v>
      </c>
      <c r="O2248" s="49">
        <v>0.1</v>
      </c>
      <c r="P2248" s="56">
        <f t="shared" si="35"/>
        <v>483</v>
      </c>
      <c r="Q2248">
        <v>4347</v>
      </c>
      <c r="R2248" s="58">
        <v>40</v>
      </c>
      <c r="S2248" s="31">
        <v>4387</v>
      </c>
    </row>
    <row r="2249" spans="1:19" x14ac:dyDescent="0.35">
      <c r="A2249" s="52">
        <v>42229</v>
      </c>
      <c r="B2249" s="33" t="s">
        <v>4554</v>
      </c>
      <c r="C2249" t="s">
        <v>4555</v>
      </c>
      <c r="D2249" s="33" t="s">
        <v>24</v>
      </c>
      <c r="E2249" s="33" t="s">
        <v>106</v>
      </c>
      <c r="F2249" s="33" t="s">
        <v>29</v>
      </c>
      <c r="G2249" t="s">
        <v>8</v>
      </c>
      <c r="H2249" s="33" t="s">
        <v>32</v>
      </c>
      <c r="I2249" t="s">
        <v>46</v>
      </c>
      <c r="J2249" s="33" t="s">
        <v>34</v>
      </c>
      <c r="K2249" t="s">
        <v>41</v>
      </c>
      <c r="L2249" s="33" t="s">
        <v>45</v>
      </c>
      <c r="M2249">
        <v>262</v>
      </c>
      <c r="N2249" s="33">
        <v>10</v>
      </c>
      <c r="O2249" s="49">
        <v>0.14000000000000001</v>
      </c>
      <c r="P2249" s="56">
        <f t="shared" si="35"/>
        <v>366.8</v>
      </c>
      <c r="Q2249">
        <v>2253.1999999999998</v>
      </c>
      <c r="R2249" s="58">
        <v>31</v>
      </c>
      <c r="S2249" s="31">
        <v>2284.1999999999998</v>
      </c>
    </row>
    <row r="2250" spans="1:19" x14ac:dyDescent="0.35">
      <c r="A2250" s="52">
        <v>44014</v>
      </c>
      <c r="B2250" s="33" t="s">
        <v>4556</v>
      </c>
      <c r="C2250" t="s">
        <v>4557</v>
      </c>
      <c r="D2250" s="33" t="s">
        <v>26</v>
      </c>
      <c r="E2250" s="33" t="s">
        <v>73</v>
      </c>
      <c r="F2250" s="33" t="s">
        <v>28</v>
      </c>
      <c r="G2250" t="s">
        <v>6</v>
      </c>
      <c r="H2250" s="33" t="s">
        <v>31</v>
      </c>
      <c r="I2250" t="s">
        <v>47</v>
      </c>
      <c r="J2250" s="33" t="s">
        <v>35</v>
      </c>
      <c r="K2250" t="s">
        <v>42</v>
      </c>
      <c r="L2250" s="33" t="s">
        <v>43</v>
      </c>
      <c r="M2250">
        <v>969</v>
      </c>
      <c r="N2250" s="33">
        <v>10</v>
      </c>
      <c r="O2250" s="49">
        <v>0.1</v>
      </c>
      <c r="P2250" s="56">
        <f t="shared" si="35"/>
        <v>969</v>
      </c>
      <c r="Q2250">
        <v>8721</v>
      </c>
      <c r="R2250" s="58">
        <v>40</v>
      </c>
      <c r="S2250" s="31">
        <v>8761</v>
      </c>
    </row>
    <row r="2251" spans="1:19" x14ac:dyDescent="0.35">
      <c r="A2251" s="52">
        <v>43269</v>
      </c>
      <c r="B2251" s="33" t="s">
        <v>4558</v>
      </c>
      <c r="C2251" t="s">
        <v>4559</v>
      </c>
      <c r="D2251" s="33" t="s">
        <v>24</v>
      </c>
      <c r="E2251" s="33" t="s">
        <v>85</v>
      </c>
      <c r="F2251" s="33" t="s">
        <v>29</v>
      </c>
      <c r="G2251" t="s">
        <v>6</v>
      </c>
      <c r="H2251" s="33" t="s">
        <v>33</v>
      </c>
      <c r="I2251" t="s">
        <v>48</v>
      </c>
      <c r="J2251" s="33" t="s">
        <v>35</v>
      </c>
      <c r="K2251" t="s">
        <v>41</v>
      </c>
      <c r="L2251" s="33" t="s">
        <v>45</v>
      </c>
      <c r="M2251">
        <v>718</v>
      </c>
      <c r="N2251" s="33">
        <v>10</v>
      </c>
      <c r="O2251" s="49">
        <v>0.12</v>
      </c>
      <c r="P2251" s="56">
        <f t="shared" si="35"/>
        <v>861.6</v>
      </c>
      <c r="Q2251">
        <v>6318.4000000000005</v>
      </c>
      <c r="R2251" s="58">
        <v>32</v>
      </c>
      <c r="S2251" s="31">
        <v>6350.4000000000005</v>
      </c>
    </row>
    <row r="2252" spans="1:19" x14ac:dyDescent="0.35">
      <c r="A2252" s="52">
        <v>43697</v>
      </c>
      <c r="B2252" s="33" t="s">
        <v>4560</v>
      </c>
      <c r="C2252" t="s">
        <v>4561</v>
      </c>
      <c r="D2252" s="33" t="s">
        <v>24</v>
      </c>
      <c r="E2252" s="33" t="s">
        <v>68</v>
      </c>
      <c r="F2252" s="33" t="s">
        <v>29</v>
      </c>
      <c r="G2252" t="s">
        <v>6</v>
      </c>
      <c r="H2252" s="33" t="s">
        <v>33</v>
      </c>
      <c r="I2252" t="s">
        <v>47</v>
      </c>
      <c r="J2252" s="33" t="s">
        <v>37</v>
      </c>
      <c r="K2252" t="s">
        <v>39</v>
      </c>
      <c r="L2252" s="33" t="s">
        <v>43</v>
      </c>
      <c r="M2252">
        <v>95</v>
      </c>
      <c r="N2252" s="33">
        <v>25</v>
      </c>
      <c r="O2252" s="49">
        <v>0.18</v>
      </c>
      <c r="P2252" s="56">
        <f t="shared" si="35"/>
        <v>427.5</v>
      </c>
      <c r="Q2252">
        <v>1947.5</v>
      </c>
      <c r="R2252" s="58">
        <v>26</v>
      </c>
      <c r="S2252" s="31">
        <v>1973.5</v>
      </c>
    </row>
    <row r="2253" spans="1:19" x14ac:dyDescent="0.35">
      <c r="A2253" s="52">
        <v>42374</v>
      </c>
      <c r="B2253" s="33" t="s">
        <v>4562</v>
      </c>
      <c r="C2253" t="s">
        <v>4563</v>
      </c>
      <c r="D2253" s="33" t="s">
        <v>25</v>
      </c>
      <c r="E2253" s="33" t="s">
        <v>73</v>
      </c>
      <c r="F2253" s="33" t="s">
        <v>27</v>
      </c>
      <c r="G2253" t="s">
        <v>10</v>
      </c>
      <c r="H2253" s="33" t="s">
        <v>30</v>
      </c>
      <c r="I2253" t="s">
        <v>45</v>
      </c>
      <c r="J2253" s="33" t="s">
        <v>38</v>
      </c>
      <c r="K2253" t="s">
        <v>42</v>
      </c>
      <c r="L2253" s="33" t="s">
        <v>46</v>
      </c>
      <c r="M2253">
        <v>20</v>
      </c>
      <c r="N2253" s="33">
        <v>32</v>
      </c>
      <c r="O2253" s="49">
        <v>0.16</v>
      </c>
      <c r="P2253" s="56">
        <f t="shared" si="35"/>
        <v>102.4</v>
      </c>
      <c r="Q2253">
        <v>537.6</v>
      </c>
      <c r="R2253" s="58">
        <v>27</v>
      </c>
      <c r="S2253" s="31">
        <v>564.6</v>
      </c>
    </row>
    <row r="2254" spans="1:19" x14ac:dyDescent="0.35">
      <c r="A2254" s="52">
        <v>43205</v>
      </c>
      <c r="B2254" s="33" t="s">
        <v>4564</v>
      </c>
      <c r="C2254" t="s">
        <v>4565</v>
      </c>
      <c r="D2254" s="33" t="s">
        <v>25</v>
      </c>
      <c r="E2254" s="33" t="s">
        <v>68</v>
      </c>
      <c r="F2254" s="33" t="s">
        <v>29</v>
      </c>
      <c r="G2254" t="s">
        <v>10</v>
      </c>
      <c r="H2254" s="33" t="s">
        <v>33</v>
      </c>
      <c r="I2254" t="s">
        <v>44</v>
      </c>
      <c r="J2254" s="33" t="s">
        <v>34</v>
      </c>
      <c r="K2254" t="s">
        <v>41</v>
      </c>
      <c r="L2254" s="33" t="s">
        <v>46</v>
      </c>
      <c r="M2254">
        <v>270</v>
      </c>
      <c r="N2254" s="33">
        <v>6</v>
      </c>
      <c r="O2254" s="49">
        <v>0.1</v>
      </c>
      <c r="P2254" s="56">
        <f t="shared" si="35"/>
        <v>162.00000000000003</v>
      </c>
      <c r="Q2254">
        <v>1458</v>
      </c>
      <c r="R2254" s="58">
        <v>44</v>
      </c>
      <c r="S2254" s="31">
        <v>1502</v>
      </c>
    </row>
    <row r="2255" spans="1:19" x14ac:dyDescent="0.35">
      <c r="A2255" s="52">
        <v>43840</v>
      </c>
      <c r="B2255" s="33" t="s">
        <v>4566</v>
      </c>
      <c r="C2255" t="s">
        <v>4567</v>
      </c>
      <c r="D2255" s="33" t="s">
        <v>25</v>
      </c>
      <c r="E2255" s="33" t="s">
        <v>78</v>
      </c>
      <c r="F2255" s="33" t="s">
        <v>27</v>
      </c>
      <c r="G2255" t="s">
        <v>12</v>
      </c>
      <c r="H2255" s="33" t="s">
        <v>31</v>
      </c>
      <c r="I2255" t="s">
        <v>43</v>
      </c>
      <c r="J2255" s="33" t="s">
        <v>38</v>
      </c>
      <c r="K2255" t="s">
        <v>39</v>
      </c>
      <c r="L2255" s="33" t="s">
        <v>44</v>
      </c>
      <c r="M2255">
        <v>18</v>
      </c>
      <c r="N2255" s="33">
        <v>24</v>
      </c>
      <c r="O2255" s="49">
        <v>0.12</v>
      </c>
      <c r="P2255" s="56">
        <f t="shared" si="35"/>
        <v>51.839999999999996</v>
      </c>
      <c r="Q2255">
        <v>380.16</v>
      </c>
      <c r="R2255" s="58">
        <v>46</v>
      </c>
      <c r="S2255" s="31">
        <v>426.16</v>
      </c>
    </row>
    <row r="2256" spans="1:19" x14ac:dyDescent="0.35">
      <c r="A2256" s="52">
        <v>42497</v>
      </c>
      <c r="B2256" s="33" t="s">
        <v>4568</v>
      </c>
      <c r="C2256" t="s">
        <v>4569</v>
      </c>
      <c r="D2256" s="33" t="s">
        <v>24</v>
      </c>
      <c r="E2256" s="33" t="s">
        <v>73</v>
      </c>
      <c r="F2256" s="33" t="s">
        <v>28</v>
      </c>
      <c r="G2256" t="s">
        <v>9</v>
      </c>
      <c r="H2256" s="33" t="s">
        <v>30</v>
      </c>
      <c r="I2256" t="s">
        <v>45</v>
      </c>
      <c r="J2256" s="33" t="s">
        <v>34</v>
      </c>
      <c r="K2256" t="s">
        <v>40</v>
      </c>
      <c r="L2256" s="33" t="s">
        <v>45</v>
      </c>
      <c r="M2256">
        <v>224</v>
      </c>
      <c r="N2256" s="33">
        <v>6</v>
      </c>
      <c r="O2256" s="49">
        <v>0.17</v>
      </c>
      <c r="P2256" s="56">
        <f t="shared" si="35"/>
        <v>228.48000000000002</v>
      </c>
      <c r="Q2256">
        <v>1115.52</v>
      </c>
      <c r="R2256" s="58">
        <v>28</v>
      </c>
      <c r="S2256" s="31">
        <v>1143.52</v>
      </c>
    </row>
    <row r="2257" spans="1:19" x14ac:dyDescent="0.35">
      <c r="A2257" s="52">
        <v>42496</v>
      </c>
      <c r="B2257" s="33" t="s">
        <v>4570</v>
      </c>
      <c r="C2257" t="s">
        <v>4571</v>
      </c>
      <c r="D2257" s="33" t="s">
        <v>24</v>
      </c>
      <c r="E2257" s="33" t="s">
        <v>73</v>
      </c>
      <c r="F2257" s="33" t="s">
        <v>28</v>
      </c>
      <c r="G2257" t="s">
        <v>13</v>
      </c>
      <c r="H2257" s="33" t="s">
        <v>33</v>
      </c>
      <c r="I2257" t="s">
        <v>44</v>
      </c>
      <c r="J2257" s="33" t="s">
        <v>37</v>
      </c>
      <c r="K2257" t="s">
        <v>40</v>
      </c>
      <c r="L2257" s="33" t="s">
        <v>45</v>
      </c>
      <c r="M2257">
        <v>72</v>
      </c>
      <c r="N2257" s="33">
        <v>25</v>
      </c>
      <c r="O2257" s="49">
        <v>0.16</v>
      </c>
      <c r="P2257" s="56">
        <f t="shared" si="35"/>
        <v>288</v>
      </c>
      <c r="Q2257">
        <v>1512</v>
      </c>
      <c r="R2257" s="58">
        <v>23</v>
      </c>
      <c r="S2257" s="31">
        <v>1535</v>
      </c>
    </row>
    <row r="2258" spans="1:19" x14ac:dyDescent="0.35">
      <c r="A2258" s="52">
        <v>43834</v>
      </c>
      <c r="B2258" s="33" t="s">
        <v>4572</v>
      </c>
      <c r="C2258" t="s">
        <v>4573</v>
      </c>
      <c r="D2258" s="33" t="s">
        <v>24</v>
      </c>
      <c r="E2258" s="33" t="s">
        <v>78</v>
      </c>
      <c r="F2258" s="33" t="s">
        <v>27</v>
      </c>
      <c r="G2258" t="s">
        <v>8</v>
      </c>
      <c r="H2258" s="33" t="s">
        <v>32</v>
      </c>
      <c r="I2258" t="s">
        <v>46</v>
      </c>
      <c r="J2258" s="33" t="s">
        <v>37</v>
      </c>
      <c r="K2258" t="s">
        <v>42</v>
      </c>
      <c r="L2258" s="33" t="s">
        <v>46</v>
      </c>
      <c r="M2258">
        <v>85</v>
      </c>
      <c r="N2258" s="33">
        <v>25</v>
      </c>
      <c r="O2258" s="49">
        <v>0.16</v>
      </c>
      <c r="P2258" s="56">
        <f t="shared" si="35"/>
        <v>340</v>
      </c>
      <c r="Q2258">
        <v>1785</v>
      </c>
      <c r="R2258" s="58">
        <v>28</v>
      </c>
      <c r="S2258" s="31">
        <v>1813</v>
      </c>
    </row>
    <row r="2259" spans="1:19" x14ac:dyDescent="0.35">
      <c r="A2259" s="52">
        <v>43645</v>
      </c>
      <c r="B2259" s="33" t="s">
        <v>4574</v>
      </c>
      <c r="C2259" t="s">
        <v>4575</v>
      </c>
      <c r="D2259" s="33" t="s">
        <v>26</v>
      </c>
      <c r="E2259" s="33" t="s">
        <v>78</v>
      </c>
      <c r="F2259" s="33" t="s">
        <v>29</v>
      </c>
      <c r="G2259" t="s">
        <v>7</v>
      </c>
      <c r="H2259" s="33" t="s">
        <v>33</v>
      </c>
      <c r="I2259" t="s">
        <v>48</v>
      </c>
      <c r="J2259" s="33" t="s">
        <v>36</v>
      </c>
      <c r="K2259" t="s">
        <v>42</v>
      </c>
      <c r="L2259" s="33" t="s">
        <v>45</v>
      </c>
      <c r="M2259">
        <v>248</v>
      </c>
      <c r="N2259" s="33">
        <v>9</v>
      </c>
      <c r="O2259" s="49">
        <v>0.13</v>
      </c>
      <c r="P2259" s="56">
        <f t="shared" si="35"/>
        <v>290.15999999999997</v>
      </c>
      <c r="Q2259">
        <v>1941.84</v>
      </c>
      <c r="R2259" s="58">
        <v>28</v>
      </c>
      <c r="S2259" s="31">
        <v>1969.84</v>
      </c>
    </row>
    <row r="2260" spans="1:19" x14ac:dyDescent="0.35">
      <c r="A2260" s="52">
        <v>44558</v>
      </c>
      <c r="B2260" s="33" t="s">
        <v>4576</v>
      </c>
      <c r="C2260" t="s">
        <v>4577</v>
      </c>
      <c r="D2260" s="33" t="s">
        <v>24</v>
      </c>
      <c r="E2260" s="33" t="s">
        <v>78</v>
      </c>
      <c r="F2260" s="33" t="s">
        <v>28</v>
      </c>
      <c r="G2260" t="s">
        <v>12</v>
      </c>
      <c r="H2260" s="33" t="s">
        <v>32</v>
      </c>
      <c r="I2260" t="s">
        <v>46</v>
      </c>
      <c r="J2260" s="33" t="s">
        <v>35</v>
      </c>
      <c r="K2260" t="s">
        <v>42</v>
      </c>
      <c r="L2260" s="33" t="s">
        <v>43</v>
      </c>
      <c r="M2260">
        <v>972</v>
      </c>
      <c r="N2260" s="33">
        <v>8</v>
      </c>
      <c r="O2260" s="49">
        <v>0.09</v>
      </c>
      <c r="P2260" s="56">
        <f t="shared" si="35"/>
        <v>699.83999999999992</v>
      </c>
      <c r="Q2260">
        <v>7076.16</v>
      </c>
      <c r="R2260" s="58">
        <v>34</v>
      </c>
      <c r="S2260" s="31">
        <v>7110.16</v>
      </c>
    </row>
    <row r="2261" spans="1:19" x14ac:dyDescent="0.35">
      <c r="A2261" s="52">
        <v>42330</v>
      </c>
      <c r="B2261" s="33" t="s">
        <v>4578</v>
      </c>
      <c r="C2261" t="s">
        <v>4579</v>
      </c>
      <c r="D2261" s="33" t="s">
        <v>24</v>
      </c>
      <c r="E2261" s="33" t="s">
        <v>55</v>
      </c>
      <c r="F2261" s="33" t="s">
        <v>27</v>
      </c>
      <c r="G2261" t="s">
        <v>12</v>
      </c>
      <c r="H2261" s="33" t="s">
        <v>31</v>
      </c>
      <c r="I2261" t="s">
        <v>44</v>
      </c>
      <c r="J2261" s="33" t="s">
        <v>34</v>
      </c>
      <c r="K2261" t="s">
        <v>39</v>
      </c>
      <c r="L2261" s="33" t="s">
        <v>43</v>
      </c>
      <c r="M2261">
        <v>268</v>
      </c>
      <c r="N2261" s="33">
        <v>10</v>
      </c>
      <c r="O2261" s="49">
        <v>0.09</v>
      </c>
      <c r="P2261" s="56">
        <f t="shared" si="35"/>
        <v>241.2</v>
      </c>
      <c r="Q2261">
        <v>2438.7999999999997</v>
      </c>
      <c r="R2261" s="58">
        <v>29</v>
      </c>
      <c r="S2261" s="31">
        <v>2467.7999999999997</v>
      </c>
    </row>
    <row r="2262" spans="1:19" x14ac:dyDescent="0.35">
      <c r="A2262" s="52">
        <v>44506</v>
      </c>
      <c r="B2262" s="33" t="s">
        <v>4580</v>
      </c>
      <c r="C2262" t="s">
        <v>4581</v>
      </c>
      <c r="D2262" s="33" t="s">
        <v>24</v>
      </c>
      <c r="E2262" s="33" t="s">
        <v>63</v>
      </c>
      <c r="F2262" s="33" t="s">
        <v>29</v>
      </c>
      <c r="G2262" t="s">
        <v>7</v>
      </c>
      <c r="H2262" s="33" t="s">
        <v>33</v>
      </c>
      <c r="I2262" t="s">
        <v>47</v>
      </c>
      <c r="J2262" s="33" t="s">
        <v>35</v>
      </c>
      <c r="K2262" t="s">
        <v>40</v>
      </c>
      <c r="L2262" s="33" t="s">
        <v>46</v>
      </c>
      <c r="M2262">
        <v>981</v>
      </c>
      <c r="N2262" s="33">
        <v>4</v>
      </c>
      <c r="O2262" s="49">
        <v>0.12</v>
      </c>
      <c r="P2262" s="56">
        <f t="shared" si="35"/>
        <v>470.88</v>
      </c>
      <c r="Q2262">
        <v>3453.12</v>
      </c>
      <c r="R2262" s="58">
        <v>30</v>
      </c>
      <c r="S2262" s="31">
        <v>3483.12</v>
      </c>
    </row>
    <row r="2263" spans="1:19" x14ac:dyDescent="0.35">
      <c r="A2263" s="52">
        <v>43422</v>
      </c>
      <c r="B2263" s="33" t="s">
        <v>4582</v>
      </c>
      <c r="C2263" t="s">
        <v>4583</v>
      </c>
      <c r="D2263" s="33" t="s">
        <v>26</v>
      </c>
      <c r="E2263" s="33" t="s">
        <v>68</v>
      </c>
      <c r="F2263" s="33" t="s">
        <v>28</v>
      </c>
      <c r="G2263" t="s">
        <v>11</v>
      </c>
      <c r="H2263" s="33" t="s">
        <v>33</v>
      </c>
      <c r="I2263" t="s">
        <v>46</v>
      </c>
      <c r="J2263" s="33" t="s">
        <v>34</v>
      </c>
      <c r="K2263" t="s">
        <v>40</v>
      </c>
      <c r="L2263" s="33" t="s">
        <v>43</v>
      </c>
      <c r="M2263">
        <v>215</v>
      </c>
      <c r="N2263" s="33">
        <v>8</v>
      </c>
      <c r="O2263" s="49">
        <v>0.08</v>
      </c>
      <c r="P2263" s="56">
        <f t="shared" si="35"/>
        <v>137.6</v>
      </c>
      <c r="Q2263">
        <v>1582.4</v>
      </c>
      <c r="R2263" s="58">
        <v>29</v>
      </c>
      <c r="S2263" s="31">
        <v>1611.4</v>
      </c>
    </row>
    <row r="2264" spans="1:19" x14ac:dyDescent="0.35">
      <c r="A2264" s="52">
        <v>43121</v>
      </c>
      <c r="B2264" s="33" t="s">
        <v>4584</v>
      </c>
      <c r="C2264" t="s">
        <v>4585</v>
      </c>
      <c r="D2264" s="33" t="s">
        <v>24</v>
      </c>
      <c r="E2264" s="33" t="s">
        <v>52</v>
      </c>
      <c r="F2264" s="33" t="s">
        <v>29</v>
      </c>
      <c r="G2264" t="s">
        <v>8</v>
      </c>
      <c r="H2264" s="33" t="s">
        <v>33</v>
      </c>
      <c r="I2264" t="s">
        <v>47</v>
      </c>
      <c r="J2264" s="33" t="s">
        <v>38</v>
      </c>
      <c r="K2264" t="s">
        <v>41</v>
      </c>
      <c r="L2264" s="33" t="s">
        <v>46</v>
      </c>
      <c r="M2264">
        <v>10</v>
      </c>
      <c r="N2264" s="33">
        <v>40</v>
      </c>
      <c r="O2264" s="49">
        <v>0.1</v>
      </c>
      <c r="P2264" s="56">
        <f t="shared" si="35"/>
        <v>40</v>
      </c>
      <c r="Q2264">
        <v>360</v>
      </c>
      <c r="R2264" s="58">
        <v>41</v>
      </c>
      <c r="S2264" s="31">
        <v>401</v>
      </c>
    </row>
    <row r="2265" spans="1:19" x14ac:dyDescent="0.35">
      <c r="A2265" s="52">
        <v>43901</v>
      </c>
      <c r="B2265" s="33" t="s">
        <v>4586</v>
      </c>
      <c r="C2265" t="s">
        <v>4587</v>
      </c>
      <c r="D2265" s="33" t="s">
        <v>26</v>
      </c>
      <c r="E2265" s="33" t="s">
        <v>78</v>
      </c>
      <c r="F2265" s="33" t="s">
        <v>28</v>
      </c>
      <c r="G2265" t="s">
        <v>9</v>
      </c>
      <c r="H2265" s="33" t="s">
        <v>33</v>
      </c>
      <c r="I2265" t="s">
        <v>46</v>
      </c>
      <c r="J2265" s="33" t="s">
        <v>36</v>
      </c>
      <c r="K2265" t="s">
        <v>39</v>
      </c>
      <c r="L2265" s="33" t="s">
        <v>46</v>
      </c>
      <c r="M2265">
        <v>238</v>
      </c>
      <c r="N2265" s="33">
        <v>15</v>
      </c>
      <c r="O2265" s="49">
        <v>0.15</v>
      </c>
      <c r="P2265" s="56">
        <f t="shared" si="35"/>
        <v>535.5</v>
      </c>
      <c r="Q2265">
        <v>3034.5</v>
      </c>
      <c r="R2265" s="58">
        <v>40</v>
      </c>
      <c r="S2265" s="31">
        <v>3074.5</v>
      </c>
    </row>
    <row r="2266" spans="1:19" x14ac:dyDescent="0.35">
      <c r="A2266" s="52">
        <v>42319</v>
      </c>
      <c r="B2266" s="33" t="s">
        <v>4588</v>
      </c>
      <c r="C2266" t="s">
        <v>4589</v>
      </c>
      <c r="D2266" s="33" t="s">
        <v>24</v>
      </c>
      <c r="E2266" s="33" t="s">
        <v>85</v>
      </c>
      <c r="F2266" s="33" t="s">
        <v>28</v>
      </c>
      <c r="G2266" t="s">
        <v>8</v>
      </c>
      <c r="H2266" s="33" t="s">
        <v>30</v>
      </c>
      <c r="I2266" t="s">
        <v>44</v>
      </c>
      <c r="J2266" s="33" t="s">
        <v>37</v>
      </c>
      <c r="K2266" t="s">
        <v>41</v>
      </c>
      <c r="L2266" s="33" t="s">
        <v>44</v>
      </c>
      <c r="M2266">
        <v>30</v>
      </c>
      <c r="N2266" s="33">
        <v>10</v>
      </c>
      <c r="O2266" s="49">
        <v>0.13</v>
      </c>
      <c r="P2266" s="56">
        <f t="shared" si="35"/>
        <v>39</v>
      </c>
      <c r="Q2266">
        <v>261</v>
      </c>
      <c r="R2266" s="58">
        <v>32</v>
      </c>
      <c r="S2266" s="31">
        <v>293</v>
      </c>
    </row>
    <row r="2267" spans="1:19" x14ac:dyDescent="0.35">
      <c r="A2267" s="52">
        <v>43267</v>
      </c>
      <c r="B2267" s="33" t="s">
        <v>4590</v>
      </c>
      <c r="C2267" t="s">
        <v>4591</v>
      </c>
      <c r="D2267" s="33" t="s">
        <v>25</v>
      </c>
      <c r="E2267" s="33" t="s">
        <v>73</v>
      </c>
      <c r="F2267" s="33" t="s">
        <v>28</v>
      </c>
      <c r="G2267" t="s">
        <v>12</v>
      </c>
      <c r="H2267" s="33" t="s">
        <v>30</v>
      </c>
      <c r="I2267" t="s">
        <v>43</v>
      </c>
      <c r="J2267" s="33" t="s">
        <v>38</v>
      </c>
      <c r="K2267" t="s">
        <v>42</v>
      </c>
      <c r="L2267" s="33" t="s">
        <v>45</v>
      </c>
      <c r="M2267">
        <v>20</v>
      </c>
      <c r="N2267" s="33">
        <v>40</v>
      </c>
      <c r="O2267" s="49">
        <v>0.16</v>
      </c>
      <c r="P2267" s="56">
        <f t="shared" si="35"/>
        <v>128</v>
      </c>
      <c r="Q2267">
        <v>672</v>
      </c>
      <c r="R2267" s="58">
        <v>31</v>
      </c>
      <c r="S2267" s="31">
        <v>703</v>
      </c>
    </row>
    <row r="2268" spans="1:19" x14ac:dyDescent="0.35">
      <c r="A2268" s="52">
        <v>43137</v>
      </c>
      <c r="B2268" s="33" t="s">
        <v>4592</v>
      </c>
      <c r="C2268" t="s">
        <v>4593</v>
      </c>
      <c r="D2268" s="33" t="s">
        <v>24</v>
      </c>
      <c r="E2268" s="33" t="s">
        <v>73</v>
      </c>
      <c r="F2268" s="33" t="s">
        <v>29</v>
      </c>
      <c r="G2268" t="s">
        <v>11</v>
      </c>
      <c r="H2268" s="33" t="s">
        <v>33</v>
      </c>
      <c r="I2268" t="s">
        <v>47</v>
      </c>
      <c r="J2268" s="33" t="s">
        <v>37</v>
      </c>
      <c r="K2268" t="s">
        <v>40</v>
      </c>
      <c r="L2268" s="33" t="s">
        <v>45</v>
      </c>
      <c r="M2268">
        <v>47</v>
      </c>
      <c r="N2268" s="33">
        <v>20</v>
      </c>
      <c r="O2268" s="49">
        <v>0.16</v>
      </c>
      <c r="P2268" s="56">
        <f t="shared" si="35"/>
        <v>150.4</v>
      </c>
      <c r="Q2268">
        <v>789.6</v>
      </c>
      <c r="R2268" s="58">
        <v>34</v>
      </c>
      <c r="S2268" s="31">
        <v>823.6</v>
      </c>
    </row>
    <row r="2269" spans="1:19" x14ac:dyDescent="0.35">
      <c r="A2269" s="52">
        <v>43773</v>
      </c>
      <c r="B2269" s="33" t="s">
        <v>4594</v>
      </c>
      <c r="C2269" t="s">
        <v>4595</v>
      </c>
      <c r="D2269" s="33" t="s">
        <v>24</v>
      </c>
      <c r="E2269" s="33" t="s">
        <v>115</v>
      </c>
      <c r="F2269" s="33" t="s">
        <v>29</v>
      </c>
      <c r="G2269" t="s">
        <v>7</v>
      </c>
      <c r="H2269" s="33" t="s">
        <v>31</v>
      </c>
      <c r="I2269" t="s">
        <v>43</v>
      </c>
      <c r="J2269" s="33" t="s">
        <v>35</v>
      </c>
      <c r="K2269" t="s">
        <v>42</v>
      </c>
      <c r="L2269" s="33" t="s">
        <v>43</v>
      </c>
      <c r="M2269">
        <v>757</v>
      </c>
      <c r="N2269" s="33">
        <v>10</v>
      </c>
      <c r="O2269" s="49">
        <v>0.17</v>
      </c>
      <c r="P2269" s="56">
        <f t="shared" si="35"/>
        <v>1286.9000000000001</v>
      </c>
      <c r="Q2269">
        <v>6283.0999999999995</v>
      </c>
      <c r="R2269" s="58">
        <v>49</v>
      </c>
      <c r="S2269" s="31">
        <v>6332.0999999999995</v>
      </c>
    </row>
    <row r="2270" spans="1:19" x14ac:dyDescent="0.35">
      <c r="A2270" s="52">
        <v>42368</v>
      </c>
      <c r="B2270" s="33" t="s">
        <v>4596</v>
      </c>
      <c r="C2270" t="s">
        <v>4597</v>
      </c>
      <c r="D2270" s="33" t="s">
        <v>24</v>
      </c>
      <c r="E2270" s="33" t="s">
        <v>78</v>
      </c>
      <c r="F2270" s="33" t="s">
        <v>27</v>
      </c>
      <c r="G2270" t="s">
        <v>8</v>
      </c>
      <c r="H2270" s="33" t="s">
        <v>30</v>
      </c>
      <c r="I2270" t="s">
        <v>46</v>
      </c>
      <c r="J2270" s="33" t="s">
        <v>38</v>
      </c>
      <c r="K2270" t="s">
        <v>41</v>
      </c>
      <c r="L2270" s="33" t="s">
        <v>44</v>
      </c>
      <c r="M2270">
        <v>14</v>
      </c>
      <c r="N2270" s="33">
        <v>16</v>
      </c>
      <c r="O2270" s="49">
        <v>0.13</v>
      </c>
      <c r="P2270" s="56">
        <f t="shared" si="35"/>
        <v>29.12</v>
      </c>
      <c r="Q2270">
        <v>194.88</v>
      </c>
      <c r="R2270" s="58">
        <v>38</v>
      </c>
      <c r="S2270" s="31">
        <v>232.88</v>
      </c>
    </row>
    <row r="2271" spans="1:19" x14ac:dyDescent="0.35">
      <c r="A2271" s="52">
        <v>44115</v>
      </c>
      <c r="B2271" s="33" t="s">
        <v>4598</v>
      </c>
      <c r="C2271" t="s">
        <v>4599</v>
      </c>
      <c r="D2271" s="33" t="s">
        <v>24</v>
      </c>
      <c r="E2271" s="33" t="s">
        <v>115</v>
      </c>
      <c r="F2271" s="33" t="s">
        <v>27</v>
      </c>
      <c r="G2271" t="s">
        <v>8</v>
      </c>
      <c r="H2271" s="33" t="s">
        <v>31</v>
      </c>
      <c r="I2271" t="s">
        <v>44</v>
      </c>
      <c r="J2271" s="33" t="s">
        <v>35</v>
      </c>
      <c r="K2271" t="s">
        <v>42</v>
      </c>
      <c r="L2271" s="33" t="s">
        <v>46</v>
      </c>
      <c r="M2271">
        <v>777</v>
      </c>
      <c r="N2271" s="33">
        <v>6</v>
      </c>
      <c r="O2271" s="49">
        <v>0.1</v>
      </c>
      <c r="P2271" s="56">
        <f t="shared" si="35"/>
        <v>466.20000000000005</v>
      </c>
      <c r="Q2271">
        <v>4195.8</v>
      </c>
      <c r="R2271" s="58">
        <v>21</v>
      </c>
      <c r="S2271" s="31">
        <v>4216.8</v>
      </c>
    </row>
    <row r="2272" spans="1:19" x14ac:dyDescent="0.35">
      <c r="A2272" s="52">
        <v>42960</v>
      </c>
      <c r="B2272" s="33" t="s">
        <v>4600</v>
      </c>
      <c r="C2272" t="s">
        <v>4601</v>
      </c>
      <c r="D2272" s="33" t="s">
        <v>26</v>
      </c>
      <c r="E2272" s="33" t="s">
        <v>85</v>
      </c>
      <c r="F2272" s="33" t="s">
        <v>27</v>
      </c>
      <c r="G2272" t="s">
        <v>11</v>
      </c>
      <c r="H2272" s="33" t="s">
        <v>32</v>
      </c>
      <c r="I2272" t="s">
        <v>46</v>
      </c>
      <c r="J2272" s="33" t="s">
        <v>37</v>
      </c>
      <c r="K2272" t="s">
        <v>40</v>
      </c>
      <c r="L2272" s="33" t="s">
        <v>46</v>
      </c>
      <c r="M2272">
        <v>75</v>
      </c>
      <c r="N2272" s="33">
        <v>20</v>
      </c>
      <c r="O2272" s="49">
        <v>0.08</v>
      </c>
      <c r="P2272" s="56">
        <f t="shared" si="35"/>
        <v>120</v>
      </c>
      <c r="Q2272">
        <v>1380.0000000000002</v>
      </c>
      <c r="R2272" s="58">
        <v>21</v>
      </c>
      <c r="S2272" s="31">
        <v>1401.0000000000002</v>
      </c>
    </row>
    <row r="2273" spans="1:19" x14ac:dyDescent="0.35">
      <c r="A2273" s="52">
        <v>44532</v>
      </c>
      <c r="B2273" s="33" t="s">
        <v>4602</v>
      </c>
      <c r="C2273" t="s">
        <v>4603</v>
      </c>
      <c r="D2273" s="33" t="s">
        <v>24</v>
      </c>
      <c r="E2273" s="33" t="s">
        <v>73</v>
      </c>
      <c r="F2273" s="33" t="s">
        <v>27</v>
      </c>
      <c r="G2273" t="s">
        <v>10</v>
      </c>
      <c r="H2273" s="33" t="s">
        <v>30</v>
      </c>
      <c r="I2273" t="s">
        <v>43</v>
      </c>
      <c r="J2273" s="33" t="s">
        <v>36</v>
      </c>
      <c r="K2273" t="s">
        <v>42</v>
      </c>
      <c r="L2273" s="33" t="s">
        <v>45</v>
      </c>
      <c r="M2273">
        <v>361</v>
      </c>
      <c r="N2273" s="33">
        <v>6</v>
      </c>
      <c r="O2273" s="49">
        <v>0.17</v>
      </c>
      <c r="P2273" s="56">
        <f t="shared" si="35"/>
        <v>368.22</v>
      </c>
      <c r="Q2273">
        <v>1797.7799999999997</v>
      </c>
      <c r="R2273" s="58">
        <v>34</v>
      </c>
      <c r="S2273" s="31">
        <v>1831.7799999999997</v>
      </c>
    </row>
    <row r="2274" spans="1:19" x14ac:dyDescent="0.35">
      <c r="A2274" s="52">
        <v>42803</v>
      </c>
      <c r="B2274" s="33" t="s">
        <v>4604</v>
      </c>
      <c r="C2274" t="s">
        <v>4605</v>
      </c>
      <c r="D2274" s="33" t="s">
        <v>24</v>
      </c>
      <c r="E2274" s="33" t="s">
        <v>85</v>
      </c>
      <c r="F2274" s="33" t="s">
        <v>28</v>
      </c>
      <c r="G2274" t="s">
        <v>12</v>
      </c>
      <c r="H2274" s="33" t="s">
        <v>31</v>
      </c>
      <c r="I2274" t="s">
        <v>48</v>
      </c>
      <c r="J2274" s="33" t="s">
        <v>36</v>
      </c>
      <c r="K2274" t="s">
        <v>41</v>
      </c>
      <c r="L2274" s="33" t="s">
        <v>43</v>
      </c>
      <c r="M2274">
        <v>435</v>
      </c>
      <c r="N2274" s="33">
        <v>15</v>
      </c>
      <c r="O2274" s="49">
        <v>0.2</v>
      </c>
      <c r="P2274" s="56">
        <f t="shared" si="35"/>
        <v>1305</v>
      </c>
      <c r="Q2274">
        <v>5220</v>
      </c>
      <c r="R2274" s="58">
        <v>33</v>
      </c>
      <c r="S2274" s="31">
        <v>5253</v>
      </c>
    </row>
    <row r="2275" spans="1:19" x14ac:dyDescent="0.35">
      <c r="A2275" s="52">
        <v>43548</v>
      </c>
      <c r="B2275" s="33" t="s">
        <v>4606</v>
      </c>
      <c r="C2275" t="s">
        <v>4607</v>
      </c>
      <c r="D2275" s="33" t="s">
        <v>26</v>
      </c>
      <c r="E2275" s="33" t="s">
        <v>106</v>
      </c>
      <c r="F2275" s="33" t="s">
        <v>28</v>
      </c>
      <c r="G2275" t="s">
        <v>8</v>
      </c>
      <c r="H2275" s="33" t="s">
        <v>32</v>
      </c>
      <c r="I2275" t="s">
        <v>43</v>
      </c>
      <c r="J2275" s="33" t="s">
        <v>35</v>
      </c>
      <c r="K2275" t="s">
        <v>39</v>
      </c>
      <c r="L2275" s="33" t="s">
        <v>45</v>
      </c>
      <c r="M2275">
        <v>953</v>
      </c>
      <c r="N2275" s="33">
        <v>6</v>
      </c>
      <c r="O2275" s="49">
        <v>0.2</v>
      </c>
      <c r="P2275" s="56">
        <f t="shared" si="35"/>
        <v>1143.6000000000001</v>
      </c>
      <c r="Q2275">
        <v>4574.4000000000005</v>
      </c>
      <c r="R2275" s="58">
        <v>29</v>
      </c>
      <c r="S2275" s="31">
        <v>4603.4000000000005</v>
      </c>
    </row>
    <row r="2276" spans="1:19" x14ac:dyDescent="0.35">
      <c r="A2276" s="52">
        <v>43583</v>
      </c>
      <c r="B2276" s="33" t="s">
        <v>4608</v>
      </c>
      <c r="C2276" t="s">
        <v>4609</v>
      </c>
      <c r="D2276" s="33" t="s">
        <v>26</v>
      </c>
      <c r="E2276" s="33" t="s">
        <v>85</v>
      </c>
      <c r="F2276" s="33" t="s">
        <v>28</v>
      </c>
      <c r="G2276" t="s">
        <v>8</v>
      </c>
      <c r="H2276" s="33" t="s">
        <v>32</v>
      </c>
      <c r="I2276" t="s">
        <v>48</v>
      </c>
      <c r="J2276" s="33" t="s">
        <v>38</v>
      </c>
      <c r="K2276" t="s">
        <v>39</v>
      </c>
      <c r="L2276" s="33" t="s">
        <v>45</v>
      </c>
      <c r="M2276">
        <v>10</v>
      </c>
      <c r="N2276" s="33">
        <v>24</v>
      </c>
      <c r="O2276" s="49">
        <v>0.16</v>
      </c>
      <c r="P2276" s="56">
        <f t="shared" si="35"/>
        <v>38.4</v>
      </c>
      <c r="Q2276">
        <v>201.6</v>
      </c>
      <c r="R2276" s="58">
        <v>21</v>
      </c>
      <c r="S2276" s="31">
        <v>222.6</v>
      </c>
    </row>
    <row r="2277" spans="1:19" x14ac:dyDescent="0.35">
      <c r="A2277" s="52">
        <v>42427</v>
      </c>
      <c r="B2277" s="33" t="s">
        <v>4610</v>
      </c>
      <c r="C2277" t="s">
        <v>4611</v>
      </c>
      <c r="D2277" s="33" t="s">
        <v>24</v>
      </c>
      <c r="E2277" s="33" t="s">
        <v>78</v>
      </c>
      <c r="F2277" s="33" t="s">
        <v>27</v>
      </c>
      <c r="G2277" t="s">
        <v>12</v>
      </c>
      <c r="H2277" s="33" t="s">
        <v>30</v>
      </c>
      <c r="I2277" t="s">
        <v>44</v>
      </c>
      <c r="J2277" s="33" t="s">
        <v>37</v>
      </c>
      <c r="K2277" t="s">
        <v>42</v>
      </c>
      <c r="L2277" s="33" t="s">
        <v>43</v>
      </c>
      <c r="M2277">
        <v>69</v>
      </c>
      <c r="N2277" s="33">
        <v>25</v>
      </c>
      <c r="O2277" s="49">
        <v>0.2</v>
      </c>
      <c r="P2277" s="56">
        <f t="shared" si="35"/>
        <v>345</v>
      </c>
      <c r="Q2277">
        <v>1380</v>
      </c>
      <c r="R2277" s="58">
        <v>32</v>
      </c>
      <c r="S2277" s="31">
        <v>1412</v>
      </c>
    </row>
    <row r="2278" spans="1:19" x14ac:dyDescent="0.35">
      <c r="A2278" s="52">
        <v>42623</v>
      </c>
      <c r="B2278" s="33" t="s">
        <v>4612</v>
      </c>
      <c r="C2278" t="s">
        <v>4613</v>
      </c>
      <c r="D2278" s="33" t="s">
        <v>26</v>
      </c>
      <c r="E2278" s="33" t="s">
        <v>115</v>
      </c>
      <c r="F2278" s="33" t="s">
        <v>28</v>
      </c>
      <c r="G2278" t="s">
        <v>7</v>
      </c>
      <c r="H2278" s="33" t="s">
        <v>32</v>
      </c>
      <c r="I2278" t="s">
        <v>44</v>
      </c>
      <c r="J2278" s="33" t="s">
        <v>34</v>
      </c>
      <c r="K2278" t="s">
        <v>41</v>
      </c>
      <c r="L2278" s="33" t="s">
        <v>43</v>
      </c>
      <c r="M2278">
        <v>258</v>
      </c>
      <c r="N2278" s="33">
        <v>8</v>
      </c>
      <c r="O2278" s="49">
        <v>0.14000000000000001</v>
      </c>
      <c r="P2278" s="56">
        <f t="shared" si="35"/>
        <v>288.96000000000004</v>
      </c>
      <c r="Q2278">
        <v>1775.04</v>
      </c>
      <c r="R2278" s="58">
        <v>32</v>
      </c>
      <c r="S2278" s="31">
        <v>1807.04</v>
      </c>
    </row>
    <row r="2279" spans="1:19" x14ac:dyDescent="0.35">
      <c r="A2279" s="52">
        <v>44282</v>
      </c>
      <c r="B2279" s="33" t="s">
        <v>4614</v>
      </c>
      <c r="C2279" t="s">
        <v>4615</v>
      </c>
      <c r="D2279" s="33" t="s">
        <v>26</v>
      </c>
      <c r="E2279" s="33" t="s">
        <v>106</v>
      </c>
      <c r="F2279" s="33" t="s">
        <v>29</v>
      </c>
      <c r="G2279" t="s">
        <v>10</v>
      </c>
      <c r="H2279" s="33" t="s">
        <v>33</v>
      </c>
      <c r="I2279" t="s">
        <v>44</v>
      </c>
      <c r="J2279" s="33" t="s">
        <v>34</v>
      </c>
      <c r="K2279" t="s">
        <v>42</v>
      </c>
      <c r="L2279" s="33" t="s">
        <v>45</v>
      </c>
      <c r="M2279">
        <v>249</v>
      </c>
      <c r="N2279" s="33">
        <v>4</v>
      </c>
      <c r="O2279" s="49">
        <v>0.1</v>
      </c>
      <c r="P2279" s="56">
        <f t="shared" si="35"/>
        <v>99.600000000000009</v>
      </c>
      <c r="Q2279">
        <v>896.4</v>
      </c>
      <c r="R2279" s="58">
        <v>27</v>
      </c>
      <c r="S2279" s="31">
        <v>923.4</v>
      </c>
    </row>
    <row r="2280" spans="1:19" x14ac:dyDescent="0.35">
      <c r="A2280" s="52">
        <v>43968</v>
      </c>
      <c r="B2280" s="33" t="s">
        <v>4616</v>
      </c>
      <c r="C2280" t="s">
        <v>4617</v>
      </c>
      <c r="D2280" s="33" t="s">
        <v>26</v>
      </c>
      <c r="E2280" s="33" t="s">
        <v>78</v>
      </c>
      <c r="F2280" s="33" t="s">
        <v>28</v>
      </c>
      <c r="G2280" t="s">
        <v>9</v>
      </c>
      <c r="H2280" s="33" t="s">
        <v>30</v>
      </c>
      <c r="I2280" t="s">
        <v>46</v>
      </c>
      <c r="J2280" s="33" t="s">
        <v>37</v>
      </c>
      <c r="K2280" t="s">
        <v>40</v>
      </c>
      <c r="L2280" s="33" t="s">
        <v>43</v>
      </c>
      <c r="M2280">
        <v>74</v>
      </c>
      <c r="N2280" s="33">
        <v>25</v>
      </c>
      <c r="O2280" s="49">
        <v>0.11</v>
      </c>
      <c r="P2280" s="56">
        <f t="shared" si="35"/>
        <v>203.5</v>
      </c>
      <c r="Q2280">
        <v>1646.5</v>
      </c>
      <c r="R2280" s="58">
        <v>29</v>
      </c>
      <c r="S2280" s="31">
        <v>1675.5</v>
      </c>
    </row>
    <row r="2281" spans="1:19" x14ac:dyDescent="0.35">
      <c r="A2281" s="52">
        <v>42105</v>
      </c>
      <c r="B2281" s="33" t="s">
        <v>4618</v>
      </c>
      <c r="C2281" t="s">
        <v>4619</v>
      </c>
      <c r="D2281" s="33" t="s">
        <v>24</v>
      </c>
      <c r="E2281" s="33" t="s">
        <v>52</v>
      </c>
      <c r="F2281" s="33" t="s">
        <v>29</v>
      </c>
      <c r="G2281" t="s">
        <v>6</v>
      </c>
      <c r="H2281" s="33" t="s">
        <v>32</v>
      </c>
      <c r="I2281" t="s">
        <v>46</v>
      </c>
      <c r="J2281" s="33" t="s">
        <v>35</v>
      </c>
      <c r="K2281" t="s">
        <v>42</v>
      </c>
      <c r="L2281" s="33" t="s">
        <v>44</v>
      </c>
      <c r="M2281">
        <v>972</v>
      </c>
      <c r="N2281" s="33">
        <v>8</v>
      </c>
      <c r="O2281" s="49">
        <v>0.08</v>
      </c>
      <c r="P2281" s="56">
        <f t="shared" si="35"/>
        <v>622.08000000000004</v>
      </c>
      <c r="Q2281">
        <v>7153.92</v>
      </c>
      <c r="R2281" s="58">
        <v>23</v>
      </c>
      <c r="S2281" s="31">
        <v>7176.92</v>
      </c>
    </row>
    <row r="2282" spans="1:19" x14ac:dyDescent="0.35">
      <c r="A2282" s="52">
        <v>43228</v>
      </c>
      <c r="B2282" s="33" t="s">
        <v>4620</v>
      </c>
      <c r="C2282" t="s">
        <v>4621</v>
      </c>
      <c r="D2282" s="33" t="s">
        <v>24</v>
      </c>
      <c r="E2282" s="33" t="s">
        <v>68</v>
      </c>
      <c r="F2282" s="33" t="s">
        <v>28</v>
      </c>
      <c r="G2282" t="s">
        <v>9</v>
      </c>
      <c r="H2282" s="33" t="s">
        <v>32</v>
      </c>
      <c r="I2282" t="s">
        <v>48</v>
      </c>
      <c r="J2282" s="33" t="s">
        <v>36</v>
      </c>
      <c r="K2282" t="s">
        <v>39</v>
      </c>
      <c r="L2282" s="33" t="s">
        <v>46</v>
      </c>
      <c r="M2282">
        <v>321</v>
      </c>
      <c r="N2282" s="33">
        <v>9</v>
      </c>
      <c r="O2282" s="49">
        <v>0.14000000000000001</v>
      </c>
      <c r="P2282" s="56">
        <f t="shared" si="35"/>
        <v>404.46000000000009</v>
      </c>
      <c r="Q2282">
        <v>2484.54</v>
      </c>
      <c r="R2282" s="58">
        <v>22</v>
      </c>
      <c r="S2282" s="31">
        <v>2506.54</v>
      </c>
    </row>
    <row r="2283" spans="1:19" x14ac:dyDescent="0.35">
      <c r="A2283" s="52">
        <v>44545</v>
      </c>
      <c r="B2283" s="33" t="s">
        <v>4622</v>
      </c>
      <c r="C2283" t="s">
        <v>4623</v>
      </c>
      <c r="D2283" s="33" t="s">
        <v>24</v>
      </c>
      <c r="E2283" s="33" t="s">
        <v>52</v>
      </c>
      <c r="F2283" s="33" t="s">
        <v>27</v>
      </c>
      <c r="G2283" t="s">
        <v>9</v>
      </c>
      <c r="H2283" s="33" t="s">
        <v>31</v>
      </c>
      <c r="I2283" t="s">
        <v>44</v>
      </c>
      <c r="J2283" s="33" t="s">
        <v>34</v>
      </c>
      <c r="K2283" t="s">
        <v>40</v>
      </c>
      <c r="L2283" s="33" t="s">
        <v>46</v>
      </c>
      <c r="M2283">
        <v>239</v>
      </c>
      <c r="N2283" s="33">
        <v>6</v>
      </c>
      <c r="O2283" s="49">
        <v>0.16</v>
      </c>
      <c r="P2283" s="56">
        <f t="shared" si="35"/>
        <v>229.44</v>
      </c>
      <c r="Q2283">
        <v>1204.56</v>
      </c>
      <c r="R2283" s="58">
        <v>35</v>
      </c>
      <c r="S2283" s="31">
        <v>1239.56</v>
      </c>
    </row>
    <row r="2284" spans="1:19" x14ac:dyDescent="0.35">
      <c r="A2284" s="52">
        <v>43127</v>
      </c>
      <c r="B2284" s="33" t="s">
        <v>4624</v>
      </c>
      <c r="C2284" t="s">
        <v>4625</v>
      </c>
      <c r="D2284" s="33" t="s">
        <v>26</v>
      </c>
      <c r="E2284" s="33" t="s">
        <v>68</v>
      </c>
      <c r="F2284" s="33" t="s">
        <v>27</v>
      </c>
      <c r="G2284" t="s">
        <v>12</v>
      </c>
      <c r="H2284" s="33" t="s">
        <v>33</v>
      </c>
      <c r="I2284" t="s">
        <v>44</v>
      </c>
      <c r="J2284" s="33" t="s">
        <v>37</v>
      </c>
      <c r="K2284" t="s">
        <v>42</v>
      </c>
      <c r="L2284" s="33" t="s">
        <v>46</v>
      </c>
      <c r="M2284">
        <v>99</v>
      </c>
      <c r="N2284" s="33">
        <v>25</v>
      </c>
      <c r="O2284" s="49">
        <v>0.09</v>
      </c>
      <c r="P2284" s="56">
        <f t="shared" si="35"/>
        <v>222.75</v>
      </c>
      <c r="Q2284">
        <v>2252.25</v>
      </c>
      <c r="R2284" s="58">
        <v>27</v>
      </c>
      <c r="S2284" s="31">
        <v>2279.25</v>
      </c>
    </row>
    <row r="2285" spans="1:19" x14ac:dyDescent="0.35">
      <c r="A2285" s="52">
        <v>43903</v>
      </c>
      <c r="B2285" s="33" t="s">
        <v>4626</v>
      </c>
      <c r="C2285" t="s">
        <v>4627</v>
      </c>
      <c r="D2285" s="33" t="s">
        <v>24</v>
      </c>
      <c r="E2285" s="33" t="s">
        <v>52</v>
      </c>
      <c r="F2285" s="33" t="s">
        <v>28</v>
      </c>
      <c r="G2285" t="s">
        <v>12</v>
      </c>
      <c r="H2285" s="33" t="s">
        <v>31</v>
      </c>
      <c r="I2285" t="s">
        <v>44</v>
      </c>
      <c r="J2285" s="33" t="s">
        <v>34</v>
      </c>
      <c r="K2285" t="s">
        <v>42</v>
      </c>
      <c r="L2285" s="33" t="s">
        <v>43</v>
      </c>
      <c r="M2285">
        <v>210</v>
      </c>
      <c r="N2285" s="33">
        <v>6</v>
      </c>
      <c r="O2285" s="49">
        <v>0.09</v>
      </c>
      <c r="P2285" s="56">
        <f t="shared" si="35"/>
        <v>113.4</v>
      </c>
      <c r="Q2285">
        <v>1146.5999999999999</v>
      </c>
      <c r="R2285" s="58">
        <v>40</v>
      </c>
      <c r="S2285" s="31">
        <v>1186.5999999999999</v>
      </c>
    </row>
    <row r="2286" spans="1:19" x14ac:dyDescent="0.35">
      <c r="A2286" s="52">
        <v>42753</v>
      </c>
      <c r="B2286" s="33" t="s">
        <v>4628</v>
      </c>
      <c r="C2286" t="s">
        <v>4629</v>
      </c>
      <c r="D2286" s="33" t="s">
        <v>25</v>
      </c>
      <c r="E2286" s="33" t="s">
        <v>52</v>
      </c>
      <c r="F2286" s="33" t="s">
        <v>28</v>
      </c>
      <c r="G2286" t="s">
        <v>11</v>
      </c>
      <c r="H2286" s="33" t="s">
        <v>30</v>
      </c>
      <c r="I2286" t="s">
        <v>45</v>
      </c>
      <c r="J2286" s="33" t="s">
        <v>38</v>
      </c>
      <c r="K2286" t="s">
        <v>39</v>
      </c>
      <c r="L2286" s="33" t="s">
        <v>46</v>
      </c>
      <c r="M2286">
        <v>15</v>
      </c>
      <c r="N2286" s="33">
        <v>24</v>
      </c>
      <c r="O2286" s="49">
        <v>0.1</v>
      </c>
      <c r="P2286" s="56">
        <f t="shared" si="35"/>
        <v>36.000000000000007</v>
      </c>
      <c r="Q2286">
        <v>324</v>
      </c>
      <c r="R2286" s="58">
        <v>25</v>
      </c>
      <c r="S2286" s="31">
        <v>349</v>
      </c>
    </row>
    <row r="2287" spans="1:19" x14ac:dyDescent="0.35">
      <c r="A2287" s="52">
        <v>42737</v>
      </c>
      <c r="B2287" s="33" t="s">
        <v>4630</v>
      </c>
      <c r="C2287" t="s">
        <v>4631</v>
      </c>
      <c r="D2287" s="33" t="s">
        <v>24</v>
      </c>
      <c r="E2287" s="33" t="s">
        <v>73</v>
      </c>
      <c r="F2287" s="33" t="s">
        <v>28</v>
      </c>
      <c r="G2287" t="s">
        <v>10</v>
      </c>
      <c r="H2287" s="33" t="s">
        <v>32</v>
      </c>
      <c r="I2287" t="s">
        <v>45</v>
      </c>
      <c r="J2287" s="33" t="s">
        <v>36</v>
      </c>
      <c r="K2287" t="s">
        <v>41</v>
      </c>
      <c r="L2287" s="33" t="s">
        <v>46</v>
      </c>
      <c r="M2287">
        <v>411</v>
      </c>
      <c r="N2287" s="33">
        <v>6</v>
      </c>
      <c r="O2287" s="49">
        <v>0.08</v>
      </c>
      <c r="P2287" s="56">
        <f t="shared" si="35"/>
        <v>197.28</v>
      </c>
      <c r="Q2287">
        <v>2268.7200000000003</v>
      </c>
      <c r="R2287" s="58">
        <v>46</v>
      </c>
      <c r="S2287" s="31">
        <v>2314.7200000000003</v>
      </c>
    </row>
    <row r="2288" spans="1:19" x14ac:dyDescent="0.35">
      <c r="A2288" s="52">
        <v>43871</v>
      </c>
      <c r="B2288" s="33" t="s">
        <v>4632</v>
      </c>
      <c r="C2288" t="s">
        <v>4633</v>
      </c>
      <c r="D2288" s="33" t="s">
        <v>25</v>
      </c>
      <c r="E2288" s="33" t="s">
        <v>58</v>
      </c>
      <c r="F2288" s="33" t="s">
        <v>28</v>
      </c>
      <c r="G2288" t="s">
        <v>12</v>
      </c>
      <c r="H2288" s="33" t="s">
        <v>30</v>
      </c>
      <c r="I2288" t="s">
        <v>43</v>
      </c>
      <c r="J2288" s="33" t="s">
        <v>35</v>
      </c>
      <c r="K2288" t="s">
        <v>41</v>
      </c>
      <c r="L2288" s="33" t="s">
        <v>44</v>
      </c>
      <c r="M2288">
        <v>796</v>
      </c>
      <c r="N2288" s="33">
        <v>8</v>
      </c>
      <c r="O2288" s="49">
        <v>0.15</v>
      </c>
      <c r="P2288" s="56">
        <f t="shared" si="35"/>
        <v>955.19999999999993</v>
      </c>
      <c r="Q2288">
        <v>5412.8</v>
      </c>
      <c r="R2288" s="58">
        <v>30</v>
      </c>
      <c r="S2288" s="31">
        <v>5442.8</v>
      </c>
    </row>
    <row r="2289" spans="1:19" x14ac:dyDescent="0.35">
      <c r="A2289" s="52">
        <v>43301</v>
      </c>
      <c r="B2289" s="33" t="s">
        <v>4634</v>
      </c>
      <c r="C2289" t="s">
        <v>4635</v>
      </c>
      <c r="D2289" s="33" t="s">
        <v>26</v>
      </c>
      <c r="E2289" s="33" t="s">
        <v>73</v>
      </c>
      <c r="F2289" s="33" t="s">
        <v>29</v>
      </c>
      <c r="G2289" t="s">
        <v>12</v>
      </c>
      <c r="H2289" s="33" t="s">
        <v>32</v>
      </c>
      <c r="I2289" t="s">
        <v>44</v>
      </c>
      <c r="J2289" s="33" t="s">
        <v>36</v>
      </c>
      <c r="K2289" t="s">
        <v>41</v>
      </c>
      <c r="L2289" s="33" t="s">
        <v>44</v>
      </c>
      <c r="M2289">
        <v>270</v>
      </c>
      <c r="N2289" s="33">
        <v>15</v>
      </c>
      <c r="O2289" s="49">
        <v>0.1</v>
      </c>
      <c r="P2289" s="56">
        <f t="shared" si="35"/>
        <v>405</v>
      </c>
      <c r="Q2289">
        <v>3645</v>
      </c>
      <c r="R2289" s="58">
        <v>48</v>
      </c>
      <c r="S2289" s="31">
        <v>3693</v>
      </c>
    </row>
    <row r="2290" spans="1:19" x14ac:dyDescent="0.35">
      <c r="A2290" s="52">
        <v>42234</v>
      </c>
      <c r="B2290" s="33" t="s">
        <v>4636</v>
      </c>
      <c r="C2290" t="s">
        <v>4637</v>
      </c>
      <c r="D2290" s="33" t="s">
        <v>24</v>
      </c>
      <c r="E2290" s="33" t="s">
        <v>55</v>
      </c>
      <c r="F2290" s="33" t="s">
        <v>27</v>
      </c>
      <c r="G2290" t="s">
        <v>11</v>
      </c>
      <c r="H2290" s="33" t="s">
        <v>33</v>
      </c>
      <c r="I2290" t="s">
        <v>48</v>
      </c>
      <c r="J2290" s="33" t="s">
        <v>36</v>
      </c>
      <c r="K2290" t="s">
        <v>42</v>
      </c>
      <c r="L2290" s="33" t="s">
        <v>43</v>
      </c>
      <c r="M2290">
        <v>254</v>
      </c>
      <c r="N2290" s="33">
        <v>6</v>
      </c>
      <c r="O2290" s="49">
        <v>0.16</v>
      </c>
      <c r="P2290" s="56">
        <f t="shared" si="35"/>
        <v>243.84</v>
      </c>
      <c r="Q2290">
        <v>1280.1600000000001</v>
      </c>
      <c r="R2290" s="58">
        <v>27</v>
      </c>
      <c r="S2290" s="31">
        <v>1307.1600000000001</v>
      </c>
    </row>
    <row r="2291" spans="1:19" x14ac:dyDescent="0.35">
      <c r="A2291" s="52">
        <v>44299</v>
      </c>
      <c r="B2291" s="33" t="s">
        <v>4638</v>
      </c>
      <c r="C2291" t="s">
        <v>4639</v>
      </c>
      <c r="D2291" s="33" t="s">
        <v>26</v>
      </c>
      <c r="E2291" s="33" t="s">
        <v>52</v>
      </c>
      <c r="F2291" s="33" t="s">
        <v>28</v>
      </c>
      <c r="G2291" t="s">
        <v>7</v>
      </c>
      <c r="H2291" s="33" t="s">
        <v>33</v>
      </c>
      <c r="I2291" t="s">
        <v>44</v>
      </c>
      <c r="J2291" s="33" t="s">
        <v>35</v>
      </c>
      <c r="K2291" t="s">
        <v>39</v>
      </c>
      <c r="L2291" s="33" t="s">
        <v>44</v>
      </c>
      <c r="M2291">
        <v>1197</v>
      </c>
      <c r="N2291" s="33">
        <v>4</v>
      </c>
      <c r="O2291" s="49">
        <v>0.14000000000000001</v>
      </c>
      <c r="P2291" s="56">
        <f t="shared" si="35"/>
        <v>670.32</v>
      </c>
      <c r="Q2291">
        <v>4117.68</v>
      </c>
      <c r="R2291" s="58">
        <v>31</v>
      </c>
      <c r="S2291" s="31">
        <v>4148.68</v>
      </c>
    </row>
    <row r="2292" spans="1:19" x14ac:dyDescent="0.35">
      <c r="A2292" s="52">
        <v>42287</v>
      </c>
      <c r="B2292" s="33" t="s">
        <v>4640</v>
      </c>
      <c r="C2292" t="s">
        <v>4641</v>
      </c>
      <c r="D2292" s="33" t="s">
        <v>26</v>
      </c>
      <c r="E2292" s="33" t="s">
        <v>55</v>
      </c>
      <c r="F2292" s="33" t="s">
        <v>28</v>
      </c>
      <c r="G2292" t="s">
        <v>6</v>
      </c>
      <c r="H2292" s="33" t="s">
        <v>33</v>
      </c>
      <c r="I2292" t="s">
        <v>45</v>
      </c>
      <c r="J2292" s="33" t="s">
        <v>35</v>
      </c>
      <c r="K2292" t="s">
        <v>40</v>
      </c>
      <c r="L2292" s="33" t="s">
        <v>45</v>
      </c>
      <c r="M2292">
        <v>1033</v>
      </c>
      <c r="N2292" s="33">
        <v>4</v>
      </c>
      <c r="O2292" s="49">
        <v>0.15</v>
      </c>
      <c r="P2292" s="56">
        <f t="shared" si="35"/>
        <v>619.79999999999995</v>
      </c>
      <c r="Q2292">
        <v>3512.2</v>
      </c>
      <c r="R2292" s="58">
        <v>29</v>
      </c>
      <c r="S2292" s="31">
        <v>3541.2</v>
      </c>
    </row>
    <row r="2293" spans="1:19" x14ac:dyDescent="0.35">
      <c r="A2293" s="52">
        <v>43799</v>
      </c>
      <c r="B2293" s="33" t="s">
        <v>4642</v>
      </c>
      <c r="C2293" t="s">
        <v>4643</v>
      </c>
      <c r="D2293" s="33" t="s">
        <v>26</v>
      </c>
      <c r="E2293" s="33" t="s">
        <v>78</v>
      </c>
      <c r="F2293" s="33" t="s">
        <v>29</v>
      </c>
      <c r="G2293" t="s">
        <v>13</v>
      </c>
      <c r="H2293" s="33" t="s">
        <v>31</v>
      </c>
      <c r="I2293" t="s">
        <v>44</v>
      </c>
      <c r="J2293" s="33" t="s">
        <v>34</v>
      </c>
      <c r="K2293" t="s">
        <v>42</v>
      </c>
      <c r="L2293" s="33" t="s">
        <v>45</v>
      </c>
      <c r="M2293">
        <v>211</v>
      </c>
      <c r="N2293" s="33">
        <v>4</v>
      </c>
      <c r="O2293" s="49">
        <v>0.08</v>
      </c>
      <c r="P2293" s="56">
        <f t="shared" si="35"/>
        <v>67.52</v>
      </c>
      <c r="Q2293">
        <v>776.48</v>
      </c>
      <c r="R2293" s="58">
        <v>42</v>
      </c>
      <c r="S2293" s="31">
        <v>818.48</v>
      </c>
    </row>
    <row r="2294" spans="1:19" x14ac:dyDescent="0.35">
      <c r="A2294" s="52">
        <v>43104</v>
      </c>
      <c r="B2294" s="33" t="s">
        <v>4644</v>
      </c>
      <c r="C2294" t="s">
        <v>4645</v>
      </c>
      <c r="D2294" s="33" t="s">
        <v>25</v>
      </c>
      <c r="E2294" s="33" t="s">
        <v>115</v>
      </c>
      <c r="F2294" s="33" t="s">
        <v>28</v>
      </c>
      <c r="G2294" t="s">
        <v>11</v>
      </c>
      <c r="H2294" s="33" t="s">
        <v>31</v>
      </c>
      <c r="I2294" t="s">
        <v>45</v>
      </c>
      <c r="J2294" s="33" t="s">
        <v>34</v>
      </c>
      <c r="K2294" t="s">
        <v>42</v>
      </c>
      <c r="L2294" s="33" t="s">
        <v>44</v>
      </c>
      <c r="M2294">
        <v>235</v>
      </c>
      <c r="N2294" s="33">
        <v>6</v>
      </c>
      <c r="O2294" s="49">
        <v>0.1</v>
      </c>
      <c r="P2294" s="56">
        <f t="shared" si="35"/>
        <v>141.00000000000003</v>
      </c>
      <c r="Q2294">
        <v>1269</v>
      </c>
      <c r="R2294" s="58">
        <v>24</v>
      </c>
      <c r="S2294" s="31">
        <v>1293</v>
      </c>
    </row>
    <row r="2295" spans="1:19" x14ac:dyDescent="0.35">
      <c r="A2295" s="52">
        <v>43219</v>
      </c>
      <c r="B2295" s="33" t="s">
        <v>4646</v>
      </c>
      <c r="C2295" t="s">
        <v>4647</v>
      </c>
      <c r="D2295" s="33" t="s">
        <v>26</v>
      </c>
      <c r="E2295" s="33" t="s">
        <v>85</v>
      </c>
      <c r="F2295" s="33" t="s">
        <v>27</v>
      </c>
      <c r="G2295" t="s">
        <v>7</v>
      </c>
      <c r="H2295" s="33" t="s">
        <v>32</v>
      </c>
      <c r="I2295" t="s">
        <v>46</v>
      </c>
      <c r="J2295" s="33" t="s">
        <v>38</v>
      </c>
      <c r="K2295" t="s">
        <v>41</v>
      </c>
      <c r="L2295" s="33" t="s">
        <v>43</v>
      </c>
      <c r="M2295">
        <v>20</v>
      </c>
      <c r="N2295" s="33">
        <v>16</v>
      </c>
      <c r="O2295" s="49">
        <v>0.09</v>
      </c>
      <c r="P2295" s="56">
        <f t="shared" si="35"/>
        <v>28.799999999999997</v>
      </c>
      <c r="Q2295">
        <v>291.2</v>
      </c>
      <c r="R2295" s="58">
        <v>36</v>
      </c>
      <c r="S2295" s="31">
        <v>327.2</v>
      </c>
    </row>
    <row r="2296" spans="1:19" x14ac:dyDescent="0.35">
      <c r="A2296" s="52">
        <v>43367</v>
      </c>
      <c r="B2296" s="33" t="s">
        <v>4648</v>
      </c>
      <c r="C2296" t="s">
        <v>4649</v>
      </c>
      <c r="D2296" s="33" t="s">
        <v>24</v>
      </c>
      <c r="E2296" s="33" t="s">
        <v>68</v>
      </c>
      <c r="F2296" s="33" t="s">
        <v>29</v>
      </c>
      <c r="G2296" t="s">
        <v>11</v>
      </c>
      <c r="H2296" s="33" t="s">
        <v>31</v>
      </c>
      <c r="I2296" t="s">
        <v>45</v>
      </c>
      <c r="J2296" s="33" t="s">
        <v>36</v>
      </c>
      <c r="K2296" t="s">
        <v>42</v>
      </c>
      <c r="L2296" s="33" t="s">
        <v>46</v>
      </c>
      <c r="M2296">
        <v>231</v>
      </c>
      <c r="N2296" s="33">
        <v>15</v>
      </c>
      <c r="O2296" s="49">
        <v>0.11</v>
      </c>
      <c r="P2296" s="56">
        <f t="shared" si="35"/>
        <v>381.15</v>
      </c>
      <c r="Q2296">
        <v>3083.85</v>
      </c>
      <c r="R2296" s="58">
        <v>50</v>
      </c>
      <c r="S2296" s="31">
        <v>3133.85</v>
      </c>
    </row>
    <row r="2297" spans="1:19" x14ac:dyDescent="0.35">
      <c r="A2297" s="52">
        <v>42959</v>
      </c>
      <c r="B2297" s="33" t="s">
        <v>4650</v>
      </c>
      <c r="C2297" t="s">
        <v>4651</v>
      </c>
      <c r="D2297" s="33" t="s">
        <v>26</v>
      </c>
      <c r="E2297" s="33" t="s">
        <v>115</v>
      </c>
      <c r="F2297" s="33" t="s">
        <v>28</v>
      </c>
      <c r="G2297" t="s">
        <v>11</v>
      </c>
      <c r="H2297" s="33" t="s">
        <v>33</v>
      </c>
      <c r="I2297" t="s">
        <v>45</v>
      </c>
      <c r="J2297" s="33" t="s">
        <v>35</v>
      </c>
      <c r="K2297" t="s">
        <v>39</v>
      </c>
      <c r="L2297" s="33" t="s">
        <v>44</v>
      </c>
      <c r="M2297">
        <v>908</v>
      </c>
      <c r="N2297" s="33">
        <v>10</v>
      </c>
      <c r="O2297" s="49">
        <v>0.12</v>
      </c>
      <c r="P2297" s="56">
        <f t="shared" si="35"/>
        <v>1089.5999999999999</v>
      </c>
      <c r="Q2297">
        <v>7990.4000000000005</v>
      </c>
      <c r="R2297" s="58">
        <v>28</v>
      </c>
      <c r="S2297" s="31">
        <v>8018.4000000000005</v>
      </c>
    </row>
    <row r="2298" spans="1:19" x14ac:dyDescent="0.35">
      <c r="A2298" s="52">
        <v>44134</v>
      </c>
      <c r="B2298" s="33" t="s">
        <v>4652</v>
      </c>
      <c r="C2298" t="s">
        <v>4653</v>
      </c>
      <c r="D2298" s="33" t="s">
        <v>25</v>
      </c>
      <c r="E2298" s="33" t="s">
        <v>52</v>
      </c>
      <c r="F2298" s="33" t="s">
        <v>29</v>
      </c>
      <c r="G2298" t="s">
        <v>7</v>
      </c>
      <c r="H2298" s="33" t="s">
        <v>32</v>
      </c>
      <c r="I2298" t="s">
        <v>47</v>
      </c>
      <c r="J2298" s="33" t="s">
        <v>38</v>
      </c>
      <c r="K2298" t="s">
        <v>39</v>
      </c>
      <c r="L2298" s="33" t="s">
        <v>45</v>
      </c>
      <c r="M2298">
        <v>19</v>
      </c>
      <c r="N2298" s="33">
        <v>16</v>
      </c>
      <c r="O2298" s="49">
        <v>0.18</v>
      </c>
      <c r="P2298" s="56">
        <f t="shared" si="35"/>
        <v>54.72</v>
      </c>
      <c r="Q2298">
        <v>249.28000000000003</v>
      </c>
      <c r="R2298" s="58">
        <v>29</v>
      </c>
      <c r="S2298" s="31">
        <v>278.28000000000003</v>
      </c>
    </row>
    <row r="2299" spans="1:19" x14ac:dyDescent="0.35">
      <c r="A2299" s="52">
        <v>44174</v>
      </c>
      <c r="B2299" s="33" t="s">
        <v>4654</v>
      </c>
      <c r="C2299" t="s">
        <v>4655</v>
      </c>
      <c r="D2299" s="33" t="s">
        <v>24</v>
      </c>
      <c r="E2299" s="33" t="s">
        <v>63</v>
      </c>
      <c r="F2299" s="33" t="s">
        <v>29</v>
      </c>
      <c r="G2299" t="s">
        <v>9</v>
      </c>
      <c r="H2299" s="33" t="s">
        <v>33</v>
      </c>
      <c r="I2299" t="s">
        <v>47</v>
      </c>
      <c r="J2299" s="33" t="s">
        <v>36</v>
      </c>
      <c r="K2299" t="s">
        <v>41</v>
      </c>
      <c r="L2299" s="33" t="s">
        <v>44</v>
      </c>
      <c r="M2299">
        <v>463</v>
      </c>
      <c r="N2299" s="33">
        <v>6</v>
      </c>
      <c r="O2299" s="49">
        <v>0.15</v>
      </c>
      <c r="P2299" s="56">
        <f t="shared" si="35"/>
        <v>416.69999999999993</v>
      </c>
      <c r="Q2299">
        <v>2361.2999999999997</v>
      </c>
      <c r="R2299" s="58">
        <v>28</v>
      </c>
      <c r="S2299" s="31">
        <v>2389.2999999999997</v>
      </c>
    </row>
    <row r="2300" spans="1:19" x14ac:dyDescent="0.35">
      <c r="A2300" s="52">
        <v>43661</v>
      </c>
      <c r="B2300" s="33" t="s">
        <v>4656</v>
      </c>
      <c r="C2300" t="s">
        <v>4657</v>
      </c>
      <c r="D2300" s="33" t="s">
        <v>26</v>
      </c>
      <c r="E2300" s="33" t="s">
        <v>78</v>
      </c>
      <c r="F2300" s="33" t="s">
        <v>27</v>
      </c>
      <c r="G2300" t="s">
        <v>6</v>
      </c>
      <c r="H2300" s="33" t="s">
        <v>32</v>
      </c>
      <c r="I2300" t="s">
        <v>47</v>
      </c>
      <c r="J2300" s="33" t="s">
        <v>38</v>
      </c>
      <c r="K2300" t="s">
        <v>41</v>
      </c>
      <c r="L2300" s="33" t="s">
        <v>44</v>
      </c>
      <c r="M2300">
        <v>17</v>
      </c>
      <c r="N2300" s="33">
        <v>24</v>
      </c>
      <c r="O2300" s="49">
        <v>0.1</v>
      </c>
      <c r="P2300" s="56">
        <f t="shared" si="35"/>
        <v>40.800000000000004</v>
      </c>
      <c r="Q2300">
        <v>367.20000000000005</v>
      </c>
      <c r="R2300" s="58">
        <v>28</v>
      </c>
      <c r="S2300" s="31">
        <v>395.20000000000005</v>
      </c>
    </row>
    <row r="2301" spans="1:19" x14ac:dyDescent="0.35">
      <c r="A2301" s="52">
        <v>44199</v>
      </c>
      <c r="B2301" s="33" t="s">
        <v>4658</v>
      </c>
      <c r="C2301" t="s">
        <v>4659</v>
      </c>
      <c r="D2301" s="33" t="s">
        <v>25</v>
      </c>
      <c r="E2301" s="33" t="s">
        <v>63</v>
      </c>
      <c r="F2301" s="33" t="s">
        <v>27</v>
      </c>
      <c r="G2301" t="s">
        <v>11</v>
      </c>
      <c r="H2301" s="33" t="s">
        <v>31</v>
      </c>
      <c r="I2301" t="s">
        <v>47</v>
      </c>
      <c r="J2301" s="33" t="s">
        <v>35</v>
      </c>
      <c r="K2301" t="s">
        <v>41</v>
      </c>
      <c r="L2301" s="33" t="s">
        <v>44</v>
      </c>
      <c r="M2301">
        <v>1068</v>
      </c>
      <c r="N2301" s="33">
        <v>10</v>
      </c>
      <c r="O2301" s="49">
        <v>0.19</v>
      </c>
      <c r="P2301" s="56">
        <f t="shared" si="35"/>
        <v>2029.1999999999998</v>
      </c>
      <c r="Q2301">
        <v>8650.8000000000011</v>
      </c>
      <c r="R2301" s="58">
        <v>47</v>
      </c>
      <c r="S2301" s="31">
        <v>8697.8000000000011</v>
      </c>
    </row>
    <row r="2302" spans="1:19" x14ac:dyDescent="0.35">
      <c r="A2302" s="52">
        <v>42227</v>
      </c>
      <c r="B2302" s="33" t="s">
        <v>4660</v>
      </c>
      <c r="C2302" t="s">
        <v>4661</v>
      </c>
      <c r="D2302" s="33" t="s">
        <v>26</v>
      </c>
      <c r="E2302" s="33" t="s">
        <v>58</v>
      </c>
      <c r="F2302" s="33" t="s">
        <v>28</v>
      </c>
      <c r="G2302" t="s">
        <v>12</v>
      </c>
      <c r="H2302" s="33" t="s">
        <v>31</v>
      </c>
      <c r="I2302" t="s">
        <v>48</v>
      </c>
      <c r="J2302" s="33" t="s">
        <v>37</v>
      </c>
      <c r="K2302" t="s">
        <v>39</v>
      </c>
      <c r="L2302" s="33" t="s">
        <v>43</v>
      </c>
      <c r="M2302">
        <v>58</v>
      </c>
      <c r="N2302" s="33">
        <v>20</v>
      </c>
      <c r="O2302" s="49">
        <v>0.15</v>
      </c>
      <c r="P2302" s="56">
        <f t="shared" si="35"/>
        <v>174</v>
      </c>
      <c r="Q2302">
        <v>986</v>
      </c>
      <c r="R2302" s="58">
        <v>38</v>
      </c>
      <c r="S2302" s="31">
        <v>1024</v>
      </c>
    </row>
    <row r="2303" spans="1:19" x14ac:dyDescent="0.35">
      <c r="A2303" s="52">
        <v>42446</v>
      </c>
      <c r="B2303" s="33" t="s">
        <v>4662</v>
      </c>
      <c r="C2303" t="s">
        <v>4663</v>
      </c>
      <c r="D2303" s="33" t="s">
        <v>26</v>
      </c>
      <c r="E2303" s="33" t="s">
        <v>73</v>
      </c>
      <c r="F2303" s="33" t="s">
        <v>28</v>
      </c>
      <c r="G2303" t="s">
        <v>10</v>
      </c>
      <c r="H2303" s="33" t="s">
        <v>32</v>
      </c>
      <c r="I2303" t="s">
        <v>47</v>
      </c>
      <c r="J2303" s="33" t="s">
        <v>36</v>
      </c>
      <c r="K2303" t="s">
        <v>40</v>
      </c>
      <c r="L2303" s="33" t="s">
        <v>44</v>
      </c>
      <c r="M2303">
        <v>202</v>
      </c>
      <c r="N2303" s="33">
        <v>6</v>
      </c>
      <c r="O2303" s="49">
        <v>0.18</v>
      </c>
      <c r="P2303" s="56">
        <f t="shared" si="35"/>
        <v>218.16000000000003</v>
      </c>
      <c r="Q2303">
        <v>993.84</v>
      </c>
      <c r="R2303" s="58">
        <v>43</v>
      </c>
      <c r="S2303" s="31">
        <v>1036.8400000000001</v>
      </c>
    </row>
    <row r="2304" spans="1:19" x14ac:dyDescent="0.35">
      <c r="A2304" s="52">
        <v>42220</v>
      </c>
      <c r="B2304" s="33" t="s">
        <v>4664</v>
      </c>
      <c r="C2304" t="s">
        <v>4665</v>
      </c>
      <c r="D2304" s="33" t="s">
        <v>24</v>
      </c>
      <c r="E2304" s="33" t="s">
        <v>68</v>
      </c>
      <c r="F2304" s="33" t="s">
        <v>29</v>
      </c>
      <c r="G2304" t="s">
        <v>12</v>
      </c>
      <c r="H2304" s="33" t="s">
        <v>30</v>
      </c>
      <c r="I2304" t="s">
        <v>46</v>
      </c>
      <c r="J2304" s="33" t="s">
        <v>34</v>
      </c>
      <c r="K2304" t="s">
        <v>42</v>
      </c>
      <c r="L2304" s="33" t="s">
        <v>45</v>
      </c>
      <c r="M2304">
        <v>287</v>
      </c>
      <c r="N2304" s="33">
        <v>4</v>
      </c>
      <c r="O2304" s="49">
        <v>0.15</v>
      </c>
      <c r="P2304" s="56">
        <f t="shared" si="35"/>
        <v>172.2</v>
      </c>
      <c r="Q2304">
        <v>975.8</v>
      </c>
      <c r="R2304" s="58">
        <v>36</v>
      </c>
      <c r="S2304" s="31">
        <v>1011.8</v>
      </c>
    </row>
    <row r="2305" spans="1:19" x14ac:dyDescent="0.35">
      <c r="A2305" s="52">
        <v>42885</v>
      </c>
      <c r="B2305" s="33" t="s">
        <v>4666</v>
      </c>
      <c r="C2305" t="s">
        <v>4667</v>
      </c>
      <c r="D2305" s="33" t="s">
        <v>26</v>
      </c>
      <c r="E2305" s="33" t="s">
        <v>55</v>
      </c>
      <c r="F2305" s="33" t="s">
        <v>29</v>
      </c>
      <c r="G2305" t="s">
        <v>13</v>
      </c>
      <c r="H2305" s="33" t="s">
        <v>33</v>
      </c>
      <c r="I2305" t="s">
        <v>45</v>
      </c>
      <c r="J2305" s="33" t="s">
        <v>34</v>
      </c>
      <c r="K2305" t="s">
        <v>40</v>
      </c>
      <c r="L2305" s="33" t="s">
        <v>44</v>
      </c>
      <c r="M2305">
        <v>282</v>
      </c>
      <c r="N2305" s="33">
        <v>10</v>
      </c>
      <c r="O2305" s="49">
        <v>0.1</v>
      </c>
      <c r="P2305" s="56">
        <f t="shared" si="35"/>
        <v>282</v>
      </c>
      <c r="Q2305">
        <v>2538</v>
      </c>
      <c r="R2305" s="58">
        <v>29</v>
      </c>
      <c r="S2305" s="31">
        <v>2567</v>
      </c>
    </row>
    <row r="2306" spans="1:19" x14ac:dyDescent="0.35">
      <c r="A2306" s="52">
        <v>42152</v>
      </c>
      <c r="B2306" s="33" t="s">
        <v>4668</v>
      </c>
      <c r="C2306" t="s">
        <v>4669</v>
      </c>
      <c r="D2306" s="33" t="s">
        <v>24</v>
      </c>
      <c r="E2306" s="33" t="s">
        <v>73</v>
      </c>
      <c r="F2306" s="33" t="s">
        <v>29</v>
      </c>
      <c r="G2306" t="s">
        <v>13</v>
      </c>
      <c r="H2306" s="33" t="s">
        <v>31</v>
      </c>
      <c r="I2306" t="s">
        <v>44</v>
      </c>
      <c r="J2306" s="33" t="s">
        <v>37</v>
      </c>
      <c r="K2306" t="s">
        <v>41</v>
      </c>
      <c r="L2306" s="33" t="s">
        <v>46</v>
      </c>
      <c r="M2306">
        <v>55</v>
      </c>
      <c r="N2306" s="33">
        <v>25</v>
      </c>
      <c r="O2306" s="49">
        <v>0.08</v>
      </c>
      <c r="P2306" s="56">
        <f t="shared" si="35"/>
        <v>110</v>
      </c>
      <c r="Q2306">
        <v>1265</v>
      </c>
      <c r="R2306" s="58">
        <v>30</v>
      </c>
      <c r="S2306" s="31">
        <v>1295</v>
      </c>
    </row>
    <row r="2307" spans="1:19" x14ac:dyDescent="0.35">
      <c r="A2307" s="52">
        <v>43515</v>
      </c>
      <c r="B2307" s="33" t="s">
        <v>4670</v>
      </c>
      <c r="C2307" t="s">
        <v>4671</v>
      </c>
      <c r="D2307" s="33" t="s">
        <v>26</v>
      </c>
      <c r="E2307" s="33" t="s">
        <v>68</v>
      </c>
      <c r="F2307" s="33" t="s">
        <v>27</v>
      </c>
      <c r="G2307" t="s">
        <v>8</v>
      </c>
      <c r="H2307" s="33" t="s">
        <v>30</v>
      </c>
      <c r="I2307" t="s">
        <v>45</v>
      </c>
      <c r="J2307" s="33" t="s">
        <v>37</v>
      </c>
      <c r="K2307" t="s">
        <v>39</v>
      </c>
      <c r="L2307" s="33" t="s">
        <v>43</v>
      </c>
      <c r="M2307">
        <v>26</v>
      </c>
      <c r="N2307" s="33">
        <v>20</v>
      </c>
      <c r="O2307" s="49">
        <v>0.17</v>
      </c>
      <c r="P2307" s="56">
        <f t="shared" ref="P2307:P2370" si="36">O2307*N2307*M2307</f>
        <v>88.4</v>
      </c>
      <c r="Q2307">
        <v>431.59999999999997</v>
      </c>
      <c r="R2307" s="58">
        <v>39</v>
      </c>
      <c r="S2307" s="31">
        <v>470.59999999999997</v>
      </c>
    </row>
    <row r="2308" spans="1:19" x14ac:dyDescent="0.35">
      <c r="A2308" s="52">
        <v>42176</v>
      </c>
      <c r="B2308" s="33" t="s">
        <v>4672</v>
      </c>
      <c r="C2308" t="s">
        <v>4673</v>
      </c>
      <c r="D2308" s="33" t="s">
        <v>24</v>
      </c>
      <c r="E2308" s="33" t="s">
        <v>73</v>
      </c>
      <c r="F2308" s="33" t="s">
        <v>27</v>
      </c>
      <c r="G2308" t="s">
        <v>12</v>
      </c>
      <c r="H2308" s="33" t="s">
        <v>32</v>
      </c>
      <c r="I2308" t="s">
        <v>45</v>
      </c>
      <c r="J2308" s="33" t="s">
        <v>35</v>
      </c>
      <c r="K2308" t="s">
        <v>41</v>
      </c>
      <c r="L2308" s="33" t="s">
        <v>46</v>
      </c>
      <c r="M2308">
        <v>939</v>
      </c>
      <c r="N2308" s="33">
        <v>6</v>
      </c>
      <c r="O2308" s="49">
        <v>0.16</v>
      </c>
      <c r="P2308" s="56">
        <f t="shared" si="36"/>
        <v>901.43999999999994</v>
      </c>
      <c r="Q2308">
        <v>4732.5600000000004</v>
      </c>
      <c r="R2308" s="58">
        <v>44</v>
      </c>
      <c r="S2308" s="31">
        <v>4776.5600000000004</v>
      </c>
    </row>
    <row r="2309" spans="1:19" x14ac:dyDescent="0.35">
      <c r="A2309" s="52">
        <v>42505</v>
      </c>
      <c r="B2309" s="33" t="s">
        <v>4674</v>
      </c>
      <c r="C2309" t="s">
        <v>4675</v>
      </c>
      <c r="D2309" s="33" t="s">
        <v>24</v>
      </c>
      <c r="E2309" s="33" t="s">
        <v>85</v>
      </c>
      <c r="F2309" s="33" t="s">
        <v>29</v>
      </c>
      <c r="G2309" t="s">
        <v>13</v>
      </c>
      <c r="H2309" s="33" t="s">
        <v>30</v>
      </c>
      <c r="I2309" t="s">
        <v>48</v>
      </c>
      <c r="J2309" s="33" t="s">
        <v>38</v>
      </c>
      <c r="K2309" t="s">
        <v>42</v>
      </c>
      <c r="L2309" s="33" t="s">
        <v>45</v>
      </c>
      <c r="M2309">
        <v>13</v>
      </c>
      <c r="N2309" s="33">
        <v>16</v>
      </c>
      <c r="O2309" s="49">
        <v>0.18</v>
      </c>
      <c r="P2309" s="56">
        <f t="shared" si="36"/>
        <v>37.44</v>
      </c>
      <c r="Q2309">
        <v>170.56</v>
      </c>
      <c r="R2309" s="58">
        <v>28</v>
      </c>
      <c r="S2309" s="31">
        <v>198.56</v>
      </c>
    </row>
    <row r="2310" spans="1:19" x14ac:dyDescent="0.35">
      <c r="A2310" s="52">
        <v>43581</v>
      </c>
      <c r="B2310" s="33" t="s">
        <v>4676</v>
      </c>
      <c r="C2310" t="s">
        <v>4677</v>
      </c>
      <c r="D2310" s="33" t="s">
        <v>24</v>
      </c>
      <c r="E2310" s="33" t="s">
        <v>58</v>
      </c>
      <c r="F2310" s="33" t="s">
        <v>28</v>
      </c>
      <c r="G2310" t="s">
        <v>8</v>
      </c>
      <c r="H2310" s="33" t="s">
        <v>30</v>
      </c>
      <c r="I2310" t="s">
        <v>45</v>
      </c>
      <c r="J2310" s="33" t="s">
        <v>34</v>
      </c>
      <c r="K2310" t="s">
        <v>41</v>
      </c>
      <c r="L2310" s="33" t="s">
        <v>46</v>
      </c>
      <c r="M2310">
        <v>233</v>
      </c>
      <c r="N2310" s="33">
        <v>8</v>
      </c>
      <c r="O2310" s="49">
        <v>0.17</v>
      </c>
      <c r="P2310" s="56">
        <f t="shared" si="36"/>
        <v>316.88</v>
      </c>
      <c r="Q2310">
        <v>1547.12</v>
      </c>
      <c r="R2310" s="58">
        <v>29</v>
      </c>
      <c r="S2310" s="31">
        <v>1576.12</v>
      </c>
    </row>
    <row r="2311" spans="1:19" x14ac:dyDescent="0.35">
      <c r="A2311" s="52">
        <v>43087</v>
      </c>
      <c r="B2311" s="33" t="s">
        <v>4678</v>
      </c>
      <c r="C2311" t="s">
        <v>4679</v>
      </c>
      <c r="D2311" s="33" t="s">
        <v>25</v>
      </c>
      <c r="E2311" s="33" t="s">
        <v>73</v>
      </c>
      <c r="F2311" s="33" t="s">
        <v>28</v>
      </c>
      <c r="G2311" t="s">
        <v>7</v>
      </c>
      <c r="H2311" s="33" t="s">
        <v>31</v>
      </c>
      <c r="I2311" t="s">
        <v>44</v>
      </c>
      <c r="J2311" s="33" t="s">
        <v>38</v>
      </c>
      <c r="K2311" t="s">
        <v>41</v>
      </c>
      <c r="L2311" s="33" t="s">
        <v>44</v>
      </c>
      <c r="M2311">
        <v>20</v>
      </c>
      <c r="N2311" s="33">
        <v>16</v>
      </c>
      <c r="O2311" s="49">
        <v>0.15</v>
      </c>
      <c r="P2311" s="56">
        <f t="shared" si="36"/>
        <v>48</v>
      </c>
      <c r="Q2311">
        <v>272</v>
      </c>
      <c r="R2311" s="58">
        <v>42</v>
      </c>
      <c r="S2311" s="31">
        <v>314</v>
      </c>
    </row>
    <row r="2312" spans="1:19" x14ac:dyDescent="0.35">
      <c r="A2312" s="52">
        <v>43593</v>
      </c>
      <c r="B2312" s="33" t="s">
        <v>4680</v>
      </c>
      <c r="C2312" t="s">
        <v>4681</v>
      </c>
      <c r="D2312" s="33" t="s">
        <v>25</v>
      </c>
      <c r="E2312" s="33" t="s">
        <v>68</v>
      </c>
      <c r="F2312" s="33" t="s">
        <v>27</v>
      </c>
      <c r="G2312" t="s">
        <v>11</v>
      </c>
      <c r="H2312" s="33" t="s">
        <v>33</v>
      </c>
      <c r="I2312" t="s">
        <v>45</v>
      </c>
      <c r="J2312" s="33" t="s">
        <v>38</v>
      </c>
      <c r="K2312" t="s">
        <v>40</v>
      </c>
      <c r="L2312" s="33" t="s">
        <v>43</v>
      </c>
      <c r="M2312">
        <v>19</v>
      </c>
      <c r="N2312" s="33">
        <v>24</v>
      </c>
      <c r="O2312" s="49">
        <v>0.13</v>
      </c>
      <c r="P2312" s="56">
        <f t="shared" si="36"/>
        <v>59.28</v>
      </c>
      <c r="Q2312">
        <v>396.71999999999997</v>
      </c>
      <c r="R2312" s="58">
        <v>27</v>
      </c>
      <c r="S2312" s="31">
        <v>423.71999999999997</v>
      </c>
    </row>
    <row r="2313" spans="1:19" x14ac:dyDescent="0.35">
      <c r="A2313" s="52">
        <v>43030</v>
      </c>
      <c r="B2313" s="33" t="s">
        <v>4682</v>
      </c>
      <c r="C2313" t="s">
        <v>4683</v>
      </c>
      <c r="D2313" s="33" t="s">
        <v>24</v>
      </c>
      <c r="E2313" s="33" t="s">
        <v>55</v>
      </c>
      <c r="F2313" s="33" t="s">
        <v>27</v>
      </c>
      <c r="G2313" t="s">
        <v>6</v>
      </c>
      <c r="H2313" s="33" t="s">
        <v>30</v>
      </c>
      <c r="I2313" t="s">
        <v>43</v>
      </c>
      <c r="J2313" s="33" t="s">
        <v>36</v>
      </c>
      <c r="K2313" t="s">
        <v>40</v>
      </c>
      <c r="L2313" s="33" t="s">
        <v>45</v>
      </c>
      <c r="M2313">
        <v>212</v>
      </c>
      <c r="N2313" s="33">
        <v>6</v>
      </c>
      <c r="O2313" s="49">
        <v>0.11</v>
      </c>
      <c r="P2313" s="56">
        <f t="shared" si="36"/>
        <v>139.92000000000002</v>
      </c>
      <c r="Q2313">
        <v>1132.08</v>
      </c>
      <c r="R2313" s="58">
        <v>40</v>
      </c>
      <c r="S2313" s="31">
        <v>1172.08</v>
      </c>
    </row>
    <row r="2314" spans="1:19" x14ac:dyDescent="0.35">
      <c r="A2314" s="52">
        <v>44596</v>
      </c>
      <c r="B2314" s="33" t="s">
        <v>4684</v>
      </c>
      <c r="C2314" t="s">
        <v>4685</v>
      </c>
      <c r="D2314" s="33" t="s">
        <v>26</v>
      </c>
      <c r="E2314" s="33" t="s">
        <v>63</v>
      </c>
      <c r="F2314" s="33" t="s">
        <v>27</v>
      </c>
      <c r="G2314" t="s">
        <v>11</v>
      </c>
      <c r="H2314" s="33" t="s">
        <v>32</v>
      </c>
      <c r="I2314" t="s">
        <v>44</v>
      </c>
      <c r="J2314" s="33" t="s">
        <v>37</v>
      </c>
      <c r="K2314" t="s">
        <v>40</v>
      </c>
      <c r="L2314" s="33" t="s">
        <v>43</v>
      </c>
      <c r="M2314">
        <v>56</v>
      </c>
      <c r="N2314" s="33">
        <v>25</v>
      </c>
      <c r="O2314" s="49">
        <v>0.12</v>
      </c>
      <c r="P2314" s="56">
        <f t="shared" si="36"/>
        <v>168</v>
      </c>
      <c r="Q2314">
        <v>1232</v>
      </c>
      <c r="R2314" s="58">
        <v>42</v>
      </c>
      <c r="S2314" s="31">
        <v>1274</v>
      </c>
    </row>
    <row r="2315" spans="1:19" x14ac:dyDescent="0.35">
      <c r="A2315" s="52">
        <v>44485</v>
      </c>
      <c r="B2315" s="33" t="s">
        <v>4686</v>
      </c>
      <c r="C2315" t="s">
        <v>4687</v>
      </c>
      <c r="D2315" s="33" t="s">
        <v>26</v>
      </c>
      <c r="E2315" s="33" t="s">
        <v>52</v>
      </c>
      <c r="F2315" s="33" t="s">
        <v>28</v>
      </c>
      <c r="G2315" t="s">
        <v>6</v>
      </c>
      <c r="H2315" s="33" t="s">
        <v>31</v>
      </c>
      <c r="I2315" t="s">
        <v>48</v>
      </c>
      <c r="J2315" s="33" t="s">
        <v>34</v>
      </c>
      <c r="K2315" t="s">
        <v>40</v>
      </c>
      <c r="L2315" s="33" t="s">
        <v>43</v>
      </c>
      <c r="M2315">
        <v>263</v>
      </c>
      <c r="N2315" s="33">
        <v>6</v>
      </c>
      <c r="O2315" s="49">
        <v>0.17</v>
      </c>
      <c r="P2315" s="56">
        <f t="shared" si="36"/>
        <v>268.26</v>
      </c>
      <c r="Q2315">
        <v>1309.7399999999998</v>
      </c>
      <c r="R2315" s="58">
        <v>49</v>
      </c>
      <c r="S2315" s="31">
        <v>1358.7399999999998</v>
      </c>
    </row>
    <row r="2316" spans="1:19" x14ac:dyDescent="0.35">
      <c r="A2316" s="52">
        <v>44549</v>
      </c>
      <c r="B2316" s="33" t="s">
        <v>4688</v>
      </c>
      <c r="C2316" t="s">
        <v>4689</v>
      </c>
      <c r="D2316" s="33" t="s">
        <v>24</v>
      </c>
      <c r="E2316" s="33" t="s">
        <v>106</v>
      </c>
      <c r="F2316" s="33" t="s">
        <v>27</v>
      </c>
      <c r="G2316" t="s">
        <v>7</v>
      </c>
      <c r="H2316" s="33" t="s">
        <v>32</v>
      </c>
      <c r="I2316" t="s">
        <v>45</v>
      </c>
      <c r="J2316" s="33" t="s">
        <v>35</v>
      </c>
      <c r="K2316" t="s">
        <v>41</v>
      </c>
      <c r="L2316" s="33" t="s">
        <v>46</v>
      </c>
      <c r="M2316">
        <v>859</v>
      </c>
      <c r="N2316" s="33">
        <v>6</v>
      </c>
      <c r="O2316" s="49">
        <v>0.2</v>
      </c>
      <c r="P2316" s="56">
        <f t="shared" si="36"/>
        <v>1030.8000000000002</v>
      </c>
      <c r="Q2316">
        <v>4123.2000000000007</v>
      </c>
      <c r="R2316" s="58">
        <v>40</v>
      </c>
      <c r="S2316" s="31">
        <v>4163.2000000000007</v>
      </c>
    </row>
    <row r="2317" spans="1:19" x14ac:dyDescent="0.35">
      <c r="A2317" s="52">
        <v>43732</v>
      </c>
      <c r="B2317" s="33" t="s">
        <v>4690</v>
      </c>
      <c r="C2317" t="s">
        <v>4691</v>
      </c>
      <c r="D2317" s="33" t="s">
        <v>26</v>
      </c>
      <c r="E2317" s="33" t="s">
        <v>106</v>
      </c>
      <c r="F2317" s="33" t="s">
        <v>28</v>
      </c>
      <c r="G2317" t="s">
        <v>11</v>
      </c>
      <c r="H2317" s="33" t="s">
        <v>32</v>
      </c>
      <c r="I2317" t="s">
        <v>47</v>
      </c>
      <c r="J2317" s="33" t="s">
        <v>34</v>
      </c>
      <c r="K2317" t="s">
        <v>40</v>
      </c>
      <c r="L2317" s="33" t="s">
        <v>46</v>
      </c>
      <c r="M2317">
        <v>280</v>
      </c>
      <c r="N2317" s="33">
        <v>4</v>
      </c>
      <c r="O2317" s="49">
        <v>0.13</v>
      </c>
      <c r="P2317" s="56">
        <f t="shared" si="36"/>
        <v>145.6</v>
      </c>
      <c r="Q2317">
        <v>974.4</v>
      </c>
      <c r="R2317" s="58">
        <v>50</v>
      </c>
      <c r="S2317" s="31">
        <v>1024.4000000000001</v>
      </c>
    </row>
    <row r="2318" spans="1:19" x14ac:dyDescent="0.35">
      <c r="A2318" s="52">
        <v>44421</v>
      </c>
      <c r="B2318" s="33" t="s">
        <v>4692</v>
      </c>
      <c r="C2318" t="s">
        <v>4693</v>
      </c>
      <c r="D2318" s="33" t="s">
        <v>24</v>
      </c>
      <c r="E2318" s="33" t="s">
        <v>52</v>
      </c>
      <c r="F2318" s="33" t="s">
        <v>29</v>
      </c>
      <c r="G2318" t="s">
        <v>12</v>
      </c>
      <c r="H2318" s="33" t="s">
        <v>32</v>
      </c>
      <c r="I2318" t="s">
        <v>44</v>
      </c>
      <c r="J2318" s="33" t="s">
        <v>35</v>
      </c>
      <c r="K2318" t="s">
        <v>41</v>
      </c>
      <c r="L2318" s="33" t="s">
        <v>45</v>
      </c>
      <c r="M2318">
        <v>1081</v>
      </c>
      <c r="N2318" s="33">
        <v>10</v>
      </c>
      <c r="O2318" s="49">
        <v>0.11</v>
      </c>
      <c r="P2318" s="56">
        <f t="shared" si="36"/>
        <v>1189.1000000000001</v>
      </c>
      <c r="Q2318">
        <v>9620.9</v>
      </c>
      <c r="R2318" s="58">
        <v>42</v>
      </c>
      <c r="S2318" s="31">
        <v>9662.9</v>
      </c>
    </row>
    <row r="2319" spans="1:19" x14ac:dyDescent="0.35">
      <c r="A2319" s="52">
        <v>43398</v>
      </c>
      <c r="B2319" s="33" t="s">
        <v>4694</v>
      </c>
      <c r="C2319" t="s">
        <v>4695</v>
      </c>
      <c r="D2319" s="33" t="s">
        <v>24</v>
      </c>
      <c r="E2319" s="33" t="s">
        <v>63</v>
      </c>
      <c r="F2319" s="33" t="s">
        <v>28</v>
      </c>
      <c r="G2319" t="s">
        <v>9</v>
      </c>
      <c r="H2319" s="33" t="s">
        <v>33</v>
      </c>
      <c r="I2319" t="s">
        <v>47</v>
      </c>
      <c r="J2319" s="33" t="s">
        <v>36</v>
      </c>
      <c r="K2319" t="s">
        <v>41</v>
      </c>
      <c r="L2319" s="33" t="s">
        <v>46</v>
      </c>
      <c r="M2319">
        <v>376</v>
      </c>
      <c r="N2319" s="33">
        <v>12</v>
      </c>
      <c r="O2319" s="49">
        <v>0.12</v>
      </c>
      <c r="P2319" s="56">
        <f t="shared" si="36"/>
        <v>541.43999999999994</v>
      </c>
      <c r="Q2319">
        <v>3970.5600000000004</v>
      </c>
      <c r="R2319" s="58">
        <v>38</v>
      </c>
      <c r="S2319" s="31">
        <v>4008.5600000000004</v>
      </c>
    </row>
    <row r="2320" spans="1:19" x14ac:dyDescent="0.35">
      <c r="A2320" s="52">
        <v>44287</v>
      </c>
      <c r="B2320" s="33" t="s">
        <v>4696</v>
      </c>
      <c r="C2320" t="s">
        <v>4697</v>
      </c>
      <c r="D2320" s="33" t="s">
        <v>24</v>
      </c>
      <c r="E2320" s="33" t="s">
        <v>68</v>
      </c>
      <c r="F2320" s="33" t="s">
        <v>27</v>
      </c>
      <c r="G2320" t="s">
        <v>8</v>
      </c>
      <c r="H2320" s="33" t="s">
        <v>30</v>
      </c>
      <c r="I2320" t="s">
        <v>47</v>
      </c>
      <c r="J2320" s="33" t="s">
        <v>36</v>
      </c>
      <c r="K2320" t="s">
        <v>41</v>
      </c>
      <c r="L2320" s="33" t="s">
        <v>45</v>
      </c>
      <c r="M2320">
        <v>346</v>
      </c>
      <c r="N2320" s="33">
        <v>15</v>
      </c>
      <c r="O2320" s="49">
        <v>0.17</v>
      </c>
      <c r="P2320" s="56">
        <f t="shared" si="36"/>
        <v>882.30000000000007</v>
      </c>
      <c r="Q2320">
        <v>4307.7</v>
      </c>
      <c r="R2320" s="58">
        <v>50</v>
      </c>
      <c r="S2320" s="31">
        <v>4357.7</v>
      </c>
    </row>
    <row r="2321" spans="1:19" x14ac:dyDescent="0.35">
      <c r="A2321" s="52">
        <v>42293</v>
      </c>
      <c r="B2321" s="33" t="s">
        <v>4698</v>
      </c>
      <c r="C2321" t="s">
        <v>4699</v>
      </c>
      <c r="D2321" s="33" t="s">
        <v>24</v>
      </c>
      <c r="E2321" s="33" t="s">
        <v>68</v>
      </c>
      <c r="F2321" s="33" t="s">
        <v>28</v>
      </c>
      <c r="G2321" t="s">
        <v>9</v>
      </c>
      <c r="H2321" s="33" t="s">
        <v>32</v>
      </c>
      <c r="I2321" t="s">
        <v>47</v>
      </c>
      <c r="J2321" s="33" t="s">
        <v>35</v>
      </c>
      <c r="K2321" t="s">
        <v>39</v>
      </c>
      <c r="L2321" s="33" t="s">
        <v>46</v>
      </c>
      <c r="M2321">
        <v>840</v>
      </c>
      <c r="N2321" s="33">
        <v>8</v>
      </c>
      <c r="O2321" s="49">
        <v>0.12</v>
      </c>
      <c r="P2321" s="56">
        <f t="shared" si="36"/>
        <v>806.4</v>
      </c>
      <c r="Q2321">
        <v>5913.6</v>
      </c>
      <c r="R2321" s="58">
        <v>29</v>
      </c>
      <c r="S2321" s="31">
        <v>5942.6</v>
      </c>
    </row>
    <row r="2322" spans="1:19" x14ac:dyDescent="0.35">
      <c r="A2322" s="52">
        <v>44526</v>
      </c>
      <c r="B2322" s="33" t="s">
        <v>4700</v>
      </c>
      <c r="C2322" t="s">
        <v>4701</v>
      </c>
      <c r="D2322" s="33" t="s">
        <v>24</v>
      </c>
      <c r="E2322" s="33" t="s">
        <v>85</v>
      </c>
      <c r="F2322" s="33" t="s">
        <v>28</v>
      </c>
      <c r="G2322" t="s">
        <v>11</v>
      </c>
      <c r="H2322" s="33" t="s">
        <v>31</v>
      </c>
      <c r="I2322" t="s">
        <v>48</v>
      </c>
      <c r="J2322" s="33" t="s">
        <v>37</v>
      </c>
      <c r="K2322" t="s">
        <v>39</v>
      </c>
      <c r="L2322" s="33" t="s">
        <v>46</v>
      </c>
      <c r="M2322">
        <v>28</v>
      </c>
      <c r="N2322" s="33">
        <v>20</v>
      </c>
      <c r="O2322" s="49">
        <v>0.2</v>
      </c>
      <c r="P2322" s="56">
        <f t="shared" si="36"/>
        <v>112</v>
      </c>
      <c r="Q2322">
        <v>448</v>
      </c>
      <c r="R2322" s="58">
        <v>44</v>
      </c>
      <c r="S2322" s="31">
        <v>492</v>
      </c>
    </row>
    <row r="2323" spans="1:19" x14ac:dyDescent="0.35">
      <c r="A2323" s="52">
        <v>44217</v>
      </c>
      <c r="B2323" s="33" t="s">
        <v>4702</v>
      </c>
      <c r="C2323" t="s">
        <v>4703</v>
      </c>
      <c r="D2323" s="33" t="s">
        <v>24</v>
      </c>
      <c r="E2323" s="33" t="s">
        <v>52</v>
      </c>
      <c r="F2323" s="33" t="s">
        <v>28</v>
      </c>
      <c r="G2323" t="s">
        <v>10</v>
      </c>
      <c r="H2323" s="33" t="s">
        <v>33</v>
      </c>
      <c r="I2323" t="s">
        <v>47</v>
      </c>
      <c r="J2323" s="33" t="s">
        <v>35</v>
      </c>
      <c r="K2323" t="s">
        <v>41</v>
      </c>
      <c r="L2323" s="33" t="s">
        <v>46</v>
      </c>
      <c r="M2323">
        <v>942</v>
      </c>
      <c r="N2323" s="33">
        <v>10</v>
      </c>
      <c r="O2323" s="49">
        <v>0.1</v>
      </c>
      <c r="P2323" s="56">
        <f t="shared" si="36"/>
        <v>942</v>
      </c>
      <c r="Q2323">
        <v>8478</v>
      </c>
      <c r="R2323" s="58">
        <v>46</v>
      </c>
      <c r="S2323" s="31">
        <v>8524</v>
      </c>
    </row>
    <row r="2324" spans="1:19" x14ac:dyDescent="0.35">
      <c r="A2324" s="52">
        <v>44396</v>
      </c>
      <c r="B2324" s="33" t="s">
        <v>4704</v>
      </c>
      <c r="C2324" t="s">
        <v>4705</v>
      </c>
      <c r="D2324" s="33" t="s">
        <v>24</v>
      </c>
      <c r="E2324" s="33" t="s">
        <v>68</v>
      </c>
      <c r="F2324" s="33" t="s">
        <v>27</v>
      </c>
      <c r="G2324" t="s">
        <v>7</v>
      </c>
      <c r="H2324" s="33" t="s">
        <v>31</v>
      </c>
      <c r="I2324" t="s">
        <v>45</v>
      </c>
      <c r="J2324" s="33" t="s">
        <v>38</v>
      </c>
      <c r="K2324" t="s">
        <v>39</v>
      </c>
      <c r="L2324" s="33" t="s">
        <v>44</v>
      </c>
      <c r="M2324">
        <v>10</v>
      </c>
      <c r="N2324" s="33">
        <v>24</v>
      </c>
      <c r="O2324" s="49">
        <v>0.14000000000000001</v>
      </c>
      <c r="P2324" s="56">
        <f t="shared" si="36"/>
        <v>33.6</v>
      </c>
      <c r="Q2324">
        <v>206.4</v>
      </c>
      <c r="R2324" s="58">
        <v>48</v>
      </c>
      <c r="S2324" s="31">
        <v>254.4</v>
      </c>
    </row>
    <row r="2325" spans="1:19" x14ac:dyDescent="0.35">
      <c r="A2325" s="52">
        <v>44262</v>
      </c>
      <c r="B2325" s="33" t="s">
        <v>4706</v>
      </c>
      <c r="C2325" t="s">
        <v>4707</v>
      </c>
      <c r="D2325" s="33" t="s">
        <v>26</v>
      </c>
      <c r="E2325" s="33" t="s">
        <v>115</v>
      </c>
      <c r="F2325" s="33" t="s">
        <v>28</v>
      </c>
      <c r="G2325" t="s">
        <v>13</v>
      </c>
      <c r="H2325" s="33" t="s">
        <v>31</v>
      </c>
      <c r="I2325" t="s">
        <v>44</v>
      </c>
      <c r="J2325" s="33" t="s">
        <v>38</v>
      </c>
      <c r="K2325" t="s">
        <v>42</v>
      </c>
      <c r="L2325" s="33" t="s">
        <v>46</v>
      </c>
      <c r="M2325">
        <v>19</v>
      </c>
      <c r="N2325" s="33">
        <v>32</v>
      </c>
      <c r="O2325" s="49">
        <v>0.13</v>
      </c>
      <c r="P2325" s="56">
        <f t="shared" si="36"/>
        <v>79.040000000000006</v>
      </c>
      <c r="Q2325">
        <v>528.96</v>
      </c>
      <c r="R2325" s="58">
        <v>37</v>
      </c>
      <c r="S2325" s="31">
        <v>565.96</v>
      </c>
    </row>
    <row r="2326" spans="1:19" x14ac:dyDescent="0.35">
      <c r="A2326" s="52">
        <v>42765</v>
      </c>
      <c r="B2326" s="33" t="s">
        <v>4708</v>
      </c>
      <c r="C2326" t="s">
        <v>4709</v>
      </c>
      <c r="D2326" s="33" t="s">
        <v>24</v>
      </c>
      <c r="E2326" s="33" t="s">
        <v>58</v>
      </c>
      <c r="F2326" s="33" t="s">
        <v>28</v>
      </c>
      <c r="G2326" t="s">
        <v>12</v>
      </c>
      <c r="H2326" s="33" t="s">
        <v>33</v>
      </c>
      <c r="I2326" t="s">
        <v>46</v>
      </c>
      <c r="J2326" s="33" t="s">
        <v>37</v>
      </c>
      <c r="K2326" t="s">
        <v>39</v>
      </c>
      <c r="L2326" s="33" t="s">
        <v>46</v>
      </c>
      <c r="M2326">
        <v>82</v>
      </c>
      <c r="N2326" s="33">
        <v>25</v>
      </c>
      <c r="O2326" s="49">
        <v>0.11</v>
      </c>
      <c r="P2326" s="56">
        <f t="shared" si="36"/>
        <v>225.5</v>
      </c>
      <c r="Q2326">
        <v>1824.5</v>
      </c>
      <c r="R2326" s="58">
        <v>44</v>
      </c>
      <c r="S2326" s="31">
        <v>1868.5</v>
      </c>
    </row>
    <row r="2327" spans="1:19" x14ac:dyDescent="0.35">
      <c r="A2327" s="52">
        <v>43539</v>
      </c>
      <c r="B2327" s="33" t="s">
        <v>4710</v>
      </c>
      <c r="C2327" t="s">
        <v>4711</v>
      </c>
      <c r="D2327" s="33" t="s">
        <v>26</v>
      </c>
      <c r="E2327" s="33" t="s">
        <v>63</v>
      </c>
      <c r="F2327" s="33" t="s">
        <v>29</v>
      </c>
      <c r="G2327" t="s">
        <v>10</v>
      </c>
      <c r="H2327" s="33" t="s">
        <v>31</v>
      </c>
      <c r="I2327" t="s">
        <v>46</v>
      </c>
      <c r="J2327" s="33" t="s">
        <v>34</v>
      </c>
      <c r="K2327" t="s">
        <v>42</v>
      </c>
      <c r="L2327" s="33" t="s">
        <v>46</v>
      </c>
      <c r="M2327">
        <v>248</v>
      </c>
      <c r="N2327" s="33">
        <v>8</v>
      </c>
      <c r="O2327" s="49">
        <v>0.2</v>
      </c>
      <c r="P2327" s="56">
        <f t="shared" si="36"/>
        <v>396.8</v>
      </c>
      <c r="Q2327">
        <v>1587.2</v>
      </c>
      <c r="R2327" s="58">
        <v>23</v>
      </c>
      <c r="S2327" s="31">
        <v>1610.2</v>
      </c>
    </row>
    <row r="2328" spans="1:19" x14ac:dyDescent="0.35">
      <c r="A2328" s="52">
        <v>43042</v>
      </c>
      <c r="B2328" s="33" t="s">
        <v>4712</v>
      </c>
      <c r="C2328" t="s">
        <v>4713</v>
      </c>
      <c r="D2328" s="33" t="s">
        <v>24</v>
      </c>
      <c r="E2328" s="33" t="s">
        <v>68</v>
      </c>
      <c r="F2328" s="33" t="s">
        <v>29</v>
      </c>
      <c r="G2328" t="s">
        <v>10</v>
      </c>
      <c r="H2328" s="33" t="s">
        <v>30</v>
      </c>
      <c r="I2328" t="s">
        <v>44</v>
      </c>
      <c r="J2328" s="33" t="s">
        <v>36</v>
      </c>
      <c r="K2328" t="s">
        <v>41</v>
      </c>
      <c r="L2328" s="33" t="s">
        <v>44</v>
      </c>
      <c r="M2328">
        <v>201</v>
      </c>
      <c r="N2328" s="33">
        <v>12</v>
      </c>
      <c r="O2328" s="49">
        <v>0.18</v>
      </c>
      <c r="P2328" s="56">
        <f t="shared" si="36"/>
        <v>434.16</v>
      </c>
      <c r="Q2328">
        <v>1977.84</v>
      </c>
      <c r="R2328" s="58">
        <v>29</v>
      </c>
      <c r="S2328" s="31">
        <v>2006.84</v>
      </c>
    </row>
    <row r="2329" spans="1:19" x14ac:dyDescent="0.35">
      <c r="A2329" s="52">
        <v>43543</v>
      </c>
      <c r="B2329" s="33" t="s">
        <v>4714</v>
      </c>
      <c r="C2329" t="s">
        <v>4715</v>
      </c>
      <c r="D2329" s="33" t="s">
        <v>26</v>
      </c>
      <c r="E2329" s="33" t="s">
        <v>68</v>
      </c>
      <c r="F2329" s="33" t="s">
        <v>27</v>
      </c>
      <c r="G2329" t="s">
        <v>7</v>
      </c>
      <c r="H2329" s="33" t="s">
        <v>31</v>
      </c>
      <c r="I2329" t="s">
        <v>43</v>
      </c>
      <c r="J2329" s="33" t="s">
        <v>36</v>
      </c>
      <c r="K2329" t="s">
        <v>41</v>
      </c>
      <c r="L2329" s="33" t="s">
        <v>46</v>
      </c>
      <c r="M2329">
        <v>318</v>
      </c>
      <c r="N2329" s="33">
        <v>6</v>
      </c>
      <c r="O2329" s="49">
        <v>0.15</v>
      </c>
      <c r="P2329" s="56">
        <f t="shared" si="36"/>
        <v>286.2</v>
      </c>
      <c r="Q2329">
        <v>1621.8</v>
      </c>
      <c r="R2329" s="58">
        <v>21</v>
      </c>
      <c r="S2329" s="31">
        <v>1642.8</v>
      </c>
    </row>
    <row r="2330" spans="1:19" x14ac:dyDescent="0.35">
      <c r="A2330" s="52">
        <v>44170</v>
      </c>
      <c r="B2330" s="33" t="s">
        <v>4716</v>
      </c>
      <c r="C2330" t="s">
        <v>4717</v>
      </c>
      <c r="D2330" s="33" t="s">
        <v>24</v>
      </c>
      <c r="E2330" s="33" t="s">
        <v>115</v>
      </c>
      <c r="F2330" s="33" t="s">
        <v>29</v>
      </c>
      <c r="G2330" t="s">
        <v>10</v>
      </c>
      <c r="H2330" s="33" t="s">
        <v>30</v>
      </c>
      <c r="I2330" t="s">
        <v>43</v>
      </c>
      <c r="J2330" s="33" t="s">
        <v>37</v>
      </c>
      <c r="K2330" t="s">
        <v>42</v>
      </c>
      <c r="L2330" s="33" t="s">
        <v>43</v>
      </c>
      <c r="M2330">
        <v>82</v>
      </c>
      <c r="N2330" s="33">
        <v>15</v>
      </c>
      <c r="O2330" s="49">
        <v>0.15</v>
      </c>
      <c r="P2330" s="56">
        <f t="shared" si="36"/>
        <v>184.5</v>
      </c>
      <c r="Q2330">
        <v>1045.5</v>
      </c>
      <c r="R2330" s="58">
        <v>33</v>
      </c>
      <c r="S2330" s="31">
        <v>1078.5</v>
      </c>
    </row>
    <row r="2331" spans="1:19" x14ac:dyDescent="0.35">
      <c r="A2331" s="52">
        <v>42541</v>
      </c>
      <c r="B2331" s="33" t="s">
        <v>4718</v>
      </c>
      <c r="C2331" t="s">
        <v>4719</v>
      </c>
      <c r="D2331" s="33" t="s">
        <v>24</v>
      </c>
      <c r="E2331" s="33" t="s">
        <v>106</v>
      </c>
      <c r="F2331" s="33" t="s">
        <v>29</v>
      </c>
      <c r="G2331" t="s">
        <v>9</v>
      </c>
      <c r="H2331" s="33" t="s">
        <v>32</v>
      </c>
      <c r="I2331" t="s">
        <v>46</v>
      </c>
      <c r="J2331" s="33" t="s">
        <v>35</v>
      </c>
      <c r="K2331" t="s">
        <v>39</v>
      </c>
      <c r="L2331" s="33" t="s">
        <v>43</v>
      </c>
      <c r="M2331">
        <v>867</v>
      </c>
      <c r="N2331" s="33">
        <v>8</v>
      </c>
      <c r="O2331" s="49">
        <v>0.19</v>
      </c>
      <c r="P2331" s="56">
        <f t="shared" si="36"/>
        <v>1317.84</v>
      </c>
      <c r="Q2331">
        <v>5618.1600000000008</v>
      </c>
      <c r="R2331" s="58">
        <v>36</v>
      </c>
      <c r="S2331" s="31">
        <v>5654.1600000000008</v>
      </c>
    </row>
    <row r="2332" spans="1:19" x14ac:dyDescent="0.35">
      <c r="A2332" s="52">
        <v>42712</v>
      </c>
      <c r="B2332" s="33" t="s">
        <v>4720</v>
      </c>
      <c r="C2332" t="s">
        <v>4721</v>
      </c>
      <c r="D2332" s="33" t="s">
        <v>24</v>
      </c>
      <c r="E2332" s="33" t="s">
        <v>63</v>
      </c>
      <c r="F2332" s="33" t="s">
        <v>27</v>
      </c>
      <c r="G2332" t="s">
        <v>10</v>
      </c>
      <c r="H2332" s="33" t="s">
        <v>30</v>
      </c>
      <c r="I2332" t="s">
        <v>45</v>
      </c>
      <c r="J2332" s="33" t="s">
        <v>38</v>
      </c>
      <c r="K2332" t="s">
        <v>41</v>
      </c>
      <c r="L2332" s="33" t="s">
        <v>44</v>
      </c>
      <c r="M2332">
        <v>19</v>
      </c>
      <c r="N2332" s="33">
        <v>16</v>
      </c>
      <c r="O2332" s="49">
        <v>0.18</v>
      </c>
      <c r="P2332" s="56">
        <f t="shared" si="36"/>
        <v>54.72</v>
      </c>
      <c r="Q2332">
        <v>249.28000000000003</v>
      </c>
      <c r="R2332" s="58">
        <v>34</v>
      </c>
      <c r="S2332" s="31">
        <v>283.28000000000003</v>
      </c>
    </row>
    <row r="2333" spans="1:19" x14ac:dyDescent="0.35">
      <c r="A2333" s="52">
        <v>43775</v>
      </c>
      <c r="B2333" s="33" t="s">
        <v>4722</v>
      </c>
      <c r="C2333" t="s">
        <v>4723</v>
      </c>
      <c r="D2333" s="33" t="s">
        <v>26</v>
      </c>
      <c r="E2333" s="33" t="s">
        <v>58</v>
      </c>
      <c r="F2333" s="33" t="s">
        <v>29</v>
      </c>
      <c r="G2333" t="s">
        <v>9</v>
      </c>
      <c r="H2333" s="33" t="s">
        <v>32</v>
      </c>
      <c r="I2333" t="s">
        <v>46</v>
      </c>
      <c r="J2333" s="33" t="s">
        <v>34</v>
      </c>
      <c r="K2333" t="s">
        <v>39</v>
      </c>
      <c r="L2333" s="33" t="s">
        <v>43</v>
      </c>
      <c r="M2333">
        <v>243</v>
      </c>
      <c r="N2333" s="33">
        <v>6</v>
      </c>
      <c r="O2333" s="49">
        <v>0.19</v>
      </c>
      <c r="P2333" s="56">
        <f t="shared" si="36"/>
        <v>277.02000000000004</v>
      </c>
      <c r="Q2333">
        <v>1180.98</v>
      </c>
      <c r="R2333" s="58">
        <v>25</v>
      </c>
      <c r="S2333" s="31">
        <v>1205.98</v>
      </c>
    </row>
    <row r="2334" spans="1:19" x14ac:dyDescent="0.35">
      <c r="A2334" s="52">
        <v>44150</v>
      </c>
      <c r="B2334" s="33" t="s">
        <v>4724</v>
      </c>
      <c r="C2334" t="s">
        <v>4725</v>
      </c>
      <c r="D2334" s="33" t="s">
        <v>26</v>
      </c>
      <c r="E2334" s="33" t="s">
        <v>73</v>
      </c>
      <c r="F2334" s="33" t="s">
        <v>27</v>
      </c>
      <c r="G2334" t="s">
        <v>8</v>
      </c>
      <c r="H2334" s="33" t="s">
        <v>32</v>
      </c>
      <c r="I2334" t="s">
        <v>47</v>
      </c>
      <c r="J2334" s="33" t="s">
        <v>34</v>
      </c>
      <c r="K2334" t="s">
        <v>41</v>
      </c>
      <c r="L2334" s="33" t="s">
        <v>44</v>
      </c>
      <c r="M2334">
        <v>217</v>
      </c>
      <c r="N2334" s="33">
        <v>6</v>
      </c>
      <c r="O2334" s="49">
        <v>0.12</v>
      </c>
      <c r="P2334" s="56">
        <f t="shared" si="36"/>
        <v>156.23999999999998</v>
      </c>
      <c r="Q2334">
        <v>1145.76</v>
      </c>
      <c r="R2334" s="58">
        <v>47</v>
      </c>
      <c r="S2334" s="31">
        <v>1192.76</v>
      </c>
    </row>
    <row r="2335" spans="1:19" x14ac:dyDescent="0.35">
      <c r="A2335" s="52">
        <v>43364</v>
      </c>
      <c r="B2335" s="33" t="s">
        <v>4726</v>
      </c>
      <c r="C2335" t="s">
        <v>4727</v>
      </c>
      <c r="D2335" s="33" t="s">
        <v>26</v>
      </c>
      <c r="E2335" s="33" t="s">
        <v>73</v>
      </c>
      <c r="F2335" s="33" t="s">
        <v>28</v>
      </c>
      <c r="G2335" t="s">
        <v>13</v>
      </c>
      <c r="H2335" s="33" t="s">
        <v>31</v>
      </c>
      <c r="I2335" t="s">
        <v>44</v>
      </c>
      <c r="J2335" s="33" t="s">
        <v>35</v>
      </c>
      <c r="K2335" t="s">
        <v>40</v>
      </c>
      <c r="L2335" s="33" t="s">
        <v>43</v>
      </c>
      <c r="M2335">
        <v>745</v>
      </c>
      <c r="N2335" s="33">
        <v>6</v>
      </c>
      <c r="O2335" s="49">
        <v>0.09</v>
      </c>
      <c r="P2335" s="56">
        <f t="shared" si="36"/>
        <v>402.3</v>
      </c>
      <c r="Q2335">
        <v>4067.7</v>
      </c>
      <c r="R2335" s="58">
        <v>34</v>
      </c>
      <c r="S2335" s="31">
        <v>4101.7</v>
      </c>
    </row>
    <row r="2336" spans="1:19" x14ac:dyDescent="0.35">
      <c r="A2336" s="52">
        <v>42628</v>
      </c>
      <c r="B2336" s="33" t="s">
        <v>4728</v>
      </c>
      <c r="C2336" t="s">
        <v>4729</v>
      </c>
      <c r="D2336" s="33" t="s">
        <v>25</v>
      </c>
      <c r="E2336" s="33" t="s">
        <v>106</v>
      </c>
      <c r="F2336" s="33" t="s">
        <v>28</v>
      </c>
      <c r="G2336" t="s">
        <v>6</v>
      </c>
      <c r="H2336" s="33" t="s">
        <v>32</v>
      </c>
      <c r="I2336" t="s">
        <v>45</v>
      </c>
      <c r="J2336" s="33" t="s">
        <v>34</v>
      </c>
      <c r="K2336" t="s">
        <v>39</v>
      </c>
      <c r="L2336" s="33" t="s">
        <v>44</v>
      </c>
      <c r="M2336">
        <v>257</v>
      </c>
      <c r="N2336" s="33">
        <v>10</v>
      </c>
      <c r="O2336" s="49">
        <v>0.16</v>
      </c>
      <c r="P2336" s="56">
        <f t="shared" si="36"/>
        <v>411.20000000000005</v>
      </c>
      <c r="Q2336">
        <v>2158.8000000000002</v>
      </c>
      <c r="R2336" s="58">
        <v>50</v>
      </c>
      <c r="S2336" s="31">
        <v>2208.8000000000002</v>
      </c>
    </row>
    <row r="2337" spans="1:19" x14ac:dyDescent="0.35">
      <c r="A2337" s="52">
        <v>44412</v>
      </c>
      <c r="B2337" s="33" t="s">
        <v>4730</v>
      </c>
      <c r="C2337" t="s">
        <v>4731</v>
      </c>
      <c r="D2337" s="33" t="s">
        <v>26</v>
      </c>
      <c r="E2337" s="33" t="s">
        <v>73</v>
      </c>
      <c r="F2337" s="33" t="s">
        <v>27</v>
      </c>
      <c r="G2337" t="s">
        <v>12</v>
      </c>
      <c r="H2337" s="33" t="s">
        <v>30</v>
      </c>
      <c r="I2337" t="s">
        <v>43</v>
      </c>
      <c r="J2337" s="33" t="s">
        <v>35</v>
      </c>
      <c r="K2337" t="s">
        <v>39</v>
      </c>
      <c r="L2337" s="33" t="s">
        <v>46</v>
      </c>
      <c r="M2337">
        <v>911</v>
      </c>
      <c r="N2337" s="33">
        <v>4</v>
      </c>
      <c r="O2337" s="49">
        <v>0.15</v>
      </c>
      <c r="P2337" s="56">
        <f t="shared" si="36"/>
        <v>546.6</v>
      </c>
      <c r="Q2337">
        <v>3097.4</v>
      </c>
      <c r="R2337" s="58">
        <v>30</v>
      </c>
      <c r="S2337" s="31">
        <v>3127.4</v>
      </c>
    </row>
    <row r="2338" spans="1:19" x14ac:dyDescent="0.35">
      <c r="A2338" s="52">
        <v>43188</v>
      </c>
      <c r="B2338" s="33" t="s">
        <v>4732</v>
      </c>
      <c r="C2338" t="s">
        <v>4733</v>
      </c>
      <c r="D2338" s="33" t="s">
        <v>25</v>
      </c>
      <c r="E2338" s="33" t="s">
        <v>85</v>
      </c>
      <c r="F2338" s="33" t="s">
        <v>27</v>
      </c>
      <c r="G2338" t="s">
        <v>8</v>
      </c>
      <c r="H2338" s="33" t="s">
        <v>32</v>
      </c>
      <c r="I2338" t="s">
        <v>43</v>
      </c>
      <c r="J2338" s="33" t="s">
        <v>36</v>
      </c>
      <c r="K2338" t="s">
        <v>39</v>
      </c>
      <c r="L2338" s="33" t="s">
        <v>45</v>
      </c>
      <c r="M2338">
        <v>349</v>
      </c>
      <c r="N2338" s="33">
        <v>9</v>
      </c>
      <c r="O2338" s="49">
        <v>0.1</v>
      </c>
      <c r="P2338" s="56">
        <f t="shared" si="36"/>
        <v>314.10000000000002</v>
      </c>
      <c r="Q2338">
        <v>2826.9</v>
      </c>
      <c r="R2338" s="58">
        <v>23</v>
      </c>
      <c r="S2338" s="31">
        <v>2849.9</v>
      </c>
    </row>
    <row r="2339" spans="1:19" x14ac:dyDescent="0.35">
      <c r="A2339" s="52">
        <v>42889</v>
      </c>
      <c r="B2339" s="33" t="s">
        <v>4734</v>
      </c>
      <c r="C2339" t="s">
        <v>4735</v>
      </c>
      <c r="D2339" s="33" t="s">
        <v>26</v>
      </c>
      <c r="E2339" s="33" t="s">
        <v>52</v>
      </c>
      <c r="F2339" s="33" t="s">
        <v>29</v>
      </c>
      <c r="G2339" t="s">
        <v>10</v>
      </c>
      <c r="H2339" s="33" t="s">
        <v>33</v>
      </c>
      <c r="I2339" t="s">
        <v>45</v>
      </c>
      <c r="J2339" s="33" t="s">
        <v>38</v>
      </c>
      <c r="K2339" t="s">
        <v>41</v>
      </c>
      <c r="L2339" s="33" t="s">
        <v>43</v>
      </c>
      <c r="M2339">
        <v>16</v>
      </c>
      <c r="N2339" s="33">
        <v>32</v>
      </c>
      <c r="O2339" s="49">
        <v>0.12</v>
      </c>
      <c r="P2339" s="56">
        <f t="shared" si="36"/>
        <v>61.44</v>
      </c>
      <c r="Q2339">
        <v>450.56</v>
      </c>
      <c r="R2339" s="58">
        <v>41</v>
      </c>
      <c r="S2339" s="31">
        <v>491.56</v>
      </c>
    </row>
    <row r="2340" spans="1:19" x14ac:dyDescent="0.35">
      <c r="A2340" s="52">
        <v>43065</v>
      </c>
      <c r="B2340" s="33" t="s">
        <v>4736</v>
      </c>
      <c r="C2340" t="s">
        <v>4737</v>
      </c>
      <c r="D2340" s="33" t="s">
        <v>26</v>
      </c>
      <c r="E2340" s="33" t="s">
        <v>63</v>
      </c>
      <c r="F2340" s="33" t="s">
        <v>29</v>
      </c>
      <c r="G2340" t="s">
        <v>7</v>
      </c>
      <c r="H2340" s="33" t="s">
        <v>30</v>
      </c>
      <c r="I2340" t="s">
        <v>44</v>
      </c>
      <c r="J2340" s="33" t="s">
        <v>38</v>
      </c>
      <c r="K2340" t="s">
        <v>39</v>
      </c>
      <c r="L2340" s="33" t="s">
        <v>45</v>
      </c>
      <c r="M2340">
        <v>17</v>
      </c>
      <c r="N2340" s="33">
        <v>32</v>
      </c>
      <c r="O2340" s="49">
        <v>0.18</v>
      </c>
      <c r="P2340" s="56">
        <f t="shared" si="36"/>
        <v>97.92</v>
      </c>
      <c r="Q2340">
        <v>446.08000000000004</v>
      </c>
      <c r="R2340" s="58">
        <v>32</v>
      </c>
      <c r="S2340" s="31">
        <v>478.08000000000004</v>
      </c>
    </row>
    <row r="2341" spans="1:19" x14ac:dyDescent="0.35">
      <c r="A2341" s="52">
        <v>43799</v>
      </c>
      <c r="B2341" s="33" t="s">
        <v>4738</v>
      </c>
      <c r="C2341" t="s">
        <v>4739</v>
      </c>
      <c r="D2341" s="33" t="s">
        <v>26</v>
      </c>
      <c r="E2341" s="33" t="s">
        <v>115</v>
      </c>
      <c r="F2341" s="33" t="s">
        <v>28</v>
      </c>
      <c r="G2341" t="s">
        <v>12</v>
      </c>
      <c r="H2341" s="33" t="s">
        <v>31</v>
      </c>
      <c r="I2341" t="s">
        <v>45</v>
      </c>
      <c r="J2341" s="33" t="s">
        <v>38</v>
      </c>
      <c r="K2341" t="s">
        <v>39</v>
      </c>
      <c r="L2341" s="33" t="s">
        <v>43</v>
      </c>
      <c r="M2341">
        <v>17</v>
      </c>
      <c r="N2341" s="33">
        <v>16</v>
      </c>
      <c r="O2341" s="49">
        <v>0.14000000000000001</v>
      </c>
      <c r="P2341" s="56">
        <f t="shared" si="36"/>
        <v>38.080000000000005</v>
      </c>
      <c r="Q2341">
        <v>233.92</v>
      </c>
      <c r="R2341" s="58">
        <v>47</v>
      </c>
      <c r="S2341" s="31">
        <v>280.91999999999996</v>
      </c>
    </row>
    <row r="2342" spans="1:19" x14ac:dyDescent="0.35">
      <c r="A2342" s="52">
        <v>44135</v>
      </c>
      <c r="B2342" s="33" t="s">
        <v>4740</v>
      </c>
      <c r="C2342" t="s">
        <v>4741</v>
      </c>
      <c r="D2342" s="33" t="s">
        <v>24</v>
      </c>
      <c r="E2342" s="33" t="s">
        <v>73</v>
      </c>
      <c r="F2342" s="33" t="s">
        <v>28</v>
      </c>
      <c r="G2342" t="s">
        <v>13</v>
      </c>
      <c r="H2342" s="33" t="s">
        <v>33</v>
      </c>
      <c r="I2342" t="s">
        <v>44</v>
      </c>
      <c r="J2342" s="33" t="s">
        <v>38</v>
      </c>
      <c r="K2342" t="s">
        <v>42</v>
      </c>
      <c r="L2342" s="33" t="s">
        <v>45</v>
      </c>
      <c r="M2342">
        <v>11</v>
      </c>
      <c r="N2342" s="33">
        <v>40</v>
      </c>
      <c r="O2342" s="49">
        <v>0.2</v>
      </c>
      <c r="P2342" s="56">
        <f t="shared" si="36"/>
        <v>88</v>
      </c>
      <c r="Q2342">
        <v>352</v>
      </c>
      <c r="R2342" s="58">
        <v>40</v>
      </c>
      <c r="S2342" s="31">
        <v>392</v>
      </c>
    </row>
    <row r="2343" spans="1:19" x14ac:dyDescent="0.35">
      <c r="A2343" s="52">
        <v>43459</v>
      </c>
      <c r="B2343" s="33" t="s">
        <v>4742</v>
      </c>
      <c r="C2343" t="s">
        <v>4743</v>
      </c>
      <c r="D2343" s="33" t="s">
        <v>26</v>
      </c>
      <c r="E2343" s="33" t="s">
        <v>52</v>
      </c>
      <c r="F2343" s="33" t="s">
        <v>27</v>
      </c>
      <c r="G2343" t="s">
        <v>6</v>
      </c>
      <c r="H2343" s="33" t="s">
        <v>30</v>
      </c>
      <c r="I2343" t="s">
        <v>46</v>
      </c>
      <c r="J2343" s="33" t="s">
        <v>38</v>
      </c>
      <c r="K2343" t="s">
        <v>39</v>
      </c>
      <c r="L2343" s="33" t="s">
        <v>45</v>
      </c>
      <c r="M2343">
        <v>15</v>
      </c>
      <c r="N2343" s="33">
        <v>24</v>
      </c>
      <c r="O2343" s="49">
        <v>0.09</v>
      </c>
      <c r="P2343" s="56">
        <f t="shared" si="36"/>
        <v>32.400000000000006</v>
      </c>
      <c r="Q2343">
        <v>327.60000000000002</v>
      </c>
      <c r="R2343" s="58">
        <v>40</v>
      </c>
      <c r="S2343" s="31">
        <v>367.6</v>
      </c>
    </row>
    <row r="2344" spans="1:19" x14ac:dyDescent="0.35">
      <c r="A2344" s="52">
        <v>42804</v>
      </c>
      <c r="B2344" s="33" t="s">
        <v>4744</v>
      </c>
      <c r="C2344" t="s">
        <v>4745</v>
      </c>
      <c r="D2344" s="33" t="s">
        <v>24</v>
      </c>
      <c r="E2344" s="33" t="s">
        <v>58</v>
      </c>
      <c r="F2344" s="33" t="s">
        <v>29</v>
      </c>
      <c r="G2344" t="s">
        <v>11</v>
      </c>
      <c r="H2344" s="33" t="s">
        <v>30</v>
      </c>
      <c r="I2344" t="s">
        <v>45</v>
      </c>
      <c r="J2344" s="33" t="s">
        <v>34</v>
      </c>
      <c r="K2344" t="s">
        <v>41</v>
      </c>
      <c r="L2344" s="33" t="s">
        <v>44</v>
      </c>
      <c r="M2344">
        <v>206</v>
      </c>
      <c r="N2344" s="33">
        <v>6</v>
      </c>
      <c r="O2344" s="49">
        <v>0.17</v>
      </c>
      <c r="P2344" s="56">
        <f t="shared" si="36"/>
        <v>210.12</v>
      </c>
      <c r="Q2344">
        <v>1025.8799999999999</v>
      </c>
      <c r="R2344" s="58">
        <v>40</v>
      </c>
      <c r="S2344" s="31">
        <v>1065.8799999999999</v>
      </c>
    </row>
    <row r="2345" spans="1:19" x14ac:dyDescent="0.35">
      <c r="A2345" s="52">
        <v>43260</v>
      </c>
      <c r="B2345" s="33" t="s">
        <v>4746</v>
      </c>
      <c r="C2345" t="s">
        <v>4747</v>
      </c>
      <c r="D2345" s="33" t="s">
        <v>24</v>
      </c>
      <c r="E2345" s="33" t="s">
        <v>106</v>
      </c>
      <c r="F2345" s="33" t="s">
        <v>28</v>
      </c>
      <c r="G2345" t="s">
        <v>13</v>
      </c>
      <c r="H2345" s="33" t="s">
        <v>32</v>
      </c>
      <c r="I2345" t="s">
        <v>48</v>
      </c>
      <c r="J2345" s="33" t="s">
        <v>35</v>
      </c>
      <c r="K2345" t="s">
        <v>39</v>
      </c>
      <c r="L2345" s="33" t="s">
        <v>45</v>
      </c>
      <c r="M2345">
        <v>916</v>
      </c>
      <c r="N2345" s="33">
        <v>10</v>
      </c>
      <c r="O2345" s="49">
        <v>0.17</v>
      </c>
      <c r="P2345" s="56">
        <f t="shared" si="36"/>
        <v>1557.2000000000003</v>
      </c>
      <c r="Q2345">
        <v>7602.7999999999993</v>
      </c>
      <c r="R2345" s="58">
        <v>20</v>
      </c>
      <c r="S2345" s="31">
        <v>7622.7999999999993</v>
      </c>
    </row>
    <row r="2346" spans="1:19" x14ac:dyDescent="0.35">
      <c r="A2346" s="52">
        <v>42745</v>
      </c>
      <c r="B2346" s="33" t="s">
        <v>4748</v>
      </c>
      <c r="C2346" t="s">
        <v>4749</v>
      </c>
      <c r="D2346" s="33" t="s">
        <v>25</v>
      </c>
      <c r="E2346" s="33" t="s">
        <v>58</v>
      </c>
      <c r="F2346" s="33" t="s">
        <v>27</v>
      </c>
      <c r="G2346" t="s">
        <v>7</v>
      </c>
      <c r="H2346" s="33" t="s">
        <v>32</v>
      </c>
      <c r="I2346" t="s">
        <v>44</v>
      </c>
      <c r="J2346" s="33" t="s">
        <v>34</v>
      </c>
      <c r="K2346" t="s">
        <v>39</v>
      </c>
      <c r="L2346" s="33" t="s">
        <v>43</v>
      </c>
      <c r="M2346">
        <v>240</v>
      </c>
      <c r="N2346" s="33">
        <v>8</v>
      </c>
      <c r="O2346" s="49">
        <v>0.17</v>
      </c>
      <c r="P2346" s="56">
        <f t="shared" si="36"/>
        <v>326.40000000000003</v>
      </c>
      <c r="Q2346">
        <v>1593.6</v>
      </c>
      <c r="R2346" s="58">
        <v>37</v>
      </c>
      <c r="S2346" s="31">
        <v>1630.6</v>
      </c>
    </row>
    <row r="2347" spans="1:19" x14ac:dyDescent="0.35">
      <c r="A2347" s="52">
        <v>43761</v>
      </c>
      <c r="B2347" s="33" t="s">
        <v>4750</v>
      </c>
      <c r="C2347" t="s">
        <v>4751</v>
      </c>
      <c r="D2347" s="33" t="s">
        <v>24</v>
      </c>
      <c r="E2347" s="33" t="s">
        <v>73</v>
      </c>
      <c r="F2347" s="33" t="s">
        <v>28</v>
      </c>
      <c r="G2347" t="s">
        <v>11</v>
      </c>
      <c r="H2347" s="33" t="s">
        <v>31</v>
      </c>
      <c r="I2347" t="s">
        <v>43</v>
      </c>
      <c r="J2347" s="33" t="s">
        <v>35</v>
      </c>
      <c r="K2347" t="s">
        <v>39</v>
      </c>
      <c r="L2347" s="33" t="s">
        <v>44</v>
      </c>
      <c r="M2347">
        <v>827</v>
      </c>
      <c r="N2347" s="33">
        <v>10</v>
      </c>
      <c r="O2347" s="49">
        <v>0.18</v>
      </c>
      <c r="P2347" s="56">
        <f t="shared" si="36"/>
        <v>1488.6</v>
      </c>
      <c r="Q2347">
        <v>6781.4000000000005</v>
      </c>
      <c r="R2347" s="58">
        <v>23</v>
      </c>
      <c r="S2347" s="31">
        <v>6804.4000000000005</v>
      </c>
    </row>
    <row r="2348" spans="1:19" x14ac:dyDescent="0.35">
      <c r="A2348" s="52">
        <v>42541</v>
      </c>
      <c r="B2348" s="33" t="s">
        <v>4752</v>
      </c>
      <c r="C2348" t="s">
        <v>4753</v>
      </c>
      <c r="D2348" s="33" t="s">
        <v>24</v>
      </c>
      <c r="E2348" s="33" t="s">
        <v>63</v>
      </c>
      <c r="F2348" s="33" t="s">
        <v>28</v>
      </c>
      <c r="G2348" t="s">
        <v>13</v>
      </c>
      <c r="H2348" s="33" t="s">
        <v>30</v>
      </c>
      <c r="I2348" t="s">
        <v>48</v>
      </c>
      <c r="J2348" s="33" t="s">
        <v>38</v>
      </c>
      <c r="K2348" t="s">
        <v>42</v>
      </c>
      <c r="L2348" s="33" t="s">
        <v>43</v>
      </c>
      <c r="M2348">
        <v>13</v>
      </c>
      <c r="N2348" s="33">
        <v>16</v>
      </c>
      <c r="O2348" s="49">
        <v>0.14000000000000001</v>
      </c>
      <c r="P2348" s="56">
        <f t="shared" si="36"/>
        <v>29.120000000000005</v>
      </c>
      <c r="Q2348">
        <v>178.88</v>
      </c>
      <c r="R2348" s="58">
        <v>40</v>
      </c>
      <c r="S2348" s="31">
        <v>218.88</v>
      </c>
    </row>
    <row r="2349" spans="1:19" x14ac:dyDescent="0.35">
      <c r="A2349" s="52">
        <v>43215</v>
      </c>
      <c r="B2349" s="33" t="s">
        <v>4754</v>
      </c>
      <c r="C2349" t="s">
        <v>4755</v>
      </c>
      <c r="D2349" s="33" t="s">
        <v>24</v>
      </c>
      <c r="E2349" s="33" t="s">
        <v>52</v>
      </c>
      <c r="F2349" s="33" t="s">
        <v>29</v>
      </c>
      <c r="G2349" t="s">
        <v>10</v>
      </c>
      <c r="H2349" s="33" t="s">
        <v>32</v>
      </c>
      <c r="I2349" t="s">
        <v>47</v>
      </c>
      <c r="J2349" s="33" t="s">
        <v>34</v>
      </c>
      <c r="K2349" t="s">
        <v>42</v>
      </c>
      <c r="L2349" s="33" t="s">
        <v>43</v>
      </c>
      <c r="M2349">
        <v>269</v>
      </c>
      <c r="N2349" s="33">
        <v>8</v>
      </c>
      <c r="O2349" s="49">
        <v>0.08</v>
      </c>
      <c r="P2349" s="56">
        <f t="shared" si="36"/>
        <v>172.16</v>
      </c>
      <c r="Q2349">
        <v>1979.8400000000001</v>
      </c>
      <c r="R2349" s="58">
        <v>33</v>
      </c>
      <c r="S2349" s="31">
        <v>2012.8400000000001</v>
      </c>
    </row>
    <row r="2350" spans="1:19" x14ac:dyDescent="0.35">
      <c r="A2350" s="52">
        <v>42583</v>
      </c>
      <c r="B2350" s="33" t="s">
        <v>4756</v>
      </c>
      <c r="C2350" t="s">
        <v>4757</v>
      </c>
      <c r="D2350" s="33" t="s">
        <v>26</v>
      </c>
      <c r="E2350" s="33" t="s">
        <v>73</v>
      </c>
      <c r="F2350" s="33" t="s">
        <v>28</v>
      </c>
      <c r="G2350" t="s">
        <v>11</v>
      </c>
      <c r="H2350" s="33" t="s">
        <v>30</v>
      </c>
      <c r="I2350" t="s">
        <v>44</v>
      </c>
      <c r="J2350" s="33" t="s">
        <v>36</v>
      </c>
      <c r="K2350" t="s">
        <v>41</v>
      </c>
      <c r="L2350" s="33" t="s">
        <v>44</v>
      </c>
      <c r="M2350">
        <v>264</v>
      </c>
      <c r="N2350" s="33">
        <v>9</v>
      </c>
      <c r="O2350" s="49">
        <v>0.1</v>
      </c>
      <c r="P2350" s="56">
        <f t="shared" si="36"/>
        <v>237.6</v>
      </c>
      <c r="Q2350">
        <v>2138.4</v>
      </c>
      <c r="R2350" s="58">
        <v>23</v>
      </c>
      <c r="S2350" s="31">
        <v>2161.4</v>
      </c>
    </row>
    <row r="2351" spans="1:19" x14ac:dyDescent="0.35">
      <c r="A2351" s="52">
        <v>43435</v>
      </c>
      <c r="B2351" s="33" t="s">
        <v>4758</v>
      </c>
      <c r="C2351" t="s">
        <v>4759</v>
      </c>
      <c r="D2351" s="33" t="s">
        <v>24</v>
      </c>
      <c r="E2351" s="33" t="s">
        <v>63</v>
      </c>
      <c r="F2351" s="33" t="s">
        <v>28</v>
      </c>
      <c r="G2351" t="s">
        <v>6</v>
      </c>
      <c r="H2351" s="33" t="s">
        <v>30</v>
      </c>
      <c r="I2351" t="s">
        <v>45</v>
      </c>
      <c r="J2351" s="33" t="s">
        <v>34</v>
      </c>
      <c r="K2351" t="s">
        <v>39</v>
      </c>
      <c r="L2351" s="33" t="s">
        <v>45</v>
      </c>
      <c r="M2351">
        <v>272</v>
      </c>
      <c r="N2351" s="33">
        <v>10</v>
      </c>
      <c r="O2351" s="49">
        <v>0.1</v>
      </c>
      <c r="P2351" s="56">
        <f t="shared" si="36"/>
        <v>272</v>
      </c>
      <c r="Q2351">
        <v>2448</v>
      </c>
      <c r="R2351" s="58">
        <v>20</v>
      </c>
      <c r="S2351" s="31">
        <v>2468</v>
      </c>
    </row>
    <row r="2352" spans="1:19" x14ac:dyDescent="0.35">
      <c r="A2352" s="52">
        <v>42739</v>
      </c>
      <c r="B2352" s="33" t="s">
        <v>4760</v>
      </c>
      <c r="C2352" t="s">
        <v>4761</v>
      </c>
      <c r="D2352" s="33" t="s">
        <v>26</v>
      </c>
      <c r="E2352" s="33" t="s">
        <v>115</v>
      </c>
      <c r="F2352" s="33" t="s">
        <v>28</v>
      </c>
      <c r="G2352" t="s">
        <v>6</v>
      </c>
      <c r="H2352" s="33" t="s">
        <v>33</v>
      </c>
      <c r="I2352" t="s">
        <v>45</v>
      </c>
      <c r="J2352" s="33" t="s">
        <v>34</v>
      </c>
      <c r="K2352" t="s">
        <v>40</v>
      </c>
      <c r="L2352" s="33" t="s">
        <v>45</v>
      </c>
      <c r="M2352">
        <v>268</v>
      </c>
      <c r="N2352" s="33">
        <v>8</v>
      </c>
      <c r="O2352" s="49">
        <v>0.2</v>
      </c>
      <c r="P2352" s="56">
        <f t="shared" si="36"/>
        <v>428.8</v>
      </c>
      <c r="Q2352">
        <v>1715.2</v>
      </c>
      <c r="R2352" s="58">
        <v>42</v>
      </c>
      <c r="S2352" s="31">
        <v>1757.2</v>
      </c>
    </row>
    <row r="2353" spans="1:19" x14ac:dyDescent="0.35">
      <c r="A2353" s="52">
        <v>42917</v>
      </c>
      <c r="B2353" s="33" t="s">
        <v>4762</v>
      </c>
      <c r="C2353" t="s">
        <v>4763</v>
      </c>
      <c r="D2353" s="33" t="s">
        <v>24</v>
      </c>
      <c r="E2353" s="33" t="s">
        <v>52</v>
      </c>
      <c r="F2353" s="33" t="s">
        <v>28</v>
      </c>
      <c r="G2353" t="s">
        <v>11</v>
      </c>
      <c r="H2353" s="33" t="s">
        <v>33</v>
      </c>
      <c r="I2353" t="s">
        <v>47</v>
      </c>
      <c r="J2353" s="33" t="s">
        <v>36</v>
      </c>
      <c r="K2353" t="s">
        <v>39</v>
      </c>
      <c r="L2353" s="33" t="s">
        <v>44</v>
      </c>
      <c r="M2353">
        <v>240</v>
      </c>
      <c r="N2353" s="33">
        <v>9</v>
      </c>
      <c r="O2353" s="49">
        <v>0.09</v>
      </c>
      <c r="P2353" s="56">
        <f t="shared" si="36"/>
        <v>194.39999999999998</v>
      </c>
      <c r="Q2353">
        <v>1965.6</v>
      </c>
      <c r="R2353" s="58">
        <v>47</v>
      </c>
      <c r="S2353" s="31">
        <v>2012.6</v>
      </c>
    </row>
    <row r="2354" spans="1:19" x14ac:dyDescent="0.35">
      <c r="A2354" s="52">
        <v>44191</v>
      </c>
      <c r="B2354" s="33" t="s">
        <v>4764</v>
      </c>
      <c r="C2354" t="s">
        <v>4765</v>
      </c>
      <c r="D2354" s="33" t="s">
        <v>25</v>
      </c>
      <c r="E2354" s="33" t="s">
        <v>78</v>
      </c>
      <c r="F2354" s="33" t="s">
        <v>29</v>
      </c>
      <c r="G2354" t="s">
        <v>11</v>
      </c>
      <c r="H2354" s="33" t="s">
        <v>32</v>
      </c>
      <c r="I2354" t="s">
        <v>43</v>
      </c>
      <c r="J2354" s="33" t="s">
        <v>37</v>
      </c>
      <c r="K2354" t="s">
        <v>39</v>
      </c>
      <c r="L2354" s="33" t="s">
        <v>44</v>
      </c>
      <c r="M2354">
        <v>100</v>
      </c>
      <c r="N2354" s="33">
        <v>15</v>
      </c>
      <c r="O2354" s="49">
        <v>0.17</v>
      </c>
      <c r="P2354" s="56">
        <f t="shared" si="36"/>
        <v>255.00000000000003</v>
      </c>
      <c r="Q2354">
        <v>1245</v>
      </c>
      <c r="R2354" s="58">
        <v>50</v>
      </c>
      <c r="S2354" s="31">
        <v>1295</v>
      </c>
    </row>
    <row r="2355" spans="1:19" x14ac:dyDescent="0.35">
      <c r="A2355" s="52">
        <v>43113</v>
      </c>
      <c r="B2355" s="33" t="s">
        <v>4766</v>
      </c>
      <c r="C2355" t="s">
        <v>4767</v>
      </c>
      <c r="D2355" s="33" t="s">
        <v>26</v>
      </c>
      <c r="E2355" s="33" t="s">
        <v>52</v>
      </c>
      <c r="F2355" s="33" t="s">
        <v>29</v>
      </c>
      <c r="G2355" t="s">
        <v>12</v>
      </c>
      <c r="H2355" s="33" t="s">
        <v>33</v>
      </c>
      <c r="I2355" t="s">
        <v>44</v>
      </c>
      <c r="J2355" s="33" t="s">
        <v>36</v>
      </c>
      <c r="K2355" t="s">
        <v>40</v>
      </c>
      <c r="L2355" s="33" t="s">
        <v>44</v>
      </c>
      <c r="M2355">
        <v>372</v>
      </c>
      <c r="N2355" s="33">
        <v>15</v>
      </c>
      <c r="O2355" s="49">
        <v>0.17</v>
      </c>
      <c r="P2355" s="56">
        <f t="shared" si="36"/>
        <v>948.60000000000014</v>
      </c>
      <c r="Q2355">
        <v>4631.3999999999996</v>
      </c>
      <c r="R2355" s="58">
        <v>38</v>
      </c>
      <c r="S2355" s="31">
        <v>4669.3999999999996</v>
      </c>
    </row>
    <row r="2356" spans="1:19" x14ac:dyDescent="0.35">
      <c r="A2356" s="52">
        <v>44252</v>
      </c>
      <c r="B2356" s="33" t="s">
        <v>4768</v>
      </c>
      <c r="C2356" t="s">
        <v>4769</v>
      </c>
      <c r="D2356" s="33" t="s">
        <v>24</v>
      </c>
      <c r="E2356" s="33" t="s">
        <v>55</v>
      </c>
      <c r="F2356" s="33" t="s">
        <v>29</v>
      </c>
      <c r="G2356" t="s">
        <v>13</v>
      </c>
      <c r="H2356" s="33" t="s">
        <v>30</v>
      </c>
      <c r="I2356" t="s">
        <v>46</v>
      </c>
      <c r="J2356" s="33" t="s">
        <v>36</v>
      </c>
      <c r="K2356" t="s">
        <v>40</v>
      </c>
      <c r="L2356" s="33" t="s">
        <v>43</v>
      </c>
      <c r="M2356">
        <v>463</v>
      </c>
      <c r="N2356" s="33">
        <v>15</v>
      </c>
      <c r="O2356" s="49">
        <v>0.16</v>
      </c>
      <c r="P2356" s="56">
        <f t="shared" si="36"/>
        <v>1111.2</v>
      </c>
      <c r="Q2356">
        <v>5833.8</v>
      </c>
      <c r="R2356" s="58">
        <v>43</v>
      </c>
      <c r="S2356" s="31">
        <v>5876.8</v>
      </c>
    </row>
    <row r="2357" spans="1:19" x14ac:dyDescent="0.35">
      <c r="A2357" s="52">
        <v>42589</v>
      </c>
      <c r="B2357" s="33" t="s">
        <v>4770</v>
      </c>
      <c r="C2357" t="s">
        <v>4771</v>
      </c>
      <c r="D2357" s="33" t="s">
        <v>26</v>
      </c>
      <c r="E2357" s="33" t="s">
        <v>106</v>
      </c>
      <c r="F2357" s="33" t="s">
        <v>27</v>
      </c>
      <c r="G2357" t="s">
        <v>8</v>
      </c>
      <c r="H2357" s="33" t="s">
        <v>31</v>
      </c>
      <c r="I2357" t="s">
        <v>45</v>
      </c>
      <c r="J2357" s="33" t="s">
        <v>37</v>
      </c>
      <c r="K2357" t="s">
        <v>40</v>
      </c>
      <c r="L2357" s="33" t="s">
        <v>45</v>
      </c>
      <c r="M2357">
        <v>22</v>
      </c>
      <c r="N2357" s="33">
        <v>10</v>
      </c>
      <c r="O2357" s="49">
        <v>0.13</v>
      </c>
      <c r="P2357" s="56">
        <f t="shared" si="36"/>
        <v>28.6</v>
      </c>
      <c r="Q2357">
        <v>191.39999999999998</v>
      </c>
      <c r="R2357" s="58">
        <v>27</v>
      </c>
      <c r="S2357" s="31">
        <v>218.39999999999998</v>
      </c>
    </row>
    <row r="2358" spans="1:19" x14ac:dyDescent="0.35">
      <c r="A2358" s="52">
        <v>43674</v>
      </c>
      <c r="B2358" s="33" t="s">
        <v>4772</v>
      </c>
      <c r="C2358" t="s">
        <v>4773</v>
      </c>
      <c r="D2358" s="33" t="s">
        <v>25</v>
      </c>
      <c r="E2358" s="33" t="s">
        <v>55</v>
      </c>
      <c r="F2358" s="33" t="s">
        <v>28</v>
      </c>
      <c r="G2358" t="s">
        <v>6</v>
      </c>
      <c r="H2358" s="33" t="s">
        <v>31</v>
      </c>
      <c r="I2358" t="s">
        <v>44</v>
      </c>
      <c r="J2358" s="33" t="s">
        <v>36</v>
      </c>
      <c r="K2358" t="s">
        <v>39</v>
      </c>
      <c r="L2358" s="33" t="s">
        <v>45</v>
      </c>
      <c r="M2358">
        <v>368</v>
      </c>
      <c r="N2358" s="33">
        <v>15</v>
      </c>
      <c r="O2358" s="49">
        <v>0.09</v>
      </c>
      <c r="P2358" s="56">
        <f t="shared" si="36"/>
        <v>496.79999999999995</v>
      </c>
      <c r="Q2358">
        <v>5023.2</v>
      </c>
      <c r="R2358" s="58">
        <v>29</v>
      </c>
      <c r="S2358" s="31">
        <v>5052.2</v>
      </c>
    </row>
    <row r="2359" spans="1:19" x14ac:dyDescent="0.35">
      <c r="A2359" s="52">
        <v>42558</v>
      </c>
      <c r="B2359" s="33" t="s">
        <v>4774</v>
      </c>
      <c r="C2359" t="s">
        <v>4775</v>
      </c>
      <c r="D2359" s="33" t="s">
        <v>25</v>
      </c>
      <c r="E2359" s="33" t="s">
        <v>58</v>
      </c>
      <c r="F2359" s="33" t="s">
        <v>29</v>
      </c>
      <c r="G2359" t="s">
        <v>6</v>
      </c>
      <c r="H2359" s="33" t="s">
        <v>31</v>
      </c>
      <c r="I2359" t="s">
        <v>43</v>
      </c>
      <c r="J2359" s="33" t="s">
        <v>38</v>
      </c>
      <c r="K2359" t="s">
        <v>39</v>
      </c>
      <c r="L2359" s="33" t="s">
        <v>44</v>
      </c>
      <c r="M2359">
        <v>19</v>
      </c>
      <c r="N2359" s="33">
        <v>32</v>
      </c>
      <c r="O2359" s="49">
        <v>0.18</v>
      </c>
      <c r="P2359" s="56">
        <f t="shared" si="36"/>
        <v>109.44</v>
      </c>
      <c r="Q2359">
        <v>498.56000000000006</v>
      </c>
      <c r="R2359" s="58">
        <v>30</v>
      </c>
      <c r="S2359" s="31">
        <v>528.56000000000006</v>
      </c>
    </row>
    <row r="2360" spans="1:19" x14ac:dyDescent="0.35">
      <c r="A2360" s="52">
        <v>43504</v>
      </c>
      <c r="B2360" s="33" t="s">
        <v>4776</v>
      </c>
      <c r="C2360" t="s">
        <v>4777</v>
      </c>
      <c r="D2360" s="33" t="s">
        <v>24</v>
      </c>
      <c r="E2360" s="33" t="s">
        <v>78</v>
      </c>
      <c r="F2360" s="33" t="s">
        <v>27</v>
      </c>
      <c r="G2360" t="s">
        <v>13</v>
      </c>
      <c r="H2360" s="33" t="s">
        <v>33</v>
      </c>
      <c r="I2360" t="s">
        <v>48</v>
      </c>
      <c r="J2360" s="33" t="s">
        <v>35</v>
      </c>
      <c r="K2360" t="s">
        <v>42</v>
      </c>
      <c r="L2360" s="33" t="s">
        <v>43</v>
      </c>
      <c r="M2360">
        <v>968</v>
      </c>
      <c r="N2360" s="33">
        <v>6</v>
      </c>
      <c r="O2360" s="49">
        <v>0.19</v>
      </c>
      <c r="P2360" s="56">
        <f t="shared" si="36"/>
        <v>1103.5200000000002</v>
      </c>
      <c r="Q2360">
        <v>4704.4800000000005</v>
      </c>
      <c r="R2360" s="58">
        <v>26</v>
      </c>
      <c r="S2360" s="31">
        <v>4730.4800000000005</v>
      </c>
    </row>
    <row r="2361" spans="1:19" x14ac:dyDescent="0.35">
      <c r="A2361" s="52">
        <v>44111</v>
      </c>
      <c r="B2361" s="33" t="s">
        <v>4778</v>
      </c>
      <c r="C2361" t="s">
        <v>4779</v>
      </c>
      <c r="D2361" s="33" t="s">
        <v>26</v>
      </c>
      <c r="E2361" s="33" t="s">
        <v>115</v>
      </c>
      <c r="F2361" s="33" t="s">
        <v>29</v>
      </c>
      <c r="G2361" t="s">
        <v>6</v>
      </c>
      <c r="H2361" s="33" t="s">
        <v>30</v>
      </c>
      <c r="I2361" t="s">
        <v>47</v>
      </c>
      <c r="J2361" s="33" t="s">
        <v>37</v>
      </c>
      <c r="K2361" t="s">
        <v>40</v>
      </c>
      <c r="L2361" s="33" t="s">
        <v>44</v>
      </c>
      <c r="M2361">
        <v>98</v>
      </c>
      <c r="N2361" s="33">
        <v>10</v>
      </c>
      <c r="O2361" s="49">
        <v>0.17</v>
      </c>
      <c r="P2361" s="56">
        <f t="shared" si="36"/>
        <v>166.60000000000002</v>
      </c>
      <c r="Q2361">
        <v>813.39999999999986</v>
      </c>
      <c r="R2361" s="58">
        <v>27</v>
      </c>
      <c r="S2361" s="31">
        <v>840.39999999999986</v>
      </c>
    </row>
    <row r="2362" spans="1:19" x14ac:dyDescent="0.35">
      <c r="A2362" s="52">
        <v>43671</v>
      </c>
      <c r="B2362" s="33" t="s">
        <v>4780</v>
      </c>
      <c r="C2362" t="s">
        <v>4781</v>
      </c>
      <c r="D2362" s="33" t="s">
        <v>24</v>
      </c>
      <c r="E2362" s="33" t="s">
        <v>52</v>
      </c>
      <c r="F2362" s="33" t="s">
        <v>29</v>
      </c>
      <c r="G2362" t="s">
        <v>11</v>
      </c>
      <c r="H2362" s="33" t="s">
        <v>32</v>
      </c>
      <c r="I2362" t="s">
        <v>46</v>
      </c>
      <c r="J2362" s="33" t="s">
        <v>34</v>
      </c>
      <c r="K2362" t="s">
        <v>40</v>
      </c>
      <c r="L2362" s="33" t="s">
        <v>44</v>
      </c>
      <c r="M2362">
        <v>206</v>
      </c>
      <c r="N2362" s="33">
        <v>6</v>
      </c>
      <c r="O2362" s="49">
        <v>0.2</v>
      </c>
      <c r="P2362" s="56">
        <f t="shared" si="36"/>
        <v>247.20000000000005</v>
      </c>
      <c r="Q2362">
        <v>988.80000000000018</v>
      </c>
      <c r="R2362" s="58">
        <v>43</v>
      </c>
      <c r="S2362" s="31">
        <v>1031.8000000000002</v>
      </c>
    </row>
    <row r="2363" spans="1:19" x14ac:dyDescent="0.35">
      <c r="A2363" s="52">
        <v>42137</v>
      </c>
      <c r="B2363" s="33" t="s">
        <v>4782</v>
      </c>
      <c r="C2363" t="s">
        <v>4783</v>
      </c>
      <c r="D2363" s="33" t="s">
        <v>26</v>
      </c>
      <c r="E2363" s="33" t="s">
        <v>63</v>
      </c>
      <c r="F2363" s="33" t="s">
        <v>29</v>
      </c>
      <c r="G2363" t="s">
        <v>9</v>
      </c>
      <c r="H2363" s="33" t="s">
        <v>31</v>
      </c>
      <c r="I2363" t="s">
        <v>47</v>
      </c>
      <c r="J2363" s="33" t="s">
        <v>36</v>
      </c>
      <c r="K2363" t="s">
        <v>41</v>
      </c>
      <c r="L2363" s="33" t="s">
        <v>46</v>
      </c>
      <c r="M2363">
        <v>483</v>
      </c>
      <c r="N2363" s="33">
        <v>15</v>
      </c>
      <c r="O2363" s="49">
        <v>0.09</v>
      </c>
      <c r="P2363" s="56">
        <f t="shared" si="36"/>
        <v>652.04999999999995</v>
      </c>
      <c r="Q2363">
        <v>6592.95</v>
      </c>
      <c r="R2363" s="58">
        <v>50</v>
      </c>
      <c r="S2363" s="31">
        <v>6642.95</v>
      </c>
    </row>
    <row r="2364" spans="1:19" x14ac:dyDescent="0.35">
      <c r="A2364" s="52">
        <v>43834</v>
      </c>
      <c r="B2364" s="33" t="s">
        <v>4784</v>
      </c>
      <c r="C2364" t="s">
        <v>4785</v>
      </c>
      <c r="D2364" s="33" t="s">
        <v>24</v>
      </c>
      <c r="E2364" s="33" t="s">
        <v>73</v>
      </c>
      <c r="F2364" s="33" t="s">
        <v>29</v>
      </c>
      <c r="G2364" t="s">
        <v>12</v>
      </c>
      <c r="H2364" s="33" t="s">
        <v>32</v>
      </c>
      <c r="I2364" t="s">
        <v>44</v>
      </c>
      <c r="J2364" s="33" t="s">
        <v>37</v>
      </c>
      <c r="K2364" t="s">
        <v>40</v>
      </c>
      <c r="L2364" s="33" t="s">
        <v>44</v>
      </c>
      <c r="M2364">
        <v>24</v>
      </c>
      <c r="N2364" s="33">
        <v>10</v>
      </c>
      <c r="O2364" s="49">
        <v>0.13</v>
      </c>
      <c r="P2364" s="56">
        <f t="shared" si="36"/>
        <v>31.200000000000003</v>
      </c>
      <c r="Q2364">
        <v>208.79999999999998</v>
      </c>
      <c r="R2364" s="58">
        <v>38</v>
      </c>
      <c r="S2364" s="31">
        <v>246.79999999999998</v>
      </c>
    </row>
    <row r="2365" spans="1:19" x14ac:dyDescent="0.35">
      <c r="A2365" s="52">
        <v>43993</v>
      </c>
      <c r="B2365" s="33" t="s">
        <v>4786</v>
      </c>
      <c r="C2365" t="s">
        <v>4787</v>
      </c>
      <c r="D2365" s="33" t="s">
        <v>26</v>
      </c>
      <c r="E2365" s="33" t="s">
        <v>63</v>
      </c>
      <c r="F2365" s="33" t="s">
        <v>27</v>
      </c>
      <c r="G2365" t="s">
        <v>10</v>
      </c>
      <c r="H2365" s="33" t="s">
        <v>33</v>
      </c>
      <c r="I2365" t="s">
        <v>45</v>
      </c>
      <c r="J2365" s="33" t="s">
        <v>35</v>
      </c>
      <c r="K2365" t="s">
        <v>41</v>
      </c>
      <c r="L2365" s="33" t="s">
        <v>43</v>
      </c>
      <c r="M2365">
        <v>898</v>
      </c>
      <c r="N2365" s="33">
        <v>10</v>
      </c>
      <c r="O2365" s="49">
        <v>0.12</v>
      </c>
      <c r="P2365" s="56">
        <f t="shared" si="36"/>
        <v>1077.5999999999999</v>
      </c>
      <c r="Q2365">
        <v>7902.4000000000005</v>
      </c>
      <c r="R2365" s="58">
        <v>21</v>
      </c>
      <c r="S2365" s="31">
        <v>7923.4000000000005</v>
      </c>
    </row>
    <row r="2366" spans="1:19" x14ac:dyDescent="0.35">
      <c r="A2366" s="52">
        <v>42749</v>
      </c>
      <c r="B2366" s="33" t="s">
        <v>4788</v>
      </c>
      <c r="C2366" t="s">
        <v>4789</v>
      </c>
      <c r="D2366" s="33" t="s">
        <v>25</v>
      </c>
      <c r="E2366" s="33" t="s">
        <v>63</v>
      </c>
      <c r="F2366" s="33" t="s">
        <v>29</v>
      </c>
      <c r="G2366" t="s">
        <v>12</v>
      </c>
      <c r="H2366" s="33" t="s">
        <v>30</v>
      </c>
      <c r="I2366" t="s">
        <v>44</v>
      </c>
      <c r="J2366" s="33" t="s">
        <v>36</v>
      </c>
      <c r="K2366" t="s">
        <v>40</v>
      </c>
      <c r="L2366" s="33" t="s">
        <v>46</v>
      </c>
      <c r="M2366">
        <v>320</v>
      </c>
      <c r="N2366" s="33">
        <v>6</v>
      </c>
      <c r="O2366" s="49">
        <v>0.2</v>
      </c>
      <c r="P2366" s="56">
        <f t="shared" si="36"/>
        <v>384.00000000000006</v>
      </c>
      <c r="Q2366">
        <v>1536.0000000000002</v>
      </c>
      <c r="R2366" s="58">
        <v>45</v>
      </c>
      <c r="S2366" s="31">
        <v>1581.0000000000002</v>
      </c>
    </row>
    <row r="2367" spans="1:19" x14ac:dyDescent="0.35">
      <c r="A2367" s="52">
        <v>42396</v>
      </c>
      <c r="B2367" s="33" t="s">
        <v>4790</v>
      </c>
      <c r="C2367" t="s">
        <v>4791</v>
      </c>
      <c r="D2367" s="33" t="s">
        <v>24</v>
      </c>
      <c r="E2367" s="33" t="s">
        <v>73</v>
      </c>
      <c r="F2367" s="33" t="s">
        <v>29</v>
      </c>
      <c r="G2367" t="s">
        <v>6</v>
      </c>
      <c r="H2367" s="33" t="s">
        <v>33</v>
      </c>
      <c r="I2367" t="s">
        <v>44</v>
      </c>
      <c r="J2367" s="33" t="s">
        <v>37</v>
      </c>
      <c r="K2367" t="s">
        <v>39</v>
      </c>
      <c r="L2367" s="33" t="s">
        <v>44</v>
      </c>
      <c r="M2367">
        <v>38</v>
      </c>
      <c r="N2367" s="33">
        <v>20</v>
      </c>
      <c r="O2367" s="49">
        <v>0.08</v>
      </c>
      <c r="P2367" s="56">
        <f t="shared" si="36"/>
        <v>60.800000000000004</v>
      </c>
      <c r="Q2367">
        <v>699.2</v>
      </c>
      <c r="R2367" s="58">
        <v>24</v>
      </c>
      <c r="S2367" s="31">
        <v>723.2</v>
      </c>
    </row>
    <row r="2368" spans="1:19" x14ac:dyDescent="0.35">
      <c r="A2368" s="52">
        <v>43862</v>
      </c>
      <c r="B2368" s="33" t="s">
        <v>4792</v>
      </c>
      <c r="C2368" t="s">
        <v>4793</v>
      </c>
      <c r="D2368" s="33" t="s">
        <v>24</v>
      </c>
      <c r="E2368" s="33" t="s">
        <v>78</v>
      </c>
      <c r="F2368" s="33" t="s">
        <v>29</v>
      </c>
      <c r="G2368" t="s">
        <v>8</v>
      </c>
      <c r="H2368" s="33" t="s">
        <v>33</v>
      </c>
      <c r="I2368" t="s">
        <v>48</v>
      </c>
      <c r="J2368" s="33" t="s">
        <v>36</v>
      </c>
      <c r="K2368" t="s">
        <v>40</v>
      </c>
      <c r="L2368" s="33" t="s">
        <v>45</v>
      </c>
      <c r="M2368">
        <v>397</v>
      </c>
      <c r="N2368" s="33">
        <v>9</v>
      </c>
      <c r="O2368" s="49">
        <v>0.16</v>
      </c>
      <c r="P2368" s="56">
        <f t="shared" si="36"/>
        <v>571.67999999999995</v>
      </c>
      <c r="Q2368">
        <v>3001.3199999999997</v>
      </c>
      <c r="R2368" s="58">
        <v>24</v>
      </c>
      <c r="S2368" s="31">
        <v>3025.3199999999997</v>
      </c>
    </row>
    <row r="2369" spans="1:19" x14ac:dyDescent="0.35">
      <c r="A2369" s="52">
        <v>43992</v>
      </c>
      <c r="B2369" s="33" t="s">
        <v>4794</v>
      </c>
      <c r="C2369" t="s">
        <v>4795</v>
      </c>
      <c r="D2369" s="33" t="s">
        <v>24</v>
      </c>
      <c r="E2369" s="33" t="s">
        <v>106</v>
      </c>
      <c r="F2369" s="33" t="s">
        <v>29</v>
      </c>
      <c r="G2369" t="s">
        <v>11</v>
      </c>
      <c r="H2369" s="33" t="s">
        <v>32</v>
      </c>
      <c r="I2369" t="s">
        <v>46</v>
      </c>
      <c r="J2369" s="33" t="s">
        <v>38</v>
      </c>
      <c r="K2369" t="s">
        <v>40</v>
      </c>
      <c r="L2369" s="33" t="s">
        <v>46</v>
      </c>
      <c r="M2369">
        <v>16</v>
      </c>
      <c r="N2369" s="33">
        <v>24</v>
      </c>
      <c r="O2369" s="49">
        <v>0.11</v>
      </c>
      <c r="P2369" s="56">
        <f t="shared" si="36"/>
        <v>42.24</v>
      </c>
      <c r="Q2369">
        <v>341.76</v>
      </c>
      <c r="R2369" s="58">
        <v>34</v>
      </c>
      <c r="S2369" s="31">
        <v>375.76</v>
      </c>
    </row>
    <row r="2370" spans="1:19" x14ac:dyDescent="0.35">
      <c r="A2370" s="52">
        <v>42357</v>
      </c>
      <c r="B2370" s="33" t="s">
        <v>4796</v>
      </c>
      <c r="C2370" t="s">
        <v>4797</v>
      </c>
      <c r="D2370" s="33" t="s">
        <v>26</v>
      </c>
      <c r="E2370" s="33" t="s">
        <v>115</v>
      </c>
      <c r="F2370" s="33" t="s">
        <v>29</v>
      </c>
      <c r="G2370" t="s">
        <v>8</v>
      </c>
      <c r="H2370" s="33" t="s">
        <v>31</v>
      </c>
      <c r="I2370" t="s">
        <v>47</v>
      </c>
      <c r="J2370" s="33" t="s">
        <v>38</v>
      </c>
      <c r="K2370" t="s">
        <v>42</v>
      </c>
      <c r="L2370" s="33" t="s">
        <v>44</v>
      </c>
      <c r="M2370">
        <v>16</v>
      </c>
      <c r="N2370" s="33">
        <v>40</v>
      </c>
      <c r="O2370" s="49">
        <v>0.12</v>
      </c>
      <c r="P2370" s="56">
        <f t="shared" si="36"/>
        <v>76.8</v>
      </c>
      <c r="Q2370">
        <v>563.20000000000005</v>
      </c>
      <c r="R2370" s="58">
        <v>35</v>
      </c>
      <c r="S2370" s="31">
        <v>598.20000000000005</v>
      </c>
    </row>
    <row r="2371" spans="1:19" x14ac:dyDescent="0.35">
      <c r="A2371" s="52">
        <v>42570</v>
      </c>
      <c r="B2371" s="33" t="s">
        <v>4798</v>
      </c>
      <c r="C2371" t="s">
        <v>4799</v>
      </c>
      <c r="D2371" s="33" t="s">
        <v>26</v>
      </c>
      <c r="E2371" s="33" t="s">
        <v>106</v>
      </c>
      <c r="F2371" s="33" t="s">
        <v>28</v>
      </c>
      <c r="G2371" t="s">
        <v>13</v>
      </c>
      <c r="H2371" s="33" t="s">
        <v>32</v>
      </c>
      <c r="I2371" t="s">
        <v>45</v>
      </c>
      <c r="J2371" s="33" t="s">
        <v>36</v>
      </c>
      <c r="K2371" t="s">
        <v>40</v>
      </c>
      <c r="L2371" s="33" t="s">
        <v>44</v>
      </c>
      <c r="M2371">
        <v>487</v>
      </c>
      <c r="N2371" s="33">
        <v>9</v>
      </c>
      <c r="O2371" s="49">
        <v>0.13</v>
      </c>
      <c r="P2371" s="56">
        <f t="shared" ref="P2371:P2434" si="37">O2371*N2371*M2371</f>
        <v>569.79</v>
      </c>
      <c r="Q2371">
        <v>3813.21</v>
      </c>
      <c r="R2371" s="58">
        <v>36</v>
      </c>
      <c r="S2371" s="31">
        <v>3849.21</v>
      </c>
    </row>
    <row r="2372" spans="1:19" x14ac:dyDescent="0.35">
      <c r="A2372" s="52">
        <v>43921</v>
      </c>
      <c r="B2372" s="33" t="s">
        <v>4800</v>
      </c>
      <c r="C2372" t="s">
        <v>4801</v>
      </c>
      <c r="D2372" s="33" t="s">
        <v>26</v>
      </c>
      <c r="E2372" s="33" t="s">
        <v>68</v>
      </c>
      <c r="F2372" s="33" t="s">
        <v>29</v>
      </c>
      <c r="G2372" t="s">
        <v>11</v>
      </c>
      <c r="H2372" s="33" t="s">
        <v>30</v>
      </c>
      <c r="I2372" t="s">
        <v>43</v>
      </c>
      <c r="J2372" s="33" t="s">
        <v>36</v>
      </c>
      <c r="K2372" t="s">
        <v>42</v>
      </c>
      <c r="L2372" s="33" t="s">
        <v>43</v>
      </c>
      <c r="M2372">
        <v>470</v>
      </c>
      <c r="N2372" s="33">
        <v>6</v>
      </c>
      <c r="O2372" s="49">
        <v>0.13</v>
      </c>
      <c r="P2372" s="56">
        <f t="shared" si="37"/>
        <v>366.6</v>
      </c>
      <c r="Q2372">
        <v>2453.4</v>
      </c>
      <c r="R2372" s="58">
        <v>49</v>
      </c>
      <c r="S2372" s="31">
        <v>2502.4</v>
      </c>
    </row>
    <row r="2373" spans="1:19" x14ac:dyDescent="0.35">
      <c r="A2373" s="52">
        <v>42169</v>
      </c>
      <c r="B2373" s="33" t="s">
        <v>4802</v>
      </c>
      <c r="C2373" t="s">
        <v>4803</v>
      </c>
      <c r="D2373" s="33" t="s">
        <v>24</v>
      </c>
      <c r="E2373" s="33" t="s">
        <v>63</v>
      </c>
      <c r="F2373" s="33" t="s">
        <v>27</v>
      </c>
      <c r="G2373" t="s">
        <v>10</v>
      </c>
      <c r="H2373" s="33" t="s">
        <v>31</v>
      </c>
      <c r="I2373" t="s">
        <v>44</v>
      </c>
      <c r="J2373" s="33" t="s">
        <v>34</v>
      </c>
      <c r="K2373" t="s">
        <v>42</v>
      </c>
      <c r="L2373" s="33" t="s">
        <v>43</v>
      </c>
      <c r="M2373">
        <v>291</v>
      </c>
      <c r="N2373" s="33">
        <v>8</v>
      </c>
      <c r="O2373" s="49">
        <v>0.18</v>
      </c>
      <c r="P2373" s="56">
        <f t="shared" si="37"/>
        <v>419.03999999999996</v>
      </c>
      <c r="Q2373">
        <v>1908.96</v>
      </c>
      <c r="R2373" s="58">
        <v>39</v>
      </c>
      <c r="S2373" s="31">
        <v>1947.96</v>
      </c>
    </row>
    <row r="2374" spans="1:19" x14ac:dyDescent="0.35">
      <c r="A2374" s="52">
        <v>44411</v>
      </c>
      <c r="B2374" s="33" t="s">
        <v>4804</v>
      </c>
      <c r="C2374" t="s">
        <v>4805</v>
      </c>
      <c r="D2374" s="33" t="s">
        <v>24</v>
      </c>
      <c r="E2374" s="33" t="s">
        <v>55</v>
      </c>
      <c r="F2374" s="33" t="s">
        <v>28</v>
      </c>
      <c r="G2374" t="s">
        <v>8</v>
      </c>
      <c r="H2374" s="33" t="s">
        <v>32</v>
      </c>
      <c r="I2374" t="s">
        <v>48</v>
      </c>
      <c r="J2374" s="33" t="s">
        <v>34</v>
      </c>
      <c r="K2374" t="s">
        <v>41</v>
      </c>
      <c r="L2374" s="33" t="s">
        <v>43</v>
      </c>
      <c r="M2374">
        <v>225</v>
      </c>
      <c r="N2374" s="33">
        <v>10</v>
      </c>
      <c r="O2374" s="49">
        <v>0.17</v>
      </c>
      <c r="P2374" s="56">
        <f t="shared" si="37"/>
        <v>382.50000000000006</v>
      </c>
      <c r="Q2374">
        <v>1867.4999999999998</v>
      </c>
      <c r="R2374" s="58">
        <v>50</v>
      </c>
      <c r="S2374" s="31">
        <v>1917.4999999999998</v>
      </c>
    </row>
    <row r="2375" spans="1:19" x14ac:dyDescent="0.35">
      <c r="A2375" s="52">
        <v>43834</v>
      </c>
      <c r="B2375" s="33" t="s">
        <v>4806</v>
      </c>
      <c r="C2375" t="s">
        <v>4807</v>
      </c>
      <c r="D2375" s="33" t="s">
        <v>25</v>
      </c>
      <c r="E2375" s="33" t="s">
        <v>85</v>
      </c>
      <c r="F2375" s="33" t="s">
        <v>27</v>
      </c>
      <c r="G2375" t="s">
        <v>13</v>
      </c>
      <c r="H2375" s="33" t="s">
        <v>33</v>
      </c>
      <c r="I2375" t="s">
        <v>48</v>
      </c>
      <c r="J2375" s="33" t="s">
        <v>36</v>
      </c>
      <c r="K2375" t="s">
        <v>39</v>
      </c>
      <c r="L2375" s="33" t="s">
        <v>44</v>
      </c>
      <c r="M2375">
        <v>365</v>
      </c>
      <c r="N2375" s="33">
        <v>9</v>
      </c>
      <c r="O2375" s="49">
        <v>0.11</v>
      </c>
      <c r="P2375" s="56">
        <f t="shared" si="37"/>
        <v>361.35</v>
      </c>
      <c r="Q2375">
        <v>2923.65</v>
      </c>
      <c r="R2375" s="58">
        <v>45</v>
      </c>
      <c r="S2375" s="31">
        <v>2968.65</v>
      </c>
    </row>
    <row r="2376" spans="1:19" x14ac:dyDescent="0.35">
      <c r="A2376" s="52">
        <v>44222</v>
      </c>
      <c r="B2376" s="33" t="s">
        <v>4808</v>
      </c>
      <c r="C2376" t="s">
        <v>4809</v>
      </c>
      <c r="D2376" s="33" t="s">
        <v>26</v>
      </c>
      <c r="E2376" s="33" t="s">
        <v>68</v>
      </c>
      <c r="F2376" s="33" t="s">
        <v>27</v>
      </c>
      <c r="G2376" t="s">
        <v>12</v>
      </c>
      <c r="H2376" s="33" t="s">
        <v>33</v>
      </c>
      <c r="I2376" t="s">
        <v>44</v>
      </c>
      <c r="J2376" s="33" t="s">
        <v>34</v>
      </c>
      <c r="K2376" t="s">
        <v>42</v>
      </c>
      <c r="L2376" s="33" t="s">
        <v>46</v>
      </c>
      <c r="M2376">
        <v>264</v>
      </c>
      <c r="N2376" s="33">
        <v>8</v>
      </c>
      <c r="O2376" s="49">
        <v>0.2</v>
      </c>
      <c r="P2376" s="56">
        <f t="shared" si="37"/>
        <v>422.40000000000003</v>
      </c>
      <c r="Q2376">
        <v>1689.6000000000001</v>
      </c>
      <c r="R2376" s="58">
        <v>34</v>
      </c>
      <c r="S2376" s="31">
        <v>1723.6000000000001</v>
      </c>
    </row>
    <row r="2377" spans="1:19" x14ac:dyDescent="0.35">
      <c r="A2377" s="52">
        <v>43837</v>
      </c>
      <c r="B2377" s="33" t="s">
        <v>4810</v>
      </c>
      <c r="C2377" t="s">
        <v>4811</v>
      </c>
      <c r="D2377" s="33" t="s">
        <v>26</v>
      </c>
      <c r="E2377" s="33" t="s">
        <v>68</v>
      </c>
      <c r="F2377" s="33" t="s">
        <v>28</v>
      </c>
      <c r="G2377" t="s">
        <v>6</v>
      </c>
      <c r="H2377" s="33" t="s">
        <v>32</v>
      </c>
      <c r="I2377" t="s">
        <v>45</v>
      </c>
      <c r="J2377" s="33" t="s">
        <v>35</v>
      </c>
      <c r="K2377" t="s">
        <v>39</v>
      </c>
      <c r="L2377" s="33" t="s">
        <v>45</v>
      </c>
      <c r="M2377">
        <v>774</v>
      </c>
      <c r="N2377" s="33">
        <v>6</v>
      </c>
      <c r="O2377" s="49">
        <v>0.17</v>
      </c>
      <c r="P2377" s="56">
        <f t="shared" si="37"/>
        <v>789.48</v>
      </c>
      <c r="Q2377">
        <v>3854.5199999999995</v>
      </c>
      <c r="R2377" s="58">
        <v>49</v>
      </c>
      <c r="S2377" s="31">
        <v>3903.5199999999995</v>
      </c>
    </row>
    <row r="2378" spans="1:19" x14ac:dyDescent="0.35">
      <c r="A2378" s="52">
        <v>43148</v>
      </c>
      <c r="B2378" s="33" t="s">
        <v>4812</v>
      </c>
      <c r="C2378" t="s">
        <v>4813</v>
      </c>
      <c r="D2378" s="33" t="s">
        <v>26</v>
      </c>
      <c r="E2378" s="33" t="s">
        <v>68</v>
      </c>
      <c r="F2378" s="33" t="s">
        <v>29</v>
      </c>
      <c r="G2378" t="s">
        <v>6</v>
      </c>
      <c r="H2378" s="33" t="s">
        <v>31</v>
      </c>
      <c r="I2378" t="s">
        <v>43</v>
      </c>
      <c r="J2378" s="33" t="s">
        <v>36</v>
      </c>
      <c r="K2378" t="s">
        <v>41</v>
      </c>
      <c r="L2378" s="33" t="s">
        <v>44</v>
      </c>
      <c r="M2378">
        <v>350</v>
      </c>
      <c r="N2378" s="33">
        <v>6</v>
      </c>
      <c r="O2378" s="49">
        <v>0.19</v>
      </c>
      <c r="P2378" s="56">
        <f t="shared" si="37"/>
        <v>399.00000000000006</v>
      </c>
      <c r="Q2378">
        <v>1701</v>
      </c>
      <c r="R2378" s="58">
        <v>23</v>
      </c>
      <c r="S2378" s="31">
        <v>1724</v>
      </c>
    </row>
    <row r="2379" spans="1:19" x14ac:dyDescent="0.35">
      <c r="A2379" s="52">
        <v>42954</v>
      </c>
      <c r="B2379" s="33" t="s">
        <v>4814</v>
      </c>
      <c r="C2379" t="s">
        <v>4815</v>
      </c>
      <c r="D2379" s="33" t="s">
        <v>25</v>
      </c>
      <c r="E2379" s="33" t="s">
        <v>115</v>
      </c>
      <c r="F2379" s="33" t="s">
        <v>27</v>
      </c>
      <c r="G2379" t="s">
        <v>10</v>
      </c>
      <c r="H2379" s="33" t="s">
        <v>33</v>
      </c>
      <c r="I2379" t="s">
        <v>46</v>
      </c>
      <c r="J2379" s="33" t="s">
        <v>35</v>
      </c>
      <c r="K2379" t="s">
        <v>39</v>
      </c>
      <c r="L2379" s="33" t="s">
        <v>45</v>
      </c>
      <c r="M2379">
        <v>802</v>
      </c>
      <c r="N2379" s="33">
        <v>4</v>
      </c>
      <c r="O2379" s="49">
        <v>0.18</v>
      </c>
      <c r="P2379" s="56">
        <f t="shared" si="37"/>
        <v>577.43999999999994</v>
      </c>
      <c r="Q2379">
        <v>2630.5600000000004</v>
      </c>
      <c r="R2379" s="58">
        <v>43</v>
      </c>
      <c r="S2379" s="31">
        <v>2673.5600000000004</v>
      </c>
    </row>
    <row r="2380" spans="1:19" x14ac:dyDescent="0.35">
      <c r="A2380" s="52">
        <v>42336</v>
      </c>
      <c r="B2380" s="33" t="s">
        <v>4816</v>
      </c>
      <c r="C2380" t="s">
        <v>4817</v>
      </c>
      <c r="D2380" s="33" t="s">
        <v>26</v>
      </c>
      <c r="E2380" s="33" t="s">
        <v>115</v>
      </c>
      <c r="F2380" s="33" t="s">
        <v>29</v>
      </c>
      <c r="G2380" t="s">
        <v>8</v>
      </c>
      <c r="H2380" s="33" t="s">
        <v>32</v>
      </c>
      <c r="I2380" t="s">
        <v>48</v>
      </c>
      <c r="J2380" s="33" t="s">
        <v>38</v>
      </c>
      <c r="K2380" t="s">
        <v>39</v>
      </c>
      <c r="L2380" s="33" t="s">
        <v>44</v>
      </c>
      <c r="M2380">
        <v>11</v>
      </c>
      <c r="N2380" s="33">
        <v>16</v>
      </c>
      <c r="O2380" s="49">
        <v>0.13</v>
      </c>
      <c r="P2380" s="56">
        <f t="shared" si="37"/>
        <v>22.880000000000003</v>
      </c>
      <c r="Q2380">
        <v>153.12</v>
      </c>
      <c r="R2380" s="58">
        <v>29</v>
      </c>
      <c r="S2380" s="31">
        <v>182.12</v>
      </c>
    </row>
    <row r="2381" spans="1:19" x14ac:dyDescent="0.35">
      <c r="A2381" s="52">
        <v>43151</v>
      </c>
      <c r="B2381" s="33" t="s">
        <v>4818</v>
      </c>
      <c r="C2381" t="s">
        <v>4819</v>
      </c>
      <c r="D2381" s="33" t="s">
        <v>25</v>
      </c>
      <c r="E2381" s="33" t="s">
        <v>78</v>
      </c>
      <c r="F2381" s="33" t="s">
        <v>29</v>
      </c>
      <c r="G2381" t="s">
        <v>9</v>
      </c>
      <c r="H2381" s="33" t="s">
        <v>31</v>
      </c>
      <c r="I2381" t="s">
        <v>46</v>
      </c>
      <c r="J2381" s="33" t="s">
        <v>36</v>
      </c>
      <c r="K2381" t="s">
        <v>41</v>
      </c>
      <c r="L2381" s="33" t="s">
        <v>44</v>
      </c>
      <c r="M2381">
        <v>318</v>
      </c>
      <c r="N2381" s="33">
        <v>6</v>
      </c>
      <c r="O2381" s="49">
        <v>0.2</v>
      </c>
      <c r="P2381" s="56">
        <f t="shared" si="37"/>
        <v>381.60000000000008</v>
      </c>
      <c r="Q2381">
        <v>1526.4000000000003</v>
      </c>
      <c r="R2381" s="58">
        <v>20</v>
      </c>
      <c r="S2381" s="31">
        <v>1546.4000000000003</v>
      </c>
    </row>
    <row r="2382" spans="1:19" x14ac:dyDescent="0.35">
      <c r="A2382" s="52">
        <v>43341</v>
      </c>
      <c r="B2382" s="33" t="s">
        <v>4820</v>
      </c>
      <c r="C2382" t="s">
        <v>4821</v>
      </c>
      <c r="D2382" s="33" t="s">
        <v>25</v>
      </c>
      <c r="E2382" s="33" t="s">
        <v>58</v>
      </c>
      <c r="F2382" s="33" t="s">
        <v>29</v>
      </c>
      <c r="G2382" t="s">
        <v>10</v>
      </c>
      <c r="H2382" s="33" t="s">
        <v>33</v>
      </c>
      <c r="I2382" t="s">
        <v>46</v>
      </c>
      <c r="J2382" s="33" t="s">
        <v>36</v>
      </c>
      <c r="K2382" t="s">
        <v>39</v>
      </c>
      <c r="L2382" s="33" t="s">
        <v>43</v>
      </c>
      <c r="M2382">
        <v>296</v>
      </c>
      <c r="N2382" s="33">
        <v>9</v>
      </c>
      <c r="O2382" s="49">
        <v>0.12</v>
      </c>
      <c r="P2382" s="56">
        <f t="shared" si="37"/>
        <v>319.68</v>
      </c>
      <c r="Q2382">
        <v>2344.3200000000002</v>
      </c>
      <c r="R2382" s="58">
        <v>24</v>
      </c>
      <c r="S2382" s="31">
        <v>2368.3200000000002</v>
      </c>
    </row>
    <row r="2383" spans="1:19" x14ac:dyDescent="0.35">
      <c r="A2383" s="52">
        <v>42298</v>
      </c>
      <c r="B2383" s="33" t="s">
        <v>4822</v>
      </c>
      <c r="C2383" t="s">
        <v>4823</v>
      </c>
      <c r="D2383" s="33" t="s">
        <v>24</v>
      </c>
      <c r="E2383" s="33" t="s">
        <v>52</v>
      </c>
      <c r="F2383" s="33" t="s">
        <v>27</v>
      </c>
      <c r="G2383" t="s">
        <v>6</v>
      </c>
      <c r="H2383" s="33" t="s">
        <v>31</v>
      </c>
      <c r="I2383" t="s">
        <v>45</v>
      </c>
      <c r="J2383" s="33" t="s">
        <v>36</v>
      </c>
      <c r="K2383" t="s">
        <v>39</v>
      </c>
      <c r="L2383" s="33" t="s">
        <v>46</v>
      </c>
      <c r="M2383">
        <v>257</v>
      </c>
      <c r="N2383" s="33">
        <v>9</v>
      </c>
      <c r="O2383" s="49">
        <v>0.08</v>
      </c>
      <c r="P2383" s="56">
        <f t="shared" si="37"/>
        <v>185.04</v>
      </c>
      <c r="Q2383">
        <v>2127.9600000000005</v>
      </c>
      <c r="R2383" s="58">
        <v>31</v>
      </c>
      <c r="S2383" s="31">
        <v>2158.9600000000005</v>
      </c>
    </row>
    <row r="2384" spans="1:19" x14ac:dyDescent="0.35">
      <c r="A2384" s="52">
        <v>44197</v>
      </c>
      <c r="B2384" s="33" t="s">
        <v>4824</v>
      </c>
      <c r="C2384" t="s">
        <v>4825</v>
      </c>
      <c r="D2384" s="33" t="s">
        <v>26</v>
      </c>
      <c r="E2384" s="33" t="s">
        <v>78</v>
      </c>
      <c r="F2384" s="33" t="s">
        <v>29</v>
      </c>
      <c r="G2384" t="s">
        <v>6</v>
      </c>
      <c r="H2384" s="33" t="s">
        <v>32</v>
      </c>
      <c r="I2384" t="s">
        <v>47</v>
      </c>
      <c r="J2384" s="33" t="s">
        <v>38</v>
      </c>
      <c r="K2384" t="s">
        <v>41</v>
      </c>
      <c r="L2384" s="33" t="s">
        <v>45</v>
      </c>
      <c r="M2384">
        <v>14</v>
      </c>
      <c r="N2384" s="33">
        <v>40</v>
      </c>
      <c r="O2384" s="49">
        <v>0.16</v>
      </c>
      <c r="P2384" s="56">
        <f t="shared" si="37"/>
        <v>89.600000000000009</v>
      </c>
      <c r="Q2384">
        <v>470.40000000000003</v>
      </c>
      <c r="R2384" s="58">
        <v>45</v>
      </c>
      <c r="S2384" s="31">
        <v>515.40000000000009</v>
      </c>
    </row>
    <row r="2385" spans="1:19" x14ac:dyDescent="0.35">
      <c r="A2385" s="52">
        <v>42913</v>
      </c>
      <c r="B2385" s="33" t="s">
        <v>4826</v>
      </c>
      <c r="C2385" t="s">
        <v>4827</v>
      </c>
      <c r="D2385" s="33" t="s">
        <v>26</v>
      </c>
      <c r="E2385" s="33" t="s">
        <v>106</v>
      </c>
      <c r="F2385" s="33" t="s">
        <v>29</v>
      </c>
      <c r="G2385" t="s">
        <v>13</v>
      </c>
      <c r="H2385" s="33" t="s">
        <v>32</v>
      </c>
      <c r="I2385" t="s">
        <v>48</v>
      </c>
      <c r="J2385" s="33" t="s">
        <v>34</v>
      </c>
      <c r="K2385" t="s">
        <v>40</v>
      </c>
      <c r="L2385" s="33" t="s">
        <v>45</v>
      </c>
      <c r="M2385">
        <v>259</v>
      </c>
      <c r="N2385" s="33">
        <v>4</v>
      </c>
      <c r="O2385" s="49">
        <v>0.19</v>
      </c>
      <c r="P2385" s="56">
        <f t="shared" si="37"/>
        <v>196.84</v>
      </c>
      <c r="Q2385">
        <v>839.16000000000008</v>
      </c>
      <c r="R2385" s="58">
        <v>47</v>
      </c>
      <c r="S2385" s="31">
        <v>886.16000000000008</v>
      </c>
    </row>
    <row r="2386" spans="1:19" x14ac:dyDescent="0.35">
      <c r="A2386" s="52">
        <v>44084</v>
      </c>
      <c r="B2386" s="33" t="s">
        <v>4828</v>
      </c>
      <c r="C2386" t="s">
        <v>4829</v>
      </c>
      <c r="D2386" s="33" t="s">
        <v>24</v>
      </c>
      <c r="E2386" s="33" t="s">
        <v>115</v>
      </c>
      <c r="F2386" s="33" t="s">
        <v>28</v>
      </c>
      <c r="G2386" t="s">
        <v>7</v>
      </c>
      <c r="H2386" s="33" t="s">
        <v>31</v>
      </c>
      <c r="I2386" t="s">
        <v>47</v>
      </c>
      <c r="J2386" s="33" t="s">
        <v>35</v>
      </c>
      <c r="K2386" t="s">
        <v>40</v>
      </c>
      <c r="L2386" s="33" t="s">
        <v>44</v>
      </c>
      <c r="M2386">
        <v>914</v>
      </c>
      <c r="N2386" s="33">
        <v>8</v>
      </c>
      <c r="O2386" s="49">
        <v>0.16</v>
      </c>
      <c r="P2386" s="56">
        <f t="shared" si="37"/>
        <v>1169.92</v>
      </c>
      <c r="Q2386">
        <v>6142.08</v>
      </c>
      <c r="R2386" s="58">
        <v>43</v>
      </c>
      <c r="S2386" s="31">
        <v>6185.08</v>
      </c>
    </row>
    <row r="2387" spans="1:19" x14ac:dyDescent="0.35">
      <c r="A2387" s="52">
        <v>42724</v>
      </c>
      <c r="B2387" s="33" t="s">
        <v>4830</v>
      </c>
      <c r="C2387" t="s">
        <v>4831</v>
      </c>
      <c r="D2387" s="33" t="s">
        <v>25</v>
      </c>
      <c r="E2387" s="33" t="s">
        <v>58</v>
      </c>
      <c r="F2387" s="33" t="s">
        <v>27</v>
      </c>
      <c r="G2387" t="s">
        <v>10</v>
      </c>
      <c r="H2387" s="33" t="s">
        <v>30</v>
      </c>
      <c r="I2387" t="s">
        <v>44</v>
      </c>
      <c r="J2387" s="33" t="s">
        <v>35</v>
      </c>
      <c r="K2387" t="s">
        <v>39</v>
      </c>
      <c r="L2387" s="33" t="s">
        <v>44</v>
      </c>
      <c r="M2387">
        <v>870</v>
      </c>
      <c r="N2387" s="33">
        <v>6</v>
      </c>
      <c r="O2387" s="49">
        <v>0.18</v>
      </c>
      <c r="P2387" s="56">
        <f t="shared" si="37"/>
        <v>939.6</v>
      </c>
      <c r="Q2387">
        <v>4280.3999999999996</v>
      </c>
      <c r="R2387" s="58">
        <v>41</v>
      </c>
      <c r="S2387" s="31">
        <v>4321.3999999999996</v>
      </c>
    </row>
    <row r="2388" spans="1:19" x14ac:dyDescent="0.35">
      <c r="A2388" s="52">
        <v>44017</v>
      </c>
      <c r="B2388" s="33" t="s">
        <v>4832</v>
      </c>
      <c r="C2388" t="s">
        <v>4833</v>
      </c>
      <c r="D2388" s="33" t="s">
        <v>26</v>
      </c>
      <c r="E2388" s="33" t="s">
        <v>73</v>
      </c>
      <c r="F2388" s="33" t="s">
        <v>28</v>
      </c>
      <c r="G2388" t="s">
        <v>11</v>
      </c>
      <c r="H2388" s="33" t="s">
        <v>31</v>
      </c>
      <c r="I2388" t="s">
        <v>45</v>
      </c>
      <c r="J2388" s="33" t="s">
        <v>35</v>
      </c>
      <c r="K2388" t="s">
        <v>41</v>
      </c>
      <c r="L2388" s="33" t="s">
        <v>44</v>
      </c>
      <c r="M2388">
        <v>883</v>
      </c>
      <c r="N2388" s="33">
        <v>10</v>
      </c>
      <c r="O2388" s="49">
        <v>0.17</v>
      </c>
      <c r="P2388" s="56">
        <f t="shared" si="37"/>
        <v>1501.1000000000001</v>
      </c>
      <c r="Q2388">
        <v>7328.8999999999987</v>
      </c>
      <c r="R2388" s="58">
        <v>32</v>
      </c>
      <c r="S2388" s="31">
        <v>7360.8999999999987</v>
      </c>
    </row>
    <row r="2389" spans="1:19" x14ac:dyDescent="0.35">
      <c r="A2389" s="52">
        <v>42517</v>
      </c>
      <c r="B2389" s="33" t="s">
        <v>4834</v>
      </c>
      <c r="C2389" t="s">
        <v>4835</v>
      </c>
      <c r="D2389" s="33" t="s">
        <v>26</v>
      </c>
      <c r="E2389" s="33" t="s">
        <v>55</v>
      </c>
      <c r="F2389" s="33" t="s">
        <v>28</v>
      </c>
      <c r="G2389" t="s">
        <v>10</v>
      </c>
      <c r="H2389" s="33" t="s">
        <v>30</v>
      </c>
      <c r="I2389" t="s">
        <v>47</v>
      </c>
      <c r="J2389" s="33" t="s">
        <v>36</v>
      </c>
      <c r="K2389" t="s">
        <v>39</v>
      </c>
      <c r="L2389" s="33" t="s">
        <v>44</v>
      </c>
      <c r="M2389">
        <v>376</v>
      </c>
      <c r="N2389" s="33">
        <v>6</v>
      </c>
      <c r="O2389" s="49">
        <v>0.2</v>
      </c>
      <c r="P2389" s="56">
        <f t="shared" si="37"/>
        <v>451.20000000000005</v>
      </c>
      <c r="Q2389">
        <v>1804.8000000000002</v>
      </c>
      <c r="R2389" s="58">
        <v>43</v>
      </c>
      <c r="S2389" s="31">
        <v>1847.8000000000002</v>
      </c>
    </row>
    <row r="2390" spans="1:19" x14ac:dyDescent="0.35">
      <c r="A2390" s="52">
        <v>44333</v>
      </c>
      <c r="B2390" s="33" t="s">
        <v>4836</v>
      </c>
      <c r="C2390" t="s">
        <v>4837</v>
      </c>
      <c r="D2390" s="33" t="s">
        <v>26</v>
      </c>
      <c r="E2390" s="33" t="s">
        <v>63</v>
      </c>
      <c r="F2390" s="33" t="s">
        <v>28</v>
      </c>
      <c r="G2390" t="s">
        <v>11</v>
      </c>
      <c r="H2390" s="33" t="s">
        <v>30</v>
      </c>
      <c r="I2390" t="s">
        <v>43</v>
      </c>
      <c r="J2390" s="33" t="s">
        <v>36</v>
      </c>
      <c r="K2390" t="s">
        <v>40</v>
      </c>
      <c r="L2390" s="33" t="s">
        <v>44</v>
      </c>
      <c r="M2390">
        <v>208</v>
      </c>
      <c r="N2390" s="33">
        <v>6</v>
      </c>
      <c r="O2390" s="49">
        <v>0.2</v>
      </c>
      <c r="P2390" s="56">
        <f t="shared" si="37"/>
        <v>249.60000000000002</v>
      </c>
      <c r="Q2390">
        <v>998.40000000000009</v>
      </c>
      <c r="R2390" s="58">
        <v>43</v>
      </c>
      <c r="S2390" s="31">
        <v>1041.4000000000001</v>
      </c>
    </row>
    <row r="2391" spans="1:19" x14ac:dyDescent="0.35">
      <c r="A2391" s="52">
        <v>42758</v>
      </c>
      <c r="B2391" s="33" t="s">
        <v>4838</v>
      </c>
      <c r="C2391" t="s">
        <v>4839</v>
      </c>
      <c r="D2391" s="33" t="s">
        <v>26</v>
      </c>
      <c r="E2391" s="33" t="s">
        <v>106</v>
      </c>
      <c r="F2391" s="33" t="s">
        <v>28</v>
      </c>
      <c r="G2391" t="s">
        <v>12</v>
      </c>
      <c r="H2391" s="33" t="s">
        <v>31</v>
      </c>
      <c r="I2391" t="s">
        <v>47</v>
      </c>
      <c r="J2391" s="33" t="s">
        <v>36</v>
      </c>
      <c r="K2391" t="s">
        <v>42</v>
      </c>
      <c r="L2391" s="33" t="s">
        <v>44</v>
      </c>
      <c r="M2391">
        <v>293</v>
      </c>
      <c r="N2391" s="33">
        <v>15</v>
      </c>
      <c r="O2391" s="49">
        <v>0.2</v>
      </c>
      <c r="P2391" s="56">
        <f t="shared" si="37"/>
        <v>879</v>
      </c>
      <c r="Q2391">
        <v>3516</v>
      </c>
      <c r="R2391" s="58">
        <v>44</v>
      </c>
      <c r="S2391" s="31">
        <v>3560</v>
      </c>
    </row>
    <row r="2392" spans="1:19" x14ac:dyDescent="0.35">
      <c r="A2392" s="52">
        <v>44168</v>
      </c>
      <c r="B2392" s="33" t="s">
        <v>4840</v>
      </c>
      <c r="C2392" t="s">
        <v>4841</v>
      </c>
      <c r="D2392" s="33" t="s">
        <v>24</v>
      </c>
      <c r="E2392" s="33" t="s">
        <v>106</v>
      </c>
      <c r="F2392" s="33" t="s">
        <v>27</v>
      </c>
      <c r="G2392" t="s">
        <v>10</v>
      </c>
      <c r="H2392" s="33" t="s">
        <v>32</v>
      </c>
      <c r="I2392" t="s">
        <v>43</v>
      </c>
      <c r="J2392" s="33" t="s">
        <v>38</v>
      </c>
      <c r="K2392" t="s">
        <v>40</v>
      </c>
      <c r="L2392" s="33" t="s">
        <v>45</v>
      </c>
      <c r="M2392">
        <v>10</v>
      </c>
      <c r="N2392" s="33">
        <v>32</v>
      </c>
      <c r="O2392" s="49">
        <v>0.19</v>
      </c>
      <c r="P2392" s="56">
        <f t="shared" si="37"/>
        <v>60.8</v>
      </c>
      <c r="Q2392">
        <v>259.20000000000005</v>
      </c>
      <c r="R2392" s="58">
        <v>33</v>
      </c>
      <c r="S2392" s="31">
        <v>292.20000000000005</v>
      </c>
    </row>
    <row r="2393" spans="1:19" x14ac:dyDescent="0.35">
      <c r="A2393" s="52">
        <v>43849</v>
      </c>
      <c r="B2393" s="33" t="s">
        <v>4842</v>
      </c>
      <c r="C2393" t="s">
        <v>4843</v>
      </c>
      <c r="D2393" s="33" t="s">
        <v>25</v>
      </c>
      <c r="E2393" s="33" t="s">
        <v>55</v>
      </c>
      <c r="F2393" s="33" t="s">
        <v>27</v>
      </c>
      <c r="G2393" t="s">
        <v>10</v>
      </c>
      <c r="H2393" s="33" t="s">
        <v>31</v>
      </c>
      <c r="I2393" t="s">
        <v>43</v>
      </c>
      <c r="J2393" s="33" t="s">
        <v>36</v>
      </c>
      <c r="K2393" t="s">
        <v>40</v>
      </c>
      <c r="L2393" s="33" t="s">
        <v>44</v>
      </c>
      <c r="M2393">
        <v>412</v>
      </c>
      <c r="N2393" s="33">
        <v>12</v>
      </c>
      <c r="O2393" s="49">
        <v>0.14000000000000001</v>
      </c>
      <c r="P2393" s="56">
        <f t="shared" si="37"/>
        <v>692.16000000000008</v>
      </c>
      <c r="Q2393">
        <v>4251.84</v>
      </c>
      <c r="R2393" s="58">
        <v>40</v>
      </c>
      <c r="S2393" s="31">
        <v>4291.84</v>
      </c>
    </row>
    <row r="2394" spans="1:19" x14ac:dyDescent="0.35">
      <c r="A2394" s="52">
        <v>42191</v>
      </c>
      <c r="B2394" s="33" t="s">
        <v>4844</v>
      </c>
      <c r="C2394" t="s">
        <v>4845</v>
      </c>
      <c r="D2394" s="33" t="s">
        <v>24</v>
      </c>
      <c r="E2394" s="33" t="s">
        <v>73</v>
      </c>
      <c r="F2394" s="33" t="s">
        <v>28</v>
      </c>
      <c r="G2394" t="s">
        <v>7</v>
      </c>
      <c r="H2394" s="33" t="s">
        <v>30</v>
      </c>
      <c r="I2394" t="s">
        <v>48</v>
      </c>
      <c r="J2394" s="33" t="s">
        <v>36</v>
      </c>
      <c r="K2394" t="s">
        <v>39</v>
      </c>
      <c r="L2394" s="33" t="s">
        <v>44</v>
      </c>
      <c r="M2394">
        <v>369</v>
      </c>
      <c r="N2394" s="33">
        <v>6</v>
      </c>
      <c r="O2394" s="49">
        <v>0.15</v>
      </c>
      <c r="P2394" s="56">
        <f t="shared" si="37"/>
        <v>332.09999999999997</v>
      </c>
      <c r="Q2394">
        <v>1881.8999999999999</v>
      </c>
      <c r="R2394" s="58">
        <v>49</v>
      </c>
      <c r="S2394" s="31">
        <v>1930.8999999999999</v>
      </c>
    </row>
    <row r="2395" spans="1:19" x14ac:dyDescent="0.35">
      <c r="A2395" s="52">
        <v>44205</v>
      </c>
      <c r="B2395" s="33" t="s">
        <v>4846</v>
      </c>
      <c r="C2395" t="s">
        <v>4847</v>
      </c>
      <c r="D2395" s="33" t="s">
        <v>24</v>
      </c>
      <c r="E2395" s="33" t="s">
        <v>52</v>
      </c>
      <c r="F2395" s="33" t="s">
        <v>28</v>
      </c>
      <c r="G2395" t="s">
        <v>9</v>
      </c>
      <c r="H2395" s="33" t="s">
        <v>33</v>
      </c>
      <c r="I2395" t="s">
        <v>47</v>
      </c>
      <c r="J2395" s="33" t="s">
        <v>37</v>
      </c>
      <c r="K2395" t="s">
        <v>39</v>
      </c>
      <c r="L2395" s="33" t="s">
        <v>46</v>
      </c>
      <c r="M2395">
        <v>63</v>
      </c>
      <c r="N2395" s="33">
        <v>15</v>
      </c>
      <c r="O2395" s="49">
        <v>0.19</v>
      </c>
      <c r="P2395" s="56">
        <f t="shared" si="37"/>
        <v>179.55</v>
      </c>
      <c r="Q2395">
        <v>765.45</v>
      </c>
      <c r="R2395" s="58">
        <v>26</v>
      </c>
      <c r="S2395" s="31">
        <v>791.45</v>
      </c>
    </row>
    <row r="2396" spans="1:19" x14ac:dyDescent="0.35">
      <c r="A2396" s="52">
        <v>42327</v>
      </c>
      <c r="B2396" s="33" t="s">
        <v>4848</v>
      </c>
      <c r="C2396" t="s">
        <v>4849</v>
      </c>
      <c r="D2396" s="33" t="s">
        <v>26</v>
      </c>
      <c r="E2396" s="33" t="s">
        <v>68</v>
      </c>
      <c r="F2396" s="33" t="s">
        <v>29</v>
      </c>
      <c r="G2396" t="s">
        <v>7</v>
      </c>
      <c r="H2396" s="33" t="s">
        <v>31</v>
      </c>
      <c r="I2396" t="s">
        <v>45</v>
      </c>
      <c r="J2396" s="33" t="s">
        <v>35</v>
      </c>
      <c r="K2396" t="s">
        <v>40</v>
      </c>
      <c r="L2396" s="33" t="s">
        <v>43</v>
      </c>
      <c r="M2396">
        <v>910</v>
      </c>
      <c r="N2396" s="33">
        <v>6</v>
      </c>
      <c r="O2396" s="49">
        <v>0.18</v>
      </c>
      <c r="P2396" s="56">
        <f t="shared" si="37"/>
        <v>982.80000000000007</v>
      </c>
      <c r="Q2396">
        <v>4477.2</v>
      </c>
      <c r="R2396" s="58">
        <v>21</v>
      </c>
      <c r="S2396" s="31">
        <v>4498.2</v>
      </c>
    </row>
    <row r="2397" spans="1:19" x14ac:dyDescent="0.35">
      <c r="A2397" s="52">
        <v>44445</v>
      </c>
      <c r="B2397" s="33" t="s">
        <v>4850</v>
      </c>
      <c r="C2397" t="s">
        <v>4851</v>
      </c>
      <c r="D2397" s="33" t="s">
        <v>24</v>
      </c>
      <c r="E2397" s="33" t="s">
        <v>85</v>
      </c>
      <c r="F2397" s="33" t="s">
        <v>28</v>
      </c>
      <c r="G2397" t="s">
        <v>7</v>
      </c>
      <c r="H2397" s="33" t="s">
        <v>32</v>
      </c>
      <c r="I2397" t="s">
        <v>44</v>
      </c>
      <c r="J2397" s="33" t="s">
        <v>36</v>
      </c>
      <c r="K2397" t="s">
        <v>39</v>
      </c>
      <c r="L2397" s="33" t="s">
        <v>43</v>
      </c>
      <c r="M2397">
        <v>411</v>
      </c>
      <c r="N2397" s="33">
        <v>15</v>
      </c>
      <c r="O2397" s="49">
        <v>0.17</v>
      </c>
      <c r="P2397" s="56">
        <f t="shared" si="37"/>
        <v>1048.0500000000002</v>
      </c>
      <c r="Q2397">
        <v>5116.95</v>
      </c>
      <c r="R2397" s="58">
        <v>42</v>
      </c>
      <c r="S2397" s="31">
        <v>5158.95</v>
      </c>
    </row>
    <row r="2398" spans="1:19" x14ac:dyDescent="0.35">
      <c r="A2398" s="52">
        <v>42984</v>
      </c>
      <c r="B2398" s="33" t="s">
        <v>4852</v>
      </c>
      <c r="C2398" t="s">
        <v>4853</v>
      </c>
      <c r="D2398" s="33" t="s">
        <v>24</v>
      </c>
      <c r="E2398" s="33" t="s">
        <v>52</v>
      </c>
      <c r="F2398" s="33" t="s">
        <v>27</v>
      </c>
      <c r="G2398" t="s">
        <v>8</v>
      </c>
      <c r="H2398" s="33" t="s">
        <v>33</v>
      </c>
      <c r="I2398" t="s">
        <v>48</v>
      </c>
      <c r="J2398" s="33" t="s">
        <v>35</v>
      </c>
      <c r="K2398" t="s">
        <v>39</v>
      </c>
      <c r="L2398" s="33" t="s">
        <v>45</v>
      </c>
      <c r="M2398">
        <v>1191</v>
      </c>
      <c r="N2398" s="33">
        <v>4</v>
      </c>
      <c r="O2398" s="49">
        <v>0.2</v>
      </c>
      <c r="P2398" s="56">
        <f t="shared" si="37"/>
        <v>952.80000000000007</v>
      </c>
      <c r="Q2398">
        <v>3811.2000000000003</v>
      </c>
      <c r="R2398" s="58">
        <v>38</v>
      </c>
      <c r="S2398" s="31">
        <v>3849.2000000000003</v>
      </c>
    </row>
    <row r="2399" spans="1:19" x14ac:dyDescent="0.35">
      <c r="A2399" s="52">
        <v>43879</v>
      </c>
      <c r="B2399" s="33" t="s">
        <v>4854</v>
      </c>
      <c r="C2399" t="s">
        <v>4855</v>
      </c>
      <c r="D2399" s="33" t="s">
        <v>24</v>
      </c>
      <c r="E2399" s="33" t="s">
        <v>52</v>
      </c>
      <c r="F2399" s="33" t="s">
        <v>29</v>
      </c>
      <c r="G2399" t="s">
        <v>7</v>
      </c>
      <c r="H2399" s="33" t="s">
        <v>31</v>
      </c>
      <c r="I2399" t="s">
        <v>45</v>
      </c>
      <c r="J2399" s="33" t="s">
        <v>36</v>
      </c>
      <c r="K2399" t="s">
        <v>41</v>
      </c>
      <c r="L2399" s="33" t="s">
        <v>44</v>
      </c>
      <c r="M2399">
        <v>228</v>
      </c>
      <c r="N2399" s="33">
        <v>15</v>
      </c>
      <c r="O2399" s="49">
        <v>0.13</v>
      </c>
      <c r="P2399" s="56">
        <f t="shared" si="37"/>
        <v>444.6</v>
      </c>
      <c r="Q2399">
        <v>2975.4</v>
      </c>
      <c r="R2399" s="58">
        <v>30</v>
      </c>
      <c r="S2399" s="31">
        <v>3005.4</v>
      </c>
    </row>
    <row r="2400" spans="1:19" x14ac:dyDescent="0.35">
      <c r="A2400" s="52">
        <v>43346</v>
      </c>
      <c r="B2400" s="33" t="s">
        <v>4856</v>
      </c>
      <c r="C2400" t="s">
        <v>4857</v>
      </c>
      <c r="D2400" s="33" t="s">
        <v>25</v>
      </c>
      <c r="E2400" s="33" t="s">
        <v>115</v>
      </c>
      <c r="F2400" s="33" t="s">
        <v>27</v>
      </c>
      <c r="G2400" t="s">
        <v>7</v>
      </c>
      <c r="H2400" s="33" t="s">
        <v>30</v>
      </c>
      <c r="I2400" t="s">
        <v>46</v>
      </c>
      <c r="J2400" s="33" t="s">
        <v>36</v>
      </c>
      <c r="K2400" t="s">
        <v>41</v>
      </c>
      <c r="L2400" s="33" t="s">
        <v>45</v>
      </c>
      <c r="M2400">
        <v>495</v>
      </c>
      <c r="N2400" s="33">
        <v>15</v>
      </c>
      <c r="O2400" s="49">
        <v>0.1</v>
      </c>
      <c r="P2400" s="56">
        <f t="shared" si="37"/>
        <v>742.5</v>
      </c>
      <c r="Q2400">
        <v>6682.5</v>
      </c>
      <c r="R2400" s="58">
        <v>23</v>
      </c>
      <c r="S2400" s="31">
        <v>6705.5</v>
      </c>
    </row>
    <row r="2401" spans="1:19" x14ac:dyDescent="0.35">
      <c r="A2401" s="52">
        <v>43220</v>
      </c>
      <c r="B2401" s="33" t="s">
        <v>4858</v>
      </c>
      <c r="C2401" t="s">
        <v>4859</v>
      </c>
      <c r="D2401" s="33" t="s">
        <v>26</v>
      </c>
      <c r="E2401" s="33" t="s">
        <v>78</v>
      </c>
      <c r="F2401" s="33" t="s">
        <v>27</v>
      </c>
      <c r="G2401" t="s">
        <v>6</v>
      </c>
      <c r="H2401" s="33" t="s">
        <v>32</v>
      </c>
      <c r="I2401" t="s">
        <v>44</v>
      </c>
      <c r="J2401" s="33" t="s">
        <v>38</v>
      </c>
      <c r="K2401" t="s">
        <v>42</v>
      </c>
      <c r="L2401" s="33" t="s">
        <v>43</v>
      </c>
      <c r="M2401">
        <v>10</v>
      </c>
      <c r="N2401" s="33">
        <v>24</v>
      </c>
      <c r="O2401" s="49">
        <v>0.18</v>
      </c>
      <c r="P2401" s="56">
        <f t="shared" si="37"/>
        <v>43.2</v>
      </c>
      <c r="Q2401">
        <v>196.8</v>
      </c>
      <c r="R2401" s="58">
        <v>42</v>
      </c>
      <c r="S2401" s="31">
        <v>238.8</v>
      </c>
    </row>
    <row r="2402" spans="1:19" x14ac:dyDescent="0.35">
      <c r="A2402" s="52">
        <v>42416</v>
      </c>
      <c r="B2402" s="33" t="s">
        <v>4860</v>
      </c>
      <c r="C2402" t="s">
        <v>4861</v>
      </c>
      <c r="D2402" s="33" t="s">
        <v>24</v>
      </c>
      <c r="E2402" s="33" t="s">
        <v>68</v>
      </c>
      <c r="F2402" s="33" t="s">
        <v>29</v>
      </c>
      <c r="G2402" t="s">
        <v>8</v>
      </c>
      <c r="H2402" s="33" t="s">
        <v>31</v>
      </c>
      <c r="I2402" t="s">
        <v>48</v>
      </c>
      <c r="J2402" s="33" t="s">
        <v>37</v>
      </c>
      <c r="K2402" t="s">
        <v>40</v>
      </c>
      <c r="L2402" s="33" t="s">
        <v>46</v>
      </c>
      <c r="M2402">
        <v>41</v>
      </c>
      <c r="N2402" s="33">
        <v>20</v>
      </c>
      <c r="O2402" s="49">
        <v>0.11</v>
      </c>
      <c r="P2402" s="56">
        <f t="shared" si="37"/>
        <v>90.2</v>
      </c>
      <c r="Q2402">
        <v>729.80000000000007</v>
      </c>
      <c r="R2402" s="58">
        <v>21</v>
      </c>
      <c r="S2402" s="31">
        <v>750.80000000000007</v>
      </c>
    </row>
    <row r="2403" spans="1:19" x14ac:dyDescent="0.35">
      <c r="A2403" s="52">
        <v>42107</v>
      </c>
      <c r="B2403" s="33" t="s">
        <v>4862</v>
      </c>
      <c r="C2403" t="s">
        <v>4863</v>
      </c>
      <c r="D2403" s="33" t="s">
        <v>25</v>
      </c>
      <c r="E2403" s="33" t="s">
        <v>52</v>
      </c>
      <c r="F2403" s="33" t="s">
        <v>27</v>
      </c>
      <c r="G2403" t="s">
        <v>7</v>
      </c>
      <c r="H2403" s="33" t="s">
        <v>30</v>
      </c>
      <c r="I2403" t="s">
        <v>46</v>
      </c>
      <c r="J2403" s="33" t="s">
        <v>35</v>
      </c>
      <c r="K2403" t="s">
        <v>40</v>
      </c>
      <c r="L2403" s="33" t="s">
        <v>44</v>
      </c>
      <c r="M2403">
        <v>975</v>
      </c>
      <c r="N2403" s="33">
        <v>6</v>
      </c>
      <c r="O2403" s="49">
        <v>0.16</v>
      </c>
      <c r="P2403" s="56">
        <f t="shared" si="37"/>
        <v>936</v>
      </c>
      <c r="Q2403">
        <v>4914</v>
      </c>
      <c r="R2403" s="58">
        <v>46</v>
      </c>
      <c r="S2403" s="31">
        <v>4960</v>
      </c>
    </row>
    <row r="2404" spans="1:19" x14ac:dyDescent="0.35">
      <c r="A2404" s="52">
        <v>43910</v>
      </c>
      <c r="B2404" s="33" t="s">
        <v>4864</v>
      </c>
      <c r="C2404" t="s">
        <v>4865</v>
      </c>
      <c r="D2404" s="33" t="s">
        <v>26</v>
      </c>
      <c r="E2404" s="33" t="s">
        <v>85</v>
      </c>
      <c r="F2404" s="33" t="s">
        <v>27</v>
      </c>
      <c r="G2404" t="s">
        <v>9</v>
      </c>
      <c r="H2404" s="33" t="s">
        <v>32</v>
      </c>
      <c r="I2404" t="s">
        <v>43</v>
      </c>
      <c r="J2404" s="33" t="s">
        <v>38</v>
      </c>
      <c r="K2404" t="s">
        <v>42</v>
      </c>
      <c r="L2404" s="33" t="s">
        <v>43</v>
      </c>
      <c r="M2404">
        <v>13</v>
      </c>
      <c r="N2404" s="33">
        <v>16</v>
      </c>
      <c r="O2404" s="49">
        <v>0.16</v>
      </c>
      <c r="P2404" s="56">
        <f t="shared" si="37"/>
        <v>33.28</v>
      </c>
      <c r="Q2404">
        <v>174.72</v>
      </c>
      <c r="R2404" s="58">
        <v>30</v>
      </c>
      <c r="S2404" s="31">
        <v>204.72</v>
      </c>
    </row>
    <row r="2405" spans="1:19" x14ac:dyDescent="0.35">
      <c r="A2405" s="52">
        <v>43272</v>
      </c>
      <c r="B2405" s="33" t="s">
        <v>4866</v>
      </c>
      <c r="C2405" t="s">
        <v>4867</v>
      </c>
      <c r="D2405" s="33" t="s">
        <v>24</v>
      </c>
      <c r="E2405" s="33" t="s">
        <v>58</v>
      </c>
      <c r="F2405" s="33" t="s">
        <v>28</v>
      </c>
      <c r="G2405" t="s">
        <v>12</v>
      </c>
      <c r="H2405" s="33" t="s">
        <v>30</v>
      </c>
      <c r="I2405" t="s">
        <v>43</v>
      </c>
      <c r="J2405" s="33" t="s">
        <v>34</v>
      </c>
      <c r="K2405" t="s">
        <v>41</v>
      </c>
      <c r="L2405" s="33" t="s">
        <v>44</v>
      </c>
      <c r="M2405">
        <v>276</v>
      </c>
      <c r="N2405" s="33">
        <v>10</v>
      </c>
      <c r="O2405" s="49">
        <v>0.19</v>
      </c>
      <c r="P2405" s="56">
        <f t="shared" si="37"/>
        <v>524.4</v>
      </c>
      <c r="Q2405">
        <v>2235.6000000000004</v>
      </c>
      <c r="R2405" s="58">
        <v>33</v>
      </c>
      <c r="S2405" s="31">
        <v>2268.6000000000004</v>
      </c>
    </row>
    <row r="2406" spans="1:19" x14ac:dyDescent="0.35">
      <c r="A2406" s="52">
        <v>44065</v>
      </c>
      <c r="B2406" s="33" t="s">
        <v>4868</v>
      </c>
      <c r="C2406" t="s">
        <v>4869</v>
      </c>
      <c r="D2406" s="33" t="s">
        <v>26</v>
      </c>
      <c r="E2406" s="33" t="s">
        <v>58</v>
      </c>
      <c r="F2406" s="33" t="s">
        <v>29</v>
      </c>
      <c r="G2406" t="s">
        <v>11</v>
      </c>
      <c r="H2406" s="33" t="s">
        <v>31</v>
      </c>
      <c r="I2406" t="s">
        <v>46</v>
      </c>
      <c r="J2406" s="33" t="s">
        <v>34</v>
      </c>
      <c r="K2406" t="s">
        <v>39</v>
      </c>
      <c r="L2406" s="33" t="s">
        <v>44</v>
      </c>
      <c r="M2406">
        <v>289</v>
      </c>
      <c r="N2406" s="33">
        <v>10</v>
      </c>
      <c r="O2406" s="49">
        <v>0.15</v>
      </c>
      <c r="P2406" s="56">
        <f t="shared" si="37"/>
        <v>433.5</v>
      </c>
      <c r="Q2406">
        <v>2456.5</v>
      </c>
      <c r="R2406" s="58">
        <v>27</v>
      </c>
      <c r="S2406" s="31">
        <v>2483.5</v>
      </c>
    </row>
    <row r="2407" spans="1:19" x14ac:dyDescent="0.35">
      <c r="A2407" s="52">
        <v>42762</v>
      </c>
      <c r="B2407" s="33" t="s">
        <v>4870</v>
      </c>
      <c r="C2407" t="s">
        <v>4871</v>
      </c>
      <c r="D2407" s="33" t="s">
        <v>26</v>
      </c>
      <c r="E2407" s="33" t="s">
        <v>115</v>
      </c>
      <c r="F2407" s="33" t="s">
        <v>27</v>
      </c>
      <c r="G2407" t="s">
        <v>9</v>
      </c>
      <c r="H2407" s="33" t="s">
        <v>30</v>
      </c>
      <c r="I2407" t="s">
        <v>44</v>
      </c>
      <c r="J2407" s="33" t="s">
        <v>35</v>
      </c>
      <c r="K2407" t="s">
        <v>40</v>
      </c>
      <c r="L2407" s="33" t="s">
        <v>46</v>
      </c>
      <c r="M2407">
        <v>1072</v>
      </c>
      <c r="N2407" s="33">
        <v>10</v>
      </c>
      <c r="O2407" s="49">
        <v>0.12</v>
      </c>
      <c r="P2407" s="56">
        <f t="shared" si="37"/>
        <v>1286.3999999999999</v>
      </c>
      <c r="Q2407">
        <v>9433.6</v>
      </c>
      <c r="R2407" s="58">
        <v>23</v>
      </c>
      <c r="S2407" s="31">
        <v>9456.6</v>
      </c>
    </row>
    <row r="2408" spans="1:19" x14ac:dyDescent="0.35">
      <c r="A2408" s="52">
        <v>43646</v>
      </c>
      <c r="B2408" s="33" t="s">
        <v>4872</v>
      </c>
      <c r="C2408" t="s">
        <v>4873</v>
      </c>
      <c r="D2408" s="33" t="s">
        <v>26</v>
      </c>
      <c r="E2408" s="33" t="s">
        <v>78</v>
      </c>
      <c r="F2408" s="33" t="s">
        <v>28</v>
      </c>
      <c r="G2408" t="s">
        <v>11</v>
      </c>
      <c r="H2408" s="33" t="s">
        <v>30</v>
      </c>
      <c r="I2408" t="s">
        <v>48</v>
      </c>
      <c r="J2408" s="33" t="s">
        <v>36</v>
      </c>
      <c r="K2408" t="s">
        <v>42</v>
      </c>
      <c r="L2408" s="33" t="s">
        <v>45</v>
      </c>
      <c r="M2408">
        <v>428</v>
      </c>
      <c r="N2408" s="33">
        <v>15</v>
      </c>
      <c r="O2408" s="49">
        <v>0.12</v>
      </c>
      <c r="P2408" s="56">
        <f t="shared" si="37"/>
        <v>770.4</v>
      </c>
      <c r="Q2408">
        <v>5649.5999999999995</v>
      </c>
      <c r="R2408" s="58">
        <v>33</v>
      </c>
      <c r="S2408" s="31">
        <v>5682.5999999999995</v>
      </c>
    </row>
    <row r="2409" spans="1:19" x14ac:dyDescent="0.35">
      <c r="A2409" s="52">
        <v>43619</v>
      </c>
      <c r="B2409" s="33" t="s">
        <v>4874</v>
      </c>
      <c r="C2409" t="s">
        <v>4875</v>
      </c>
      <c r="D2409" s="33" t="s">
        <v>26</v>
      </c>
      <c r="E2409" s="33" t="s">
        <v>63</v>
      </c>
      <c r="F2409" s="33" t="s">
        <v>28</v>
      </c>
      <c r="G2409" t="s">
        <v>9</v>
      </c>
      <c r="H2409" s="33" t="s">
        <v>33</v>
      </c>
      <c r="I2409" t="s">
        <v>48</v>
      </c>
      <c r="J2409" s="33" t="s">
        <v>36</v>
      </c>
      <c r="K2409" t="s">
        <v>42</v>
      </c>
      <c r="L2409" s="33" t="s">
        <v>44</v>
      </c>
      <c r="M2409">
        <v>216</v>
      </c>
      <c r="N2409" s="33">
        <v>15</v>
      </c>
      <c r="O2409" s="49">
        <v>0.1</v>
      </c>
      <c r="P2409" s="56">
        <f t="shared" si="37"/>
        <v>324</v>
      </c>
      <c r="Q2409">
        <v>2916</v>
      </c>
      <c r="R2409" s="58">
        <v>23</v>
      </c>
      <c r="S2409" s="31">
        <v>2939</v>
      </c>
    </row>
    <row r="2410" spans="1:19" x14ac:dyDescent="0.35">
      <c r="A2410" s="52">
        <v>43832</v>
      </c>
      <c r="B2410" s="33" t="s">
        <v>4876</v>
      </c>
      <c r="C2410" t="s">
        <v>4877</v>
      </c>
      <c r="D2410" s="33" t="s">
        <v>24</v>
      </c>
      <c r="E2410" s="33" t="s">
        <v>73</v>
      </c>
      <c r="F2410" s="33" t="s">
        <v>29</v>
      </c>
      <c r="G2410" t="s">
        <v>6</v>
      </c>
      <c r="H2410" s="33" t="s">
        <v>33</v>
      </c>
      <c r="I2410" t="s">
        <v>47</v>
      </c>
      <c r="J2410" s="33" t="s">
        <v>35</v>
      </c>
      <c r="K2410" t="s">
        <v>39</v>
      </c>
      <c r="L2410" s="33" t="s">
        <v>46</v>
      </c>
      <c r="M2410">
        <v>841</v>
      </c>
      <c r="N2410" s="33">
        <v>6</v>
      </c>
      <c r="O2410" s="49">
        <v>0.08</v>
      </c>
      <c r="P2410" s="56">
        <f t="shared" si="37"/>
        <v>403.68</v>
      </c>
      <c r="Q2410">
        <v>4642.3200000000006</v>
      </c>
      <c r="R2410" s="58">
        <v>45</v>
      </c>
      <c r="S2410" s="31">
        <v>4687.3200000000006</v>
      </c>
    </row>
    <row r="2411" spans="1:19" x14ac:dyDescent="0.35">
      <c r="A2411" s="52">
        <v>44307</v>
      </c>
      <c r="B2411" s="33" t="s">
        <v>4878</v>
      </c>
      <c r="C2411" t="s">
        <v>4879</v>
      </c>
      <c r="D2411" s="33" t="s">
        <v>24</v>
      </c>
      <c r="E2411" s="33" t="s">
        <v>73</v>
      </c>
      <c r="F2411" s="33" t="s">
        <v>27</v>
      </c>
      <c r="G2411" t="s">
        <v>6</v>
      </c>
      <c r="H2411" s="33" t="s">
        <v>33</v>
      </c>
      <c r="I2411" t="s">
        <v>45</v>
      </c>
      <c r="J2411" s="33" t="s">
        <v>36</v>
      </c>
      <c r="K2411" t="s">
        <v>42</v>
      </c>
      <c r="L2411" s="33" t="s">
        <v>45</v>
      </c>
      <c r="M2411">
        <v>352</v>
      </c>
      <c r="N2411" s="33">
        <v>9</v>
      </c>
      <c r="O2411" s="49">
        <v>0.14000000000000001</v>
      </c>
      <c r="P2411" s="56">
        <f t="shared" si="37"/>
        <v>443.5200000000001</v>
      </c>
      <c r="Q2411">
        <v>2724.48</v>
      </c>
      <c r="R2411" s="58">
        <v>30</v>
      </c>
      <c r="S2411" s="31">
        <v>2754.48</v>
      </c>
    </row>
    <row r="2412" spans="1:19" x14ac:dyDescent="0.35">
      <c r="A2412" s="52">
        <v>42158</v>
      </c>
      <c r="B2412" s="33" t="s">
        <v>4880</v>
      </c>
      <c r="C2412" t="s">
        <v>4881</v>
      </c>
      <c r="D2412" s="33" t="s">
        <v>25</v>
      </c>
      <c r="E2412" s="33" t="s">
        <v>73</v>
      </c>
      <c r="F2412" s="33" t="s">
        <v>29</v>
      </c>
      <c r="G2412" t="s">
        <v>13</v>
      </c>
      <c r="H2412" s="33" t="s">
        <v>30</v>
      </c>
      <c r="I2412" t="s">
        <v>45</v>
      </c>
      <c r="J2412" s="33" t="s">
        <v>35</v>
      </c>
      <c r="K2412" t="s">
        <v>39</v>
      </c>
      <c r="L2412" s="33" t="s">
        <v>44</v>
      </c>
      <c r="M2412">
        <v>1182</v>
      </c>
      <c r="N2412" s="33">
        <v>6</v>
      </c>
      <c r="O2412" s="49">
        <v>0.13</v>
      </c>
      <c r="P2412" s="56">
        <f t="shared" si="37"/>
        <v>921.96</v>
      </c>
      <c r="Q2412">
        <v>6170.04</v>
      </c>
      <c r="R2412" s="58">
        <v>46</v>
      </c>
      <c r="S2412" s="31">
        <v>6216.04</v>
      </c>
    </row>
    <row r="2413" spans="1:19" x14ac:dyDescent="0.35">
      <c r="A2413" s="52">
        <v>42574</v>
      </c>
      <c r="B2413" s="33" t="s">
        <v>4882</v>
      </c>
      <c r="C2413" t="s">
        <v>4883</v>
      </c>
      <c r="D2413" s="33" t="s">
        <v>24</v>
      </c>
      <c r="E2413" s="33" t="s">
        <v>63</v>
      </c>
      <c r="F2413" s="33" t="s">
        <v>29</v>
      </c>
      <c r="G2413" t="s">
        <v>8</v>
      </c>
      <c r="H2413" s="33" t="s">
        <v>31</v>
      </c>
      <c r="I2413" t="s">
        <v>43</v>
      </c>
      <c r="J2413" s="33" t="s">
        <v>35</v>
      </c>
      <c r="K2413" t="s">
        <v>42</v>
      </c>
      <c r="L2413" s="33" t="s">
        <v>46</v>
      </c>
      <c r="M2413">
        <v>843</v>
      </c>
      <c r="N2413" s="33">
        <v>8</v>
      </c>
      <c r="O2413" s="49">
        <v>0.11</v>
      </c>
      <c r="P2413" s="56">
        <f t="shared" si="37"/>
        <v>741.84</v>
      </c>
      <c r="Q2413">
        <v>6002.16</v>
      </c>
      <c r="R2413" s="58">
        <v>45</v>
      </c>
      <c r="S2413" s="31">
        <v>6047.16</v>
      </c>
    </row>
    <row r="2414" spans="1:19" x14ac:dyDescent="0.35">
      <c r="A2414" s="52">
        <v>43383</v>
      </c>
      <c r="B2414" s="33" t="s">
        <v>4884</v>
      </c>
      <c r="C2414" t="s">
        <v>4885</v>
      </c>
      <c r="D2414" s="33" t="s">
        <v>26</v>
      </c>
      <c r="E2414" s="33" t="s">
        <v>85</v>
      </c>
      <c r="F2414" s="33" t="s">
        <v>27</v>
      </c>
      <c r="G2414" t="s">
        <v>13</v>
      </c>
      <c r="H2414" s="33" t="s">
        <v>33</v>
      </c>
      <c r="I2414" t="s">
        <v>44</v>
      </c>
      <c r="J2414" s="33" t="s">
        <v>35</v>
      </c>
      <c r="K2414" t="s">
        <v>39</v>
      </c>
      <c r="L2414" s="33" t="s">
        <v>44</v>
      </c>
      <c r="M2414">
        <v>808</v>
      </c>
      <c r="N2414" s="33">
        <v>6</v>
      </c>
      <c r="O2414" s="49">
        <v>0.1</v>
      </c>
      <c r="P2414" s="56">
        <f t="shared" si="37"/>
        <v>484.80000000000007</v>
      </c>
      <c r="Q2414">
        <v>4363.2000000000007</v>
      </c>
      <c r="R2414" s="58">
        <v>37</v>
      </c>
      <c r="S2414" s="31">
        <v>4400.2000000000007</v>
      </c>
    </row>
    <row r="2415" spans="1:19" x14ac:dyDescent="0.35">
      <c r="A2415" s="52">
        <v>44031</v>
      </c>
      <c r="B2415" s="33" t="s">
        <v>4886</v>
      </c>
      <c r="C2415" t="s">
        <v>4887</v>
      </c>
      <c r="D2415" s="33" t="s">
        <v>26</v>
      </c>
      <c r="E2415" s="33" t="s">
        <v>78</v>
      </c>
      <c r="F2415" s="33" t="s">
        <v>29</v>
      </c>
      <c r="G2415" t="s">
        <v>12</v>
      </c>
      <c r="H2415" s="33" t="s">
        <v>30</v>
      </c>
      <c r="I2415" t="s">
        <v>45</v>
      </c>
      <c r="J2415" s="33" t="s">
        <v>34</v>
      </c>
      <c r="K2415" t="s">
        <v>40</v>
      </c>
      <c r="L2415" s="33" t="s">
        <v>43</v>
      </c>
      <c r="M2415">
        <v>231</v>
      </c>
      <c r="N2415" s="33">
        <v>4</v>
      </c>
      <c r="O2415" s="49">
        <v>0.08</v>
      </c>
      <c r="P2415" s="56">
        <f t="shared" si="37"/>
        <v>73.92</v>
      </c>
      <c r="Q2415">
        <v>850.08</v>
      </c>
      <c r="R2415" s="58">
        <v>27</v>
      </c>
      <c r="S2415" s="31">
        <v>877.08</v>
      </c>
    </row>
    <row r="2416" spans="1:19" x14ac:dyDescent="0.35">
      <c r="A2416" s="52">
        <v>44138</v>
      </c>
      <c r="B2416" s="33" t="s">
        <v>4888</v>
      </c>
      <c r="C2416" t="s">
        <v>4889</v>
      </c>
      <c r="D2416" s="33" t="s">
        <v>24</v>
      </c>
      <c r="E2416" s="33" t="s">
        <v>106</v>
      </c>
      <c r="F2416" s="33" t="s">
        <v>29</v>
      </c>
      <c r="G2416" t="s">
        <v>13</v>
      </c>
      <c r="H2416" s="33" t="s">
        <v>33</v>
      </c>
      <c r="I2416" t="s">
        <v>46</v>
      </c>
      <c r="J2416" s="33" t="s">
        <v>37</v>
      </c>
      <c r="K2416" t="s">
        <v>39</v>
      </c>
      <c r="L2416" s="33" t="s">
        <v>46</v>
      </c>
      <c r="M2416">
        <v>42</v>
      </c>
      <c r="N2416" s="33">
        <v>15</v>
      </c>
      <c r="O2416" s="49">
        <v>0.2</v>
      </c>
      <c r="P2416" s="56">
        <f t="shared" si="37"/>
        <v>126</v>
      </c>
      <c r="Q2416">
        <v>504</v>
      </c>
      <c r="R2416" s="58">
        <v>37</v>
      </c>
      <c r="S2416" s="31">
        <v>541</v>
      </c>
    </row>
    <row r="2417" spans="1:19" x14ac:dyDescent="0.35">
      <c r="A2417" s="52">
        <v>43927</v>
      </c>
      <c r="B2417" s="33" t="s">
        <v>4890</v>
      </c>
      <c r="C2417" t="s">
        <v>4891</v>
      </c>
      <c r="D2417" s="33" t="s">
        <v>25</v>
      </c>
      <c r="E2417" s="33" t="s">
        <v>63</v>
      </c>
      <c r="F2417" s="33" t="s">
        <v>28</v>
      </c>
      <c r="G2417" t="s">
        <v>13</v>
      </c>
      <c r="H2417" s="33" t="s">
        <v>30</v>
      </c>
      <c r="I2417" t="s">
        <v>46</v>
      </c>
      <c r="J2417" s="33" t="s">
        <v>38</v>
      </c>
      <c r="K2417" t="s">
        <v>42</v>
      </c>
      <c r="L2417" s="33" t="s">
        <v>43</v>
      </c>
      <c r="M2417">
        <v>20</v>
      </c>
      <c r="N2417" s="33">
        <v>24</v>
      </c>
      <c r="O2417" s="49">
        <v>0.16</v>
      </c>
      <c r="P2417" s="56">
        <f t="shared" si="37"/>
        <v>76.8</v>
      </c>
      <c r="Q2417">
        <v>403.2</v>
      </c>
      <c r="R2417" s="58">
        <v>48</v>
      </c>
      <c r="S2417" s="31">
        <v>451.2</v>
      </c>
    </row>
    <row r="2418" spans="1:19" x14ac:dyDescent="0.35">
      <c r="A2418" s="52">
        <v>42137</v>
      </c>
      <c r="B2418" s="33" t="s">
        <v>4892</v>
      </c>
      <c r="C2418" t="s">
        <v>4893</v>
      </c>
      <c r="D2418" s="33" t="s">
        <v>24</v>
      </c>
      <c r="E2418" s="33" t="s">
        <v>58</v>
      </c>
      <c r="F2418" s="33" t="s">
        <v>29</v>
      </c>
      <c r="G2418" t="s">
        <v>13</v>
      </c>
      <c r="H2418" s="33" t="s">
        <v>30</v>
      </c>
      <c r="I2418" t="s">
        <v>43</v>
      </c>
      <c r="J2418" s="33" t="s">
        <v>34</v>
      </c>
      <c r="K2418" t="s">
        <v>40</v>
      </c>
      <c r="L2418" s="33" t="s">
        <v>45</v>
      </c>
      <c r="M2418">
        <v>223</v>
      </c>
      <c r="N2418" s="33">
        <v>10</v>
      </c>
      <c r="O2418" s="49">
        <v>0.11</v>
      </c>
      <c r="P2418" s="56">
        <f t="shared" si="37"/>
        <v>245.3</v>
      </c>
      <c r="Q2418">
        <v>1984.7</v>
      </c>
      <c r="R2418" s="58">
        <v>32</v>
      </c>
      <c r="S2418" s="31">
        <v>2016.7</v>
      </c>
    </row>
    <row r="2419" spans="1:19" x14ac:dyDescent="0.35">
      <c r="A2419" s="52">
        <v>43929</v>
      </c>
      <c r="B2419" s="33" t="s">
        <v>4894</v>
      </c>
      <c r="C2419" t="s">
        <v>4895</v>
      </c>
      <c r="D2419" s="33" t="s">
        <v>24</v>
      </c>
      <c r="E2419" s="33" t="s">
        <v>52</v>
      </c>
      <c r="F2419" s="33" t="s">
        <v>29</v>
      </c>
      <c r="G2419" t="s">
        <v>8</v>
      </c>
      <c r="H2419" s="33" t="s">
        <v>32</v>
      </c>
      <c r="I2419" t="s">
        <v>43</v>
      </c>
      <c r="J2419" s="33" t="s">
        <v>34</v>
      </c>
      <c r="K2419" t="s">
        <v>41</v>
      </c>
      <c r="L2419" s="33" t="s">
        <v>43</v>
      </c>
      <c r="M2419">
        <v>222</v>
      </c>
      <c r="N2419" s="33">
        <v>10</v>
      </c>
      <c r="O2419" s="49">
        <v>0.2</v>
      </c>
      <c r="P2419" s="56">
        <f t="shared" si="37"/>
        <v>444</v>
      </c>
      <c r="Q2419">
        <v>1776</v>
      </c>
      <c r="R2419" s="58">
        <v>47</v>
      </c>
      <c r="S2419" s="31">
        <v>1823</v>
      </c>
    </row>
    <row r="2420" spans="1:19" x14ac:dyDescent="0.35">
      <c r="A2420" s="52">
        <v>42566</v>
      </c>
      <c r="B2420" s="33" t="s">
        <v>4896</v>
      </c>
      <c r="C2420" t="s">
        <v>4897</v>
      </c>
      <c r="D2420" s="33" t="s">
        <v>24</v>
      </c>
      <c r="E2420" s="33" t="s">
        <v>73</v>
      </c>
      <c r="F2420" s="33" t="s">
        <v>27</v>
      </c>
      <c r="G2420" t="s">
        <v>11</v>
      </c>
      <c r="H2420" s="33" t="s">
        <v>31</v>
      </c>
      <c r="I2420" t="s">
        <v>45</v>
      </c>
      <c r="J2420" s="33" t="s">
        <v>36</v>
      </c>
      <c r="K2420" t="s">
        <v>40</v>
      </c>
      <c r="L2420" s="33" t="s">
        <v>43</v>
      </c>
      <c r="M2420">
        <v>463</v>
      </c>
      <c r="N2420" s="33">
        <v>9</v>
      </c>
      <c r="O2420" s="49">
        <v>0.16</v>
      </c>
      <c r="P2420" s="56">
        <f t="shared" si="37"/>
        <v>666.72</v>
      </c>
      <c r="Q2420">
        <v>3500.2799999999997</v>
      </c>
      <c r="R2420" s="58">
        <v>42</v>
      </c>
      <c r="S2420" s="31">
        <v>3542.2799999999997</v>
      </c>
    </row>
    <row r="2421" spans="1:19" x14ac:dyDescent="0.35">
      <c r="A2421" s="52">
        <v>42520</v>
      </c>
      <c r="B2421" s="33" t="s">
        <v>4898</v>
      </c>
      <c r="C2421" t="s">
        <v>4899</v>
      </c>
      <c r="D2421" s="33" t="s">
        <v>25</v>
      </c>
      <c r="E2421" s="33" t="s">
        <v>63</v>
      </c>
      <c r="F2421" s="33" t="s">
        <v>29</v>
      </c>
      <c r="G2421" t="s">
        <v>6</v>
      </c>
      <c r="H2421" s="33" t="s">
        <v>31</v>
      </c>
      <c r="I2421" t="s">
        <v>48</v>
      </c>
      <c r="J2421" s="33" t="s">
        <v>36</v>
      </c>
      <c r="K2421" t="s">
        <v>40</v>
      </c>
      <c r="L2421" s="33" t="s">
        <v>46</v>
      </c>
      <c r="M2421">
        <v>259</v>
      </c>
      <c r="N2421" s="33">
        <v>9</v>
      </c>
      <c r="O2421" s="49">
        <v>0.13</v>
      </c>
      <c r="P2421" s="56">
        <f t="shared" si="37"/>
        <v>303.02999999999997</v>
      </c>
      <c r="Q2421">
        <v>2027.97</v>
      </c>
      <c r="R2421" s="58">
        <v>40</v>
      </c>
      <c r="S2421" s="31">
        <v>2067.9700000000003</v>
      </c>
    </row>
    <row r="2422" spans="1:19" x14ac:dyDescent="0.35">
      <c r="A2422" s="52">
        <v>44554</v>
      </c>
      <c r="B2422" s="33" t="s">
        <v>4900</v>
      </c>
      <c r="C2422" t="s">
        <v>4901</v>
      </c>
      <c r="D2422" s="33" t="s">
        <v>25</v>
      </c>
      <c r="E2422" s="33" t="s">
        <v>52</v>
      </c>
      <c r="F2422" s="33" t="s">
        <v>29</v>
      </c>
      <c r="G2422" t="s">
        <v>12</v>
      </c>
      <c r="H2422" s="33" t="s">
        <v>31</v>
      </c>
      <c r="I2422" t="s">
        <v>46</v>
      </c>
      <c r="J2422" s="33" t="s">
        <v>37</v>
      </c>
      <c r="K2422" t="s">
        <v>39</v>
      </c>
      <c r="L2422" s="33" t="s">
        <v>45</v>
      </c>
      <c r="M2422">
        <v>43</v>
      </c>
      <c r="N2422" s="33">
        <v>25</v>
      </c>
      <c r="O2422" s="49">
        <v>0.09</v>
      </c>
      <c r="P2422" s="56">
        <f t="shared" si="37"/>
        <v>96.75</v>
      </c>
      <c r="Q2422">
        <v>978.25</v>
      </c>
      <c r="R2422" s="58">
        <v>29</v>
      </c>
      <c r="S2422" s="31">
        <v>1007.25</v>
      </c>
    </row>
    <row r="2423" spans="1:19" x14ac:dyDescent="0.35">
      <c r="A2423" s="52">
        <v>43938</v>
      </c>
      <c r="B2423" s="33" t="s">
        <v>4902</v>
      </c>
      <c r="C2423" t="s">
        <v>4903</v>
      </c>
      <c r="D2423" s="33" t="s">
        <v>25</v>
      </c>
      <c r="E2423" s="33" t="s">
        <v>73</v>
      </c>
      <c r="F2423" s="33" t="s">
        <v>29</v>
      </c>
      <c r="G2423" t="s">
        <v>11</v>
      </c>
      <c r="H2423" s="33" t="s">
        <v>31</v>
      </c>
      <c r="I2423" t="s">
        <v>43</v>
      </c>
      <c r="J2423" s="33" t="s">
        <v>38</v>
      </c>
      <c r="K2423" t="s">
        <v>39</v>
      </c>
      <c r="L2423" s="33" t="s">
        <v>45</v>
      </c>
      <c r="M2423">
        <v>20</v>
      </c>
      <c r="N2423" s="33">
        <v>16</v>
      </c>
      <c r="O2423" s="49">
        <v>0.09</v>
      </c>
      <c r="P2423" s="56">
        <f t="shared" si="37"/>
        <v>28.799999999999997</v>
      </c>
      <c r="Q2423">
        <v>291.2</v>
      </c>
      <c r="R2423" s="58">
        <v>41</v>
      </c>
      <c r="S2423" s="31">
        <v>332.2</v>
      </c>
    </row>
    <row r="2424" spans="1:19" x14ac:dyDescent="0.35">
      <c r="A2424" s="52">
        <v>43891</v>
      </c>
      <c r="B2424" s="33" t="s">
        <v>4904</v>
      </c>
      <c r="C2424" t="s">
        <v>4905</v>
      </c>
      <c r="D2424" s="33" t="s">
        <v>26</v>
      </c>
      <c r="E2424" s="33" t="s">
        <v>78</v>
      </c>
      <c r="F2424" s="33" t="s">
        <v>28</v>
      </c>
      <c r="G2424" t="s">
        <v>13</v>
      </c>
      <c r="H2424" s="33" t="s">
        <v>32</v>
      </c>
      <c r="I2424" t="s">
        <v>45</v>
      </c>
      <c r="J2424" s="33" t="s">
        <v>35</v>
      </c>
      <c r="K2424" t="s">
        <v>39</v>
      </c>
      <c r="L2424" s="33" t="s">
        <v>43</v>
      </c>
      <c r="M2424">
        <v>1129</v>
      </c>
      <c r="N2424" s="33">
        <v>4</v>
      </c>
      <c r="O2424" s="49">
        <v>0.14000000000000001</v>
      </c>
      <c r="P2424" s="56">
        <f t="shared" si="37"/>
        <v>632.24</v>
      </c>
      <c r="Q2424">
        <v>3883.7599999999998</v>
      </c>
      <c r="R2424" s="58">
        <v>28</v>
      </c>
      <c r="S2424" s="31">
        <v>3911.7599999999998</v>
      </c>
    </row>
    <row r="2425" spans="1:19" x14ac:dyDescent="0.35">
      <c r="A2425" s="52">
        <v>43485</v>
      </c>
      <c r="B2425" s="33" t="s">
        <v>4906</v>
      </c>
      <c r="C2425" t="s">
        <v>4907</v>
      </c>
      <c r="D2425" s="33" t="s">
        <v>24</v>
      </c>
      <c r="E2425" s="33" t="s">
        <v>63</v>
      </c>
      <c r="F2425" s="33" t="s">
        <v>29</v>
      </c>
      <c r="G2425" t="s">
        <v>7</v>
      </c>
      <c r="H2425" s="33" t="s">
        <v>32</v>
      </c>
      <c r="I2425" t="s">
        <v>46</v>
      </c>
      <c r="J2425" s="33" t="s">
        <v>36</v>
      </c>
      <c r="K2425" t="s">
        <v>39</v>
      </c>
      <c r="L2425" s="33" t="s">
        <v>44</v>
      </c>
      <c r="M2425">
        <v>236</v>
      </c>
      <c r="N2425" s="33">
        <v>9</v>
      </c>
      <c r="O2425" s="49">
        <v>0.11</v>
      </c>
      <c r="P2425" s="56">
        <f t="shared" si="37"/>
        <v>233.64</v>
      </c>
      <c r="Q2425">
        <v>1890.36</v>
      </c>
      <c r="R2425" s="58">
        <v>31</v>
      </c>
      <c r="S2425" s="31">
        <v>1921.36</v>
      </c>
    </row>
    <row r="2426" spans="1:19" x14ac:dyDescent="0.35">
      <c r="A2426" s="52">
        <v>44309</v>
      </c>
      <c r="B2426" s="33" t="s">
        <v>4908</v>
      </c>
      <c r="C2426" t="s">
        <v>4909</v>
      </c>
      <c r="D2426" s="33" t="s">
        <v>26</v>
      </c>
      <c r="E2426" s="33" t="s">
        <v>55</v>
      </c>
      <c r="F2426" s="33" t="s">
        <v>28</v>
      </c>
      <c r="G2426" t="s">
        <v>12</v>
      </c>
      <c r="H2426" s="33" t="s">
        <v>33</v>
      </c>
      <c r="I2426" t="s">
        <v>44</v>
      </c>
      <c r="J2426" s="33" t="s">
        <v>38</v>
      </c>
      <c r="K2426" t="s">
        <v>39</v>
      </c>
      <c r="L2426" s="33" t="s">
        <v>46</v>
      </c>
      <c r="M2426">
        <v>17</v>
      </c>
      <c r="N2426" s="33">
        <v>40</v>
      </c>
      <c r="O2426" s="49">
        <v>0.15</v>
      </c>
      <c r="P2426" s="56">
        <f t="shared" si="37"/>
        <v>102</v>
      </c>
      <c r="Q2426">
        <v>578</v>
      </c>
      <c r="R2426" s="58">
        <v>44</v>
      </c>
      <c r="S2426" s="31">
        <v>622</v>
      </c>
    </row>
    <row r="2427" spans="1:19" x14ac:dyDescent="0.35">
      <c r="A2427" s="52">
        <v>42725</v>
      </c>
      <c r="B2427" s="33" t="s">
        <v>4910</v>
      </c>
      <c r="C2427" t="s">
        <v>4911</v>
      </c>
      <c r="D2427" s="33" t="s">
        <v>24</v>
      </c>
      <c r="E2427" s="33" t="s">
        <v>85</v>
      </c>
      <c r="F2427" s="33" t="s">
        <v>28</v>
      </c>
      <c r="G2427" t="s">
        <v>11</v>
      </c>
      <c r="H2427" s="33" t="s">
        <v>32</v>
      </c>
      <c r="I2427" t="s">
        <v>43</v>
      </c>
      <c r="J2427" s="33" t="s">
        <v>35</v>
      </c>
      <c r="K2427" t="s">
        <v>39</v>
      </c>
      <c r="L2427" s="33" t="s">
        <v>43</v>
      </c>
      <c r="M2427">
        <v>1001</v>
      </c>
      <c r="N2427" s="33">
        <v>4</v>
      </c>
      <c r="O2427" s="49">
        <v>0.14000000000000001</v>
      </c>
      <c r="P2427" s="56">
        <f t="shared" si="37"/>
        <v>560.56000000000006</v>
      </c>
      <c r="Q2427">
        <v>3443.44</v>
      </c>
      <c r="R2427" s="58">
        <v>36</v>
      </c>
      <c r="S2427" s="31">
        <v>3479.44</v>
      </c>
    </row>
    <row r="2428" spans="1:19" x14ac:dyDescent="0.35">
      <c r="A2428" s="52">
        <v>43550</v>
      </c>
      <c r="B2428" s="33" t="s">
        <v>4912</v>
      </c>
      <c r="C2428" t="s">
        <v>4913</v>
      </c>
      <c r="D2428" s="33" t="s">
        <v>26</v>
      </c>
      <c r="E2428" s="33" t="s">
        <v>115</v>
      </c>
      <c r="F2428" s="33" t="s">
        <v>29</v>
      </c>
      <c r="G2428" t="s">
        <v>13</v>
      </c>
      <c r="H2428" s="33" t="s">
        <v>31</v>
      </c>
      <c r="I2428" t="s">
        <v>45</v>
      </c>
      <c r="J2428" s="33" t="s">
        <v>37</v>
      </c>
      <c r="K2428" t="s">
        <v>42</v>
      </c>
      <c r="L2428" s="33" t="s">
        <v>43</v>
      </c>
      <c r="M2428">
        <v>91</v>
      </c>
      <c r="N2428" s="33">
        <v>10</v>
      </c>
      <c r="O2428" s="49">
        <v>0.13</v>
      </c>
      <c r="P2428" s="56">
        <f t="shared" si="37"/>
        <v>118.3</v>
      </c>
      <c r="Q2428">
        <v>791.69999999999993</v>
      </c>
      <c r="R2428" s="58">
        <v>32</v>
      </c>
      <c r="S2428" s="31">
        <v>823.69999999999993</v>
      </c>
    </row>
    <row r="2429" spans="1:19" x14ac:dyDescent="0.35">
      <c r="A2429" s="52">
        <v>42769</v>
      </c>
      <c r="B2429" s="33" t="s">
        <v>4914</v>
      </c>
      <c r="C2429" t="s">
        <v>4915</v>
      </c>
      <c r="D2429" s="33" t="s">
        <v>26</v>
      </c>
      <c r="E2429" s="33" t="s">
        <v>73</v>
      </c>
      <c r="F2429" s="33" t="s">
        <v>28</v>
      </c>
      <c r="G2429" t="s">
        <v>9</v>
      </c>
      <c r="H2429" s="33" t="s">
        <v>33</v>
      </c>
      <c r="I2429" t="s">
        <v>47</v>
      </c>
      <c r="J2429" s="33" t="s">
        <v>38</v>
      </c>
      <c r="K2429" t="s">
        <v>42</v>
      </c>
      <c r="L2429" s="33" t="s">
        <v>45</v>
      </c>
      <c r="M2429">
        <v>12</v>
      </c>
      <c r="N2429" s="33">
        <v>16</v>
      </c>
      <c r="O2429" s="49">
        <v>0.16</v>
      </c>
      <c r="P2429" s="56">
        <f t="shared" si="37"/>
        <v>30.72</v>
      </c>
      <c r="Q2429">
        <v>161.28</v>
      </c>
      <c r="R2429" s="58">
        <v>42</v>
      </c>
      <c r="S2429" s="31">
        <v>203.28</v>
      </c>
    </row>
    <row r="2430" spans="1:19" x14ac:dyDescent="0.35">
      <c r="A2430" s="52">
        <v>42930</v>
      </c>
      <c r="B2430" s="33" t="s">
        <v>4916</v>
      </c>
      <c r="C2430" t="s">
        <v>4917</v>
      </c>
      <c r="D2430" s="33" t="s">
        <v>24</v>
      </c>
      <c r="E2430" s="33" t="s">
        <v>78</v>
      </c>
      <c r="F2430" s="33" t="s">
        <v>28</v>
      </c>
      <c r="G2430" t="s">
        <v>11</v>
      </c>
      <c r="H2430" s="33" t="s">
        <v>30</v>
      </c>
      <c r="I2430" t="s">
        <v>45</v>
      </c>
      <c r="J2430" s="33" t="s">
        <v>38</v>
      </c>
      <c r="K2430" t="s">
        <v>42</v>
      </c>
      <c r="L2430" s="33" t="s">
        <v>43</v>
      </c>
      <c r="M2430">
        <v>18</v>
      </c>
      <c r="N2430" s="33">
        <v>40</v>
      </c>
      <c r="O2430" s="49">
        <v>0.08</v>
      </c>
      <c r="P2430" s="56">
        <f t="shared" si="37"/>
        <v>57.6</v>
      </c>
      <c r="Q2430">
        <v>662.40000000000009</v>
      </c>
      <c r="R2430" s="58">
        <v>41</v>
      </c>
      <c r="S2430" s="31">
        <v>703.40000000000009</v>
      </c>
    </row>
    <row r="2431" spans="1:19" x14ac:dyDescent="0.35">
      <c r="A2431" s="52">
        <v>43376</v>
      </c>
      <c r="B2431" s="33" t="s">
        <v>4918</v>
      </c>
      <c r="C2431" t="s">
        <v>4919</v>
      </c>
      <c r="D2431" s="33" t="s">
        <v>26</v>
      </c>
      <c r="E2431" s="33" t="s">
        <v>55</v>
      </c>
      <c r="F2431" s="33" t="s">
        <v>29</v>
      </c>
      <c r="G2431" t="s">
        <v>6</v>
      </c>
      <c r="H2431" s="33" t="s">
        <v>31</v>
      </c>
      <c r="I2431" t="s">
        <v>44</v>
      </c>
      <c r="J2431" s="33" t="s">
        <v>37</v>
      </c>
      <c r="K2431" t="s">
        <v>40</v>
      </c>
      <c r="L2431" s="33" t="s">
        <v>43</v>
      </c>
      <c r="M2431">
        <v>93</v>
      </c>
      <c r="N2431" s="33">
        <v>15</v>
      </c>
      <c r="O2431" s="49">
        <v>0.17</v>
      </c>
      <c r="P2431" s="56">
        <f t="shared" si="37"/>
        <v>237.15000000000003</v>
      </c>
      <c r="Q2431">
        <v>1157.8499999999999</v>
      </c>
      <c r="R2431" s="58">
        <v>22</v>
      </c>
      <c r="S2431" s="31">
        <v>1179.8499999999999</v>
      </c>
    </row>
    <row r="2432" spans="1:19" x14ac:dyDescent="0.35">
      <c r="A2432" s="52">
        <v>42888</v>
      </c>
      <c r="B2432" s="33" t="s">
        <v>4920</v>
      </c>
      <c r="C2432" t="s">
        <v>4921</v>
      </c>
      <c r="D2432" s="33" t="s">
        <v>24</v>
      </c>
      <c r="E2432" s="33" t="s">
        <v>52</v>
      </c>
      <c r="F2432" s="33" t="s">
        <v>27</v>
      </c>
      <c r="G2432" t="s">
        <v>7</v>
      </c>
      <c r="H2432" s="33" t="s">
        <v>33</v>
      </c>
      <c r="I2432" t="s">
        <v>46</v>
      </c>
      <c r="J2432" s="33" t="s">
        <v>36</v>
      </c>
      <c r="K2432" t="s">
        <v>41</v>
      </c>
      <c r="L2432" s="33" t="s">
        <v>44</v>
      </c>
      <c r="M2432">
        <v>394</v>
      </c>
      <c r="N2432" s="33">
        <v>9</v>
      </c>
      <c r="O2432" s="49">
        <v>0.17</v>
      </c>
      <c r="P2432" s="56">
        <f t="shared" si="37"/>
        <v>602.82000000000005</v>
      </c>
      <c r="Q2432">
        <v>2943.18</v>
      </c>
      <c r="R2432" s="58">
        <v>22</v>
      </c>
      <c r="S2432" s="31">
        <v>2965.18</v>
      </c>
    </row>
    <row r="2433" spans="1:19" x14ac:dyDescent="0.35">
      <c r="A2433" s="52">
        <v>42892</v>
      </c>
      <c r="B2433" s="33" t="s">
        <v>4922</v>
      </c>
      <c r="C2433" t="s">
        <v>4923</v>
      </c>
      <c r="D2433" s="33" t="s">
        <v>25</v>
      </c>
      <c r="E2433" s="33" t="s">
        <v>58</v>
      </c>
      <c r="F2433" s="33" t="s">
        <v>29</v>
      </c>
      <c r="G2433" t="s">
        <v>13</v>
      </c>
      <c r="H2433" s="33" t="s">
        <v>32</v>
      </c>
      <c r="I2433" t="s">
        <v>44</v>
      </c>
      <c r="J2433" s="33" t="s">
        <v>38</v>
      </c>
      <c r="K2433" t="s">
        <v>42</v>
      </c>
      <c r="L2433" s="33" t="s">
        <v>43</v>
      </c>
      <c r="M2433">
        <v>16</v>
      </c>
      <c r="N2433" s="33">
        <v>16</v>
      </c>
      <c r="O2433" s="49">
        <v>0.15</v>
      </c>
      <c r="P2433" s="56">
        <f t="shared" si="37"/>
        <v>38.4</v>
      </c>
      <c r="Q2433">
        <v>217.6</v>
      </c>
      <c r="R2433" s="58">
        <v>31</v>
      </c>
      <c r="S2433" s="31">
        <v>248.6</v>
      </c>
    </row>
    <row r="2434" spans="1:19" x14ac:dyDescent="0.35">
      <c r="A2434" s="52">
        <v>42296</v>
      </c>
      <c r="B2434" s="33" t="s">
        <v>4924</v>
      </c>
      <c r="C2434" t="s">
        <v>4925</v>
      </c>
      <c r="D2434" s="33" t="s">
        <v>26</v>
      </c>
      <c r="E2434" s="33" t="s">
        <v>115</v>
      </c>
      <c r="F2434" s="33" t="s">
        <v>28</v>
      </c>
      <c r="G2434" t="s">
        <v>11</v>
      </c>
      <c r="H2434" s="33" t="s">
        <v>30</v>
      </c>
      <c r="I2434" t="s">
        <v>48</v>
      </c>
      <c r="J2434" s="33" t="s">
        <v>35</v>
      </c>
      <c r="K2434" t="s">
        <v>40</v>
      </c>
      <c r="L2434" s="33" t="s">
        <v>46</v>
      </c>
      <c r="M2434">
        <v>1164</v>
      </c>
      <c r="N2434" s="33">
        <v>10</v>
      </c>
      <c r="O2434" s="49">
        <v>0.08</v>
      </c>
      <c r="P2434" s="56">
        <f t="shared" si="37"/>
        <v>931.2</v>
      </c>
      <c r="Q2434">
        <v>10708.800000000001</v>
      </c>
      <c r="R2434" s="58">
        <v>26</v>
      </c>
      <c r="S2434" s="31">
        <v>10734.800000000001</v>
      </c>
    </row>
    <row r="2435" spans="1:19" x14ac:dyDescent="0.35">
      <c r="A2435" s="52">
        <v>42646</v>
      </c>
      <c r="B2435" s="33" t="s">
        <v>4926</v>
      </c>
      <c r="C2435" t="s">
        <v>4927</v>
      </c>
      <c r="D2435" s="33" t="s">
        <v>25</v>
      </c>
      <c r="E2435" s="33" t="s">
        <v>115</v>
      </c>
      <c r="F2435" s="33" t="s">
        <v>29</v>
      </c>
      <c r="G2435" t="s">
        <v>11</v>
      </c>
      <c r="H2435" s="33" t="s">
        <v>32</v>
      </c>
      <c r="I2435" t="s">
        <v>48</v>
      </c>
      <c r="J2435" s="33" t="s">
        <v>34</v>
      </c>
      <c r="K2435" t="s">
        <v>39</v>
      </c>
      <c r="L2435" s="33" t="s">
        <v>45</v>
      </c>
      <c r="M2435">
        <v>222</v>
      </c>
      <c r="N2435" s="33">
        <v>10</v>
      </c>
      <c r="O2435" s="49">
        <v>0.12</v>
      </c>
      <c r="P2435" s="56">
        <f t="shared" ref="P2435:P2498" si="38">O2435*N2435*M2435</f>
        <v>266.39999999999998</v>
      </c>
      <c r="Q2435">
        <v>1953.6000000000001</v>
      </c>
      <c r="R2435" s="58">
        <v>30</v>
      </c>
      <c r="S2435" s="31">
        <v>1983.6000000000001</v>
      </c>
    </row>
    <row r="2436" spans="1:19" x14ac:dyDescent="0.35">
      <c r="A2436" s="52">
        <v>42346</v>
      </c>
      <c r="B2436" s="33" t="s">
        <v>4928</v>
      </c>
      <c r="C2436" t="s">
        <v>4929</v>
      </c>
      <c r="D2436" s="33" t="s">
        <v>26</v>
      </c>
      <c r="E2436" s="33" t="s">
        <v>78</v>
      </c>
      <c r="F2436" s="33" t="s">
        <v>29</v>
      </c>
      <c r="G2436" t="s">
        <v>11</v>
      </c>
      <c r="H2436" s="33" t="s">
        <v>33</v>
      </c>
      <c r="I2436" t="s">
        <v>43</v>
      </c>
      <c r="J2436" s="33" t="s">
        <v>37</v>
      </c>
      <c r="K2436" t="s">
        <v>39</v>
      </c>
      <c r="L2436" s="33" t="s">
        <v>46</v>
      </c>
      <c r="M2436">
        <v>29</v>
      </c>
      <c r="N2436" s="33">
        <v>15</v>
      </c>
      <c r="O2436" s="49">
        <v>0.11</v>
      </c>
      <c r="P2436" s="56">
        <f t="shared" si="38"/>
        <v>47.849999999999994</v>
      </c>
      <c r="Q2436">
        <v>387.15</v>
      </c>
      <c r="R2436" s="58">
        <v>42</v>
      </c>
      <c r="S2436" s="31">
        <v>429.15</v>
      </c>
    </row>
    <row r="2437" spans="1:19" x14ac:dyDescent="0.35">
      <c r="A2437" s="52">
        <v>44391</v>
      </c>
      <c r="B2437" s="33" t="s">
        <v>4930</v>
      </c>
      <c r="C2437" t="s">
        <v>4931</v>
      </c>
      <c r="D2437" s="33" t="s">
        <v>24</v>
      </c>
      <c r="E2437" s="33" t="s">
        <v>55</v>
      </c>
      <c r="F2437" s="33" t="s">
        <v>29</v>
      </c>
      <c r="G2437" t="s">
        <v>10</v>
      </c>
      <c r="H2437" s="33" t="s">
        <v>33</v>
      </c>
      <c r="I2437" t="s">
        <v>46</v>
      </c>
      <c r="J2437" s="33" t="s">
        <v>36</v>
      </c>
      <c r="K2437" t="s">
        <v>41</v>
      </c>
      <c r="L2437" s="33" t="s">
        <v>45</v>
      </c>
      <c r="M2437">
        <v>345</v>
      </c>
      <c r="N2437" s="33">
        <v>12</v>
      </c>
      <c r="O2437" s="49">
        <v>0.1</v>
      </c>
      <c r="P2437" s="56">
        <f t="shared" si="38"/>
        <v>414.00000000000006</v>
      </c>
      <c r="Q2437">
        <v>3726.0000000000005</v>
      </c>
      <c r="R2437" s="58">
        <v>23</v>
      </c>
      <c r="S2437" s="31">
        <v>3749.0000000000005</v>
      </c>
    </row>
    <row r="2438" spans="1:19" x14ac:dyDescent="0.35">
      <c r="A2438" s="52">
        <v>43741</v>
      </c>
      <c r="B2438" s="33" t="s">
        <v>4932</v>
      </c>
      <c r="C2438" t="s">
        <v>4933</v>
      </c>
      <c r="D2438" s="33" t="s">
        <v>24</v>
      </c>
      <c r="E2438" s="33" t="s">
        <v>106</v>
      </c>
      <c r="F2438" s="33" t="s">
        <v>28</v>
      </c>
      <c r="G2438" t="s">
        <v>7</v>
      </c>
      <c r="H2438" s="33" t="s">
        <v>32</v>
      </c>
      <c r="I2438" t="s">
        <v>45</v>
      </c>
      <c r="J2438" s="33" t="s">
        <v>34</v>
      </c>
      <c r="K2438" t="s">
        <v>41</v>
      </c>
      <c r="L2438" s="33" t="s">
        <v>45</v>
      </c>
      <c r="M2438">
        <v>263</v>
      </c>
      <c r="N2438" s="33">
        <v>10</v>
      </c>
      <c r="O2438" s="49">
        <v>0.18</v>
      </c>
      <c r="P2438" s="56">
        <f t="shared" si="38"/>
        <v>473.4</v>
      </c>
      <c r="Q2438">
        <v>2156.6000000000004</v>
      </c>
      <c r="R2438" s="58">
        <v>20</v>
      </c>
      <c r="S2438" s="31">
        <v>2176.6000000000004</v>
      </c>
    </row>
    <row r="2439" spans="1:19" x14ac:dyDescent="0.35">
      <c r="A2439" s="52">
        <v>42964</v>
      </c>
      <c r="B2439" s="33" t="s">
        <v>4934</v>
      </c>
      <c r="C2439" t="s">
        <v>4935</v>
      </c>
      <c r="D2439" s="33" t="s">
        <v>24</v>
      </c>
      <c r="E2439" s="33" t="s">
        <v>115</v>
      </c>
      <c r="F2439" s="33" t="s">
        <v>29</v>
      </c>
      <c r="G2439" t="s">
        <v>9</v>
      </c>
      <c r="H2439" s="33" t="s">
        <v>32</v>
      </c>
      <c r="I2439" t="s">
        <v>44</v>
      </c>
      <c r="J2439" s="33" t="s">
        <v>34</v>
      </c>
      <c r="K2439" t="s">
        <v>41</v>
      </c>
      <c r="L2439" s="33" t="s">
        <v>45</v>
      </c>
      <c r="M2439">
        <v>211</v>
      </c>
      <c r="N2439" s="33">
        <v>8</v>
      </c>
      <c r="O2439" s="49">
        <v>0.15</v>
      </c>
      <c r="P2439" s="56">
        <f t="shared" si="38"/>
        <v>253.2</v>
      </c>
      <c r="Q2439">
        <v>1434.8</v>
      </c>
      <c r="R2439" s="58">
        <v>39</v>
      </c>
      <c r="S2439" s="31">
        <v>1473.8</v>
      </c>
    </row>
    <row r="2440" spans="1:19" x14ac:dyDescent="0.35">
      <c r="A2440" s="52">
        <v>42564</v>
      </c>
      <c r="B2440" s="33" t="s">
        <v>4936</v>
      </c>
      <c r="C2440" t="s">
        <v>4937</v>
      </c>
      <c r="D2440" s="33" t="s">
        <v>24</v>
      </c>
      <c r="E2440" s="33" t="s">
        <v>68</v>
      </c>
      <c r="F2440" s="33" t="s">
        <v>27</v>
      </c>
      <c r="G2440" t="s">
        <v>9</v>
      </c>
      <c r="H2440" s="33" t="s">
        <v>30</v>
      </c>
      <c r="I2440" t="s">
        <v>47</v>
      </c>
      <c r="J2440" s="33" t="s">
        <v>37</v>
      </c>
      <c r="K2440" t="s">
        <v>41</v>
      </c>
      <c r="L2440" s="33" t="s">
        <v>45</v>
      </c>
      <c r="M2440">
        <v>73</v>
      </c>
      <c r="N2440" s="33">
        <v>15</v>
      </c>
      <c r="O2440" s="49">
        <v>0.15</v>
      </c>
      <c r="P2440" s="56">
        <f t="shared" si="38"/>
        <v>164.25</v>
      </c>
      <c r="Q2440">
        <v>930.75</v>
      </c>
      <c r="R2440" s="58">
        <v>27</v>
      </c>
      <c r="S2440" s="31">
        <v>957.75</v>
      </c>
    </row>
    <row r="2441" spans="1:19" x14ac:dyDescent="0.35">
      <c r="A2441" s="52">
        <v>44365</v>
      </c>
      <c r="B2441" s="33" t="s">
        <v>4938</v>
      </c>
      <c r="C2441" t="s">
        <v>4939</v>
      </c>
      <c r="D2441" s="33" t="s">
        <v>24</v>
      </c>
      <c r="E2441" s="33" t="s">
        <v>58</v>
      </c>
      <c r="F2441" s="33" t="s">
        <v>29</v>
      </c>
      <c r="G2441" t="s">
        <v>13</v>
      </c>
      <c r="H2441" s="33" t="s">
        <v>32</v>
      </c>
      <c r="I2441" t="s">
        <v>47</v>
      </c>
      <c r="J2441" s="33" t="s">
        <v>38</v>
      </c>
      <c r="K2441" t="s">
        <v>39</v>
      </c>
      <c r="L2441" s="33" t="s">
        <v>45</v>
      </c>
      <c r="M2441">
        <v>17</v>
      </c>
      <c r="N2441" s="33">
        <v>16</v>
      </c>
      <c r="O2441" s="49">
        <v>0.19</v>
      </c>
      <c r="P2441" s="56">
        <f t="shared" si="38"/>
        <v>51.68</v>
      </c>
      <c r="Q2441">
        <v>220.32000000000002</v>
      </c>
      <c r="R2441" s="58">
        <v>43</v>
      </c>
      <c r="S2441" s="31">
        <v>263.32000000000005</v>
      </c>
    </row>
    <row r="2442" spans="1:19" x14ac:dyDescent="0.35">
      <c r="A2442" s="52">
        <v>42364</v>
      </c>
      <c r="B2442" s="33" t="s">
        <v>4940</v>
      </c>
      <c r="C2442" t="s">
        <v>4941</v>
      </c>
      <c r="D2442" s="33" t="s">
        <v>24</v>
      </c>
      <c r="E2442" s="33" t="s">
        <v>106</v>
      </c>
      <c r="F2442" s="33" t="s">
        <v>29</v>
      </c>
      <c r="G2442" t="s">
        <v>6</v>
      </c>
      <c r="H2442" s="33" t="s">
        <v>33</v>
      </c>
      <c r="I2442" t="s">
        <v>45</v>
      </c>
      <c r="J2442" s="33" t="s">
        <v>38</v>
      </c>
      <c r="K2442" t="s">
        <v>41</v>
      </c>
      <c r="L2442" s="33" t="s">
        <v>46</v>
      </c>
      <c r="M2442">
        <v>18</v>
      </c>
      <c r="N2442" s="33">
        <v>40</v>
      </c>
      <c r="O2442" s="49">
        <v>0.19</v>
      </c>
      <c r="P2442" s="56">
        <f t="shared" si="38"/>
        <v>136.79999999999998</v>
      </c>
      <c r="Q2442">
        <v>583.20000000000005</v>
      </c>
      <c r="R2442" s="58">
        <v>38</v>
      </c>
      <c r="S2442" s="31">
        <v>621.20000000000005</v>
      </c>
    </row>
    <row r="2443" spans="1:19" x14ac:dyDescent="0.35">
      <c r="A2443" s="52">
        <v>42187</v>
      </c>
      <c r="B2443" s="33" t="s">
        <v>4942</v>
      </c>
      <c r="C2443" t="s">
        <v>4943</v>
      </c>
      <c r="D2443" s="33" t="s">
        <v>26</v>
      </c>
      <c r="E2443" s="33" t="s">
        <v>55</v>
      </c>
      <c r="F2443" s="33" t="s">
        <v>28</v>
      </c>
      <c r="G2443" t="s">
        <v>12</v>
      </c>
      <c r="H2443" s="33" t="s">
        <v>30</v>
      </c>
      <c r="I2443" t="s">
        <v>45</v>
      </c>
      <c r="J2443" s="33" t="s">
        <v>35</v>
      </c>
      <c r="K2443" t="s">
        <v>41</v>
      </c>
      <c r="L2443" s="33" t="s">
        <v>44</v>
      </c>
      <c r="M2443">
        <v>1072</v>
      </c>
      <c r="N2443" s="33">
        <v>10</v>
      </c>
      <c r="O2443" s="49">
        <v>0.14000000000000001</v>
      </c>
      <c r="P2443" s="56">
        <f t="shared" si="38"/>
        <v>1500.8000000000002</v>
      </c>
      <c r="Q2443">
        <v>9219.1999999999989</v>
      </c>
      <c r="R2443" s="58">
        <v>43</v>
      </c>
      <c r="S2443" s="31">
        <v>9262.1999999999989</v>
      </c>
    </row>
    <row r="2444" spans="1:19" x14ac:dyDescent="0.35">
      <c r="A2444" s="52">
        <v>44465</v>
      </c>
      <c r="B2444" s="33" t="s">
        <v>4944</v>
      </c>
      <c r="C2444" t="s">
        <v>4945</v>
      </c>
      <c r="D2444" s="33" t="s">
        <v>26</v>
      </c>
      <c r="E2444" s="33" t="s">
        <v>52</v>
      </c>
      <c r="F2444" s="33" t="s">
        <v>28</v>
      </c>
      <c r="G2444" t="s">
        <v>11</v>
      </c>
      <c r="H2444" s="33" t="s">
        <v>30</v>
      </c>
      <c r="I2444" t="s">
        <v>45</v>
      </c>
      <c r="J2444" s="33" t="s">
        <v>37</v>
      </c>
      <c r="K2444" t="s">
        <v>41</v>
      </c>
      <c r="L2444" s="33" t="s">
        <v>43</v>
      </c>
      <c r="M2444">
        <v>41</v>
      </c>
      <c r="N2444" s="33">
        <v>20</v>
      </c>
      <c r="O2444" s="49">
        <v>0.12</v>
      </c>
      <c r="P2444" s="56">
        <f t="shared" si="38"/>
        <v>98.399999999999991</v>
      </c>
      <c r="Q2444">
        <v>721.6</v>
      </c>
      <c r="R2444" s="58">
        <v>47</v>
      </c>
      <c r="S2444" s="31">
        <v>768.6</v>
      </c>
    </row>
    <row r="2445" spans="1:19" x14ac:dyDescent="0.35">
      <c r="A2445" s="52">
        <v>44211</v>
      </c>
      <c r="B2445" s="33" t="s">
        <v>4946</v>
      </c>
      <c r="C2445" t="s">
        <v>4947</v>
      </c>
      <c r="D2445" s="33" t="s">
        <v>25</v>
      </c>
      <c r="E2445" s="33" t="s">
        <v>115</v>
      </c>
      <c r="F2445" s="33" t="s">
        <v>28</v>
      </c>
      <c r="G2445" t="s">
        <v>9</v>
      </c>
      <c r="H2445" s="33" t="s">
        <v>31</v>
      </c>
      <c r="I2445" t="s">
        <v>43</v>
      </c>
      <c r="J2445" s="33" t="s">
        <v>38</v>
      </c>
      <c r="K2445" t="s">
        <v>42</v>
      </c>
      <c r="L2445" s="33" t="s">
        <v>46</v>
      </c>
      <c r="M2445">
        <v>16</v>
      </c>
      <c r="N2445" s="33">
        <v>24</v>
      </c>
      <c r="O2445" s="49">
        <v>0.1</v>
      </c>
      <c r="P2445" s="56">
        <f t="shared" si="38"/>
        <v>38.400000000000006</v>
      </c>
      <c r="Q2445">
        <v>345.6</v>
      </c>
      <c r="R2445" s="58">
        <v>33</v>
      </c>
      <c r="S2445" s="31">
        <v>378.6</v>
      </c>
    </row>
    <row r="2446" spans="1:19" x14ac:dyDescent="0.35">
      <c r="A2446" s="52">
        <v>43506</v>
      </c>
      <c r="B2446" s="33" t="s">
        <v>4948</v>
      </c>
      <c r="C2446" t="s">
        <v>4949</v>
      </c>
      <c r="D2446" s="33" t="s">
        <v>26</v>
      </c>
      <c r="E2446" s="33" t="s">
        <v>68</v>
      </c>
      <c r="F2446" s="33" t="s">
        <v>29</v>
      </c>
      <c r="G2446" t="s">
        <v>6</v>
      </c>
      <c r="H2446" s="33" t="s">
        <v>31</v>
      </c>
      <c r="I2446" t="s">
        <v>44</v>
      </c>
      <c r="J2446" s="33" t="s">
        <v>36</v>
      </c>
      <c r="K2446" t="s">
        <v>40</v>
      </c>
      <c r="L2446" s="33" t="s">
        <v>43</v>
      </c>
      <c r="M2446">
        <v>492</v>
      </c>
      <c r="N2446" s="33">
        <v>6</v>
      </c>
      <c r="O2446" s="49">
        <v>0.08</v>
      </c>
      <c r="P2446" s="56">
        <f t="shared" si="38"/>
        <v>236.16</v>
      </c>
      <c r="Q2446">
        <v>2715.84</v>
      </c>
      <c r="R2446" s="58">
        <v>23</v>
      </c>
      <c r="S2446" s="31">
        <v>2738.84</v>
      </c>
    </row>
    <row r="2447" spans="1:19" x14ac:dyDescent="0.35">
      <c r="A2447" s="52">
        <v>44111</v>
      </c>
      <c r="B2447" s="33" t="s">
        <v>4950</v>
      </c>
      <c r="C2447" t="s">
        <v>4951</v>
      </c>
      <c r="D2447" s="33" t="s">
        <v>24</v>
      </c>
      <c r="E2447" s="33" t="s">
        <v>58</v>
      </c>
      <c r="F2447" s="33" t="s">
        <v>27</v>
      </c>
      <c r="G2447" t="s">
        <v>9</v>
      </c>
      <c r="H2447" s="33" t="s">
        <v>31</v>
      </c>
      <c r="I2447" t="s">
        <v>43</v>
      </c>
      <c r="J2447" s="33" t="s">
        <v>38</v>
      </c>
      <c r="K2447" t="s">
        <v>42</v>
      </c>
      <c r="L2447" s="33" t="s">
        <v>46</v>
      </c>
      <c r="M2447">
        <v>16</v>
      </c>
      <c r="N2447" s="33">
        <v>40</v>
      </c>
      <c r="O2447" s="49">
        <v>0.17</v>
      </c>
      <c r="P2447" s="56">
        <f t="shared" si="38"/>
        <v>108.80000000000001</v>
      </c>
      <c r="Q2447">
        <v>531.19999999999993</v>
      </c>
      <c r="R2447" s="58">
        <v>40</v>
      </c>
      <c r="S2447" s="31">
        <v>571.19999999999993</v>
      </c>
    </row>
    <row r="2448" spans="1:19" x14ac:dyDescent="0.35">
      <c r="A2448" s="52">
        <v>42353</v>
      </c>
      <c r="B2448" s="33" t="s">
        <v>4952</v>
      </c>
      <c r="C2448" t="s">
        <v>4953</v>
      </c>
      <c r="D2448" s="33" t="s">
        <v>26</v>
      </c>
      <c r="E2448" s="33" t="s">
        <v>85</v>
      </c>
      <c r="F2448" s="33" t="s">
        <v>29</v>
      </c>
      <c r="G2448" t="s">
        <v>13</v>
      </c>
      <c r="H2448" s="33" t="s">
        <v>31</v>
      </c>
      <c r="I2448" t="s">
        <v>48</v>
      </c>
      <c r="J2448" s="33" t="s">
        <v>37</v>
      </c>
      <c r="K2448" t="s">
        <v>40</v>
      </c>
      <c r="L2448" s="33" t="s">
        <v>44</v>
      </c>
      <c r="M2448">
        <v>39</v>
      </c>
      <c r="N2448" s="33">
        <v>20</v>
      </c>
      <c r="O2448" s="49">
        <v>0.2</v>
      </c>
      <c r="P2448" s="56">
        <f t="shared" si="38"/>
        <v>156</v>
      </c>
      <c r="Q2448">
        <v>624</v>
      </c>
      <c r="R2448" s="58">
        <v>46</v>
      </c>
      <c r="S2448" s="31">
        <v>670</v>
      </c>
    </row>
    <row r="2449" spans="1:19" x14ac:dyDescent="0.35">
      <c r="A2449" s="52">
        <v>42425</v>
      </c>
      <c r="B2449" s="33" t="s">
        <v>4954</v>
      </c>
      <c r="C2449" t="s">
        <v>4955</v>
      </c>
      <c r="D2449" s="33" t="s">
        <v>26</v>
      </c>
      <c r="E2449" s="33" t="s">
        <v>58</v>
      </c>
      <c r="F2449" s="33" t="s">
        <v>28</v>
      </c>
      <c r="G2449" t="s">
        <v>8</v>
      </c>
      <c r="H2449" s="33" t="s">
        <v>33</v>
      </c>
      <c r="I2449" t="s">
        <v>46</v>
      </c>
      <c r="J2449" s="33" t="s">
        <v>38</v>
      </c>
      <c r="K2449" t="s">
        <v>41</v>
      </c>
      <c r="L2449" s="33" t="s">
        <v>43</v>
      </c>
      <c r="M2449">
        <v>16</v>
      </c>
      <c r="N2449" s="33">
        <v>24</v>
      </c>
      <c r="O2449" s="49">
        <v>0.15</v>
      </c>
      <c r="P2449" s="56">
        <f t="shared" si="38"/>
        <v>57.599999999999994</v>
      </c>
      <c r="Q2449">
        <v>326.39999999999998</v>
      </c>
      <c r="R2449" s="58">
        <v>39</v>
      </c>
      <c r="S2449" s="31">
        <v>365.4</v>
      </c>
    </row>
    <row r="2450" spans="1:19" x14ac:dyDescent="0.35">
      <c r="A2450" s="52">
        <v>42448</v>
      </c>
      <c r="B2450" s="33" t="s">
        <v>4956</v>
      </c>
      <c r="C2450" t="s">
        <v>4957</v>
      </c>
      <c r="D2450" s="33" t="s">
        <v>25</v>
      </c>
      <c r="E2450" s="33" t="s">
        <v>58</v>
      </c>
      <c r="F2450" s="33" t="s">
        <v>29</v>
      </c>
      <c r="G2450" t="s">
        <v>12</v>
      </c>
      <c r="H2450" s="33" t="s">
        <v>32</v>
      </c>
      <c r="I2450" t="s">
        <v>44</v>
      </c>
      <c r="J2450" s="33" t="s">
        <v>34</v>
      </c>
      <c r="K2450" t="s">
        <v>42</v>
      </c>
      <c r="L2450" s="33" t="s">
        <v>44</v>
      </c>
      <c r="M2450">
        <v>238</v>
      </c>
      <c r="N2450" s="33">
        <v>10</v>
      </c>
      <c r="O2450" s="49">
        <v>0.18</v>
      </c>
      <c r="P2450" s="56">
        <f t="shared" si="38"/>
        <v>428.4</v>
      </c>
      <c r="Q2450">
        <v>1951.6000000000004</v>
      </c>
      <c r="R2450" s="58">
        <v>38</v>
      </c>
      <c r="S2450" s="31">
        <v>1989.6000000000004</v>
      </c>
    </row>
    <row r="2451" spans="1:19" x14ac:dyDescent="0.35">
      <c r="A2451" s="52">
        <v>44443</v>
      </c>
      <c r="B2451" s="33" t="s">
        <v>4958</v>
      </c>
      <c r="C2451" t="s">
        <v>4959</v>
      </c>
      <c r="D2451" s="33" t="s">
        <v>24</v>
      </c>
      <c r="E2451" s="33" t="s">
        <v>85</v>
      </c>
      <c r="F2451" s="33" t="s">
        <v>29</v>
      </c>
      <c r="G2451" t="s">
        <v>6</v>
      </c>
      <c r="H2451" s="33" t="s">
        <v>30</v>
      </c>
      <c r="I2451" t="s">
        <v>48</v>
      </c>
      <c r="J2451" s="33" t="s">
        <v>36</v>
      </c>
      <c r="K2451" t="s">
        <v>42</v>
      </c>
      <c r="L2451" s="33" t="s">
        <v>43</v>
      </c>
      <c r="M2451">
        <v>481</v>
      </c>
      <c r="N2451" s="33">
        <v>12</v>
      </c>
      <c r="O2451" s="49">
        <v>0.16</v>
      </c>
      <c r="P2451" s="56">
        <f t="shared" si="38"/>
        <v>923.52</v>
      </c>
      <c r="Q2451">
        <v>4848.4800000000005</v>
      </c>
      <c r="R2451" s="58">
        <v>31</v>
      </c>
      <c r="S2451" s="31">
        <v>4879.4800000000005</v>
      </c>
    </row>
    <row r="2452" spans="1:19" x14ac:dyDescent="0.35">
      <c r="A2452" s="52">
        <v>42863</v>
      </c>
      <c r="B2452" s="33" t="s">
        <v>4960</v>
      </c>
      <c r="C2452" t="s">
        <v>4961</v>
      </c>
      <c r="D2452" s="33" t="s">
        <v>24</v>
      </c>
      <c r="E2452" s="33" t="s">
        <v>73</v>
      </c>
      <c r="F2452" s="33" t="s">
        <v>27</v>
      </c>
      <c r="G2452" t="s">
        <v>8</v>
      </c>
      <c r="H2452" s="33" t="s">
        <v>30</v>
      </c>
      <c r="I2452" t="s">
        <v>46</v>
      </c>
      <c r="J2452" s="33" t="s">
        <v>36</v>
      </c>
      <c r="K2452" t="s">
        <v>41</v>
      </c>
      <c r="L2452" s="33" t="s">
        <v>46</v>
      </c>
      <c r="M2452">
        <v>374</v>
      </c>
      <c r="N2452" s="33">
        <v>9</v>
      </c>
      <c r="O2452" s="49">
        <v>0.09</v>
      </c>
      <c r="P2452" s="56">
        <f t="shared" si="38"/>
        <v>302.94</v>
      </c>
      <c r="Q2452">
        <v>3063.06</v>
      </c>
      <c r="R2452" s="58">
        <v>37</v>
      </c>
      <c r="S2452" s="31">
        <v>3100.06</v>
      </c>
    </row>
    <row r="2453" spans="1:19" x14ac:dyDescent="0.35">
      <c r="A2453" s="52">
        <v>42818</v>
      </c>
      <c r="B2453" s="33" t="s">
        <v>4962</v>
      </c>
      <c r="C2453" t="s">
        <v>4963</v>
      </c>
      <c r="D2453" s="33" t="s">
        <v>24</v>
      </c>
      <c r="E2453" s="33" t="s">
        <v>52</v>
      </c>
      <c r="F2453" s="33" t="s">
        <v>27</v>
      </c>
      <c r="G2453" t="s">
        <v>10</v>
      </c>
      <c r="H2453" s="33" t="s">
        <v>33</v>
      </c>
      <c r="I2453" t="s">
        <v>43</v>
      </c>
      <c r="J2453" s="33" t="s">
        <v>35</v>
      </c>
      <c r="K2453" t="s">
        <v>40</v>
      </c>
      <c r="L2453" s="33" t="s">
        <v>45</v>
      </c>
      <c r="M2453">
        <v>781</v>
      </c>
      <c r="N2453" s="33">
        <v>8</v>
      </c>
      <c r="O2453" s="49">
        <v>0.18</v>
      </c>
      <c r="P2453" s="56">
        <f t="shared" si="38"/>
        <v>1124.6399999999999</v>
      </c>
      <c r="Q2453">
        <v>5123.3600000000006</v>
      </c>
      <c r="R2453" s="58">
        <v>31</v>
      </c>
      <c r="S2453" s="31">
        <v>5154.3600000000006</v>
      </c>
    </row>
    <row r="2454" spans="1:19" x14ac:dyDescent="0.35">
      <c r="A2454" s="52">
        <v>43846</v>
      </c>
      <c r="B2454" s="33" t="s">
        <v>4964</v>
      </c>
      <c r="C2454" t="s">
        <v>4965</v>
      </c>
      <c r="D2454" s="33" t="s">
        <v>24</v>
      </c>
      <c r="E2454" s="33" t="s">
        <v>106</v>
      </c>
      <c r="F2454" s="33" t="s">
        <v>29</v>
      </c>
      <c r="G2454" t="s">
        <v>8</v>
      </c>
      <c r="H2454" s="33" t="s">
        <v>32</v>
      </c>
      <c r="I2454" t="s">
        <v>48</v>
      </c>
      <c r="J2454" s="33" t="s">
        <v>36</v>
      </c>
      <c r="K2454" t="s">
        <v>41</v>
      </c>
      <c r="L2454" s="33" t="s">
        <v>44</v>
      </c>
      <c r="M2454">
        <v>338</v>
      </c>
      <c r="N2454" s="33">
        <v>15</v>
      </c>
      <c r="O2454" s="49">
        <v>0.14000000000000001</v>
      </c>
      <c r="P2454" s="56">
        <f t="shared" si="38"/>
        <v>709.80000000000007</v>
      </c>
      <c r="Q2454">
        <v>4360.2</v>
      </c>
      <c r="R2454" s="58">
        <v>24</v>
      </c>
      <c r="S2454" s="31">
        <v>4384.2</v>
      </c>
    </row>
    <row r="2455" spans="1:19" x14ac:dyDescent="0.35">
      <c r="A2455" s="52">
        <v>42911</v>
      </c>
      <c r="B2455" s="33" t="s">
        <v>4966</v>
      </c>
      <c r="C2455" t="s">
        <v>4967</v>
      </c>
      <c r="D2455" s="33" t="s">
        <v>24</v>
      </c>
      <c r="E2455" s="33" t="s">
        <v>52</v>
      </c>
      <c r="F2455" s="33" t="s">
        <v>27</v>
      </c>
      <c r="G2455" t="s">
        <v>8</v>
      </c>
      <c r="H2455" s="33" t="s">
        <v>30</v>
      </c>
      <c r="I2455" t="s">
        <v>43</v>
      </c>
      <c r="J2455" s="33" t="s">
        <v>37</v>
      </c>
      <c r="K2455" t="s">
        <v>40</v>
      </c>
      <c r="L2455" s="33" t="s">
        <v>46</v>
      </c>
      <c r="M2455">
        <v>94</v>
      </c>
      <c r="N2455" s="33">
        <v>20</v>
      </c>
      <c r="O2455" s="49">
        <v>0.18</v>
      </c>
      <c r="P2455" s="56">
        <f t="shared" si="38"/>
        <v>338.4</v>
      </c>
      <c r="Q2455">
        <v>1541.6000000000001</v>
      </c>
      <c r="R2455" s="58">
        <v>44</v>
      </c>
      <c r="S2455" s="31">
        <v>1585.6000000000001</v>
      </c>
    </row>
    <row r="2456" spans="1:19" x14ac:dyDescent="0.35">
      <c r="A2456" s="52">
        <v>43942</v>
      </c>
      <c r="B2456" s="33" t="s">
        <v>4968</v>
      </c>
      <c r="C2456" t="s">
        <v>4969</v>
      </c>
      <c r="D2456" s="33" t="s">
        <v>25</v>
      </c>
      <c r="E2456" s="33" t="s">
        <v>85</v>
      </c>
      <c r="F2456" s="33" t="s">
        <v>28</v>
      </c>
      <c r="G2456" t="s">
        <v>12</v>
      </c>
      <c r="H2456" s="33" t="s">
        <v>33</v>
      </c>
      <c r="I2456" t="s">
        <v>44</v>
      </c>
      <c r="J2456" s="33" t="s">
        <v>38</v>
      </c>
      <c r="K2456" t="s">
        <v>42</v>
      </c>
      <c r="L2456" s="33" t="s">
        <v>43</v>
      </c>
      <c r="M2456">
        <v>10</v>
      </c>
      <c r="N2456" s="33">
        <v>24</v>
      </c>
      <c r="O2456" s="49">
        <v>0.1</v>
      </c>
      <c r="P2456" s="56">
        <f t="shared" si="38"/>
        <v>24.000000000000004</v>
      </c>
      <c r="Q2456">
        <v>216</v>
      </c>
      <c r="R2456" s="58">
        <v>41</v>
      </c>
      <c r="S2456" s="31">
        <v>257</v>
      </c>
    </row>
    <row r="2457" spans="1:19" x14ac:dyDescent="0.35">
      <c r="A2457" s="52">
        <v>43647</v>
      </c>
      <c r="B2457" s="33" t="s">
        <v>4970</v>
      </c>
      <c r="C2457" t="s">
        <v>4971</v>
      </c>
      <c r="D2457" s="33" t="s">
        <v>24</v>
      </c>
      <c r="E2457" s="33" t="s">
        <v>73</v>
      </c>
      <c r="F2457" s="33" t="s">
        <v>29</v>
      </c>
      <c r="G2457" t="s">
        <v>7</v>
      </c>
      <c r="H2457" s="33" t="s">
        <v>33</v>
      </c>
      <c r="I2457" t="s">
        <v>47</v>
      </c>
      <c r="J2457" s="33" t="s">
        <v>37</v>
      </c>
      <c r="K2457" t="s">
        <v>40</v>
      </c>
      <c r="L2457" s="33" t="s">
        <v>45</v>
      </c>
      <c r="M2457">
        <v>31</v>
      </c>
      <c r="N2457" s="33">
        <v>25</v>
      </c>
      <c r="O2457" s="49">
        <v>0.16</v>
      </c>
      <c r="P2457" s="56">
        <f t="shared" si="38"/>
        <v>124</v>
      </c>
      <c r="Q2457">
        <v>651</v>
      </c>
      <c r="R2457" s="58">
        <v>37</v>
      </c>
      <c r="S2457" s="31">
        <v>688</v>
      </c>
    </row>
    <row r="2458" spans="1:19" x14ac:dyDescent="0.35">
      <c r="A2458" s="52">
        <v>44570</v>
      </c>
      <c r="B2458" s="33" t="s">
        <v>4972</v>
      </c>
      <c r="C2458" t="s">
        <v>4973</v>
      </c>
      <c r="D2458" s="33" t="s">
        <v>24</v>
      </c>
      <c r="E2458" s="33" t="s">
        <v>55</v>
      </c>
      <c r="F2458" s="33" t="s">
        <v>27</v>
      </c>
      <c r="G2458" t="s">
        <v>7</v>
      </c>
      <c r="H2458" s="33" t="s">
        <v>33</v>
      </c>
      <c r="I2458" t="s">
        <v>48</v>
      </c>
      <c r="J2458" s="33" t="s">
        <v>37</v>
      </c>
      <c r="K2458" t="s">
        <v>39</v>
      </c>
      <c r="L2458" s="33" t="s">
        <v>46</v>
      </c>
      <c r="M2458">
        <v>36</v>
      </c>
      <c r="N2458" s="33">
        <v>10</v>
      </c>
      <c r="O2458" s="49">
        <v>0.09</v>
      </c>
      <c r="P2458" s="56">
        <f t="shared" si="38"/>
        <v>32.4</v>
      </c>
      <c r="Q2458">
        <v>327.59999999999997</v>
      </c>
      <c r="R2458" s="58">
        <v>24</v>
      </c>
      <c r="S2458" s="31">
        <v>351.59999999999997</v>
      </c>
    </row>
    <row r="2459" spans="1:19" x14ac:dyDescent="0.35">
      <c r="A2459" s="52">
        <v>44361</v>
      </c>
      <c r="B2459" s="33" t="s">
        <v>4974</v>
      </c>
      <c r="C2459" t="s">
        <v>4975</v>
      </c>
      <c r="D2459" s="33" t="s">
        <v>24</v>
      </c>
      <c r="E2459" s="33" t="s">
        <v>68</v>
      </c>
      <c r="F2459" s="33" t="s">
        <v>28</v>
      </c>
      <c r="G2459" t="s">
        <v>6</v>
      </c>
      <c r="H2459" s="33" t="s">
        <v>33</v>
      </c>
      <c r="I2459" t="s">
        <v>46</v>
      </c>
      <c r="J2459" s="33" t="s">
        <v>36</v>
      </c>
      <c r="K2459" t="s">
        <v>39</v>
      </c>
      <c r="L2459" s="33" t="s">
        <v>44</v>
      </c>
      <c r="M2459">
        <v>475</v>
      </c>
      <c r="N2459" s="33">
        <v>6</v>
      </c>
      <c r="O2459" s="49">
        <v>0.16</v>
      </c>
      <c r="P2459" s="56">
        <f t="shared" si="38"/>
        <v>456</v>
      </c>
      <c r="Q2459">
        <v>2394</v>
      </c>
      <c r="R2459" s="58">
        <v>27</v>
      </c>
      <c r="S2459" s="31">
        <v>2421</v>
      </c>
    </row>
    <row r="2460" spans="1:19" x14ac:dyDescent="0.35">
      <c r="A2460" s="52">
        <v>44140</v>
      </c>
      <c r="B2460" s="33" t="s">
        <v>4976</v>
      </c>
      <c r="C2460" t="s">
        <v>4977</v>
      </c>
      <c r="D2460" s="33" t="s">
        <v>26</v>
      </c>
      <c r="E2460" s="33" t="s">
        <v>58</v>
      </c>
      <c r="F2460" s="33" t="s">
        <v>27</v>
      </c>
      <c r="G2460" t="s">
        <v>11</v>
      </c>
      <c r="H2460" s="33" t="s">
        <v>33</v>
      </c>
      <c r="I2460" t="s">
        <v>44</v>
      </c>
      <c r="J2460" s="33" t="s">
        <v>36</v>
      </c>
      <c r="K2460" t="s">
        <v>40</v>
      </c>
      <c r="L2460" s="33" t="s">
        <v>45</v>
      </c>
      <c r="M2460">
        <v>452</v>
      </c>
      <c r="N2460" s="33">
        <v>15</v>
      </c>
      <c r="O2460" s="49">
        <v>0.14000000000000001</v>
      </c>
      <c r="P2460" s="56">
        <f t="shared" si="38"/>
        <v>949.2</v>
      </c>
      <c r="Q2460">
        <v>5830.8</v>
      </c>
      <c r="R2460" s="58">
        <v>45</v>
      </c>
      <c r="S2460" s="31">
        <v>5875.8</v>
      </c>
    </row>
    <row r="2461" spans="1:19" x14ac:dyDescent="0.35">
      <c r="A2461" s="52">
        <v>43937</v>
      </c>
      <c r="B2461" s="33" t="s">
        <v>4978</v>
      </c>
      <c r="C2461" t="s">
        <v>4979</v>
      </c>
      <c r="D2461" s="33" t="s">
        <v>24</v>
      </c>
      <c r="E2461" s="33" t="s">
        <v>73</v>
      </c>
      <c r="F2461" s="33" t="s">
        <v>28</v>
      </c>
      <c r="G2461" t="s">
        <v>12</v>
      </c>
      <c r="H2461" s="33" t="s">
        <v>33</v>
      </c>
      <c r="I2461" t="s">
        <v>48</v>
      </c>
      <c r="J2461" s="33" t="s">
        <v>37</v>
      </c>
      <c r="K2461" t="s">
        <v>40</v>
      </c>
      <c r="L2461" s="33" t="s">
        <v>43</v>
      </c>
      <c r="M2461">
        <v>20</v>
      </c>
      <c r="N2461" s="33">
        <v>25</v>
      </c>
      <c r="O2461" s="49">
        <v>0.13</v>
      </c>
      <c r="P2461" s="56">
        <f t="shared" si="38"/>
        <v>65</v>
      </c>
      <c r="Q2461">
        <v>435</v>
      </c>
      <c r="R2461" s="58">
        <v>43</v>
      </c>
      <c r="S2461" s="31">
        <v>478</v>
      </c>
    </row>
    <row r="2462" spans="1:19" x14ac:dyDescent="0.35">
      <c r="A2462" s="52">
        <v>42564</v>
      </c>
      <c r="B2462" s="33" t="s">
        <v>4980</v>
      </c>
      <c r="C2462" t="s">
        <v>4981</v>
      </c>
      <c r="D2462" s="33" t="s">
        <v>26</v>
      </c>
      <c r="E2462" s="33" t="s">
        <v>115</v>
      </c>
      <c r="F2462" s="33" t="s">
        <v>27</v>
      </c>
      <c r="G2462" t="s">
        <v>13</v>
      </c>
      <c r="H2462" s="33" t="s">
        <v>31</v>
      </c>
      <c r="I2462" t="s">
        <v>46</v>
      </c>
      <c r="J2462" s="33" t="s">
        <v>34</v>
      </c>
      <c r="K2462" t="s">
        <v>40</v>
      </c>
      <c r="L2462" s="33" t="s">
        <v>44</v>
      </c>
      <c r="M2462">
        <v>226</v>
      </c>
      <c r="N2462" s="33">
        <v>10</v>
      </c>
      <c r="O2462" s="49">
        <v>0.15</v>
      </c>
      <c r="P2462" s="56">
        <f t="shared" si="38"/>
        <v>339</v>
      </c>
      <c r="Q2462">
        <v>1921</v>
      </c>
      <c r="R2462" s="58">
        <v>20</v>
      </c>
      <c r="S2462" s="31">
        <v>1941</v>
      </c>
    </row>
    <row r="2463" spans="1:19" x14ac:dyDescent="0.35">
      <c r="A2463" s="52">
        <v>43514</v>
      </c>
      <c r="B2463" s="33" t="s">
        <v>4982</v>
      </c>
      <c r="C2463" t="s">
        <v>4983</v>
      </c>
      <c r="D2463" s="33" t="s">
        <v>24</v>
      </c>
      <c r="E2463" s="33" t="s">
        <v>73</v>
      </c>
      <c r="F2463" s="33" t="s">
        <v>29</v>
      </c>
      <c r="G2463" t="s">
        <v>11</v>
      </c>
      <c r="H2463" s="33" t="s">
        <v>30</v>
      </c>
      <c r="I2463" t="s">
        <v>48</v>
      </c>
      <c r="J2463" s="33" t="s">
        <v>37</v>
      </c>
      <c r="K2463" t="s">
        <v>39</v>
      </c>
      <c r="L2463" s="33" t="s">
        <v>46</v>
      </c>
      <c r="M2463">
        <v>38</v>
      </c>
      <c r="N2463" s="33">
        <v>15</v>
      </c>
      <c r="O2463" s="49">
        <v>0.11</v>
      </c>
      <c r="P2463" s="56">
        <f t="shared" si="38"/>
        <v>62.699999999999996</v>
      </c>
      <c r="Q2463">
        <v>507.3</v>
      </c>
      <c r="R2463" s="58">
        <v>30</v>
      </c>
      <c r="S2463" s="31">
        <v>537.29999999999995</v>
      </c>
    </row>
    <row r="2464" spans="1:19" x14ac:dyDescent="0.35">
      <c r="A2464" s="52">
        <v>43242</v>
      </c>
      <c r="B2464" s="33" t="s">
        <v>4984</v>
      </c>
      <c r="C2464" t="s">
        <v>4985</v>
      </c>
      <c r="D2464" s="33" t="s">
        <v>24</v>
      </c>
      <c r="E2464" s="33" t="s">
        <v>115</v>
      </c>
      <c r="F2464" s="33" t="s">
        <v>28</v>
      </c>
      <c r="G2464" t="s">
        <v>7</v>
      </c>
      <c r="H2464" s="33" t="s">
        <v>33</v>
      </c>
      <c r="I2464" t="s">
        <v>47</v>
      </c>
      <c r="J2464" s="33" t="s">
        <v>35</v>
      </c>
      <c r="K2464" t="s">
        <v>39</v>
      </c>
      <c r="L2464" s="33" t="s">
        <v>46</v>
      </c>
      <c r="M2464">
        <v>1011</v>
      </c>
      <c r="N2464" s="33">
        <v>4</v>
      </c>
      <c r="O2464" s="49">
        <v>0.09</v>
      </c>
      <c r="P2464" s="56">
        <f t="shared" si="38"/>
        <v>363.96</v>
      </c>
      <c r="Q2464">
        <v>3680.04</v>
      </c>
      <c r="R2464" s="58">
        <v>44</v>
      </c>
      <c r="S2464" s="31">
        <v>3724.04</v>
      </c>
    </row>
    <row r="2465" spans="1:19" x14ac:dyDescent="0.35">
      <c r="A2465" s="52">
        <v>44326</v>
      </c>
      <c r="B2465" s="33" t="s">
        <v>4986</v>
      </c>
      <c r="C2465" t="s">
        <v>4987</v>
      </c>
      <c r="D2465" s="33" t="s">
        <v>24</v>
      </c>
      <c r="E2465" s="33" t="s">
        <v>55</v>
      </c>
      <c r="F2465" s="33" t="s">
        <v>28</v>
      </c>
      <c r="G2465" t="s">
        <v>6</v>
      </c>
      <c r="H2465" s="33" t="s">
        <v>32</v>
      </c>
      <c r="I2465" t="s">
        <v>48</v>
      </c>
      <c r="J2465" s="33" t="s">
        <v>37</v>
      </c>
      <c r="K2465" t="s">
        <v>40</v>
      </c>
      <c r="L2465" s="33" t="s">
        <v>46</v>
      </c>
      <c r="M2465">
        <v>43</v>
      </c>
      <c r="N2465" s="33">
        <v>10</v>
      </c>
      <c r="O2465" s="49">
        <v>0.18</v>
      </c>
      <c r="P2465" s="56">
        <f t="shared" si="38"/>
        <v>77.399999999999991</v>
      </c>
      <c r="Q2465">
        <v>352.6</v>
      </c>
      <c r="R2465" s="58">
        <v>36</v>
      </c>
      <c r="S2465" s="31">
        <v>388.6</v>
      </c>
    </row>
    <row r="2466" spans="1:19" x14ac:dyDescent="0.35">
      <c r="A2466" s="52">
        <v>43852</v>
      </c>
      <c r="B2466" s="33" t="s">
        <v>4988</v>
      </c>
      <c r="C2466" t="s">
        <v>4989</v>
      </c>
      <c r="D2466" s="33" t="s">
        <v>25</v>
      </c>
      <c r="E2466" s="33" t="s">
        <v>52</v>
      </c>
      <c r="F2466" s="33" t="s">
        <v>27</v>
      </c>
      <c r="G2466" t="s">
        <v>8</v>
      </c>
      <c r="H2466" s="33" t="s">
        <v>31</v>
      </c>
      <c r="I2466" t="s">
        <v>44</v>
      </c>
      <c r="J2466" s="33" t="s">
        <v>34</v>
      </c>
      <c r="K2466" t="s">
        <v>41</v>
      </c>
      <c r="L2466" s="33" t="s">
        <v>43</v>
      </c>
      <c r="M2466">
        <v>266</v>
      </c>
      <c r="N2466" s="33">
        <v>4</v>
      </c>
      <c r="O2466" s="49">
        <v>0.13</v>
      </c>
      <c r="P2466" s="56">
        <f t="shared" si="38"/>
        <v>138.32</v>
      </c>
      <c r="Q2466">
        <v>925.68</v>
      </c>
      <c r="R2466" s="58">
        <v>23</v>
      </c>
      <c r="S2466" s="31">
        <v>948.68</v>
      </c>
    </row>
    <row r="2467" spans="1:19" x14ac:dyDescent="0.35">
      <c r="A2467" s="52">
        <v>43765</v>
      </c>
      <c r="B2467" s="33" t="s">
        <v>4990</v>
      </c>
      <c r="C2467" t="s">
        <v>4991</v>
      </c>
      <c r="D2467" s="33" t="s">
        <v>24</v>
      </c>
      <c r="E2467" s="33" t="s">
        <v>52</v>
      </c>
      <c r="F2467" s="33" t="s">
        <v>27</v>
      </c>
      <c r="G2467" t="s">
        <v>13</v>
      </c>
      <c r="H2467" s="33" t="s">
        <v>32</v>
      </c>
      <c r="I2467" t="s">
        <v>43</v>
      </c>
      <c r="J2467" s="33" t="s">
        <v>37</v>
      </c>
      <c r="K2467" t="s">
        <v>39</v>
      </c>
      <c r="L2467" s="33" t="s">
        <v>43</v>
      </c>
      <c r="M2467">
        <v>47</v>
      </c>
      <c r="N2467" s="33">
        <v>15</v>
      </c>
      <c r="O2467" s="49">
        <v>0.08</v>
      </c>
      <c r="P2467" s="56">
        <f t="shared" si="38"/>
        <v>56.4</v>
      </c>
      <c r="Q2467">
        <v>648.6</v>
      </c>
      <c r="R2467" s="58">
        <v>23</v>
      </c>
      <c r="S2467" s="31">
        <v>671.6</v>
      </c>
    </row>
    <row r="2468" spans="1:19" x14ac:dyDescent="0.35">
      <c r="A2468" s="52">
        <v>43783</v>
      </c>
      <c r="B2468" s="33" t="s">
        <v>4992</v>
      </c>
      <c r="C2468" t="s">
        <v>4993</v>
      </c>
      <c r="D2468" s="33" t="s">
        <v>24</v>
      </c>
      <c r="E2468" s="33" t="s">
        <v>85</v>
      </c>
      <c r="F2468" s="33" t="s">
        <v>27</v>
      </c>
      <c r="G2468" t="s">
        <v>11</v>
      </c>
      <c r="H2468" s="33" t="s">
        <v>32</v>
      </c>
      <c r="I2468" t="s">
        <v>44</v>
      </c>
      <c r="J2468" s="33" t="s">
        <v>38</v>
      </c>
      <c r="K2468" t="s">
        <v>40</v>
      </c>
      <c r="L2468" s="33" t="s">
        <v>45</v>
      </c>
      <c r="M2468">
        <v>15</v>
      </c>
      <c r="N2468" s="33">
        <v>16</v>
      </c>
      <c r="O2468" s="49">
        <v>0.09</v>
      </c>
      <c r="P2468" s="56">
        <f t="shared" si="38"/>
        <v>21.599999999999998</v>
      </c>
      <c r="Q2468">
        <v>218.4</v>
      </c>
      <c r="R2468" s="58">
        <v>39</v>
      </c>
      <c r="S2468" s="31">
        <v>257.39999999999998</v>
      </c>
    </row>
    <row r="2469" spans="1:19" x14ac:dyDescent="0.35">
      <c r="A2469" s="52">
        <v>42715</v>
      </c>
      <c r="B2469" s="33" t="s">
        <v>4994</v>
      </c>
      <c r="C2469" t="s">
        <v>4995</v>
      </c>
      <c r="D2469" s="33" t="s">
        <v>25</v>
      </c>
      <c r="E2469" s="33" t="s">
        <v>73</v>
      </c>
      <c r="F2469" s="33" t="s">
        <v>27</v>
      </c>
      <c r="G2469" t="s">
        <v>7</v>
      </c>
      <c r="H2469" s="33" t="s">
        <v>32</v>
      </c>
      <c r="I2469" t="s">
        <v>43</v>
      </c>
      <c r="J2469" s="33" t="s">
        <v>37</v>
      </c>
      <c r="K2469" t="s">
        <v>39</v>
      </c>
      <c r="L2469" s="33" t="s">
        <v>45</v>
      </c>
      <c r="M2469">
        <v>29</v>
      </c>
      <c r="N2469" s="33">
        <v>25</v>
      </c>
      <c r="O2469" s="49">
        <v>0.11</v>
      </c>
      <c r="P2469" s="56">
        <f t="shared" si="38"/>
        <v>79.75</v>
      </c>
      <c r="Q2469">
        <v>645.25</v>
      </c>
      <c r="R2469" s="58">
        <v>48</v>
      </c>
      <c r="S2469" s="31">
        <v>693.25</v>
      </c>
    </row>
    <row r="2470" spans="1:19" x14ac:dyDescent="0.35">
      <c r="A2470" s="52">
        <v>42250</v>
      </c>
      <c r="B2470" s="33" t="s">
        <v>4996</v>
      </c>
      <c r="C2470" t="s">
        <v>4997</v>
      </c>
      <c r="D2470" s="33" t="s">
        <v>25</v>
      </c>
      <c r="E2470" s="33" t="s">
        <v>85</v>
      </c>
      <c r="F2470" s="33" t="s">
        <v>27</v>
      </c>
      <c r="G2470" t="s">
        <v>7</v>
      </c>
      <c r="H2470" s="33" t="s">
        <v>31</v>
      </c>
      <c r="I2470" t="s">
        <v>43</v>
      </c>
      <c r="J2470" s="33" t="s">
        <v>36</v>
      </c>
      <c r="K2470" t="s">
        <v>42</v>
      </c>
      <c r="L2470" s="33" t="s">
        <v>43</v>
      </c>
      <c r="M2470">
        <v>278</v>
      </c>
      <c r="N2470" s="33">
        <v>15</v>
      </c>
      <c r="O2470" s="49">
        <v>0.1</v>
      </c>
      <c r="P2470" s="56">
        <f t="shared" si="38"/>
        <v>417</v>
      </c>
      <c r="Q2470">
        <v>3753</v>
      </c>
      <c r="R2470" s="58">
        <v>38</v>
      </c>
      <c r="S2470" s="31">
        <v>3791</v>
      </c>
    </row>
    <row r="2471" spans="1:19" x14ac:dyDescent="0.35">
      <c r="A2471" s="52">
        <v>43797</v>
      </c>
      <c r="B2471" s="33" t="s">
        <v>4998</v>
      </c>
      <c r="C2471" t="s">
        <v>4999</v>
      </c>
      <c r="D2471" s="33" t="s">
        <v>24</v>
      </c>
      <c r="E2471" s="33" t="s">
        <v>85</v>
      </c>
      <c r="F2471" s="33" t="s">
        <v>28</v>
      </c>
      <c r="G2471" t="s">
        <v>13</v>
      </c>
      <c r="H2471" s="33" t="s">
        <v>32</v>
      </c>
      <c r="I2471" t="s">
        <v>48</v>
      </c>
      <c r="J2471" s="33" t="s">
        <v>34</v>
      </c>
      <c r="K2471" t="s">
        <v>40</v>
      </c>
      <c r="L2471" s="33" t="s">
        <v>44</v>
      </c>
      <c r="M2471">
        <v>299</v>
      </c>
      <c r="N2471" s="33">
        <v>8</v>
      </c>
      <c r="O2471" s="49">
        <v>0.14000000000000001</v>
      </c>
      <c r="P2471" s="56">
        <f t="shared" si="38"/>
        <v>334.88000000000005</v>
      </c>
      <c r="Q2471">
        <v>2057.12</v>
      </c>
      <c r="R2471" s="58">
        <v>28</v>
      </c>
      <c r="S2471" s="31">
        <v>2085.12</v>
      </c>
    </row>
    <row r="2472" spans="1:19" x14ac:dyDescent="0.35">
      <c r="A2472" s="52">
        <v>42381</v>
      </c>
      <c r="B2472" s="33" t="s">
        <v>5000</v>
      </c>
      <c r="C2472" t="s">
        <v>5001</v>
      </c>
      <c r="D2472" s="33" t="s">
        <v>24</v>
      </c>
      <c r="E2472" s="33" t="s">
        <v>78</v>
      </c>
      <c r="F2472" s="33" t="s">
        <v>27</v>
      </c>
      <c r="G2472" t="s">
        <v>6</v>
      </c>
      <c r="H2472" s="33" t="s">
        <v>33</v>
      </c>
      <c r="I2472" t="s">
        <v>45</v>
      </c>
      <c r="J2472" s="33" t="s">
        <v>38</v>
      </c>
      <c r="K2472" t="s">
        <v>39</v>
      </c>
      <c r="L2472" s="33" t="s">
        <v>45</v>
      </c>
      <c r="M2472">
        <v>18</v>
      </c>
      <c r="N2472" s="33">
        <v>40</v>
      </c>
      <c r="O2472" s="49">
        <v>0.18</v>
      </c>
      <c r="P2472" s="56">
        <f t="shared" si="38"/>
        <v>129.6</v>
      </c>
      <c r="Q2472">
        <v>590.40000000000009</v>
      </c>
      <c r="R2472" s="58">
        <v>24</v>
      </c>
      <c r="S2472" s="31">
        <v>614.40000000000009</v>
      </c>
    </row>
    <row r="2473" spans="1:19" x14ac:dyDescent="0.35">
      <c r="A2473" s="52">
        <v>43460</v>
      </c>
      <c r="B2473" s="33" t="s">
        <v>5002</v>
      </c>
      <c r="C2473" t="s">
        <v>5003</v>
      </c>
      <c r="D2473" s="33" t="s">
        <v>24</v>
      </c>
      <c r="E2473" s="33" t="s">
        <v>73</v>
      </c>
      <c r="F2473" s="33" t="s">
        <v>27</v>
      </c>
      <c r="G2473" t="s">
        <v>7</v>
      </c>
      <c r="H2473" s="33" t="s">
        <v>30</v>
      </c>
      <c r="I2473" t="s">
        <v>45</v>
      </c>
      <c r="J2473" s="33" t="s">
        <v>34</v>
      </c>
      <c r="K2473" t="s">
        <v>41</v>
      </c>
      <c r="L2473" s="33" t="s">
        <v>44</v>
      </c>
      <c r="M2473">
        <v>216</v>
      </c>
      <c r="N2473" s="33">
        <v>10</v>
      </c>
      <c r="O2473" s="49">
        <v>0.15</v>
      </c>
      <c r="P2473" s="56">
        <f t="shared" si="38"/>
        <v>324</v>
      </c>
      <c r="Q2473">
        <v>1836</v>
      </c>
      <c r="R2473" s="58">
        <v>25</v>
      </c>
      <c r="S2473" s="31">
        <v>1861</v>
      </c>
    </row>
    <row r="2474" spans="1:19" x14ac:dyDescent="0.35">
      <c r="A2474" s="52">
        <v>44534</v>
      </c>
      <c r="B2474" s="33" t="s">
        <v>5004</v>
      </c>
      <c r="C2474" t="s">
        <v>5005</v>
      </c>
      <c r="D2474" s="33" t="s">
        <v>24</v>
      </c>
      <c r="E2474" s="33" t="s">
        <v>52</v>
      </c>
      <c r="F2474" s="33" t="s">
        <v>28</v>
      </c>
      <c r="G2474" t="s">
        <v>8</v>
      </c>
      <c r="H2474" s="33" t="s">
        <v>30</v>
      </c>
      <c r="I2474" t="s">
        <v>43</v>
      </c>
      <c r="J2474" s="33" t="s">
        <v>35</v>
      </c>
      <c r="K2474" t="s">
        <v>40</v>
      </c>
      <c r="L2474" s="33" t="s">
        <v>43</v>
      </c>
      <c r="M2474">
        <v>1139</v>
      </c>
      <c r="N2474" s="33">
        <v>6</v>
      </c>
      <c r="O2474" s="49">
        <v>0.19</v>
      </c>
      <c r="P2474" s="56">
        <f t="shared" si="38"/>
        <v>1298.46</v>
      </c>
      <c r="Q2474">
        <v>5535.54</v>
      </c>
      <c r="R2474" s="58">
        <v>38</v>
      </c>
      <c r="S2474" s="31">
        <v>5573.54</v>
      </c>
    </row>
    <row r="2475" spans="1:19" x14ac:dyDescent="0.35">
      <c r="A2475" s="52">
        <v>43773</v>
      </c>
      <c r="B2475" s="33" t="s">
        <v>5006</v>
      </c>
      <c r="C2475" t="s">
        <v>5007</v>
      </c>
      <c r="D2475" s="33" t="s">
        <v>24</v>
      </c>
      <c r="E2475" s="33" t="s">
        <v>55</v>
      </c>
      <c r="F2475" s="33" t="s">
        <v>27</v>
      </c>
      <c r="G2475" t="s">
        <v>8</v>
      </c>
      <c r="H2475" s="33" t="s">
        <v>30</v>
      </c>
      <c r="I2475" t="s">
        <v>48</v>
      </c>
      <c r="J2475" s="33" t="s">
        <v>36</v>
      </c>
      <c r="K2475" t="s">
        <v>39</v>
      </c>
      <c r="L2475" s="33" t="s">
        <v>45</v>
      </c>
      <c r="M2475">
        <v>479</v>
      </c>
      <c r="N2475" s="33">
        <v>15</v>
      </c>
      <c r="O2475" s="49">
        <v>0.12</v>
      </c>
      <c r="P2475" s="56">
        <f t="shared" si="38"/>
        <v>862.19999999999993</v>
      </c>
      <c r="Q2475">
        <v>6322.7999999999993</v>
      </c>
      <c r="R2475" s="58">
        <v>32</v>
      </c>
      <c r="S2475" s="31">
        <v>6354.7999999999993</v>
      </c>
    </row>
    <row r="2476" spans="1:19" x14ac:dyDescent="0.35">
      <c r="A2476" s="52">
        <v>43092</v>
      </c>
      <c r="B2476" s="33" t="s">
        <v>5008</v>
      </c>
      <c r="C2476" t="s">
        <v>5009</v>
      </c>
      <c r="D2476" s="33" t="s">
        <v>26</v>
      </c>
      <c r="E2476" s="33" t="s">
        <v>78</v>
      </c>
      <c r="F2476" s="33" t="s">
        <v>29</v>
      </c>
      <c r="G2476" t="s">
        <v>6</v>
      </c>
      <c r="H2476" s="33" t="s">
        <v>32</v>
      </c>
      <c r="I2476" t="s">
        <v>44</v>
      </c>
      <c r="J2476" s="33" t="s">
        <v>34</v>
      </c>
      <c r="K2476" t="s">
        <v>42</v>
      </c>
      <c r="L2476" s="33" t="s">
        <v>43</v>
      </c>
      <c r="M2476">
        <v>213</v>
      </c>
      <c r="N2476" s="33">
        <v>10</v>
      </c>
      <c r="O2476" s="49">
        <v>0.16</v>
      </c>
      <c r="P2476" s="56">
        <f t="shared" si="38"/>
        <v>340.8</v>
      </c>
      <c r="Q2476">
        <v>1789.2</v>
      </c>
      <c r="R2476" s="58">
        <v>28</v>
      </c>
      <c r="S2476" s="31">
        <v>1817.2</v>
      </c>
    </row>
    <row r="2477" spans="1:19" x14ac:dyDescent="0.35">
      <c r="A2477" s="52">
        <v>42643</v>
      </c>
      <c r="B2477" s="33" t="s">
        <v>5010</v>
      </c>
      <c r="C2477" t="s">
        <v>5011</v>
      </c>
      <c r="D2477" s="33" t="s">
        <v>26</v>
      </c>
      <c r="E2477" s="33" t="s">
        <v>106</v>
      </c>
      <c r="F2477" s="33" t="s">
        <v>28</v>
      </c>
      <c r="G2477" t="s">
        <v>8</v>
      </c>
      <c r="H2477" s="33" t="s">
        <v>32</v>
      </c>
      <c r="I2477" t="s">
        <v>45</v>
      </c>
      <c r="J2477" s="33" t="s">
        <v>38</v>
      </c>
      <c r="K2477" t="s">
        <v>42</v>
      </c>
      <c r="L2477" s="33" t="s">
        <v>43</v>
      </c>
      <c r="M2477">
        <v>17</v>
      </c>
      <c r="N2477" s="33">
        <v>32</v>
      </c>
      <c r="O2477" s="49">
        <v>0.09</v>
      </c>
      <c r="P2477" s="56">
        <f t="shared" si="38"/>
        <v>48.96</v>
      </c>
      <c r="Q2477">
        <v>495.04</v>
      </c>
      <c r="R2477" s="58">
        <v>41</v>
      </c>
      <c r="S2477" s="31">
        <v>536.04</v>
      </c>
    </row>
    <row r="2478" spans="1:19" x14ac:dyDescent="0.35">
      <c r="A2478" s="52">
        <v>43414</v>
      </c>
      <c r="B2478" s="33" t="s">
        <v>5012</v>
      </c>
      <c r="C2478" t="s">
        <v>5013</v>
      </c>
      <c r="D2478" s="33" t="s">
        <v>24</v>
      </c>
      <c r="E2478" s="33" t="s">
        <v>55</v>
      </c>
      <c r="F2478" s="33" t="s">
        <v>27</v>
      </c>
      <c r="G2478" t="s">
        <v>10</v>
      </c>
      <c r="H2478" s="33" t="s">
        <v>31</v>
      </c>
      <c r="I2478" t="s">
        <v>48</v>
      </c>
      <c r="J2478" s="33" t="s">
        <v>37</v>
      </c>
      <c r="K2478" t="s">
        <v>42</v>
      </c>
      <c r="L2478" s="33" t="s">
        <v>46</v>
      </c>
      <c r="M2478">
        <v>36</v>
      </c>
      <c r="N2478" s="33">
        <v>15</v>
      </c>
      <c r="O2478" s="49">
        <v>0.16</v>
      </c>
      <c r="P2478" s="56">
        <f t="shared" si="38"/>
        <v>86.399999999999991</v>
      </c>
      <c r="Q2478">
        <v>453.59999999999997</v>
      </c>
      <c r="R2478" s="58">
        <v>26</v>
      </c>
      <c r="S2478" s="31">
        <v>479.59999999999997</v>
      </c>
    </row>
    <row r="2479" spans="1:19" x14ac:dyDescent="0.35">
      <c r="A2479" s="52">
        <v>43515</v>
      </c>
      <c r="B2479" s="33" t="s">
        <v>5014</v>
      </c>
      <c r="C2479" t="s">
        <v>5015</v>
      </c>
      <c r="D2479" s="33" t="s">
        <v>24</v>
      </c>
      <c r="E2479" s="33" t="s">
        <v>115</v>
      </c>
      <c r="F2479" s="33" t="s">
        <v>29</v>
      </c>
      <c r="G2479" t="s">
        <v>7</v>
      </c>
      <c r="H2479" s="33" t="s">
        <v>32</v>
      </c>
      <c r="I2479" t="s">
        <v>43</v>
      </c>
      <c r="J2479" s="33" t="s">
        <v>36</v>
      </c>
      <c r="K2479" t="s">
        <v>42</v>
      </c>
      <c r="L2479" s="33" t="s">
        <v>46</v>
      </c>
      <c r="M2479">
        <v>275</v>
      </c>
      <c r="N2479" s="33">
        <v>12</v>
      </c>
      <c r="O2479" s="49">
        <v>0.14000000000000001</v>
      </c>
      <c r="P2479" s="56">
        <f t="shared" si="38"/>
        <v>462.00000000000006</v>
      </c>
      <c r="Q2479">
        <v>2838</v>
      </c>
      <c r="R2479" s="58">
        <v>26</v>
      </c>
      <c r="S2479" s="31">
        <v>2864</v>
      </c>
    </row>
    <row r="2480" spans="1:19" x14ac:dyDescent="0.35">
      <c r="A2480" s="52">
        <v>43023</v>
      </c>
      <c r="B2480" s="33" t="s">
        <v>5016</v>
      </c>
      <c r="C2480" t="s">
        <v>5017</v>
      </c>
      <c r="D2480" s="33" t="s">
        <v>26</v>
      </c>
      <c r="E2480" s="33" t="s">
        <v>68</v>
      </c>
      <c r="F2480" s="33" t="s">
        <v>27</v>
      </c>
      <c r="G2480" t="s">
        <v>6</v>
      </c>
      <c r="H2480" s="33" t="s">
        <v>31</v>
      </c>
      <c r="I2480" t="s">
        <v>46</v>
      </c>
      <c r="J2480" s="33" t="s">
        <v>36</v>
      </c>
      <c r="K2480" t="s">
        <v>39</v>
      </c>
      <c r="L2480" s="33" t="s">
        <v>46</v>
      </c>
      <c r="M2480">
        <v>360</v>
      </c>
      <c r="N2480" s="33">
        <v>15</v>
      </c>
      <c r="O2480" s="49">
        <v>0.14000000000000001</v>
      </c>
      <c r="P2480" s="56">
        <f t="shared" si="38"/>
        <v>756</v>
      </c>
      <c r="Q2480">
        <v>4644</v>
      </c>
      <c r="R2480" s="58">
        <v>39</v>
      </c>
      <c r="S2480" s="31">
        <v>4683</v>
      </c>
    </row>
    <row r="2481" spans="1:19" x14ac:dyDescent="0.35">
      <c r="A2481" s="52">
        <v>42315</v>
      </c>
      <c r="B2481" s="33" t="s">
        <v>5018</v>
      </c>
      <c r="C2481" t="s">
        <v>5019</v>
      </c>
      <c r="D2481" s="33" t="s">
        <v>24</v>
      </c>
      <c r="E2481" s="33" t="s">
        <v>73</v>
      </c>
      <c r="F2481" s="33" t="s">
        <v>27</v>
      </c>
      <c r="G2481" t="s">
        <v>12</v>
      </c>
      <c r="H2481" s="33" t="s">
        <v>30</v>
      </c>
      <c r="I2481" t="s">
        <v>46</v>
      </c>
      <c r="J2481" s="33" t="s">
        <v>37</v>
      </c>
      <c r="K2481" t="s">
        <v>41</v>
      </c>
      <c r="L2481" s="33" t="s">
        <v>46</v>
      </c>
      <c r="M2481">
        <v>39</v>
      </c>
      <c r="N2481" s="33">
        <v>25</v>
      </c>
      <c r="O2481" s="49">
        <v>0.19</v>
      </c>
      <c r="P2481" s="56">
        <f t="shared" si="38"/>
        <v>185.25</v>
      </c>
      <c r="Q2481">
        <v>789.75</v>
      </c>
      <c r="R2481" s="58">
        <v>26</v>
      </c>
      <c r="S2481" s="31">
        <v>815.75</v>
      </c>
    </row>
    <row r="2482" spans="1:19" x14ac:dyDescent="0.35">
      <c r="A2482" s="52">
        <v>44283</v>
      </c>
      <c r="B2482" s="33" t="s">
        <v>5020</v>
      </c>
      <c r="C2482" t="s">
        <v>5021</v>
      </c>
      <c r="D2482" s="33" t="s">
        <v>24</v>
      </c>
      <c r="E2482" s="33" t="s">
        <v>115</v>
      </c>
      <c r="F2482" s="33" t="s">
        <v>27</v>
      </c>
      <c r="G2482" t="s">
        <v>7</v>
      </c>
      <c r="H2482" s="33" t="s">
        <v>31</v>
      </c>
      <c r="I2482" t="s">
        <v>44</v>
      </c>
      <c r="J2482" s="33" t="s">
        <v>37</v>
      </c>
      <c r="K2482" t="s">
        <v>39</v>
      </c>
      <c r="L2482" s="33" t="s">
        <v>46</v>
      </c>
      <c r="M2482">
        <v>22</v>
      </c>
      <c r="N2482" s="33">
        <v>25</v>
      </c>
      <c r="O2482" s="49">
        <v>0.12</v>
      </c>
      <c r="P2482" s="56">
        <f t="shared" si="38"/>
        <v>66</v>
      </c>
      <c r="Q2482">
        <v>484</v>
      </c>
      <c r="R2482" s="58">
        <v>48</v>
      </c>
      <c r="S2482" s="31">
        <v>532</v>
      </c>
    </row>
    <row r="2483" spans="1:19" x14ac:dyDescent="0.35">
      <c r="A2483" s="52">
        <v>42586</v>
      </c>
      <c r="B2483" s="33" t="s">
        <v>5022</v>
      </c>
      <c r="C2483" t="s">
        <v>5023</v>
      </c>
      <c r="D2483" s="33" t="s">
        <v>24</v>
      </c>
      <c r="E2483" s="33" t="s">
        <v>58</v>
      </c>
      <c r="F2483" s="33" t="s">
        <v>28</v>
      </c>
      <c r="G2483" t="s">
        <v>7</v>
      </c>
      <c r="H2483" s="33" t="s">
        <v>33</v>
      </c>
      <c r="I2483" t="s">
        <v>47</v>
      </c>
      <c r="J2483" s="33" t="s">
        <v>36</v>
      </c>
      <c r="K2483" t="s">
        <v>42</v>
      </c>
      <c r="L2483" s="33" t="s">
        <v>46</v>
      </c>
      <c r="M2483">
        <v>279</v>
      </c>
      <c r="N2483" s="33">
        <v>12</v>
      </c>
      <c r="O2483" s="49">
        <v>0.17</v>
      </c>
      <c r="P2483" s="56">
        <f t="shared" si="38"/>
        <v>569.16</v>
      </c>
      <c r="Q2483">
        <v>2778.8399999999997</v>
      </c>
      <c r="R2483" s="58">
        <v>40</v>
      </c>
      <c r="S2483" s="31">
        <v>2818.8399999999997</v>
      </c>
    </row>
    <row r="2484" spans="1:19" x14ac:dyDescent="0.35">
      <c r="A2484" s="52">
        <v>43556</v>
      </c>
      <c r="B2484" s="33" t="s">
        <v>5024</v>
      </c>
      <c r="C2484" t="s">
        <v>5025</v>
      </c>
      <c r="D2484" s="33" t="s">
        <v>26</v>
      </c>
      <c r="E2484" s="33" t="s">
        <v>115</v>
      </c>
      <c r="F2484" s="33" t="s">
        <v>27</v>
      </c>
      <c r="G2484" t="s">
        <v>10</v>
      </c>
      <c r="H2484" s="33" t="s">
        <v>30</v>
      </c>
      <c r="I2484" t="s">
        <v>43</v>
      </c>
      <c r="J2484" s="33" t="s">
        <v>37</v>
      </c>
      <c r="K2484" t="s">
        <v>42</v>
      </c>
      <c r="L2484" s="33" t="s">
        <v>44</v>
      </c>
      <c r="M2484">
        <v>22</v>
      </c>
      <c r="N2484" s="33">
        <v>10</v>
      </c>
      <c r="O2484" s="49">
        <v>0.11</v>
      </c>
      <c r="P2484" s="56">
        <f t="shared" si="38"/>
        <v>24.200000000000003</v>
      </c>
      <c r="Q2484">
        <v>195.8</v>
      </c>
      <c r="R2484" s="58">
        <v>31</v>
      </c>
      <c r="S2484" s="31">
        <v>226.8</v>
      </c>
    </row>
    <row r="2485" spans="1:19" x14ac:dyDescent="0.35">
      <c r="A2485" s="52">
        <v>42374</v>
      </c>
      <c r="B2485" s="33" t="s">
        <v>5026</v>
      </c>
      <c r="C2485" t="s">
        <v>5027</v>
      </c>
      <c r="D2485" s="33" t="s">
        <v>24</v>
      </c>
      <c r="E2485" s="33" t="s">
        <v>63</v>
      </c>
      <c r="F2485" s="33" t="s">
        <v>28</v>
      </c>
      <c r="G2485" t="s">
        <v>9</v>
      </c>
      <c r="H2485" s="33" t="s">
        <v>30</v>
      </c>
      <c r="I2485" t="s">
        <v>43</v>
      </c>
      <c r="J2485" s="33" t="s">
        <v>35</v>
      </c>
      <c r="K2485" t="s">
        <v>40</v>
      </c>
      <c r="L2485" s="33" t="s">
        <v>45</v>
      </c>
      <c r="M2485">
        <v>797</v>
      </c>
      <c r="N2485" s="33">
        <v>4</v>
      </c>
      <c r="O2485" s="49">
        <v>0.09</v>
      </c>
      <c r="P2485" s="56">
        <f t="shared" si="38"/>
        <v>286.92</v>
      </c>
      <c r="Q2485">
        <v>2901.08</v>
      </c>
      <c r="R2485" s="58">
        <v>37</v>
      </c>
      <c r="S2485" s="31">
        <v>2938.08</v>
      </c>
    </row>
    <row r="2486" spans="1:19" x14ac:dyDescent="0.35">
      <c r="A2486" s="52">
        <v>43692</v>
      </c>
      <c r="B2486" s="33" t="s">
        <v>5028</v>
      </c>
      <c r="C2486" t="s">
        <v>5029</v>
      </c>
      <c r="D2486" s="33" t="s">
        <v>25</v>
      </c>
      <c r="E2486" s="33" t="s">
        <v>58</v>
      </c>
      <c r="F2486" s="33" t="s">
        <v>27</v>
      </c>
      <c r="G2486" t="s">
        <v>7</v>
      </c>
      <c r="H2486" s="33" t="s">
        <v>33</v>
      </c>
      <c r="I2486" t="s">
        <v>47</v>
      </c>
      <c r="J2486" s="33" t="s">
        <v>34</v>
      </c>
      <c r="K2486" t="s">
        <v>41</v>
      </c>
      <c r="L2486" s="33" t="s">
        <v>46</v>
      </c>
      <c r="M2486">
        <v>263</v>
      </c>
      <c r="N2486" s="33">
        <v>6</v>
      </c>
      <c r="O2486" s="49">
        <v>0.14000000000000001</v>
      </c>
      <c r="P2486" s="56">
        <f t="shared" si="38"/>
        <v>220.92000000000002</v>
      </c>
      <c r="Q2486">
        <v>1357.08</v>
      </c>
      <c r="R2486" s="58">
        <v>33</v>
      </c>
      <c r="S2486" s="31">
        <v>1390.08</v>
      </c>
    </row>
    <row r="2487" spans="1:19" x14ac:dyDescent="0.35">
      <c r="A2487" s="52">
        <v>42705</v>
      </c>
      <c r="B2487" s="33" t="s">
        <v>5030</v>
      </c>
      <c r="C2487" t="s">
        <v>5031</v>
      </c>
      <c r="D2487" s="33" t="s">
        <v>24</v>
      </c>
      <c r="E2487" s="33" t="s">
        <v>63</v>
      </c>
      <c r="F2487" s="33" t="s">
        <v>28</v>
      </c>
      <c r="G2487" t="s">
        <v>10</v>
      </c>
      <c r="H2487" s="33" t="s">
        <v>33</v>
      </c>
      <c r="I2487" t="s">
        <v>44</v>
      </c>
      <c r="J2487" s="33" t="s">
        <v>36</v>
      </c>
      <c r="K2487" t="s">
        <v>41</v>
      </c>
      <c r="L2487" s="33" t="s">
        <v>45</v>
      </c>
      <c r="M2487">
        <v>299</v>
      </c>
      <c r="N2487" s="33">
        <v>15</v>
      </c>
      <c r="O2487" s="49">
        <v>0.09</v>
      </c>
      <c r="P2487" s="56">
        <f t="shared" si="38"/>
        <v>403.65</v>
      </c>
      <c r="Q2487">
        <v>4081.35</v>
      </c>
      <c r="R2487" s="58">
        <v>30</v>
      </c>
      <c r="S2487" s="31">
        <v>4111.3500000000004</v>
      </c>
    </row>
    <row r="2488" spans="1:19" x14ac:dyDescent="0.35">
      <c r="A2488" s="52">
        <v>44162</v>
      </c>
      <c r="B2488" s="33" t="s">
        <v>5032</v>
      </c>
      <c r="C2488" t="s">
        <v>5033</v>
      </c>
      <c r="D2488" s="33" t="s">
        <v>24</v>
      </c>
      <c r="E2488" s="33" t="s">
        <v>52</v>
      </c>
      <c r="F2488" s="33" t="s">
        <v>29</v>
      </c>
      <c r="G2488" t="s">
        <v>6</v>
      </c>
      <c r="H2488" s="33" t="s">
        <v>33</v>
      </c>
      <c r="I2488" t="s">
        <v>44</v>
      </c>
      <c r="J2488" s="33" t="s">
        <v>37</v>
      </c>
      <c r="K2488" t="s">
        <v>41</v>
      </c>
      <c r="L2488" s="33" t="s">
        <v>44</v>
      </c>
      <c r="M2488">
        <v>23</v>
      </c>
      <c r="N2488" s="33">
        <v>25</v>
      </c>
      <c r="O2488" s="49">
        <v>0.1</v>
      </c>
      <c r="P2488" s="56">
        <f t="shared" si="38"/>
        <v>57.5</v>
      </c>
      <c r="Q2488">
        <v>517.5</v>
      </c>
      <c r="R2488" s="58">
        <v>46</v>
      </c>
      <c r="S2488" s="31">
        <v>563.5</v>
      </c>
    </row>
    <row r="2489" spans="1:19" x14ac:dyDescent="0.35">
      <c r="A2489" s="52">
        <v>42387</v>
      </c>
      <c r="B2489" s="33" t="s">
        <v>5034</v>
      </c>
      <c r="C2489" t="s">
        <v>5035</v>
      </c>
      <c r="D2489" s="33" t="s">
        <v>26</v>
      </c>
      <c r="E2489" s="33" t="s">
        <v>78</v>
      </c>
      <c r="F2489" s="33" t="s">
        <v>29</v>
      </c>
      <c r="G2489" t="s">
        <v>12</v>
      </c>
      <c r="H2489" s="33" t="s">
        <v>33</v>
      </c>
      <c r="I2489" t="s">
        <v>46</v>
      </c>
      <c r="J2489" s="33" t="s">
        <v>37</v>
      </c>
      <c r="K2489" t="s">
        <v>40</v>
      </c>
      <c r="L2489" s="33" t="s">
        <v>46</v>
      </c>
      <c r="M2489">
        <v>37</v>
      </c>
      <c r="N2489" s="33">
        <v>25</v>
      </c>
      <c r="O2489" s="49">
        <v>0.11</v>
      </c>
      <c r="P2489" s="56">
        <f t="shared" si="38"/>
        <v>101.75</v>
      </c>
      <c r="Q2489">
        <v>823.25</v>
      </c>
      <c r="R2489" s="58">
        <v>47</v>
      </c>
      <c r="S2489" s="31">
        <v>870.25</v>
      </c>
    </row>
    <row r="2490" spans="1:19" x14ac:dyDescent="0.35">
      <c r="A2490" s="52">
        <v>42955</v>
      </c>
      <c r="B2490" s="33" t="s">
        <v>5036</v>
      </c>
      <c r="C2490" t="s">
        <v>5037</v>
      </c>
      <c r="D2490" s="33" t="s">
        <v>24</v>
      </c>
      <c r="E2490" s="33" t="s">
        <v>68</v>
      </c>
      <c r="F2490" s="33" t="s">
        <v>28</v>
      </c>
      <c r="G2490" t="s">
        <v>6</v>
      </c>
      <c r="H2490" s="33" t="s">
        <v>33</v>
      </c>
      <c r="I2490" t="s">
        <v>43</v>
      </c>
      <c r="J2490" s="33" t="s">
        <v>38</v>
      </c>
      <c r="K2490" t="s">
        <v>40</v>
      </c>
      <c r="L2490" s="33" t="s">
        <v>43</v>
      </c>
      <c r="M2490">
        <v>18</v>
      </c>
      <c r="N2490" s="33">
        <v>24</v>
      </c>
      <c r="O2490" s="49">
        <v>0.12</v>
      </c>
      <c r="P2490" s="56">
        <f t="shared" si="38"/>
        <v>51.839999999999996</v>
      </c>
      <c r="Q2490">
        <v>380.16</v>
      </c>
      <c r="R2490" s="58">
        <v>23</v>
      </c>
      <c r="S2490" s="31">
        <v>403.16</v>
      </c>
    </row>
    <row r="2491" spans="1:19" x14ac:dyDescent="0.35">
      <c r="A2491" s="52">
        <v>42833</v>
      </c>
      <c r="B2491" s="33" t="s">
        <v>5038</v>
      </c>
      <c r="C2491" t="s">
        <v>5039</v>
      </c>
      <c r="D2491" s="33" t="s">
        <v>24</v>
      </c>
      <c r="E2491" s="33" t="s">
        <v>68</v>
      </c>
      <c r="F2491" s="33" t="s">
        <v>29</v>
      </c>
      <c r="G2491" t="s">
        <v>11</v>
      </c>
      <c r="H2491" s="33" t="s">
        <v>32</v>
      </c>
      <c r="I2491" t="s">
        <v>47</v>
      </c>
      <c r="J2491" s="33" t="s">
        <v>35</v>
      </c>
      <c r="K2491" t="s">
        <v>41</v>
      </c>
      <c r="L2491" s="33" t="s">
        <v>46</v>
      </c>
      <c r="M2491">
        <v>1147</v>
      </c>
      <c r="N2491" s="33">
        <v>8</v>
      </c>
      <c r="O2491" s="49">
        <v>0.15</v>
      </c>
      <c r="P2491" s="56">
        <f t="shared" si="38"/>
        <v>1376.3999999999999</v>
      </c>
      <c r="Q2491">
        <v>7799.5999999999995</v>
      </c>
      <c r="R2491" s="58">
        <v>43</v>
      </c>
      <c r="S2491" s="31">
        <v>7842.5999999999995</v>
      </c>
    </row>
    <row r="2492" spans="1:19" x14ac:dyDescent="0.35">
      <c r="A2492" s="52">
        <v>44103</v>
      </c>
      <c r="B2492" s="33" t="s">
        <v>5040</v>
      </c>
      <c r="C2492" t="s">
        <v>5041</v>
      </c>
      <c r="D2492" s="33" t="s">
        <v>26</v>
      </c>
      <c r="E2492" s="33" t="s">
        <v>115</v>
      </c>
      <c r="F2492" s="33" t="s">
        <v>27</v>
      </c>
      <c r="G2492" t="s">
        <v>13</v>
      </c>
      <c r="H2492" s="33" t="s">
        <v>31</v>
      </c>
      <c r="I2492" t="s">
        <v>47</v>
      </c>
      <c r="J2492" s="33" t="s">
        <v>37</v>
      </c>
      <c r="K2492" t="s">
        <v>41</v>
      </c>
      <c r="L2492" s="33" t="s">
        <v>44</v>
      </c>
      <c r="M2492">
        <v>28</v>
      </c>
      <c r="N2492" s="33">
        <v>20</v>
      </c>
      <c r="O2492" s="49">
        <v>0.14000000000000001</v>
      </c>
      <c r="P2492" s="56">
        <f t="shared" si="38"/>
        <v>78.400000000000006</v>
      </c>
      <c r="Q2492">
        <v>481.59999999999997</v>
      </c>
      <c r="R2492" s="58">
        <v>28</v>
      </c>
      <c r="S2492" s="31">
        <v>509.59999999999997</v>
      </c>
    </row>
    <row r="2493" spans="1:19" x14ac:dyDescent="0.35">
      <c r="A2493" s="52">
        <v>43161</v>
      </c>
      <c r="B2493" s="33" t="s">
        <v>5042</v>
      </c>
      <c r="C2493" t="s">
        <v>5043</v>
      </c>
      <c r="D2493" s="33" t="s">
        <v>26</v>
      </c>
      <c r="E2493" s="33" t="s">
        <v>58</v>
      </c>
      <c r="F2493" s="33" t="s">
        <v>28</v>
      </c>
      <c r="G2493" t="s">
        <v>10</v>
      </c>
      <c r="H2493" s="33" t="s">
        <v>33</v>
      </c>
      <c r="I2493" t="s">
        <v>47</v>
      </c>
      <c r="J2493" s="33" t="s">
        <v>37</v>
      </c>
      <c r="K2493" t="s">
        <v>41</v>
      </c>
      <c r="L2493" s="33" t="s">
        <v>45</v>
      </c>
      <c r="M2493">
        <v>63</v>
      </c>
      <c r="N2493" s="33">
        <v>10</v>
      </c>
      <c r="O2493" s="49">
        <v>0.18</v>
      </c>
      <c r="P2493" s="56">
        <f t="shared" si="38"/>
        <v>113.39999999999999</v>
      </c>
      <c r="Q2493">
        <v>516.6</v>
      </c>
      <c r="R2493" s="58">
        <v>21</v>
      </c>
      <c r="S2493" s="31">
        <v>537.6</v>
      </c>
    </row>
    <row r="2494" spans="1:19" x14ac:dyDescent="0.35">
      <c r="A2494" s="52">
        <v>43915</v>
      </c>
      <c r="B2494" s="33" t="s">
        <v>5044</v>
      </c>
      <c r="C2494" t="s">
        <v>5045</v>
      </c>
      <c r="D2494" s="33" t="s">
        <v>24</v>
      </c>
      <c r="E2494" s="33" t="s">
        <v>106</v>
      </c>
      <c r="F2494" s="33" t="s">
        <v>29</v>
      </c>
      <c r="G2494" t="s">
        <v>11</v>
      </c>
      <c r="H2494" s="33" t="s">
        <v>30</v>
      </c>
      <c r="I2494" t="s">
        <v>46</v>
      </c>
      <c r="J2494" s="33" t="s">
        <v>35</v>
      </c>
      <c r="K2494" t="s">
        <v>42</v>
      </c>
      <c r="L2494" s="33" t="s">
        <v>46</v>
      </c>
      <c r="M2494">
        <v>754</v>
      </c>
      <c r="N2494" s="33">
        <v>10</v>
      </c>
      <c r="O2494" s="49">
        <v>0.1</v>
      </c>
      <c r="P2494" s="56">
        <f t="shared" si="38"/>
        <v>754</v>
      </c>
      <c r="Q2494">
        <v>6786</v>
      </c>
      <c r="R2494" s="58">
        <v>22</v>
      </c>
      <c r="S2494" s="31">
        <v>6808</v>
      </c>
    </row>
    <row r="2495" spans="1:19" x14ac:dyDescent="0.35">
      <c r="A2495" s="52">
        <v>42550</v>
      </c>
      <c r="B2495" s="33" t="s">
        <v>5046</v>
      </c>
      <c r="C2495" t="s">
        <v>5047</v>
      </c>
      <c r="D2495" s="33" t="s">
        <v>26</v>
      </c>
      <c r="E2495" s="33" t="s">
        <v>73</v>
      </c>
      <c r="F2495" s="33" t="s">
        <v>27</v>
      </c>
      <c r="G2495" t="s">
        <v>11</v>
      </c>
      <c r="H2495" s="33" t="s">
        <v>30</v>
      </c>
      <c r="I2495" t="s">
        <v>44</v>
      </c>
      <c r="J2495" s="33" t="s">
        <v>35</v>
      </c>
      <c r="K2495" t="s">
        <v>39</v>
      </c>
      <c r="L2495" s="33" t="s">
        <v>45</v>
      </c>
      <c r="M2495">
        <v>897</v>
      </c>
      <c r="N2495" s="33">
        <v>10</v>
      </c>
      <c r="O2495" s="49">
        <v>0.16</v>
      </c>
      <c r="P2495" s="56">
        <f t="shared" si="38"/>
        <v>1435.2</v>
      </c>
      <c r="Q2495">
        <v>7534.8</v>
      </c>
      <c r="R2495" s="58">
        <v>28</v>
      </c>
      <c r="S2495" s="31">
        <v>7562.8</v>
      </c>
    </row>
    <row r="2496" spans="1:19" x14ac:dyDescent="0.35">
      <c r="A2496" s="52">
        <v>42587</v>
      </c>
      <c r="B2496" s="33" t="s">
        <v>5048</v>
      </c>
      <c r="C2496" t="s">
        <v>5049</v>
      </c>
      <c r="D2496" s="33" t="s">
        <v>25</v>
      </c>
      <c r="E2496" s="33" t="s">
        <v>73</v>
      </c>
      <c r="F2496" s="33" t="s">
        <v>29</v>
      </c>
      <c r="G2496" t="s">
        <v>11</v>
      </c>
      <c r="H2496" s="33" t="s">
        <v>30</v>
      </c>
      <c r="I2496" t="s">
        <v>48</v>
      </c>
      <c r="J2496" s="33" t="s">
        <v>37</v>
      </c>
      <c r="K2496" t="s">
        <v>40</v>
      </c>
      <c r="L2496" s="33" t="s">
        <v>44</v>
      </c>
      <c r="M2496">
        <v>38</v>
      </c>
      <c r="N2496" s="33">
        <v>20</v>
      </c>
      <c r="O2496" s="49">
        <v>0.08</v>
      </c>
      <c r="P2496" s="56">
        <f t="shared" si="38"/>
        <v>60.800000000000004</v>
      </c>
      <c r="Q2496">
        <v>699.2</v>
      </c>
      <c r="R2496" s="58">
        <v>46</v>
      </c>
      <c r="S2496" s="31">
        <v>745.2</v>
      </c>
    </row>
    <row r="2497" spans="1:19" x14ac:dyDescent="0.35">
      <c r="A2497" s="52">
        <v>44314</v>
      </c>
      <c r="B2497" s="33" t="s">
        <v>5050</v>
      </c>
      <c r="C2497" t="s">
        <v>5051</v>
      </c>
      <c r="D2497" s="33" t="s">
        <v>24</v>
      </c>
      <c r="E2497" s="33" t="s">
        <v>78</v>
      </c>
      <c r="F2497" s="33" t="s">
        <v>27</v>
      </c>
      <c r="G2497" t="s">
        <v>8</v>
      </c>
      <c r="H2497" s="33" t="s">
        <v>30</v>
      </c>
      <c r="I2497" t="s">
        <v>46</v>
      </c>
      <c r="J2497" s="33" t="s">
        <v>36</v>
      </c>
      <c r="K2497" t="s">
        <v>39</v>
      </c>
      <c r="L2497" s="33" t="s">
        <v>45</v>
      </c>
      <c r="M2497">
        <v>472</v>
      </c>
      <c r="N2497" s="33">
        <v>15</v>
      </c>
      <c r="O2497" s="49">
        <v>0.17</v>
      </c>
      <c r="P2497" s="56">
        <f t="shared" si="38"/>
        <v>1203.6000000000001</v>
      </c>
      <c r="Q2497">
        <v>5876.4</v>
      </c>
      <c r="R2497" s="58">
        <v>31</v>
      </c>
      <c r="S2497" s="31">
        <v>5907.4</v>
      </c>
    </row>
    <row r="2498" spans="1:19" x14ac:dyDescent="0.35">
      <c r="A2498" s="52">
        <v>42875</v>
      </c>
      <c r="B2498" s="33" t="s">
        <v>5052</v>
      </c>
      <c r="C2498" t="s">
        <v>5053</v>
      </c>
      <c r="D2498" s="33" t="s">
        <v>24</v>
      </c>
      <c r="E2498" s="33" t="s">
        <v>63</v>
      </c>
      <c r="F2498" s="33" t="s">
        <v>29</v>
      </c>
      <c r="G2498" t="s">
        <v>7</v>
      </c>
      <c r="H2498" s="33" t="s">
        <v>32</v>
      </c>
      <c r="I2498" t="s">
        <v>43</v>
      </c>
      <c r="J2498" s="33" t="s">
        <v>36</v>
      </c>
      <c r="K2498" t="s">
        <v>39</v>
      </c>
      <c r="L2498" s="33" t="s">
        <v>45</v>
      </c>
      <c r="M2498">
        <v>304</v>
      </c>
      <c r="N2498" s="33">
        <v>9</v>
      </c>
      <c r="O2498" s="49">
        <v>0.08</v>
      </c>
      <c r="P2498" s="56">
        <f t="shared" si="38"/>
        <v>218.88</v>
      </c>
      <c r="Q2498">
        <v>2517.1200000000003</v>
      </c>
      <c r="R2498" s="58">
        <v>38</v>
      </c>
      <c r="S2498" s="31">
        <v>2555.1200000000003</v>
      </c>
    </row>
    <row r="2499" spans="1:19" x14ac:dyDescent="0.35">
      <c r="A2499" s="52">
        <v>43054</v>
      </c>
      <c r="B2499" s="33" t="s">
        <v>5054</v>
      </c>
      <c r="C2499" t="s">
        <v>5055</v>
      </c>
      <c r="D2499" s="33" t="s">
        <v>24</v>
      </c>
      <c r="E2499" s="33" t="s">
        <v>106</v>
      </c>
      <c r="F2499" s="33" t="s">
        <v>27</v>
      </c>
      <c r="G2499" t="s">
        <v>11</v>
      </c>
      <c r="H2499" s="33" t="s">
        <v>33</v>
      </c>
      <c r="I2499" t="s">
        <v>43</v>
      </c>
      <c r="J2499" s="33" t="s">
        <v>34</v>
      </c>
      <c r="K2499" t="s">
        <v>39</v>
      </c>
      <c r="L2499" s="33" t="s">
        <v>45</v>
      </c>
      <c r="M2499">
        <v>254</v>
      </c>
      <c r="N2499" s="33">
        <v>8</v>
      </c>
      <c r="O2499" s="49">
        <v>0.1</v>
      </c>
      <c r="P2499" s="56">
        <f t="shared" ref="P2499:P2562" si="39">O2499*N2499*M2499</f>
        <v>203.20000000000002</v>
      </c>
      <c r="Q2499">
        <v>1828.8</v>
      </c>
      <c r="R2499" s="58">
        <v>35</v>
      </c>
      <c r="S2499" s="31">
        <v>1863.8</v>
      </c>
    </row>
    <row r="2500" spans="1:19" x14ac:dyDescent="0.35">
      <c r="A2500" s="52">
        <v>42800</v>
      </c>
      <c r="B2500" s="33" t="s">
        <v>5056</v>
      </c>
      <c r="C2500" t="s">
        <v>5057</v>
      </c>
      <c r="D2500" s="33" t="s">
        <v>26</v>
      </c>
      <c r="E2500" s="33" t="s">
        <v>106</v>
      </c>
      <c r="F2500" s="33" t="s">
        <v>28</v>
      </c>
      <c r="G2500" t="s">
        <v>13</v>
      </c>
      <c r="H2500" s="33" t="s">
        <v>30</v>
      </c>
      <c r="I2500" t="s">
        <v>46</v>
      </c>
      <c r="J2500" s="33" t="s">
        <v>35</v>
      </c>
      <c r="K2500" t="s">
        <v>42</v>
      </c>
      <c r="L2500" s="33" t="s">
        <v>43</v>
      </c>
      <c r="M2500">
        <v>1113</v>
      </c>
      <c r="N2500" s="33">
        <v>4</v>
      </c>
      <c r="O2500" s="49">
        <v>0.2</v>
      </c>
      <c r="P2500" s="56">
        <f t="shared" si="39"/>
        <v>890.40000000000009</v>
      </c>
      <c r="Q2500">
        <v>3561.6000000000004</v>
      </c>
      <c r="R2500" s="58">
        <v>27</v>
      </c>
      <c r="S2500" s="31">
        <v>3588.6000000000004</v>
      </c>
    </row>
    <row r="2501" spans="1:19" x14ac:dyDescent="0.35">
      <c r="A2501" s="52">
        <v>44120</v>
      </c>
      <c r="B2501" s="33" t="s">
        <v>5058</v>
      </c>
      <c r="C2501" t="s">
        <v>5059</v>
      </c>
      <c r="D2501" s="33" t="s">
        <v>25</v>
      </c>
      <c r="E2501" s="33" t="s">
        <v>85</v>
      </c>
      <c r="F2501" s="33" t="s">
        <v>27</v>
      </c>
      <c r="G2501" t="s">
        <v>11</v>
      </c>
      <c r="H2501" s="33" t="s">
        <v>32</v>
      </c>
      <c r="I2501" t="s">
        <v>43</v>
      </c>
      <c r="J2501" s="33" t="s">
        <v>37</v>
      </c>
      <c r="K2501" t="s">
        <v>41</v>
      </c>
      <c r="L2501" s="33" t="s">
        <v>45</v>
      </c>
      <c r="M2501">
        <v>70</v>
      </c>
      <c r="N2501" s="33">
        <v>10</v>
      </c>
      <c r="O2501" s="49">
        <v>0.11</v>
      </c>
      <c r="P2501" s="56">
        <f t="shared" si="39"/>
        <v>77</v>
      </c>
      <c r="Q2501">
        <v>623</v>
      </c>
      <c r="R2501" s="58">
        <v>21</v>
      </c>
      <c r="S2501" s="31">
        <v>644</v>
      </c>
    </row>
    <row r="2502" spans="1:19" x14ac:dyDescent="0.35">
      <c r="A2502" s="52">
        <v>42458</v>
      </c>
      <c r="B2502" s="33" t="s">
        <v>5060</v>
      </c>
      <c r="C2502" t="s">
        <v>5061</v>
      </c>
      <c r="D2502" s="33" t="s">
        <v>25</v>
      </c>
      <c r="E2502" s="33" t="s">
        <v>55</v>
      </c>
      <c r="F2502" s="33" t="s">
        <v>29</v>
      </c>
      <c r="G2502" t="s">
        <v>12</v>
      </c>
      <c r="H2502" s="33" t="s">
        <v>32</v>
      </c>
      <c r="I2502" t="s">
        <v>43</v>
      </c>
      <c r="J2502" s="33" t="s">
        <v>38</v>
      </c>
      <c r="K2502" t="s">
        <v>42</v>
      </c>
      <c r="L2502" s="33" t="s">
        <v>43</v>
      </c>
      <c r="M2502">
        <v>19</v>
      </c>
      <c r="N2502" s="33">
        <v>24</v>
      </c>
      <c r="O2502" s="49">
        <v>0.18</v>
      </c>
      <c r="P2502" s="56">
        <f t="shared" si="39"/>
        <v>82.080000000000013</v>
      </c>
      <c r="Q2502">
        <v>373.92</v>
      </c>
      <c r="R2502" s="58">
        <v>38</v>
      </c>
      <c r="S2502" s="31">
        <v>411.92</v>
      </c>
    </row>
    <row r="2503" spans="1:19" x14ac:dyDescent="0.35">
      <c r="A2503" s="52">
        <v>43033</v>
      </c>
      <c r="B2503" s="33" t="s">
        <v>5062</v>
      </c>
      <c r="C2503" t="s">
        <v>5063</v>
      </c>
      <c r="D2503" s="33" t="s">
        <v>25</v>
      </c>
      <c r="E2503" s="33" t="s">
        <v>78</v>
      </c>
      <c r="F2503" s="33" t="s">
        <v>28</v>
      </c>
      <c r="G2503" t="s">
        <v>10</v>
      </c>
      <c r="H2503" s="33" t="s">
        <v>32</v>
      </c>
      <c r="I2503" t="s">
        <v>45</v>
      </c>
      <c r="J2503" s="33" t="s">
        <v>34</v>
      </c>
      <c r="K2503" t="s">
        <v>39</v>
      </c>
      <c r="L2503" s="33" t="s">
        <v>43</v>
      </c>
      <c r="M2503">
        <v>294</v>
      </c>
      <c r="N2503" s="33">
        <v>6</v>
      </c>
      <c r="O2503" s="49">
        <v>0.08</v>
      </c>
      <c r="P2503" s="56">
        <f t="shared" si="39"/>
        <v>141.12</v>
      </c>
      <c r="Q2503">
        <v>1622.88</v>
      </c>
      <c r="R2503" s="58">
        <v>45</v>
      </c>
      <c r="S2503" s="31">
        <v>1667.88</v>
      </c>
    </row>
    <row r="2504" spans="1:19" x14ac:dyDescent="0.35">
      <c r="A2504" s="52">
        <v>43380</v>
      </c>
      <c r="B2504" s="33" t="s">
        <v>5064</v>
      </c>
      <c r="C2504" t="s">
        <v>5065</v>
      </c>
      <c r="D2504" s="33" t="s">
        <v>26</v>
      </c>
      <c r="E2504" s="33" t="s">
        <v>106</v>
      </c>
      <c r="F2504" s="33" t="s">
        <v>27</v>
      </c>
      <c r="G2504" t="s">
        <v>11</v>
      </c>
      <c r="H2504" s="33" t="s">
        <v>33</v>
      </c>
      <c r="I2504" t="s">
        <v>44</v>
      </c>
      <c r="J2504" s="33" t="s">
        <v>34</v>
      </c>
      <c r="K2504" t="s">
        <v>40</v>
      </c>
      <c r="L2504" s="33" t="s">
        <v>43</v>
      </c>
      <c r="M2504">
        <v>206</v>
      </c>
      <c r="N2504" s="33">
        <v>4</v>
      </c>
      <c r="O2504" s="49">
        <v>0.2</v>
      </c>
      <c r="P2504" s="56">
        <f t="shared" si="39"/>
        <v>164.8</v>
      </c>
      <c r="Q2504">
        <v>659.2</v>
      </c>
      <c r="R2504" s="58">
        <v>21</v>
      </c>
      <c r="S2504" s="31">
        <v>680.2</v>
      </c>
    </row>
    <row r="2505" spans="1:19" x14ac:dyDescent="0.35">
      <c r="A2505" s="52">
        <v>42487</v>
      </c>
      <c r="B2505" s="33" t="s">
        <v>5066</v>
      </c>
      <c r="C2505" t="s">
        <v>5067</v>
      </c>
      <c r="D2505" s="33" t="s">
        <v>26</v>
      </c>
      <c r="E2505" s="33" t="s">
        <v>52</v>
      </c>
      <c r="F2505" s="33" t="s">
        <v>27</v>
      </c>
      <c r="G2505" t="s">
        <v>13</v>
      </c>
      <c r="H2505" s="33" t="s">
        <v>31</v>
      </c>
      <c r="I2505" t="s">
        <v>44</v>
      </c>
      <c r="J2505" s="33" t="s">
        <v>38</v>
      </c>
      <c r="K2505" t="s">
        <v>40</v>
      </c>
      <c r="L2505" s="33" t="s">
        <v>45</v>
      </c>
      <c r="M2505">
        <v>13</v>
      </c>
      <c r="N2505" s="33">
        <v>32</v>
      </c>
      <c r="O2505" s="49">
        <v>0.11</v>
      </c>
      <c r="P2505" s="56">
        <f t="shared" si="39"/>
        <v>45.76</v>
      </c>
      <c r="Q2505">
        <v>370.24</v>
      </c>
      <c r="R2505" s="58">
        <v>50</v>
      </c>
      <c r="S2505" s="31">
        <v>420.24</v>
      </c>
    </row>
    <row r="2506" spans="1:19" x14ac:dyDescent="0.35">
      <c r="A2506" s="52">
        <v>44312</v>
      </c>
      <c r="B2506" s="33" t="s">
        <v>5068</v>
      </c>
      <c r="C2506" t="s">
        <v>5069</v>
      </c>
      <c r="D2506" s="33" t="s">
        <v>25</v>
      </c>
      <c r="E2506" s="33" t="s">
        <v>73</v>
      </c>
      <c r="F2506" s="33" t="s">
        <v>27</v>
      </c>
      <c r="G2506" t="s">
        <v>13</v>
      </c>
      <c r="H2506" s="33" t="s">
        <v>32</v>
      </c>
      <c r="I2506" t="s">
        <v>45</v>
      </c>
      <c r="J2506" s="33" t="s">
        <v>34</v>
      </c>
      <c r="K2506" t="s">
        <v>41</v>
      </c>
      <c r="L2506" s="33" t="s">
        <v>43</v>
      </c>
      <c r="M2506">
        <v>208</v>
      </c>
      <c r="N2506" s="33">
        <v>4</v>
      </c>
      <c r="O2506" s="49">
        <v>0.14000000000000001</v>
      </c>
      <c r="P2506" s="56">
        <f t="shared" si="39"/>
        <v>116.48000000000002</v>
      </c>
      <c r="Q2506">
        <v>715.52</v>
      </c>
      <c r="R2506" s="58">
        <v>41</v>
      </c>
      <c r="S2506" s="31">
        <v>756.52</v>
      </c>
    </row>
    <row r="2507" spans="1:19" x14ac:dyDescent="0.35">
      <c r="A2507" s="52">
        <v>42287</v>
      </c>
      <c r="B2507" s="33" t="s">
        <v>5070</v>
      </c>
      <c r="C2507" t="s">
        <v>5071</v>
      </c>
      <c r="D2507" s="33" t="s">
        <v>24</v>
      </c>
      <c r="E2507" s="33" t="s">
        <v>73</v>
      </c>
      <c r="F2507" s="33" t="s">
        <v>27</v>
      </c>
      <c r="G2507" t="s">
        <v>10</v>
      </c>
      <c r="H2507" s="33" t="s">
        <v>30</v>
      </c>
      <c r="I2507" t="s">
        <v>47</v>
      </c>
      <c r="J2507" s="33" t="s">
        <v>34</v>
      </c>
      <c r="K2507" t="s">
        <v>42</v>
      </c>
      <c r="L2507" s="33" t="s">
        <v>44</v>
      </c>
      <c r="M2507">
        <v>260</v>
      </c>
      <c r="N2507" s="33">
        <v>8</v>
      </c>
      <c r="O2507" s="49">
        <v>0.13</v>
      </c>
      <c r="P2507" s="56">
        <f t="shared" si="39"/>
        <v>270.40000000000003</v>
      </c>
      <c r="Q2507">
        <v>1809.6</v>
      </c>
      <c r="R2507" s="58">
        <v>48</v>
      </c>
      <c r="S2507" s="31">
        <v>1857.6</v>
      </c>
    </row>
    <row r="2508" spans="1:19" x14ac:dyDescent="0.35">
      <c r="A2508" s="52">
        <v>44012</v>
      </c>
      <c r="B2508" s="33" t="s">
        <v>5072</v>
      </c>
      <c r="C2508" t="s">
        <v>5073</v>
      </c>
      <c r="D2508" s="33" t="s">
        <v>24</v>
      </c>
      <c r="E2508" s="33" t="s">
        <v>58</v>
      </c>
      <c r="F2508" s="33" t="s">
        <v>27</v>
      </c>
      <c r="G2508" t="s">
        <v>9</v>
      </c>
      <c r="H2508" s="33" t="s">
        <v>31</v>
      </c>
      <c r="I2508" t="s">
        <v>45</v>
      </c>
      <c r="J2508" s="33" t="s">
        <v>37</v>
      </c>
      <c r="K2508" t="s">
        <v>42</v>
      </c>
      <c r="L2508" s="33" t="s">
        <v>45</v>
      </c>
      <c r="M2508">
        <v>87</v>
      </c>
      <c r="N2508" s="33">
        <v>15</v>
      </c>
      <c r="O2508" s="49">
        <v>0.09</v>
      </c>
      <c r="P2508" s="56">
        <f t="shared" si="39"/>
        <v>117.44999999999999</v>
      </c>
      <c r="Q2508">
        <v>1187.55</v>
      </c>
      <c r="R2508" s="58">
        <v>37</v>
      </c>
      <c r="S2508" s="31">
        <v>1224.55</v>
      </c>
    </row>
    <row r="2509" spans="1:19" x14ac:dyDescent="0.35">
      <c r="A2509" s="52">
        <v>42327</v>
      </c>
      <c r="B2509" s="33" t="s">
        <v>5074</v>
      </c>
      <c r="C2509" t="s">
        <v>5075</v>
      </c>
      <c r="D2509" s="33" t="s">
        <v>26</v>
      </c>
      <c r="E2509" s="33" t="s">
        <v>52</v>
      </c>
      <c r="F2509" s="33" t="s">
        <v>27</v>
      </c>
      <c r="G2509" t="s">
        <v>10</v>
      </c>
      <c r="H2509" s="33" t="s">
        <v>31</v>
      </c>
      <c r="I2509" t="s">
        <v>44</v>
      </c>
      <c r="J2509" s="33" t="s">
        <v>34</v>
      </c>
      <c r="K2509" t="s">
        <v>40</v>
      </c>
      <c r="L2509" s="33" t="s">
        <v>43</v>
      </c>
      <c r="M2509">
        <v>217</v>
      </c>
      <c r="N2509" s="33">
        <v>10</v>
      </c>
      <c r="O2509" s="49">
        <v>0.12</v>
      </c>
      <c r="P2509" s="56">
        <f t="shared" si="39"/>
        <v>260.39999999999998</v>
      </c>
      <c r="Q2509">
        <v>1909.6000000000001</v>
      </c>
      <c r="R2509" s="58">
        <v>40</v>
      </c>
      <c r="S2509" s="31">
        <v>1949.6000000000001</v>
      </c>
    </row>
    <row r="2510" spans="1:19" x14ac:dyDescent="0.35">
      <c r="A2510" s="52">
        <v>42876</v>
      </c>
      <c r="B2510" s="33" t="s">
        <v>5076</v>
      </c>
      <c r="C2510" t="s">
        <v>5077</v>
      </c>
      <c r="D2510" s="33" t="s">
        <v>26</v>
      </c>
      <c r="E2510" s="33" t="s">
        <v>63</v>
      </c>
      <c r="F2510" s="33" t="s">
        <v>29</v>
      </c>
      <c r="G2510" t="s">
        <v>6</v>
      </c>
      <c r="H2510" s="33" t="s">
        <v>32</v>
      </c>
      <c r="I2510" t="s">
        <v>46</v>
      </c>
      <c r="J2510" s="33" t="s">
        <v>38</v>
      </c>
      <c r="K2510" t="s">
        <v>42</v>
      </c>
      <c r="L2510" s="33" t="s">
        <v>45</v>
      </c>
      <c r="M2510">
        <v>11</v>
      </c>
      <c r="N2510" s="33">
        <v>16</v>
      </c>
      <c r="O2510" s="49">
        <v>0.1</v>
      </c>
      <c r="P2510" s="56">
        <f t="shared" si="39"/>
        <v>17.600000000000001</v>
      </c>
      <c r="Q2510">
        <v>158.4</v>
      </c>
      <c r="R2510" s="58">
        <v>26</v>
      </c>
      <c r="S2510" s="31">
        <v>184.4</v>
      </c>
    </row>
    <row r="2511" spans="1:19" x14ac:dyDescent="0.35">
      <c r="A2511" s="52">
        <v>43673</v>
      </c>
      <c r="B2511" s="33" t="s">
        <v>5078</v>
      </c>
      <c r="C2511" t="s">
        <v>5079</v>
      </c>
      <c r="D2511" s="33" t="s">
        <v>24</v>
      </c>
      <c r="E2511" s="33" t="s">
        <v>115</v>
      </c>
      <c r="F2511" s="33" t="s">
        <v>29</v>
      </c>
      <c r="G2511" t="s">
        <v>9</v>
      </c>
      <c r="H2511" s="33" t="s">
        <v>33</v>
      </c>
      <c r="I2511" t="s">
        <v>43</v>
      </c>
      <c r="J2511" s="33" t="s">
        <v>37</v>
      </c>
      <c r="K2511" t="s">
        <v>40</v>
      </c>
      <c r="L2511" s="33" t="s">
        <v>45</v>
      </c>
      <c r="M2511">
        <v>47</v>
      </c>
      <c r="N2511" s="33">
        <v>20</v>
      </c>
      <c r="O2511" s="49">
        <v>0.08</v>
      </c>
      <c r="P2511" s="56">
        <f t="shared" si="39"/>
        <v>75.2</v>
      </c>
      <c r="Q2511">
        <v>864.80000000000007</v>
      </c>
      <c r="R2511" s="58">
        <v>42</v>
      </c>
      <c r="S2511" s="31">
        <v>906.80000000000007</v>
      </c>
    </row>
    <row r="2512" spans="1:19" x14ac:dyDescent="0.35">
      <c r="A2512" s="52">
        <v>44499</v>
      </c>
      <c r="B2512" s="33" t="s">
        <v>5080</v>
      </c>
      <c r="C2512" t="s">
        <v>5081</v>
      </c>
      <c r="D2512" s="33" t="s">
        <v>24</v>
      </c>
      <c r="E2512" s="33" t="s">
        <v>85</v>
      </c>
      <c r="F2512" s="33" t="s">
        <v>29</v>
      </c>
      <c r="G2512" t="s">
        <v>10</v>
      </c>
      <c r="H2512" s="33" t="s">
        <v>30</v>
      </c>
      <c r="I2512" t="s">
        <v>46</v>
      </c>
      <c r="J2512" s="33" t="s">
        <v>37</v>
      </c>
      <c r="K2512" t="s">
        <v>41</v>
      </c>
      <c r="L2512" s="33" t="s">
        <v>43</v>
      </c>
      <c r="M2512">
        <v>54</v>
      </c>
      <c r="N2512" s="33">
        <v>10</v>
      </c>
      <c r="O2512" s="49">
        <v>0.14000000000000001</v>
      </c>
      <c r="P2512" s="56">
        <f t="shared" si="39"/>
        <v>75.600000000000009</v>
      </c>
      <c r="Q2512">
        <v>464.4</v>
      </c>
      <c r="R2512" s="58">
        <v>27</v>
      </c>
      <c r="S2512" s="31">
        <v>491.4</v>
      </c>
    </row>
    <row r="2513" spans="1:19" x14ac:dyDescent="0.35">
      <c r="A2513" s="52">
        <v>42592</v>
      </c>
      <c r="B2513" s="33" t="s">
        <v>5082</v>
      </c>
      <c r="C2513" t="s">
        <v>5083</v>
      </c>
      <c r="D2513" s="33" t="s">
        <v>24</v>
      </c>
      <c r="E2513" s="33" t="s">
        <v>85</v>
      </c>
      <c r="F2513" s="33" t="s">
        <v>27</v>
      </c>
      <c r="G2513" t="s">
        <v>8</v>
      </c>
      <c r="H2513" s="33" t="s">
        <v>32</v>
      </c>
      <c r="I2513" t="s">
        <v>45</v>
      </c>
      <c r="J2513" s="33" t="s">
        <v>34</v>
      </c>
      <c r="K2513" t="s">
        <v>39</v>
      </c>
      <c r="L2513" s="33" t="s">
        <v>44</v>
      </c>
      <c r="M2513">
        <v>286</v>
      </c>
      <c r="N2513" s="33">
        <v>10</v>
      </c>
      <c r="O2513" s="49">
        <v>0.08</v>
      </c>
      <c r="P2513" s="56">
        <f t="shared" si="39"/>
        <v>228.8</v>
      </c>
      <c r="Q2513">
        <v>2631.2000000000003</v>
      </c>
      <c r="R2513" s="58">
        <v>26</v>
      </c>
      <c r="S2513" s="31">
        <v>2657.2000000000003</v>
      </c>
    </row>
    <row r="2514" spans="1:19" x14ac:dyDescent="0.35">
      <c r="A2514" s="52">
        <v>44137</v>
      </c>
      <c r="B2514" s="33" t="s">
        <v>5084</v>
      </c>
      <c r="C2514" t="s">
        <v>5085</v>
      </c>
      <c r="D2514" s="33" t="s">
        <v>24</v>
      </c>
      <c r="E2514" s="33" t="s">
        <v>55</v>
      </c>
      <c r="F2514" s="33" t="s">
        <v>27</v>
      </c>
      <c r="G2514" t="s">
        <v>6</v>
      </c>
      <c r="H2514" s="33" t="s">
        <v>30</v>
      </c>
      <c r="I2514" t="s">
        <v>47</v>
      </c>
      <c r="J2514" s="33" t="s">
        <v>35</v>
      </c>
      <c r="K2514" t="s">
        <v>41</v>
      </c>
      <c r="L2514" s="33" t="s">
        <v>44</v>
      </c>
      <c r="M2514">
        <v>1052</v>
      </c>
      <c r="N2514" s="33">
        <v>10</v>
      </c>
      <c r="O2514" s="49">
        <v>0.2</v>
      </c>
      <c r="P2514" s="56">
        <f t="shared" si="39"/>
        <v>2104</v>
      </c>
      <c r="Q2514">
        <v>8416</v>
      </c>
      <c r="R2514" s="58">
        <v>23</v>
      </c>
      <c r="S2514" s="31">
        <v>8439</v>
      </c>
    </row>
    <row r="2515" spans="1:19" x14ac:dyDescent="0.35">
      <c r="A2515" s="52">
        <v>43711</v>
      </c>
      <c r="B2515" s="33" t="s">
        <v>5086</v>
      </c>
      <c r="C2515" t="s">
        <v>5087</v>
      </c>
      <c r="D2515" s="33" t="s">
        <v>25</v>
      </c>
      <c r="E2515" s="33" t="s">
        <v>106</v>
      </c>
      <c r="F2515" s="33" t="s">
        <v>29</v>
      </c>
      <c r="G2515" t="s">
        <v>11</v>
      </c>
      <c r="H2515" s="33" t="s">
        <v>32</v>
      </c>
      <c r="I2515" t="s">
        <v>48</v>
      </c>
      <c r="J2515" s="33" t="s">
        <v>36</v>
      </c>
      <c r="K2515" t="s">
        <v>40</v>
      </c>
      <c r="L2515" s="33" t="s">
        <v>45</v>
      </c>
      <c r="M2515">
        <v>310</v>
      </c>
      <c r="N2515" s="33">
        <v>9</v>
      </c>
      <c r="O2515" s="49">
        <v>0.15</v>
      </c>
      <c r="P2515" s="56">
        <f t="shared" si="39"/>
        <v>418.49999999999994</v>
      </c>
      <c r="Q2515">
        <v>2371.5</v>
      </c>
      <c r="R2515" s="58">
        <v>29</v>
      </c>
      <c r="S2515" s="31">
        <v>2400.5</v>
      </c>
    </row>
    <row r="2516" spans="1:19" x14ac:dyDescent="0.35">
      <c r="A2516" s="52">
        <v>43679</v>
      </c>
      <c r="B2516" s="33" t="s">
        <v>5088</v>
      </c>
      <c r="C2516" t="s">
        <v>5089</v>
      </c>
      <c r="D2516" s="33" t="s">
        <v>25</v>
      </c>
      <c r="E2516" s="33" t="s">
        <v>106</v>
      </c>
      <c r="F2516" s="33" t="s">
        <v>28</v>
      </c>
      <c r="G2516" t="s">
        <v>11</v>
      </c>
      <c r="H2516" s="33" t="s">
        <v>31</v>
      </c>
      <c r="I2516" t="s">
        <v>44</v>
      </c>
      <c r="J2516" s="33" t="s">
        <v>35</v>
      </c>
      <c r="K2516" t="s">
        <v>40</v>
      </c>
      <c r="L2516" s="33" t="s">
        <v>44</v>
      </c>
      <c r="M2516">
        <v>1168</v>
      </c>
      <c r="N2516" s="33">
        <v>4</v>
      </c>
      <c r="O2516" s="49">
        <v>0.17</v>
      </c>
      <c r="P2516" s="56">
        <f t="shared" si="39"/>
        <v>794.24</v>
      </c>
      <c r="Q2516">
        <v>3877.7599999999998</v>
      </c>
      <c r="R2516" s="58">
        <v>31</v>
      </c>
      <c r="S2516" s="31">
        <v>3908.7599999999998</v>
      </c>
    </row>
    <row r="2517" spans="1:19" x14ac:dyDescent="0.35">
      <c r="A2517" s="52">
        <v>42603</v>
      </c>
      <c r="B2517" s="33" t="s">
        <v>5090</v>
      </c>
      <c r="C2517" t="s">
        <v>5091</v>
      </c>
      <c r="D2517" s="33" t="s">
        <v>24</v>
      </c>
      <c r="E2517" s="33" t="s">
        <v>115</v>
      </c>
      <c r="F2517" s="33" t="s">
        <v>27</v>
      </c>
      <c r="G2517" t="s">
        <v>11</v>
      </c>
      <c r="H2517" s="33" t="s">
        <v>30</v>
      </c>
      <c r="I2517" t="s">
        <v>47</v>
      </c>
      <c r="J2517" s="33" t="s">
        <v>34</v>
      </c>
      <c r="K2517" t="s">
        <v>40</v>
      </c>
      <c r="L2517" s="33" t="s">
        <v>44</v>
      </c>
      <c r="M2517">
        <v>276</v>
      </c>
      <c r="N2517" s="33">
        <v>10</v>
      </c>
      <c r="O2517" s="49">
        <v>0.2</v>
      </c>
      <c r="P2517" s="56">
        <f t="shared" si="39"/>
        <v>552</v>
      </c>
      <c r="Q2517">
        <v>2208</v>
      </c>
      <c r="R2517" s="58">
        <v>46</v>
      </c>
      <c r="S2517" s="31">
        <v>2254</v>
      </c>
    </row>
    <row r="2518" spans="1:19" x14ac:dyDescent="0.35">
      <c r="A2518" s="52">
        <v>44500</v>
      </c>
      <c r="B2518" s="33" t="s">
        <v>5092</v>
      </c>
      <c r="C2518" t="s">
        <v>5093</v>
      </c>
      <c r="D2518" s="33" t="s">
        <v>25</v>
      </c>
      <c r="E2518" s="33" t="s">
        <v>58</v>
      </c>
      <c r="F2518" s="33" t="s">
        <v>29</v>
      </c>
      <c r="G2518" t="s">
        <v>9</v>
      </c>
      <c r="H2518" s="33" t="s">
        <v>31</v>
      </c>
      <c r="I2518" t="s">
        <v>48</v>
      </c>
      <c r="J2518" s="33" t="s">
        <v>35</v>
      </c>
      <c r="K2518" t="s">
        <v>39</v>
      </c>
      <c r="L2518" s="33" t="s">
        <v>43</v>
      </c>
      <c r="M2518">
        <v>1116</v>
      </c>
      <c r="N2518" s="33">
        <v>8</v>
      </c>
      <c r="O2518" s="49">
        <v>0.12</v>
      </c>
      <c r="P2518" s="56">
        <f t="shared" si="39"/>
        <v>1071.3599999999999</v>
      </c>
      <c r="Q2518">
        <v>7856.64</v>
      </c>
      <c r="R2518" s="58">
        <v>36</v>
      </c>
      <c r="S2518" s="31">
        <v>7892.64</v>
      </c>
    </row>
    <row r="2519" spans="1:19" x14ac:dyDescent="0.35">
      <c r="A2519" s="52">
        <v>42206</v>
      </c>
      <c r="B2519" s="33" t="s">
        <v>5094</v>
      </c>
      <c r="C2519" t="s">
        <v>5095</v>
      </c>
      <c r="D2519" s="33" t="s">
        <v>26</v>
      </c>
      <c r="E2519" s="33" t="s">
        <v>55</v>
      </c>
      <c r="F2519" s="33" t="s">
        <v>28</v>
      </c>
      <c r="G2519" t="s">
        <v>9</v>
      </c>
      <c r="H2519" s="33" t="s">
        <v>32</v>
      </c>
      <c r="I2519" t="s">
        <v>48</v>
      </c>
      <c r="J2519" s="33" t="s">
        <v>34</v>
      </c>
      <c r="K2519" t="s">
        <v>39</v>
      </c>
      <c r="L2519" s="33" t="s">
        <v>46</v>
      </c>
      <c r="M2519">
        <v>203</v>
      </c>
      <c r="N2519" s="33">
        <v>6</v>
      </c>
      <c r="O2519" s="49">
        <v>0.1</v>
      </c>
      <c r="P2519" s="56">
        <f t="shared" si="39"/>
        <v>121.80000000000001</v>
      </c>
      <c r="Q2519">
        <v>1096.2</v>
      </c>
      <c r="R2519" s="58">
        <v>33</v>
      </c>
      <c r="S2519" s="31">
        <v>1129.2</v>
      </c>
    </row>
    <row r="2520" spans="1:19" x14ac:dyDescent="0.35">
      <c r="A2520" s="52">
        <v>44300</v>
      </c>
      <c r="B2520" s="33" t="s">
        <v>5096</v>
      </c>
      <c r="C2520" t="s">
        <v>5097</v>
      </c>
      <c r="D2520" s="33" t="s">
        <v>25</v>
      </c>
      <c r="E2520" s="33" t="s">
        <v>58</v>
      </c>
      <c r="F2520" s="33" t="s">
        <v>29</v>
      </c>
      <c r="G2520" t="s">
        <v>7</v>
      </c>
      <c r="H2520" s="33" t="s">
        <v>31</v>
      </c>
      <c r="I2520" t="s">
        <v>47</v>
      </c>
      <c r="J2520" s="33" t="s">
        <v>37</v>
      </c>
      <c r="K2520" t="s">
        <v>39</v>
      </c>
      <c r="L2520" s="33" t="s">
        <v>44</v>
      </c>
      <c r="M2520">
        <v>71</v>
      </c>
      <c r="N2520" s="33">
        <v>25</v>
      </c>
      <c r="O2520" s="49">
        <v>0.15</v>
      </c>
      <c r="P2520" s="56">
        <f t="shared" si="39"/>
        <v>266.25</v>
      </c>
      <c r="Q2520">
        <v>1508.75</v>
      </c>
      <c r="R2520" s="58">
        <v>26</v>
      </c>
      <c r="S2520" s="31">
        <v>1534.75</v>
      </c>
    </row>
    <row r="2521" spans="1:19" x14ac:dyDescent="0.35">
      <c r="A2521" s="52">
        <v>44457</v>
      </c>
      <c r="B2521" s="33" t="s">
        <v>5098</v>
      </c>
      <c r="C2521" t="s">
        <v>5099</v>
      </c>
      <c r="D2521" s="33" t="s">
        <v>24</v>
      </c>
      <c r="E2521" s="33" t="s">
        <v>68</v>
      </c>
      <c r="F2521" s="33" t="s">
        <v>29</v>
      </c>
      <c r="G2521" t="s">
        <v>13</v>
      </c>
      <c r="H2521" s="33" t="s">
        <v>33</v>
      </c>
      <c r="I2521" t="s">
        <v>48</v>
      </c>
      <c r="J2521" s="33" t="s">
        <v>37</v>
      </c>
      <c r="K2521" t="s">
        <v>42</v>
      </c>
      <c r="L2521" s="33" t="s">
        <v>45</v>
      </c>
      <c r="M2521">
        <v>72</v>
      </c>
      <c r="N2521" s="33">
        <v>10</v>
      </c>
      <c r="O2521" s="49">
        <v>0.09</v>
      </c>
      <c r="P2521" s="56">
        <f t="shared" si="39"/>
        <v>64.8</v>
      </c>
      <c r="Q2521">
        <v>655.19999999999993</v>
      </c>
      <c r="R2521" s="58">
        <v>33</v>
      </c>
      <c r="S2521" s="31">
        <v>688.19999999999993</v>
      </c>
    </row>
    <row r="2522" spans="1:19" x14ac:dyDescent="0.35">
      <c r="A2522" s="52">
        <v>43310</v>
      </c>
      <c r="B2522" s="33" t="s">
        <v>5100</v>
      </c>
      <c r="C2522" t="s">
        <v>5101</v>
      </c>
      <c r="D2522" s="33" t="s">
        <v>24</v>
      </c>
      <c r="E2522" s="33" t="s">
        <v>63</v>
      </c>
      <c r="F2522" s="33" t="s">
        <v>27</v>
      </c>
      <c r="G2522" t="s">
        <v>11</v>
      </c>
      <c r="H2522" s="33" t="s">
        <v>33</v>
      </c>
      <c r="I2522" t="s">
        <v>43</v>
      </c>
      <c r="J2522" s="33" t="s">
        <v>35</v>
      </c>
      <c r="K2522" t="s">
        <v>42</v>
      </c>
      <c r="L2522" s="33" t="s">
        <v>44</v>
      </c>
      <c r="M2522">
        <v>1161</v>
      </c>
      <c r="N2522" s="33">
        <v>8</v>
      </c>
      <c r="O2522" s="49">
        <v>0.18</v>
      </c>
      <c r="P2522" s="56">
        <f t="shared" si="39"/>
        <v>1671.84</v>
      </c>
      <c r="Q2522">
        <v>7616.1600000000008</v>
      </c>
      <c r="R2522" s="58">
        <v>35</v>
      </c>
      <c r="S2522" s="31">
        <v>7651.1600000000008</v>
      </c>
    </row>
    <row r="2523" spans="1:19" x14ac:dyDescent="0.35">
      <c r="A2523" s="52">
        <v>42736</v>
      </c>
      <c r="B2523" s="33" t="s">
        <v>5102</v>
      </c>
      <c r="C2523" t="s">
        <v>5103</v>
      </c>
      <c r="D2523" s="33" t="s">
        <v>24</v>
      </c>
      <c r="E2523" s="33" t="s">
        <v>63</v>
      </c>
      <c r="F2523" s="33" t="s">
        <v>27</v>
      </c>
      <c r="G2523" t="s">
        <v>6</v>
      </c>
      <c r="H2523" s="33" t="s">
        <v>31</v>
      </c>
      <c r="I2523" t="s">
        <v>43</v>
      </c>
      <c r="J2523" s="33" t="s">
        <v>37</v>
      </c>
      <c r="K2523" t="s">
        <v>41</v>
      </c>
      <c r="L2523" s="33" t="s">
        <v>43</v>
      </c>
      <c r="M2523">
        <v>72</v>
      </c>
      <c r="N2523" s="33">
        <v>25</v>
      </c>
      <c r="O2523" s="49">
        <v>0.11</v>
      </c>
      <c r="P2523" s="56">
        <f t="shared" si="39"/>
        <v>198</v>
      </c>
      <c r="Q2523">
        <v>1602</v>
      </c>
      <c r="R2523" s="58">
        <v>42</v>
      </c>
      <c r="S2523" s="31">
        <v>1644</v>
      </c>
    </row>
    <row r="2524" spans="1:19" x14ac:dyDescent="0.35">
      <c r="A2524" s="52">
        <v>43519</v>
      </c>
      <c r="B2524" s="33" t="s">
        <v>5104</v>
      </c>
      <c r="C2524" t="s">
        <v>5105</v>
      </c>
      <c r="D2524" s="33" t="s">
        <v>24</v>
      </c>
      <c r="E2524" s="33" t="s">
        <v>52</v>
      </c>
      <c r="F2524" s="33" t="s">
        <v>29</v>
      </c>
      <c r="G2524" t="s">
        <v>8</v>
      </c>
      <c r="H2524" s="33" t="s">
        <v>32</v>
      </c>
      <c r="I2524" t="s">
        <v>44</v>
      </c>
      <c r="J2524" s="33" t="s">
        <v>35</v>
      </c>
      <c r="K2524" t="s">
        <v>40</v>
      </c>
      <c r="L2524" s="33" t="s">
        <v>44</v>
      </c>
      <c r="M2524">
        <v>1072</v>
      </c>
      <c r="N2524" s="33">
        <v>6</v>
      </c>
      <c r="O2524" s="49">
        <v>0.13</v>
      </c>
      <c r="P2524" s="56">
        <f t="shared" si="39"/>
        <v>836.16000000000008</v>
      </c>
      <c r="Q2524">
        <v>5595.84</v>
      </c>
      <c r="R2524" s="58">
        <v>47</v>
      </c>
      <c r="S2524" s="31">
        <v>5642.84</v>
      </c>
    </row>
    <row r="2525" spans="1:19" x14ac:dyDescent="0.35">
      <c r="A2525" s="52">
        <v>43299</v>
      </c>
      <c r="B2525" s="33" t="s">
        <v>5106</v>
      </c>
      <c r="C2525" t="s">
        <v>5107</v>
      </c>
      <c r="D2525" s="33" t="s">
        <v>26</v>
      </c>
      <c r="E2525" s="33" t="s">
        <v>52</v>
      </c>
      <c r="F2525" s="33" t="s">
        <v>28</v>
      </c>
      <c r="G2525" t="s">
        <v>6</v>
      </c>
      <c r="H2525" s="33" t="s">
        <v>32</v>
      </c>
      <c r="I2525" t="s">
        <v>43</v>
      </c>
      <c r="J2525" s="33" t="s">
        <v>34</v>
      </c>
      <c r="K2525" t="s">
        <v>42</v>
      </c>
      <c r="L2525" s="33" t="s">
        <v>44</v>
      </c>
      <c r="M2525">
        <v>257</v>
      </c>
      <c r="N2525" s="33">
        <v>10</v>
      </c>
      <c r="O2525" s="49">
        <v>0.12</v>
      </c>
      <c r="P2525" s="56">
        <f t="shared" si="39"/>
        <v>308.39999999999998</v>
      </c>
      <c r="Q2525">
        <v>2261.6000000000004</v>
      </c>
      <c r="R2525" s="58">
        <v>45</v>
      </c>
      <c r="S2525" s="31">
        <v>2306.6000000000004</v>
      </c>
    </row>
    <row r="2526" spans="1:19" x14ac:dyDescent="0.35">
      <c r="A2526" s="52">
        <v>43461</v>
      </c>
      <c r="B2526" s="33" t="s">
        <v>5108</v>
      </c>
      <c r="C2526" t="s">
        <v>5109</v>
      </c>
      <c r="D2526" s="33" t="s">
        <v>24</v>
      </c>
      <c r="E2526" s="33" t="s">
        <v>106</v>
      </c>
      <c r="F2526" s="33" t="s">
        <v>28</v>
      </c>
      <c r="G2526" t="s">
        <v>12</v>
      </c>
      <c r="H2526" s="33" t="s">
        <v>30</v>
      </c>
      <c r="I2526" t="s">
        <v>45</v>
      </c>
      <c r="J2526" s="33" t="s">
        <v>35</v>
      </c>
      <c r="K2526" t="s">
        <v>39</v>
      </c>
      <c r="L2526" s="33" t="s">
        <v>43</v>
      </c>
      <c r="M2526">
        <v>975</v>
      </c>
      <c r="N2526" s="33">
        <v>6</v>
      </c>
      <c r="O2526" s="49">
        <v>0.15</v>
      </c>
      <c r="P2526" s="56">
        <f t="shared" si="39"/>
        <v>877.49999999999989</v>
      </c>
      <c r="Q2526">
        <v>4972.5</v>
      </c>
      <c r="R2526" s="58">
        <v>48</v>
      </c>
      <c r="S2526" s="31">
        <v>5020.5</v>
      </c>
    </row>
    <row r="2527" spans="1:19" x14ac:dyDescent="0.35">
      <c r="A2527" s="52">
        <v>44069</v>
      </c>
      <c r="B2527" s="33" t="s">
        <v>5110</v>
      </c>
      <c r="C2527" t="s">
        <v>5111</v>
      </c>
      <c r="D2527" s="33" t="s">
        <v>26</v>
      </c>
      <c r="E2527" s="33" t="s">
        <v>106</v>
      </c>
      <c r="F2527" s="33" t="s">
        <v>29</v>
      </c>
      <c r="G2527" t="s">
        <v>7</v>
      </c>
      <c r="H2527" s="33" t="s">
        <v>32</v>
      </c>
      <c r="I2527" t="s">
        <v>43</v>
      </c>
      <c r="J2527" s="33" t="s">
        <v>36</v>
      </c>
      <c r="K2527" t="s">
        <v>39</v>
      </c>
      <c r="L2527" s="33" t="s">
        <v>44</v>
      </c>
      <c r="M2527">
        <v>298</v>
      </c>
      <c r="N2527" s="33">
        <v>15</v>
      </c>
      <c r="O2527" s="49">
        <v>0.13</v>
      </c>
      <c r="P2527" s="56">
        <f t="shared" si="39"/>
        <v>581.1</v>
      </c>
      <c r="Q2527">
        <v>3888.9</v>
      </c>
      <c r="R2527" s="58">
        <v>39</v>
      </c>
      <c r="S2527" s="31">
        <v>3927.9</v>
      </c>
    </row>
    <row r="2528" spans="1:19" x14ac:dyDescent="0.35">
      <c r="A2528" s="52">
        <v>42519</v>
      </c>
      <c r="B2528" s="33" t="s">
        <v>5112</v>
      </c>
      <c r="C2528" t="s">
        <v>5113</v>
      </c>
      <c r="D2528" s="33" t="s">
        <v>25</v>
      </c>
      <c r="E2528" s="33" t="s">
        <v>58</v>
      </c>
      <c r="F2528" s="33" t="s">
        <v>28</v>
      </c>
      <c r="G2528" t="s">
        <v>11</v>
      </c>
      <c r="H2528" s="33" t="s">
        <v>33</v>
      </c>
      <c r="I2528" t="s">
        <v>48</v>
      </c>
      <c r="J2528" s="33" t="s">
        <v>36</v>
      </c>
      <c r="K2528" t="s">
        <v>41</v>
      </c>
      <c r="L2528" s="33" t="s">
        <v>44</v>
      </c>
      <c r="M2528">
        <v>252</v>
      </c>
      <c r="N2528" s="33">
        <v>12</v>
      </c>
      <c r="O2528" s="49">
        <v>0.1</v>
      </c>
      <c r="P2528" s="56">
        <f t="shared" si="39"/>
        <v>302.40000000000003</v>
      </c>
      <c r="Q2528">
        <v>2721.6000000000004</v>
      </c>
      <c r="R2528" s="58">
        <v>43</v>
      </c>
      <c r="S2528" s="31">
        <v>2764.6000000000004</v>
      </c>
    </row>
    <row r="2529" spans="1:19" x14ac:dyDescent="0.35">
      <c r="A2529" s="52">
        <v>43345</v>
      </c>
      <c r="B2529" s="33" t="s">
        <v>5114</v>
      </c>
      <c r="C2529" t="s">
        <v>5115</v>
      </c>
      <c r="D2529" s="33" t="s">
        <v>26</v>
      </c>
      <c r="E2529" s="33" t="s">
        <v>52</v>
      </c>
      <c r="F2529" s="33" t="s">
        <v>27</v>
      </c>
      <c r="G2529" t="s">
        <v>11</v>
      </c>
      <c r="H2529" s="33" t="s">
        <v>32</v>
      </c>
      <c r="I2529" t="s">
        <v>46</v>
      </c>
      <c r="J2529" s="33" t="s">
        <v>35</v>
      </c>
      <c r="K2529" t="s">
        <v>39</v>
      </c>
      <c r="L2529" s="33" t="s">
        <v>44</v>
      </c>
      <c r="M2529">
        <v>792</v>
      </c>
      <c r="N2529" s="33">
        <v>4</v>
      </c>
      <c r="O2529" s="49">
        <v>0.1</v>
      </c>
      <c r="P2529" s="56">
        <f t="shared" si="39"/>
        <v>316.8</v>
      </c>
      <c r="Q2529">
        <v>2851.2000000000003</v>
      </c>
      <c r="R2529" s="58">
        <v>37</v>
      </c>
      <c r="S2529" s="31">
        <v>2888.2000000000003</v>
      </c>
    </row>
    <row r="2530" spans="1:19" x14ac:dyDescent="0.35">
      <c r="A2530" s="52">
        <v>42760</v>
      </c>
      <c r="B2530" s="33" t="s">
        <v>5116</v>
      </c>
      <c r="C2530" t="s">
        <v>5117</v>
      </c>
      <c r="D2530" s="33" t="s">
        <v>25</v>
      </c>
      <c r="E2530" s="33" t="s">
        <v>78</v>
      </c>
      <c r="F2530" s="33" t="s">
        <v>27</v>
      </c>
      <c r="G2530" t="s">
        <v>10</v>
      </c>
      <c r="H2530" s="33" t="s">
        <v>32</v>
      </c>
      <c r="I2530" t="s">
        <v>47</v>
      </c>
      <c r="J2530" s="33" t="s">
        <v>37</v>
      </c>
      <c r="K2530" t="s">
        <v>40</v>
      </c>
      <c r="L2530" s="33" t="s">
        <v>44</v>
      </c>
      <c r="M2530">
        <v>70</v>
      </c>
      <c r="N2530" s="33">
        <v>20</v>
      </c>
      <c r="O2530" s="49">
        <v>0.08</v>
      </c>
      <c r="P2530" s="56">
        <f t="shared" si="39"/>
        <v>112</v>
      </c>
      <c r="Q2530">
        <v>1288.0000000000002</v>
      </c>
      <c r="R2530" s="58">
        <v>26</v>
      </c>
      <c r="S2530" s="31">
        <v>1314.0000000000002</v>
      </c>
    </row>
    <row r="2531" spans="1:19" x14ac:dyDescent="0.35">
      <c r="A2531" s="52">
        <v>43256</v>
      </c>
      <c r="B2531" s="33" t="s">
        <v>5118</v>
      </c>
      <c r="C2531" t="s">
        <v>5119</v>
      </c>
      <c r="D2531" s="33" t="s">
        <v>24</v>
      </c>
      <c r="E2531" s="33" t="s">
        <v>55</v>
      </c>
      <c r="F2531" s="33" t="s">
        <v>27</v>
      </c>
      <c r="G2531" t="s">
        <v>8</v>
      </c>
      <c r="H2531" s="33" t="s">
        <v>32</v>
      </c>
      <c r="I2531" t="s">
        <v>43</v>
      </c>
      <c r="J2531" s="33" t="s">
        <v>36</v>
      </c>
      <c r="K2531" t="s">
        <v>42</v>
      </c>
      <c r="L2531" s="33" t="s">
        <v>46</v>
      </c>
      <c r="M2531">
        <v>257</v>
      </c>
      <c r="N2531" s="33">
        <v>12</v>
      </c>
      <c r="O2531" s="49">
        <v>0.2</v>
      </c>
      <c r="P2531" s="56">
        <f t="shared" si="39"/>
        <v>616.80000000000007</v>
      </c>
      <c r="Q2531">
        <v>2467.2000000000003</v>
      </c>
      <c r="R2531" s="58">
        <v>48</v>
      </c>
      <c r="S2531" s="31">
        <v>2515.2000000000003</v>
      </c>
    </row>
    <row r="2532" spans="1:19" x14ac:dyDescent="0.35">
      <c r="A2532" s="52">
        <v>42210</v>
      </c>
      <c r="B2532" s="33" t="s">
        <v>5120</v>
      </c>
      <c r="C2532" t="s">
        <v>5121</v>
      </c>
      <c r="D2532" s="33" t="s">
        <v>25</v>
      </c>
      <c r="E2532" s="33" t="s">
        <v>78</v>
      </c>
      <c r="F2532" s="33" t="s">
        <v>29</v>
      </c>
      <c r="G2532" t="s">
        <v>11</v>
      </c>
      <c r="H2532" s="33" t="s">
        <v>32</v>
      </c>
      <c r="I2532" t="s">
        <v>48</v>
      </c>
      <c r="J2532" s="33" t="s">
        <v>34</v>
      </c>
      <c r="K2532" t="s">
        <v>42</v>
      </c>
      <c r="L2532" s="33" t="s">
        <v>43</v>
      </c>
      <c r="M2532">
        <v>262</v>
      </c>
      <c r="N2532" s="33">
        <v>10</v>
      </c>
      <c r="O2532" s="49">
        <v>0.11</v>
      </c>
      <c r="P2532" s="56">
        <f t="shared" si="39"/>
        <v>288.20000000000005</v>
      </c>
      <c r="Q2532">
        <v>2331.8000000000002</v>
      </c>
      <c r="R2532" s="58">
        <v>50</v>
      </c>
      <c r="S2532" s="31">
        <v>2381.8000000000002</v>
      </c>
    </row>
    <row r="2533" spans="1:19" x14ac:dyDescent="0.35">
      <c r="A2533" s="52">
        <v>44197</v>
      </c>
      <c r="B2533" s="33" t="s">
        <v>5122</v>
      </c>
      <c r="C2533" t="s">
        <v>5123</v>
      </c>
      <c r="D2533" s="33" t="s">
        <v>24</v>
      </c>
      <c r="E2533" s="33" t="s">
        <v>52</v>
      </c>
      <c r="F2533" s="33" t="s">
        <v>27</v>
      </c>
      <c r="G2533" t="s">
        <v>12</v>
      </c>
      <c r="H2533" s="33" t="s">
        <v>32</v>
      </c>
      <c r="I2533" t="s">
        <v>48</v>
      </c>
      <c r="J2533" s="33" t="s">
        <v>36</v>
      </c>
      <c r="K2533" t="s">
        <v>39</v>
      </c>
      <c r="L2533" s="33" t="s">
        <v>45</v>
      </c>
      <c r="M2533">
        <v>204</v>
      </c>
      <c r="N2533" s="33">
        <v>12</v>
      </c>
      <c r="O2533" s="49">
        <v>0.11</v>
      </c>
      <c r="P2533" s="56">
        <f t="shared" si="39"/>
        <v>269.28000000000003</v>
      </c>
      <c r="Q2533">
        <v>2178.7199999999998</v>
      </c>
      <c r="R2533" s="58">
        <v>46</v>
      </c>
      <c r="S2533" s="31">
        <v>2224.7199999999998</v>
      </c>
    </row>
    <row r="2534" spans="1:19" x14ac:dyDescent="0.35">
      <c r="A2534" s="52">
        <v>43464</v>
      </c>
      <c r="B2534" s="33" t="s">
        <v>5124</v>
      </c>
      <c r="C2534" t="s">
        <v>5125</v>
      </c>
      <c r="D2534" s="33" t="s">
        <v>26</v>
      </c>
      <c r="E2534" s="33" t="s">
        <v>85</v>
      </c>
      <c r="F2534" s="33" t="s">
        <v>27</v>
      </c>
      <c r="G2534" t="s">
        <v>8</v>
      </c>
      <c r="H2534" s="33" t="s">
        <v>32</v>
      </c>
      <c r="I2534" t="s">
        <v>48</v>
      </c>
      <c r="J2534" s="33" t="s">
        <v>36</v>
      </c>
      <c r="K2534" t="s">
        <v>39</v>
      </c>
      <c r="L2534" s="33" t="s">
        <v>44</v>
      </c>
      <c r="M2534">
        <v>292</v>
      </c>
      <c r="N2534" s="33">
        <v>6</v>
      </c>
      <c r="O2534" s="49">
        <v>0.12</v>
      </c>
      <c r="P2534" s="56">
        <f t="shared" si="39"/>
        <v>210.23999999999998</v>
      </c>
      <c r="Q2534">
        <v>1541.76</v>
      </c>
      <c r="R2534" s="58">
        <v>25</v>
      </c>
      <c r="S2534" s="31">
        <v>1566.76</v>
      </c>
    </row>
    <row r="2535" spans="1:19" x14ac:dyDescent="0.35">
      <c r="A2535" s="52">
        <v>43113</v>
      </c>
      <c r="B2535" s="33" t="s">
        <v>5126</v>
      </c>
      <c r="C2535" t="s">
        <v>5127</v>
      </c>
      <c r="D2535" s="33" t="s">
        <v>26</v>
      </c>
      <c r="E2535" s="33" t="s">
        <v>63</v>
      </c>
      <c r="F2535" s="33" t="s">
        <v>29</v>
      </c>
      <c r="G2535" t="s">
        <v>7</v>
      </c>
      <c r="H2535" s="33" t="s">
        <v>31</v>
      </c>
      <c r="I2535" t="s">
        <v>46</v>
      </c>
      <c r="J2535" s="33" t="s">
        <v>37</v>
      </c>
      <c r="K2535" t="s">
        <v>42</v>
      </c>
      <c r="L2535" s="33" t="s">
        <v>43</v>
      </c>
      <c r="M2535">
        <v>43</v>
      </c>
      <c r="N2535" s="33">
        <v>20</v>
      </c>
      <c r="O2535" s="49">
        <v>0.13</v>
      </c>
      <c r="P2535" s="56">
        <f t="shared" si="39"/>
        <v>111.8</v>
      </c>
      <c r="Q2535">
        <v>748.19999999999993</v>
      </c>
      <c r="R2535" s="58">
        <v>30</v>
      </c>
      <c r="S2535" s="31">
        <v>778.19999999999993</v>
      </c>
    </row>
    <row r="2536" spans="1:19" x14ac:dyDescent="0.35">
      <c r="A2536" s="52">
        <v>44329</v>
      </c>
      <c r="B2536" s="33" t="s">
        <v>5128</v>
      </c>
      <c r="C2536" t="s">
        <v>5129</v>
      </c>
      <c r="D2536" s="33" t="s">
        <v>26</v>
      </c>
      <c r="E2536" s="33" t="s">
        <v>73</v>
      </c>
      <c r="F2536" s="33" t="s">
        <v>27</v>
      </c>
      <c r="G2536" t="s">
        <v>9</v>
      </c>
      <c r="H2536" s="33" t="s">
        <v>30</v>
      </c>
      <c r="I2536" t="s">
        <v>43</v>
      </c>
      <c r="J2536" s="33" t="s">
        <v>37</v>
      </c>
      <c r="K2536" t="s">
        <v>39</v>
      </c>
      <c r="L2536" s="33" t="s">
        <v>45</v>
      </c>
      <c r="M2536">
        <v>91</v>
      </c>
      <c r="N2536" s="33">
        <v>15</v>
      </c>
      <c r="O2536" s="49">
        <v>0.15</v>
      </c>
      <c r="P2536" s="56">
        <f t="shared" si="39"/>
        <v>204.75</v>
      </c>
      <c r="Q2536">
        <v>1160.25</v>
      </c>
      <c r="R2536" s="58">
        <v>32</v>
      </c>
      <c r="S2536" s="31">
        <v>1192.25</v>
      </c>
    </row>
    <row r="2537" spans="1:19" x14ac:dyDescent="0.35">
      <c r="A2537" s="52">
        <v>44515</v>
      </c>
      <c r="B2537" s="33" t="s">
        <v>5130</v>
      </c>
      <c r="C2537" t="s">
        <v>5131</v>
      </c>
      <c r="D2537" s="33" t="s">
        <v>26</v>
      </c>
      <c r="E2537" s="33" t="s">
        <v>58</v>
      </c>
      <c r="F2537" s="33" t="s">
        <v>27</v>
      </c>
      <c r="G2537" t="s">
        <v>7</v>
      </c>
      <c r="H2537" s="33" t="s">
        <v>31</v>
      </c>
      <c r="I2537" t="s">
        <v>43</v>
      </c>
      <c r="J2537" s="33" t="s">
        <v>34</v>
      </c>
      <c r="K2537" t="s">
        <v>41</v>
      </c>
      <c r="L2537" s="33" t="s">
        <v>43</v>
      </c>
      <c r="M2537">
        <v>201</v>
      </c>
      <c r="N2537" s="33">
        <v>6</v>
      </c>
      <c r="O2537" s="49">
        <v>0.14000000000000001</v>
      </c>
      <c r="P2537" s="56">
        <f t="shared" si="39"/>
        <v>168.84</v>
      </c>
      <c r="Q2537">
        <v>1037.1600000000001</v>
      </c>
      <c r="R2537" s="58">
        <v>46</v>
      </c>
      <c r="S2537" s="31">
        <v>1083.1600000000001</v>
      </c>
    </row>
    <row r="2538" spans="1:19" x14ac:dyDescent="0.35">
      <c r="A2538" s="52">
        <v>44119</v>
      </c>
      <c r="B2538" s="33" t="s">
        <v>5132</v>
      </c>
      <c r="C2538" t="s">
        <v>5133</v>
      </c>
      <c r="D2538" s="33" t="s">
        <v>24</v>
      </c>
      <c r="E2538" s="33" t="s">
        <v>52</v>
      </c>
      <c r="F2538" s="33" t="s">
        <v>27</v>
      </c>
      <c r="G2538" t="s">
        <v>10</v>
      </c>
      <c r="H2538" s="33" t="s">
        <v>31</v>
      </c>
      <c r="I2538" t="s">
        <v>45</v>
      </c>
      <c r="J2538" s="33" t="s">
        <v>38</v>
      </c>
      <c r="K2538" t="s">
        <v>40</v>
      </c>
      <c r="L2538" s="33" t="s">
        <v>44</v>
      </c>
      <c r="M2538">
        <v>19</v>
      </c>
      <c r="N2538" s="33">
        <v>24</v>
      </c>
      <c r="O2538" s="49">
        <v>0.08</v>
      </c>
      <c r="P2538" s="56">
        <f t="shared" si="39"/>
        <v>36.479999999999997</v>
      </c>
      <c r="Q2538">
        <v>419.52000000000004</v>
      </c>
      <c r="R2538" s="58">
        <v>41</v>
      </c>
      <c r="S2538" s="31">
        <v>460.52000000000004</v>
      </c>
    </row>
    <row r="2539" spans="1:19" x14ac:dyDescent="0.35">
      <c r="A2539" s="52">
        <v>42316</v>
      </c>
      <c r="B2539" s="33" t="s">
        <v>5134</v>
      </c>
      <c r="C2539" t="s">
        <v>5135</v>
      </c>
      <c r="D2539" s="33" t="s">
        <v>24</v>
      </c>
      <c r="E2539" s="33" t="s">
        <v>58</v>
      </c>
      <c r="F2539" s="33" t="s">
        <v>29</v>
      </c>
      <c r="G2539" t="s">
        <v>9</v>
      </c>
      <c r="H2539" s="33" t="s">
        <v>32</v>
      </c>
      <c r="I2539" t="s">
        <v>43</v>
      </c>
      <c r="J2539" s="33" t="s">
        <v>35</v>
      </c>
      <c r="K2539" t="s">
        <v>39</v>
      </c>
      <c r="L2539" s="33" t="s">
        <v>44</v>
      </c>
      <c r="M2539">
        <v>716</v>
      </c>
      <c r="N2539" s="33">
        <v>4</v>
      </c>
      <c r="O2539" s="49">
        <v>0.17</v>
      </c>
      <c r="P2539" s="56">
        <f t="shared" si="39"/>
        <v>486.88000000000005</v>
      </c>
      <c r="Q2539">
        <v>2377.12</v>
      </c>
      <c r="R2539" s="58">
        <v>26</v>
      </c>
      <c r="S2539" s="31">
        <v>2403.12</v>
      </c>
    </row>
    <row r="2540" spans="1:19" x14ac:dyDescent="0.35">
      <c r="A2540" s="52">
        <v>44158</v>
      </c>
      <c r="B2540" s="33" t="s">
        <v>5136</v>
      </c>
      <c r="C2540" t="s">
        <v>5137</v>
      </c>
      <c r="D2540" s="33" t="s">
        <v>25</v>
      </c>
      <c r="E2540" s="33" t="s">
        <v>73</v>
      </c>
      <c r="F2540" s="33" t="s">
        <v>28</v>
      </c>
      <c r="G2540" t="s">
        <v>7</v>
      </c>
      <c r="H2540" s="33" t="s">
        <v>33</v>
      </c>
      <c r="I2540" t="s">
        <v>46</v>
      </c>
      <c r="J2540" s="33" t="s">
        <v>38</v>
      </c>
      <c r="K2540" t="s">
        <v>40</v>
      </c>
      <c r="L2540" s="33" t="s">
        <v>46</v>
      </c>
      <c r="M2540">
        <v>20</v>
      </c>
      <c r="N2540" s="33">
        <v>40</v>
      </c>
      <c r="O2540" s="49">
        <v>0.14000000000000001</v>
      </c>
      <c r="P2540" s="56">
        <f t="shared" si="39"/>
        <v>112.00000000000001</v>
      </c>
      <c r="Q2540">
        <v>688</v>
      </c>
      <c r="R2540" s="58">
        <v>40</v>
      </c>
      <c r="S2540" s="31">
        <v>728</v>
      </c>
    </row>
    <row r="2541" spans="1:19" x14ac:dyDescent="0.35">
      <c r="A2541" s="52">
        <v>43528</v>
      </c>
      <c r="B2541" s="33" t="s">
        <v>5138</v>
      </c>
      <c r="C2541" t="s">
        <v>5139</v>
      </c>
      <c r="D2541" s="33" t="s">
        <v>26</v>
      </c>
      <c r="E2541" s="33" t="s">
        <v>68</v>
      </c>
      <c r="F2541" s="33" t="s">
        <v>27</v>
      </c>
      <c r="G2541" t="s">
        <v>8</v>
      </c>
      <c r="H2541" s="33" t="s">
        <v>30</v>
      </c>
      <c r="I2541" t="s">
        <v>46</v>
      </c>
      <c r="J2541" s="33" t="s">
        <v>34</v>
      </c>
      <c r="K2541" t="s">
        <v>41</v>
      </c>
      <c r="L2541" s="33" t="s">
        <v>46</v>
      </c>
      <c r="M2541">
        <v>209</v>
      </c>
      <c r="N2541" s="33">
        <v>8</v>
      </c>
      <c r="O2541" s="49">
        <v>0.19</v>
      </c>
      <c r="P2541" s="56">
        <f t="shared" si="39"/>
        <v>317.68</v>
      </c>
      <c r="Q2541">
        <v>1354.3200000000002</v>
      </c>
      <c r="R2541" s="58">
        <v>23</v>
      </c>
      <c r="S2541" s="31">
        <v>1377.3200000000002</v>
      </c>
    </row>
    <row r="2542" spans="1:19" x14ac:dyDescent="0.35">
      <c r="A2542" s="52">
        <v>44593</v>
      </c>
      <c r="B2542" s="33" t="s">
        <v>5140</v>
      </c>
      <c r="C2542" t="s">
        <v>5141</v>
      </c>
      <c r="D2542" s="33" t="s">
        <v>24</v>
      </c>
      <c r="E2542" s="33" t="s">
        <v>115</v>
      </c>
      <c r="F2542" s="33" t="s">
        <v>28</v>
      </c>
      <c r="G2542" t="s">
        <v>9</v>
      </c>
      <c r="H2542" s="33" t="s">
        <v>33</v>
      </c>
      <c r="I2542" t="s">
        <v>44</v>
      </c>
      <c r="J2542" s="33" t="s">
        <v>35</v>
      </c>
      <c r="K2542" t="s">
        <v>41</v>
      </c>
      <c r="L2542" s="33" t="s">
        <v>44</v>
      </c>
      <c r="M2542">
        <v>1184</v>
      </c>
      <c r="N2542" s="33">
        <v>10</v>
      </c>
      <c r="O2542" s="49">
        <v>0.19</v>
      </c>
      <c r="P2542" s="56">
        <f t="shared" si="39"/>
        <v>2249.6</v>
      </c>
      <c r="Q2542">
        <v>9590.4000000000015</v>
      </c>
      <c r="R2542" s="58">
        <v>24</v>
      </c>
      <c r="S2542" s="31">
        <v>9614.4000000000015</v>
      </c>
    </row>
    <row r="2543" spans="1:19" x14ac:dyDescent="0.35">
      <c r="A2543" s="52">
        <v>42472</v>
      </c>
      <c r="B2543" s="33" t="s">
        <v>5142</v>
      </c>
      <c r="C2543" t="s">
        <v>5143</v>
      </c>
      <c r="D2543" s="33" t="s">
        <v>24</v>
      </c>
      <c r="E2543" s="33" t="s">
        <v>63</v>
      </c>
      <c r="F2543" s="33" t="s">
        <v>28</v>
      </c>
      <c r="G2543" t="s">
        <v>10</v>
      </c>
      <c r="H2543" s="33" t="s">
        <v>32</v>
      </c>
      <c r="I2543" t="s">
        <v>47</v>
      </c>
      <c r="J2543" s="33" t="s">
        <v>35</v>
      </c>
      <c r="K2543" t="s">
        <v>42</v>
      </c>
      <c r="L2543" s="33" t="s">
        <v>46</v>
      </c>
      <c r="M2543">
        <v>1197</v>
      </c>
      <c r="N2543" s="33">
        <v>6</v>
      </c>
      <c r="O2543" s="49">
        <v>0.08</v>
      </c>
      <c r="P2543" s="56">
        <f t="shared" si="39"/>
        <v>574.55999999999995</v>
      </c>
      <c r="Q2543">
        <v>6607.4400000000005</v>
      </c>
      <c r="R2543" s="58">
        <v>32</v>
      </c>
      <c r="S2543" s="31">
        <v>6639.4400000000005</v>
      </c>
    </row>
    <row r="2544" spans="1:19" x14ac:dyDescent="0.35">
      <c r="A2544" s="52">
        <v>42826</v>
      </c>
      <c r="B2544" s="33" t="s">
        <v>5144</v>
      </c>
      <c r="C2544" t="s">
        <v>5145</v>
      </c>
      <c r="D2544" s="33" t="s">
        <v>24</v>
      </c>
      <c r="E2544" s="33" t="s">
        <v>55</v>
      </c>
      <c r="F2544" s="33" t="s">
        <v>29</v>
      </c>
      <c r="G2544" t="s">
        <v>11</v>
      </c>
      <c r="H2544" s="33" t="s">
        <v>32</v>
      </c>
      <c r="I2544" t="s">
        <v>47</v>
      </c>
      <c r="J2544" s="33" t="s">
        <v>36</v>
      </c>
      <c r="K2544" t="s">
        <v>41</v>
      </c>
      <c r="L2544" s="33" t="s">
        <v>43</v>
      </c>
      <c r="M2544">
        <v>347</v>
      </c>
      <c r="N2544" s="33">
        <v>9</v>
      </c>
      <c r="O2544" s="49">
        <v>0.19</v>
      </c>
      <c r="P2544" s="56">
        <f t="shared" si="39"/>
        <v>593.37</v>
      </c>
      <c r="Q2544">
        <v>2529.63</v>
      </c>
      <c r="R2544" s="58">
        <v>22</v>
      </c>
      <c r="S2544" s="31">
        <v>2551.63</v>
      </c>
    </row>
    <row r="2545" spans="1:19" x14ac:dyDescent="0.35">
      <c r="A2545" s="52">
        <v>44153</v>
      </c>
      <c r="B2545" s="33" t="s">
        <v>5146</v>
      </c>
      <c r="C2545" t="s">
        <v>5147</v>
      </c>
      <c r="D2545" s="33" t="s">
        <v>25</v>
      </c>
      <c r="E2545" s="33" t="s">
        <v>73</v>
      </c>
      <c r="F2545" s="33" t="s">
        <v>29</v>
      </c>
      <c r="G2545" t="s">
        <v>6</v>
      </c>
      <c r="H2545" s="33" t="s">
        <v>32</v>
      </c>
      <c r="I2545" t="s">
        <v>45</v>
      </c>
      <c r="J2545" s="33" t="s">
        <v>36</v>
      </c>
      <c r="K2545" t="s">
        <v>42</v>
      </c>
      <c r="L2545" s="33" t="s">
        <v>45</v>
      </c>
      <c r="M2545">
        <v>346</v>
      </c>
      <c r="N2545" s="33">
        <v>9</v>
      </c>
      <c r="O2545" s="49">
        <v>0.1</v>
      </c>
      <c r="P2545" s="56">
        <f t="shared" si="39"/>
        <v>311.40000000000003</v>
      </c>
      <c r="Q2545">
        <v>2802.6</v>
      </c>
      <c r="R2545" s="58">
        <v>25</v>
      </c>
      <c r="S2545" s="31">
        <v>2827.6</v>
      </c>
    </row>
    <row r="2546" spans="1:19" x14ac:dyDescent="0.35">
      <c r="A2546" s="52">
        <v>43514</v>
      </c>
      <c r="B2546" s="33" t="s">
        <v>5148</v>
      </c>
      <c r="C2546" t="s">
        <v>5149</v>
      </c>
      <c r="D2546" s="33" t="s">
        <v>26</v>
      </c>
      <c r="E2546" s="33" t="s">
        <v>68</v>
      </c>
      <c r="F2546" s="33" t="s">
        <v>28</v>
      </c>
      <c r="G2546" t="s">
        <v>8</v>
      </c>
      <c r="H2546" s="33" t="s">
        <v>33</v>
      </c>
      <c r="I2546" t="s">
        <v>46</v>
      </c>
      <c r="J2546" s="33" t="s">
        <v>36</v>
      </c>
      <c r="K2546" t="s">
        <v>40</v>
      </c>
      <c r="L2546" s="33" t="s">
        <v>46</v>
      </c>
      <c r="M2546">
        <v>485</v>
      </c>
      <c r="N2546" s="33">
        <v>15</v>
      </c>
      <c r="O2546" s="49">
        <v>0.19</v>
      </c>
      <c r="P2546" s="56">
        <f t="shared" si="39"/>
        <v>1382.25</v>
      </c>
      <c r="Q2546">
        <v>5892.75</v>
      </c>
      <c r="R2546" s="58">
        <v>20</v>
      </c>
      <c r="S2546" s="31">
        <v>5912.75</v>
      </c>
    </row>
    <row r="2547" spans="1:19" x14ac:dyDescent="0.35">
      <c r="A2547" s="52">
        <v>44418</v>
      </c>
      <c r="B2547" s="33" t="s">
        <v>5150</v>
      </c>
      <c r="C2547" t="s">
        <v>5151</v>
      </c>
      <c r="D2547" s="33" t="s">
        <v>26</v>
      </c>
      <c r="E2547" s="33" t="s">
        <v>68</v>
      </c>
      <c r="F2547" s="33" t="s">
        <v>29</v>
      </c>
      <c r="G2547" t="s">
        <v>7</v>
      </c>
      <c r="H2547" s="33" t="s">
        <v>32</v>
      </c>
      <c r="I2547" t="s">
        <v>46</v>
      </c>
      <c r="J2547" s="33" t="s">
        <v>36</v>
      </c>
      <c r="K2547" t="s">
        <v>39</v>
      </c>
      <c r="L2547" s="33" t="s">
        <v>43</v>
      </c>
      <c r="M2547">
        <v>380</v>
      </c>
      <c r="N2547" s="33">
        <v>12</v>
      </c>
      <c r="O2547" s="49">
        <v>0.19</v>
      </c>
      <c r="P2547" s="56">
        <f t="shared" si="39"/>
        <v>866.40000000000009</v>
      </c>
      <c r="Q2547">
        <v>3693.6000000000004</v>
      </c>
      <c r="R2547" s="58">
        <v>22</v>
      </c>
      <c r="S2547" s="31">
        <v>3715.6000000000004</v>
      </c>
    </row>
    <row r="2548" spans="1:19" x14ac:dyDescent="0.35">
      <c r="A2548" s="52">
        <v>42468</v>
      </c>
      <c r="B2548" s="33" t="s">
        <v>5152</v>
      </c>
      <c r="C2548" t="s">
        <v>5153</v>
      </c>
      <c r="D2548" s="33" t="s">
        <v>25</v>
      </c>
      <c r="E2548" s="33" t="s">
        <v>52</v>
      </c>
      <c r="F2548" s="33" t="s">
        <v>27</v>
      </c>
      <c r="G2548" t="s">
        <v>13</v>
      </c>
      <c r="H2548" s="33" t="s">
        <v>32</v>
      </c>
      <c r="I2548" t="s">
        <v>44</v>
      </c>
      <c r="J2548" s="33" t="s">
        <v>37</v>
      </c>
      <c r="K2548" t="s">
        <v>40</v>
      </c>
      <c r="L2548" s="33" t="s">
        <v>46</v>
      </c>
      <c r="M2548">
        <v>30</v>
      </c>
      <c r="N2548" s="33">
        <v>20</v>
      </c>
      <c r="O2548" s="49">
        <v>0.1</v>
      </c>
      <c r="P2548" s="56">
        <f t="shared" si="39"/>
        <v>60</v>
      </c>
      <c r="Q2548">
        <v>540</v>
      </c>
      <c r="R2548" s="58">
        <v>30</v>
      </c>
      <c r="S2548" s="31">
        <v>570</v>
      </c>
    </row>
    <row r="2549" spans="1:19" x14ac:dyDescent="0.35">
      <c r="A2549" s="52">
        <v>42900</v>
      </c>
      <c r="B2549" s="33" t="s">
        <v>5154</v>
      </c>
      <c r="C2549" t="s">
        <v>5155</v>
      </c>
      <c r="D2549" s="33" t="s">
        <v>25</v>
      </c>
      <c r="E2549" s="33" t="s">
        <v>52</v>
      </c>
      <c r="F2549" s="33" t="s">
        <v>29</v>
      </c>
      <c r="G2549" t="s">
        <v>8</v>
      </c>
      <c r="H2549" s="33" t="s">
        <v>31</v>
      </c>
      <c r="I2549" t="s">
        <v>44</v>
      </c>
      <c r="J2549" s="33" t="s">
        <v>38</v>
      </c>
      <c r="K2549" t="s">
        <v>42</v>
      </c>
      <c r="L2549" s="33" t="s">
        <v>45</v>
      </c>
      <c r="M2549">
        <v>12</v>
      </c>
      <c r="N2549" s="33">
        <v>16</v>
      </c>
      <c r="O2549" s="49">
        <v>0.09</v>
      </c>
      <c r="P2549" s="56">
        <f t="shared" si="39"/>
        <v>17.28</v>
      </c>
      <c r="Q2549">
        <v>174.72</v>
      </c>
      <c r="R2549" s="58">
        <v>24</v>
      </c>
      <c r="S2549" s="31">
        <v>198.72</v>
      </c>
    </row>
    <row r="2550" spans="1:19" x14ac:dyDescent="0.35">
      <c r="A2550" s="52">
        <v>44021</v>
      </c>
      <c r="B2550" s="33" t="s">
        <v>5156</v>
      </c>
      <c r="C2550" t="s">
        <v>5157</v>
      </c>
      <c r="D2550" s="33" t="s">
        <v>24</v>
      </c>
      <c r="E2550" s="33" t="s">
        <v>63</v>
      </c>
      <c r="F2550" s="33" t="s">
        <v>27</v>
      </c>
      <c r="G2550" t="s">
        <v>7</v>
      </c>
      <c r="H2550" s="33" t="s">
        <v>32</v>
      </c>
      <c r="I2550" t="s">
        <v>48</v>
      </c>
      <c r="J2550" s="33" t="s">
        <v>37</v>
      </c>
      <c r="K2550" t="s">
        <v>39</v>
      </c>
      <c r="L2550" s="33" t="s">
        <v>44</v>
      </c>
      <c r="M2550">
        <v>60</v>
      </c>
      <c r="N2550" s="33">
        <v>25</v>
      </c>
      <c r="O2550" s="49">
        <v>0.15</v>
      </c>
      <c r="P2550" s="56">
        <f t="shared" si="39"/>
        <v>225</v>
      </c>
      <c r="Q2550">
        <v>1275</v>
      </c>
      <c r="R2550" s="58">
        <v>39</v>
      </c>
      <c r="S2550" s="31">
        <v>1314</v>
      </c>
    </row>
    <row r="2551" spans="1:19" x14ac:dyDescent="0.35">
      <c r="A2551" s="52">
        <v>44280</v>
      </c>
      <c r="B2551" s="33" t="s">
        <v>5158</v>
      </c>
      <c r="C2551" t="s">
        <v>5159</v>
      </c>
      <c r="D2551" s="33" t="s">
        <v>24</v>
      </c>
      <c r="E2551" s="33" t="s">
        <v>52</v>
      </c>
      <c r="F2551" s="33" t="s">
        <v>28</v>
      </c>
      <c r="G2551" t="s">
        <v>8</v>
      </c>
      <c r="H2551" s="33" t="s">
        <v>31</v>
      </c>
      <c r="I2551" t="s">
        <v>46</v>
      </c>
      <c r="J2551" s="33" t="s">
        <v>37</v>
      </c>
      <c r="K2551" t="s">
        <v>39</v>
      </c>
      <c r="L2551" s="33" t="s">
        <v>44</v>
      </c>
      <c r="M2551">
        <v>60</v>
      </c>
      <c r="N2551" s="33">
        <v>15</v>
      </c>
      <c r="O2551" s="49">
        <v>0.18</v>
      </c>
      <c r="P2551" s="56">
        <f t="shared" si="39"/>
        <v>161.99999999999997</v>
      </c>
      <c r="Q2551">
        <v>738</v>
      </c>
      <c r="R2551" s="58">
        <v>25</v>
      </c>
      <c r="S2551" s="31">
        <v>763</v>
      </c>
    </row>
    <row r="2552" spans="1:19" x14ac:dyDescent="0.35">
      <c r="A2552" s="52">
        <v>44132</v>
      </c>
      <c r="B2552" s="33" t="s">
        <v>5160</v>
      </c>
      <c r="C2552" t="s">
        <v>5161</v>
      </c>
      <c r="D2552" s="33" t="s">
        <v>25</v>
      </c>
      <c r="E2552" s="33" t="s">
        <v>85</v>
      </c>
      <c r="F2552" s="33" t="s">
        <v>29</v>
      </c>
      <c r="G2552" t="s">
        <v>6</v>
      </c>
      <c r="H2552" s="33" t="s">
        <v>30</v>
      </c>
      <c r="I2552" t="s">
        <v>45</v>
      </c>
      <c r="J2552" s="33" t="s">
        <v>36</v>
      </c>
      <c r="K2552" t="s">
        <v>40</v>
      </c>
      <c r="L2552" s="33" t="s">
        <v>43</v>
      </c>
      <c r="M2552">
        <v>435</v>
      </c>
      <c r="N2552" s="33">
        <v>6</v>
      </c>
      <c r="O2552" s="49">
        <v>0.1</v>
      </c>
      <c r="P2552" s="56">
        <f t="shared" si="39"/>
        <v>261.00000000000006</v>
      </c>
      <c r="Q2552">
        <v>2349</v>
      </c>
      <c r="R2552" s="58">
        <v>32</v>
      </c>
      <c r="S2552" s="31">
        <v>2381</v>
      </c>
    </row>
    <row r="2553" spans="1:19" x14ac:dyDescent="0.35">
      <c r="A2553" s="52">
        <v>44234</v>
      </c>
      <c r="B2553" s="33" t="s">
        <v>5162</v>
      </c>
      <c r="C2553" t="s">
        <v>5163</v>
      </c>
      <c r="D2553" s="33" t="s">
        <v>26</v>
      </c>
      <c r="E2553" s="33" t="s">
        <v>52</v>
      </c>
      <c r="F2553" s="33" t="s">
        <v>28</v>
      </c>
      <c r="G2553" t="s">
        <v>6</v>
      </c>
      <c r="H2553" s="33" t="s">
        <v>30</v>
      </c>
      <c r="I2553" t="s">
        <v>47</v>
      </c>
      <c r="J2553" s="33" t="s">
        <v>37</v>
      </c>
      <c r="K2553" t="s">
        <v>41</v>
      </c>
      <c r="L2553" s="33" t="s">
        <v>43</v>
      </c>
      <c r="M2553">
        <v>66</v>
      </c>
      <c r="N2553" s="33">
        <v>15</v>
      </c>
      <c r="O2553" s="49">
        <v>0.09</v>
      </c>
      <c r="P2553" s="56">
        <f t="shared" si="39"/>
        <v>89.1</v>
      </c>
      <c r="Q2553">
        <v>900.9</v>
      </c>
      <c r="R2553" s="58">
        <v>43</v>
      </c>
      <c r="S2553" s="31">
        <v>943.9</v>
      </c>
    </row>
    <row r="2554" spans="1:19" x14ac:dyDescent="0.35">
      <c r="A2554" s="52">
        <v>43898</v>
      </c>
      <c r="B2554" s="33" t="s">
        <v>5164</v>
      </c>
      <c r="C2554" t="s">
        <v>5165</v>
      </c>
      <c r="D2554" s="33" t="s">
        <v>26</v>
      </c>
      <c r="E2554" s="33" t="s">
        <v>55</v>
      </c>
      <c r="F2554" s="33" t="s">
        <v>28</v>
      </c>
      <c r="G2554" t="s">
        <v>6</v>
      </c>
      <c r="H2554" s="33" t="s">
        <v>30</v>
      </c>
      <c r="I2554" t="s">
        <v>46</v>
      </c>
      <c r="J2554" s="33" t="s">
        <v>35</v>
      </c>
      <c r="K2554" t="s">
        <v>41</v>
      </c>
      <c r="L2554" s="33" t="s">
        <v>45</v>
      </c>
      <c r="M2554">
        <v>1168</v>
      </c>
      <c r="N2554" s="33">
        <v>8</v>
      </c>
      <c r="O2554" s="49">
        <v>0.14000000000000001</v>
      </c>
      <c r="P2554" s="56">
        <f t="shared" si="39"/>
        <v>1308.1600000000001</v>
      </c>
      <c r="Q2554">
        <v>8035.84</v>
      </c>
      <c r="R2554" s="58">
        <v>37</v>
      </c>
      <c r="S2554" s="31">
        <v>8072.84</v>
      </c>
    </row>
    <row r="2555" spans="1:19" x14ac:dyDescent="0.35">
      <c r="A2555" s="52">
        <v>43649</v>
      </c>
      <c r="B2555" s="33" t="s">
        <v>5166</v>
      </c>
      <c r="C2555" t="s">
        <v>5167</v>
      </c>
      <c r="D2555" s="33" t="s">
        <v>26</v>
      </c>
      <c r="E2555" s="33" t="s">
        <v>115</v>
      </c>
      <c r="F2555" s="33" t="s">
        <v>27</v>
      </c>
      <c r="G2555" t="s">
        <v>9</v>
      </c>
      <c r="H2555" s="33" t="s">
        <v>33</v>
      </c>
      <c r="I2555" t="s">
        <v>45</v>
      </c>
      <c r="J2555" s="33" t="s">
        <v>38</v>
      </c>
      <c r="K2555" t="s">
        <v>40</v>
      </c>
      <c r="L2555" s="33" t="s">
        <v>46</v>
      </c>
      <c r="M2555">
        <v>18</v>
      </c>
      <c r="N2555" s="33">
        <v>24</v>
      </c>
      <c r="O2555" s="49">
        <v>0.12</v>
      </c>
      <c r="P2555" s="56">
        <f t="shared" si="39"/>
        <v>51.839999999999996</v>
      </c>
      <c r="Q2555">
        <v>380.16</v>
      </c>
      <c r="R2555" s="58">
        <v>29</v>
      </c>
      <c r="S2555" s="31">
        <v>409.16</v>
      </c>
    </row>
    <row r="2556" spans="1:19" x14ac:dyDescent="0.35">
      <c r="A2556" s="52">
        <v>43820</v>
      </c>
      <c r="B2556" s="33" t="s">
        <v>5168</v>
      </c>
      <c r="C2556" t="s">
        <v>5169</v>
      </c>
      <c r="D2556" s="33" t="s">
        <v>24</v>
      </c>
      <c r="E2556" s="33" t="s">
        <v>63</v>
      </c>
      <c r="F2556" s="33" t="s">
        <v>28</v>
      </c>
      <c r="G2556" t="s">
        <v>13</v>
      </c>
      <c r="H2556" s="33" t="s">
        <v>30</v>
      </c>
      <c r="I2556" t="s">
        <v>45</v>
      </c>
      <c r="J2556" s="33" t="s">
        <v>34</v>
      </c>
      <c r="K2556" t="s">
        <v>39</v>
      </c>
      <c r="L2556" s="33" t="s">
        <v>46</v>
      </c>
      <c r="M2556">
        <v>262</v>
      </c>
      <c r="N2556" s="33">
        <v>8</v>
      </c>
      <c r="O2556" s="49">
        <v>0.09</v>
      </c>
      <c r="P2556" s="56">
        <f t="shared" si="39"/>
        <v>188.64</v>
      </c>
      <c r="Q2556">
        <v>1907.3600000000001</v>
      </c>
      <c r="R2556" s="58">
        <v>47</v>
      </c>
      <c r="S2556" s="31">
        <v>1954.3600000000001</v>
      </c>
    </row>
    <row r="2557" spans="1:19" x14ac:dyDescent="0.35">
      <c r="A2557" s="52">
        <v>43810</v>
      </c>
      <c r="B2557" s="33" t="s">
        <v>5170</v>
      </c>
      <c r="C2557" t="s">
        <v>5171</v>
      </c>
      <c r="D2557" s="33" t="s">
        <v>24</v>
      </c>
      <c r="E2557" s="33" t="s">
        <v>85</v>
      </c>
      <c r="F2557" s="33" t="s">
        <v>28</v>
      </c>
      <c r="G2557" t="s">
        <v>11</v>
      </c>
      <c r="H2557" s="33" t="s">
        <v>33</v>
      </c>
      <c r="I2557" t="s">
        <v>46</v>
      </c>
      <c r="J2557" s="33" t="s">
        <v>38</v>
      </c>
      <c r="K2557" t="s">
        <v>40</v>
      </c>
      <c r="L2557" s="33" t="s">
        <v>43</v>
      </c>
      <c r="M2557">
        <v>14</v>
      </c>
      <c r="N2557" s="33">
        <v>32</v>
      </c>
      <c r="O2557" s="49">
        <v>0.19</v>
      </c>
      <c r="P2557" s="56">
        <f t="shared" si="39"/>
        <v>85.12</v>
      </c>
      <c r="Q2557">
        <v>362.88</v>
      </c>
      <c r="R2557" s="58">
        <v>41</v>
      </c>
      <c r="S2557" s="31">
        <v>403.88</v>
      </c>
    </row>
    <row r="2558" spans="1:19" x14ac:dyDescent="0.35">
      <c r="A2558" s="52">
        <v>42366</v>
      </c>
      <c r="B2558" s="33" t="s">
        <v>5172</v>
      </c>
      <c r="C2558" t="s">
        <v>5173</v>
      </c>
      <c r="D2558" s="33" t="s">
        <v>24</v>
      </c>
      <c r="E2558" s="33" t="s">
        <v>73</v>
      </c>
      <c r="F2558" s="33" t="s">
        <v>29</v>
      </c>
      <c r="G2558" t="s">
        <v>8</v>
      </c>
      <c r="H2558" s="33" t="s">
        <v>31</v>
      </c>
      <c r="I2558" t="s">
        <v>46</v>
      </c>
      <c r="J2558" s="33" t="s">
        <v>37</v>
      </c>
      <c r="K2558" t="s">
        <v>40</v>
      </c>
      <c r="L2558" s="33" t="s">
        <v>43</v>
      </c>
      <c r="M2558">
        <v>41</v>
      </c>
      <c r="N2558" s="33">
        <v>10</v>
      </c>
      <c r="O2558" s="49">
        <v>0.12</v>
      </c>
      <c r="P2558" s="56">
        <f t="shared" si="39"/>
        <v>49.199999999999996</v>
      </c>
      <c r="Q2558">
        <v>360.8</v>
      </c>
      <c r="R2558" s="58">
        <v>45</v>
      </c>
      <c r="S2558" s="31">
        <v>405.8</v>
      </c>
    </row>
    <row r="2559" spans="1:19" x14ac:dyDescent="0.35">
      <c r="A2559" s="52">
        <v>43214</v>
      </c>
      <c r="B2559" s="33" t="s">
        <v>5174</v>
      </c>
      <c r="C2559" t="s">
        <v>5175</v>
      </c>
      <c r="D2559" s="33" t="s">
        <v>25</v>
      </c>
      <c r="E2559" s="33" t="s">
        <v>73</v>
      </c>
      <c r="F2559" s="33" t="s">
        <v>29</v>
      </c>
      <c r="G2559" t="s">
        <v>7</v>
      </c>
      <c r="H2559" s="33" t="s">
        <v>31</v>
      </c>
      <c r="I2559" t="s">
        <v>48</v>
      </c>
      <c r="J2559" s="33" t="s">
        <v>38</v>
      </c>
      <c r="K2559" t="s">
        <v>41</v>
      </c>
      <c r="L2559" s="33" t="s">
        <v>45</v>
      </c>
      <c r="M2559">
        <v>15</v>
      </c>
      <c r="N2559" s="33">
        <v>24</v>
      </c>
      <c r="O2559" s="49">
        <v>0.09</v>
      </c>
      <c r="P2559" s="56">
        <f t="shared" si="39"/>
        <v>32.400000000000006</v>
      </c>
      <c r="Q2559">
        <v>327.60000000000002</v>
      </c>
      <c r="R2559" s="58">
        <v>20</v>
      </c>
      <c r="S2559" s="31">
        <v>347.6</v>
      </c>
    </row>
    <row r="2560" spans="1:19" x14ac:dyDescent="0.35">
      <c r="A2560" s="52">
        <v>44534</v>
      </c>
      <c r="B2560" s="33" t="s">
        <v>5176</v>
      </c>
      <c r="C2560" t="s">
        <v>5177</v>
      </c>
      <c r="D2560" s="33" t="s">
        <v>24</v>
      </c>
      <c r="E2560" s="33" t="s">
        <v>115</v>
      </c>
      <c r="F2560" s="33" t="s">
        <v>29</v>
      </c>
      <c r="G2560" t="s">
        <v>9</v>
      </c>
      <c r="H2560" s="33" t="s">
        <v>33</v>
      </c>
      <c r="I2560" t="s">
        <v>48</v>
      </c>
      <c r="J2560" s="33" t="s">
        <v>38</v>
      </c>
      <c r="K2560" t="s">
        <v>41</v>
      </c>
      <c r="L2560" s="33" t="s">
        <v>43</v>
      </c>
      <c r="M2560">
        <v>18</v>
      </c>
      <c r="N2560" s="33">
        <v>24</v>
      </c>
      <c r="O2560" s="49">
        <v>0.13</v>
      </c>
      <c r="P2560" s="56">
        <f t="shared" si="39"/>
        <v>56.160000000000004</v>
      </c>
      <c r="Q2560">
        <v>375.84</v>
      </c>
      <c r="R2560" s="58">
        <v>43</v>
      </c>
      <c r="S2560" s="31">
        <v>418.84</v>
      </c>
    </row>
    <row r="2561" spans="1:19" x14ac:dyDescent="0.35">
      <c r="A2561" s="52">
        <v>44064</v>
      </c>
      <c r="B2561" s="33" t="s">
        <v>5178</v>
      </c>
      <c r="C2561" t="s">
        <v>5179</v>
      </c>
      <c r="D2561" s="33" t="s">
        <v>24</v>
      </c>
      <c r="E2561" s="33" t="s">
        <v>106</v>
      </c>
      <c r="F2561" s="33" t="s">
        <v>29</v>
      </c>
      <c r="G2561" t="s">
        <v>13</v>
      </c>
      <c r="H2561" s="33" t="s">
        <v>30</v>
      </c>
      <c r="I2561" t="s">
        <v>48</v>
      </c>
      <c r="J2561" s="33" t="s">
        <v>35</v>
      </c>
      <c r="K2561" t="s">
        <v>41</v>
      </c>
      <c r="L2561" s="33" t="s">
        <v>45</v>
      </c>
      <c r="M2561">
        <v>1182</v>
      </c>
      <c r="N2561" s="33">
        <v>4</v>
      </c>
      <c r="O2561" s="49">
        <v>0.1</v>
      </c>
      <c r="P2561" s="56">
        <f t="shared" si="39"/>
        <v>472.8</v>
      </c>
      <c r="Q2561">
        <v>4255.2</v>
      </c>
      <c r="R2561" s="58">
        <v>23</v>
      </c>
      <c r="S2561" s="31">
        <v>4278.2</v>
      </c>
    </row>
    <row r="2562" spans="1:19" x14ac:dyDescent="0.35">
      <c r="A2562" s="52">
        <v>43455</v>
      </c>
      <c r="B2562" s="33" t="s">
        <v>5180</v>
      </c>
      <c r="C2562" t="s">
        <v>5181</v>
      </c>
      <c r="D2562" s="33" t="s">
        <v>26</v>
      </c>
      <c r="E2562" s="33" t="s">
        <v>115</v>
      </c>
      <c r="F2562" s="33" t="s">
        <v>29</v>
      </c>
      <c r="G2562" t="s">
        <v>6</v>
      </c>
      <c r="H2562" s="33" t="s">
        <v>32</v>
      </c>
      <c r="I2562" t="s">
        <v>44</v>
      </c>
      <c r="J2562" s="33" t="s">
        <v>37</v>
      </c>
      <c r="K2562" t="s">
        <v>40</v>
      </c>
      <c r="L2562" s="33" t="s">
        <v>45</v>
      </c>
      <c r="M2562">
        <v>64</v>
      </c>
      <c r="N2562" s="33">
        <v>20</v>
      </c>
      <c r="O2562" s="49">
        <v>0.09</v>
      </c>
      <c r="P2562" s="56">
        <f t="shared" si="39"/>
        <v>115.19999999999999</v>
      </c>
      <c r="Q2562">
        <v>1164.8</v>
      </c>
      <c r="R2562" s="58">
        <v>29</v>
      </c>
      <c r="S2562" s="31">
        <v>1193.8</v>
      </c>
    </row>
    <row r="2563" spans="1:19" x14ac:dyDescent="0.35">
      <c r="A2563" s="52">
        <v>43999</v>
      </c>
      <c r="B2563" s="33" t="s">
        <v>5182</v>
      </c>
      <c r="C2563" t="s">
        <v>5183</v>
      </c>
      <c r="D2563" s="33" t="s">
        <v>24</v>
      </c>
      <c r="E2563" s="33" t="s">
        <v>115</v>
      </c>
      <c r="F2563" s="33" t="s">
        <v>27</v>
      </c>
      <c r="G2563" t="s">
        <v>6</v>
      </c>
      <c r="H2563" s="33" t="s">
        <v>33</v>
      </c>
      <c r="I2563" t="s">
        <v>46</v>
      </c>
      <c r="J2563" s="33" t="s">
        <v>35</v>
      </c>
      <c r="K2563" t="s">
        <v>40</v>
      </c>
      <c r="L2563" s="33" t="s">
        <v>46</v>
      </c>
      <c r="M2563">
        <v>868</v>
      </c>
      <c r="N2563" s="33">
        <v>6</v>
      </c>
      <c r="O2563" s="49">
        <v>0.12</v>
      </c>
      <c r="P2563" s="56">
        <f t="shared" ref="P2563:P2626" si="40">O2563*N2563*M2563</f>
        <v>624.95999999999992</v>
      </c>
      <c r="Q2563">
        <v>4583.04</v>
      </c>
      <c r="R2563" s="58">
        <v>27</v>
      </c>
      <c r="S2563" s="31">
        <v>4610.04</v>
      </c>
    </row>
    <row r="2564" spans="1:19" x14ac:dyDescent="0.35">
      <c r="A2564" s="52">
        <v>44515</v>
      </c>
      <c r="B2564" s="33" t="s">
        <v>5184</v>
      </c>
      <c r="C2564" t="s">
        <v>5185</v>
      </c>
      <c r="D2564" s="33" t="s">
        <v>26</v>
      </c>
      <c r="E2564" s="33" t="s">
        <v>63</v>
      </c>
      <c r="F2564" s="33" t="s">
        <v>27</v>
      </c>
      <c r="G2564" t="s">
        <v>11</v>
      </c>
      <c r="H2564" s="33" t="s">
        <v>31</v>
      </c>
      <c r="I2564" t="s">
        <v>48</v>
      </c>
      <c r="J2564" s="33" t="s">
        <v>38</v>
      </c>
      <c r="K2564" t="s">
        <v>39</v>
      </c>
      <c r="L2564" s="33" t="s">
        <v>43</v>
      </c>
      <c r="M2564">
        <v>11</v>
      </c>
      <c r="N2564" s="33">
        <v>32</v>
      </c>
      <c r="O2564" s="49">
        <v>0.09</v>
      </c>
      <c r="P2564" s="56">
        <f t="shared" si="40"/>
        <v>31.68</v>
      </c>
      <c r="Q2564">
        <v>320.32</v>
      </c>
      <c r="R2564" s="58">
        <v>49</v>
      </c>
      <c r="S2564" s="31">
        <v>369.32</v>
      </c>
    </row>
    <row r="2565" spans="1:19" x14ac:dyDescent="0.35">
      <c r="A2565" s="52">
        <v>43062</v>
      </c>
      <c r="B2565" s="33" t="s">
        <v>5186</v>
      </c>
      <c r="C2565" t="s">
        <v>5187</v>
      </c>
      <c r="D2565" s="33" t="s">
        <v>25</v>
      </c>
      <c r="E2565" s="33" t="s">
        <v>63</v>
      </c>
      <c r="F2565" s="33" t="s">
        <v>29</v>
      </c>
      <c r="G2565" t="s">
        <v>11</v>
      </c>
      <c r="H2565" s="33" t="s">
        <v>32</v>
      </c>
      <c r="I2565" t="s">
        <v>43</v>
      </c>
      <c r="J2565" s="33" t="s">
        <v>36</v>
      </c>
      <c r="K2565" t="s">
        <v>40</v>
      </c>
      <c r="L2565" s="33" t="s">
        <v>46</v>
      </c>
      <c r="M2565">
        <v>475</v>
      </c>
      <c r="N2565" s="33">
        <v>9</v>
      </c>
      <c r="O2565" s="49">
        <v>0.18</v>
      </c>
      <c r="P2565" s="56">
        <f t="shared" si="40"/>
        <v>769.5</v>
      </c>
      <c r="Q2565">
        <v>3505.5000000000005</v>
      </c>
      <c r="R2565" s="58">
        <v>40</v>
      </c>
      <c r="S2565" s="31">
        <v>3545.5000000000005</v>
      </c>
    </row>
    <row r="2566" spans="1:19" x14ac:dyDescent="0.35">
      <c r="A2566" s="52">
        <v>42834</v>
      </c>
      <c r="B2566" s="33" t="s">
        <v>5188</v>
      </c>
      <c r="C2566" t="s">
        <v>5189</v>
      </c>
      <c r="D2566" s="33" t="s">
        <v>24</v>
      </c>
      <c r="E2566" s="33" t="s">
        <v>68</v>
      </c>
      <c r="F2566" s="33" t="s">
        <v>28</v>
      </c>
      <c r="G2566" t="s">
        <v>11</v>
      </c>
      <c r="H2566" s="33" t="s">
        <v>30</v>
      </c>
      <c r="I2566" t="s">
        <v>48</v>
      </c>
      <c r="J2566" s="33" t="s">
        <v>34</v>
      </c>
      <c r="K2566" t="s">
        <v>42</v>
      </c>
      <c r="L2566" s="33" t="s">
        <v>44</v>
      </c>
      <c r="M2566">
        <v>245</v>
      </c>
      <c r="N2566" s="33">
        <v>10</v>
      </c>
      <c r="O2566" s="49">
        <v>0.17</v>
      </c>
      <c r="P2566" s="56">
        <f t="shared" si="40"/>
        <v>416.50000000000006</v>
      </c>
      <c r="Q2566">
        <v>2033.4999999999998</v>
      </c>
      <c r="R2566" s="58">
        <v>48</v>
      </c>
      <c r="S2566" s="31">
        <v>2081.5</v>
      </c>
    </row>
    <row r="2567" spans="1:19" x14ac:dyDescent="0.35">
      <c r="A2567" s="52">
        <v>43380</v>
      </c>
      <c r="B2567" s="33" t="s">
        <v>5190</v>
      </c>
      <c r="C2567" t="s">
        <v>5191</v>
      </c>
      <c r="D2567" s="33" t="s">
        <v>26</v>
      </c>
      <c r="E2567" s="33" t="s">
        <v>115</v>
      </c>
      <c r="F2567" s="33" t="s">
        <v>28</v>
      </c>
      <c r="G2567" t="s">
        <v>7</v>
      </c>
      <c r="H2567" s="33" t="s">
        <v>30</v>
      </c>
      <c r="I2567" t="s">
        <v>44</v>
      </c>
      <c r="J2567" s="33" t="s">
        <v>34</v>
      </c>
      <c r="K2567" t="s">
        <v>39</v>
      </c>
      <c r="L2567" s="33" t="s">
        <v>43</v>
      </c>
      <c r="M2567">
        <v>224</v>
      </c>
      <c r="N2567" s="33">
        <v>10</v>
      </c>
      <c r="O2567" s="49">
        <v>0.18</v>
      </c>
      <c r="P2567" s="56">
        <f t="shared" si="40"/>
        <v>403.19999999999993</v>
      </c>
      <c r="Q2567">
        <v>1836.8000000000002</v>
      </c>
      <c r="R2567" s="58">
        <v>29</v>
      </c>
      <c r="S2567" s="31">
        <v>1865.8000000000002</v>
      </c>
    </row>
    <row r="2568" spans="1:19" x14ac:dyDescent="0.35">
      <c r="A2568" s="52">
        <v>44268</v>
      </c>
      <c r="B2568" s="33" t="s">
        <v>5192</v>
      </c>
      <c r="C2568" t="s">
        <v>5193</v>
      </c>
      <c r="D2568" s="33" t="s">
        <v>24</v>
      </c>
      <c r="E2568" s="33" t="s">
        <v>58</v>
      </c>
      <c r="F2568" s="33" t="s">
        <v>27</v>
      </c>
      <c r="G2568" t="s">
        <v>11</v>
      </c>
      <c r="H2568" s="33" t="s">
        <v>33</v>
      </c>
      <c r="I2568" t="s">
        <v>46</v>
      </c>
      <c r="J2568" s="33" t="s">
        <v>37</v>
      </c>
      <c r="K2568" t="s">
        <v>40</v>
      </c>
      <c r="L2568" s="33" t="s">
        <v>45</v>
      </c>
      <c r="M2568">
        <v>88</v>
      </c>
      <c r="N2568" s="33">
        <v>25</v>
      </c>
      <c r="O2568" s="49">
        <v>0.14000000000000001</v>
      </c>
      <c r="P2568" s="56">
        <f t="shared" si="40"/>
        <v>308.00000000000006</v>
      </c>
      <c r="Q2568">
        <v>1892</v>
      </c>
      <c r="R2568" s="58">
        <v>31</v>
      </c>
      <c r="S2568" s="31">
        <v>1923</v>
      </c>
    </row>
    <row r="2569" spans="1:19" x14ac:dyDescent="0.35">
      <c r="A2569" s="52">
        <v>44230</v>
      </c>
      <c r="B2569" s="33" t="s">
        <v>5194</v>
      </c>
      <c r="C2569" t="s">
        <v>5195</v>
      </c>
      <c r="D2569" s="33" t="s">
        <v>25</v>
      </c>
      <c r="E2569" s="33" t="s">
        <v>55</v>
      </c>
      <c r="F2569" s="33" t="s">
        <v>27</v>
      </c>
      <c r="G2569" t="s">
        <v>12</v>
      </c>
      <c r="H2569" s="33" t="s">
        <v>33</v>
      </c>
      <c r="I2569" t="s">
        <v>43</v>
      </c>
      <c r="J2569" s="33" t="s">
        <v>34</v>
      </c>
      <c r="K2569" t="s">
        <v>41</v>
      </c>
      <c r="L2569" s="33" t="s">
        <v>44</v>
      </c>
      <c r="M2569">
        <v>293</v>
      </c>
      <c r="N2569" s="33">
        <v>8</v>
      </c>
      <c r="O2569" s="49">
        <v>0.16</v>
      </c>
      <c r="P2569" s="56">
        <f t="shared" si="40"/>
        <v>375.04</v>
      </c>
      <c r="Q2569">
        <v>1968.96</v>
      </c>
      <c r="R2569" s="58">
        <v>26</v>
      </c>
      <c r="S2569" s="31">
        <v>1994.96</v>
      </c>
    </row>
    <row r="2570" spans="1:19" x14ac:dyDescent="0.35">
      <c r="A2570" s="52">
        <v>43140</v>
      </c>
      <c r="B2570" s="33" t="s">
        <v>5196</v>
      </c>
      <c r="C2570" t="s">
        <v>5197</v>
      </c>
      <c r="D2570" s="33" t="s">
        <v>24</v>
      </c>
      <c r="E2570" s="33" t="s">
        <v>73</v>
      </c>
      <c r="F2570" s="33" t="s">
        <v>27</v>
      </c>
      <c r="G2570" t="s">
        <v>6</v>
      </c>
      <c r="H2570" s="33" t="s">
        <v>31</v>
      </c>
      <c r="I2570" t="s">
        <v>44</v>
      </c>
      <c r="J2570" s="33" t="s">
        <v>34</v>
      </c>
      <c r="K2570" t="s">
        <v>42</v>
      </c>
      <c r="L2570" s="33" t="s">
        <v>45</v>
      </c>
      <c r="M2570">
        <v>257</v>
      </c>
      <c r="N2570" s="33">
        <v>4</v>
      </c>
      <c r="O2570" s="49">
        <v>0.08</v>
      </c>
      <c r="P2570" s="56">
        <f t="shared" si="40"/>
        <v>82.24</v>
      </c>
      <c r="Q2570">
        <v>945.76</v>
      </c>
      <c r="R2570" s="58">
        <v>37</v>
      </c>
      <c r="S2570" s="31">
        <v>982.76</v>
      </c>
    </row>
    <row r="2571" spans="1:19" x14ac:dyDescent="0.35">
      <c r="A2571" s="52">
        <v>43656</v>
      </c>
      <c r="B2571" s="33" t="s">
        <v>5198</v>
      </c>
      <c r="C2571" t="s">
        <v>5199</v>
      </c>
      <c r="D2571" s="33" t="s">
        <v>26</v>
      </c>
      <c r="E2571" s="33" t="s">
        <v>58</v>
      </c>
      <c r="F2571" s="33" t="s">
        <v>28</v>
      </c>
      <c r="G2571" t="s">
        <v>8</v>
      </c>
      <c r="H2571" s="33" t="s">
        <v>31</v>
      </c>
      <c r="I2571" t="s">
        <v>47</v>
      </c>
      <c r="J2571" s="33" t="s">
        <v>35</v>
      </c>
      <c r="K2571" t="s">
        <v>40</v>
      </c>
      <c r="L2571" s="33" t="s">
        <v>43</v>
      </c>
      <c r="M2571">
        <v>1053</v>
      </c>
      <c r="N2571" s="33">
        <v>4</v>
      </c>
      <c r="O2571" s="49">
        <v>0.19</v>
      </c>
      <c r="P2571" s="56">
        <f t="shared" si="40"/>
        <v>800.28</v>
      </c>
      <c r="Q2571">
        <v>3411.7200000000003</v>
      </c>
      <c r="R2571" s="58">
        <v>33</v>
      </c>
      <c r="S2571" s="31">
        <v>3444.7200000000003</v>
      </c>
    </row>
    <row r="2572" spans="1:19" x14ac:dyDescent="0.35">
      <c r="A2572" s="52">
        <v>43495</v>
      </c>
      <c r="B2572" s="33" t="s">
        <v>5200</v>
      </c>
      <c r="C2572" t="s">
        <v>5201</v>
      </c>
      <c r="D2572" s="33" t="s">
        <v>24</v>
      </c>
      <c r="E2572" s="33" t="s">
        <v>55</v>
      </c>
      <c r="F2572" s="33" t="s">
        <v>29</v>
      </c>
      <c r="G2572" t="s">
        <v>6</v>
      </c>
      <c r="H2572" s="33" t="s">
        <v>33</v>
      </c>
      <c r="I2572" t="s">
        <v>48</v>
      </c>
      <c r="J2572" s="33" t="s">
        <v>34</v>
      </c>
      <c r="K2572" t="s">
        <v>39</v>
      </c>
      <c r="L2572" s="33" t="s">
        <v>44</v>
      </c>
      <c r="M2572">
        <v>264</v>
      </c>
      <c r="N2572" s="33">
        <v>8</v>
      </c>
      <c r="O2572" s="49">
        <v>0.11</v>
      </c>
      <c r="P2572" s="56">
        <f t="shared" si="40"/>
        <v>232.32</v>
      </c>
      <c r="Q2572">
        <v>1879.68</v>
      </c>
      <c r="R2572" s="58">
        <v>34</v>
      </c>
      <c r="S2572" s="31">
        <v>1913.68</v>
      </c>
    </row>
    <row r="2573" spans="1:19" x14ac:dyDescent="0.35">
      <c r="A2573" s="52">
        <v>43259</v>
      </c>
      <c r="B2573" s="33" t="s">
        <v>5202</v>
      </c>
      <c r="C2573" t="s">
        <v>5203</v>
      </c>
      <c r="D2573" s="33" t="s">
        <v>26</v>
      </c>
      <c r="E2573" s="33" t="s">
        <v>78</v>
      </c>
      <c r="F2573" s="33" t="s">
        <v>27</v>
      </c>
      <c r="G2573" t="s">
        <v>7</v>
      </c>
      <c r="H2573" s="33" t="s">
        <v>31</v>
      </c>
      <c r="I2573" t="s">
        <v>47</v>
      </c>
      <c r="J2573" s="33" t="s">
        <v>34</v>
      </c>
      <c r="K2573" t="s">
        <v>41</v>
      </c>
      <c r="L2573" s="33" t="s">
        <v>45</v>
      </c>
      <c r="M2573">
        <v>222</v>
      </c>
      <c r="N2573" s="33">
        <v>6</v>
      </c>
      <c r="O2573" s="49">
        <v>0.18</v>
      </c>
      <c r="P2573" s="56">
        <f t="shared" si="40"/>
        <v>239.76000000000002</v>
      </c>
      <c r="Q2573">
        <v>1092.24</v>
      </c>
      <c r="R2573" s="58">
        <v>32</v>
      </c>
      <c r="S2573" s="31">
        <v>1124.24</v>
      </c>
    </row>
    <row r="2574" spans="1:19" x14ac:dyDescent="0.35">
      <c r="A2574" s="52">
        <v>43792</v>
      </c>
      <c r="B2574" s="33" t="s">
        <v>5204</v>
      </c>
      <c r="C2574" t="s">
        <v>5205</v>
      </c>
      <c r="D2574" s="33" t="s">
        <v>24</v>
      </c>
      <c r="E2574" s="33" t="s">
        <v>58</v>
      </c>
      <c r="F2574" s="33" t="s">
        <v>27</v>
      </c>
      <c r="G2574" t="s">
        <v>8</v>
      </c>
      <c r="H2574" s="33" t="s">
        <v>30</v>
      </c>
      <c r="I2574" t="s">
        <v>43</v>
      </c>
      <c r="J2574" s="33" t="s">
        <v>36</v>
      </c>
      <c r="K2574" t="s">
        <v>41</v>
      </c>
      <c r="L2574" s="33" t="s">
        <v>43</v>
      </c>
      <c r="M2574">
        <v>263</v>
      </c>
      <c r="N2574" s="33">
        <v>6</v>
      </c>
      <c r="O2574" s="49">
        <v>0.09</v>
      </c>
      <c r="P2574" s="56">
        <f t="shared" si="40"/>
        <v>142.02000000000001</v>
      </c>
      <c r="Q2574">
        <v>1435.98</v>
      </c>
      <c r="R2574" s="58">
        <v>33</v>
      </c>
      <c r="S2574" s="31">
        <v>1468.98</v>
      </c>
    </row>
    <row r="2575" spans="1:19" x14ac:dyDescent="0.35">
      <c r="A2575" s="52">
        <v>44201</v>
      </c>
      <c r="B2575" s="33" t="s">
        <v>5206</v>
      </c>
      <c r="C2575" t="s">
        <v>5207</v>
      </c>
      <c r="D2575" s="33" t="s">
        <v>24</v>
      </c>
      <c r="E2575" s="33" t="s">
        <v>52</v>
      </c>
      <c r="F2575" s="33" t="s">
        <v>28</v>
      </c>
      <c r="G2575" t="s">
        <v>9</v>
      </c>
      <c r="H2575" s="33" t="s">
        <v>31</v>
      </c>
      <c r="I2575" t="s">
        <v>48</v>
      </c>
      <c r="J2575" s="33" t="s">
        <v>36</v>
      </c>
      <c r="K2575" t="s">
        <v>39</v>
      </c>
      <c r="L2575" s="33" t="s">
        <v>44</v>
      </c>
      <c r="M2575">
        <v>210</v>
      </c>
      <c r="N2575" s="33">
        <v>12</v>
      </c>
      <c r="O2575" s="49">
        <v>0.18</v>
      </c>
      <c r="P2575" s="56">
        <f t="shared" si="40"/>
        <v>453.6</v>
      </c>
      <c r="Q2575">
        <v>2066.4</v>
      </c>
      <c r="R2575" s="58">
        <v>40</v>
      </c>
      <c r="S2575" s="31">
        <v>2106.4</v>
      </c>
    </row>
    <row r="2576" spans="1:19" x14ac:dyDescent="0.35">
      <c r="A2576" s="52">
        <v>42842</v>
      </c>
      <c r="B2576" s="33" t="s">
        <v>5208</v>
      </c>
      <c r="C2576" t="s">
        <v>5209</v>
      </c>
      <c r="D2576" s="33" t="s">
        <v>25</v>
      </c>
      <c r="E2576" s="33" t="s">
        <v>52</v>
      </c>
      <c r="F2576" s="33" t="s">
        <v>29</v>
      </c>
      <c r="G2576" t="s">
        <v>11</v>
      </c>
      <c r="H2576" s="33" t="s">
        <v>32</v>
      </c>
      <c r="I2576" t="s">
        <v>43</v>
      </c>
      <c r="J2576" s="33" t="s">
        <v>38</v>
      </c>
      <c r="K2576" t="s">
        <v>40</v>
      </c>
      <c r="L2576" s="33" t="s">
        <v>45</v>
      </c>
      <c r="M2576">
        <v>13</v>
      </c>
      <c r="N2576" s="33">
        <v>32</v>
      </c>
      <c r="O2576" s="49">
        <v>0.11</v>
      </c>
      <c r="P2576" s="56">
        <f t="shared" si="40"/>
        <v>45.76</v>
      </c>
      <c r="Q2576">
        <v>370.24</v>
      </c>
      <c r="R2576" s="58">
        <v>37</v>
      </c>
      <c r="S2576" s="31">
        <v>407.24</v>
      </c>
    </row>
    <row r="2577" spans="1:19" x14ac:dyDescent="0.35">
      <c r="A2577" s="52">
        <v>42953</v>
      </c>
      <c r="B2577" s="33" t="s">
        <v>5210</v>
      </c>
      <c r="C2577" t="s">
        <v>5211</v>
      </c>
      <c r="D2577" s="33" t="s">
        <v>24</v>
      </c>
      <c r="E2577" s="33" t="s">
        <v>63</v>
      </c>
      <c r="F2577" s="33" t="s">
        <v>28</v>
      </c>
      <c r="G2577" t="s">
        <v>7</v>
      </c>
      <c r="H2577" s="33" t="s">
        <v>30</v>
      </c>
      <c r="I2577" t="s">
        <v>47</v>
      </c>
      <c r="J2577" s="33" t="s">
        <v>36</v>
      </c>
      <c r="K2577" t="s">
        <v>40</v>
      </c>
      <c r="L2577" s="33" t="s">
        <v>44</v>
      </c>
      <c r="M2577">
        <v>307</v>
      </c>
      <c r="N2577" s="33">
        <v>9</v>
      </c>
      <c r="O2577" s="49">
        <v>0.11</v>
      </c>
      <c r="P2577" s="56">
        <f t="shared" si="40"/>
        <v>303.93</v>
      </c>
      <c r="Q2577">
        <v>2459.0699999999997</v>
      </c>
      <c r="R2577" s="58">
        <v>43</v>
      </c>
      <c r="S2577" s="31">
        <v>2502.0699999999997</v>
      </c>
    </row>
    <row r="2578" spans="1:19" x14ac:dyDescent="0.35">
      <c r="A2578" s="52">
        <v>43626</v>
      </c>
      <c r="B2578" s="33" t="s">
        <v>5212</v>
      </c>
      <c r="C2578" t="s">
        <v>5213</v>
      </c>
      <c r="D2578" s="33" t="s">
        <v>24</v>
      </c>
      <c r="E2578" s="33" t="s">
        <v>106</v>
      </c>
      <c r="F2578" s="33" t="s">
        <v>28</v>
      </c>
      <c r="G2578" t="s">
        <v>7</v>
      </c>
      <c r="H2578" s="33" t="s">
        <v>32</v>
      </c>
      <c r="I2578" t="s">
        <v>45</v>
      </c>
      <c r="J2578" s="33" t="s">
        <v>34</v>
      </c>
      <c r="K2578" t="s">
        <v>42</v>
      </c>
      <c r="L2578" s="33" t="s">
        <v>46</v>
      </c>
      <c r="M2578">
        <v>282</v>
      </c>
      <c r="N2578" s="33">
        <v>8</v>
      </c>
      <c r="O2578" s="49">
        <v>0.11</v>
      </c>
      <c r="P2578" s="56">
        <f t="shared" si="40"/>
        <v>248.16</v>
      </c>
      <c r="Q2578">
        <v>2007.84</v>
      </c>
      <c r="R2578" s="58">
        <v>49</v>
      </c>
      <c r="S2578" s="31">
        <v>2056.84</v>
      </c>
    </row>
    <row r="2579" spans="1:19" x14ac:dyDescent="0.35">
      <c r="A2579" s="52">
        <v>44146</v>
      </c>
      <c r="B2579" s="33" t="s">
        <v>5214</v>
      </c>
      <c r="C2579" t="s">
        <v>5215</v>
      </c>
      <c r="D2579" s="33" t="s">
        <v>24</v>
      </c>
      <c r="E2579" s="33" t="s">
        <v>58</v>
      </c>
      <c r="F2579" s="33" t="s">
        <v>27</v>
      </c>
      <c r="G2579" t="s">
        <v>11</v>
      </c>
      <c r="H2579" s="33" t="s">
        <v>31</v>
      </c>
      <c r="I2579" t="s">
        <v>47</v>
      </c>
      <c r="J2579" s="33" t="s">
        <v>38</v>
      </c>
      <c r="K2579" t="s">
        <v>40</v>
      </c>
      <c r="L2579" s="33" t="s">
        <v>44</v>
      </c>
      <c r="M2579">
        <v>12</v>
      </c>
      <c r="N2579" s="33">
        <v>16</v>
      </c>
      <c r="O2579" s="49">
        <v>0.08</v>
      </c>
      <c r="P2579" s="56">
        <f t="shared" si="40"/>
        <v>15.36</v>
      </c>
      <c r="Q2579">
        <v>176.64000000000001</v>
      </c>
      <c r="R2579" s="58">
        <v>38</v>
      </c>
      <c r="S2579" s="31">
        <v>214.64000000000001</v>
      </c>
    </row>
    <row r="2580" spans="1:19" x14ac:dyDescent="0.35">
      <c r="A2580" s="52">
        <v>42903</v>
      </c>
      <c r="B2580" s="33" t="s">
        <v>5216</v>
      </c>
      <c r="C2580" t="s">
        <v>5217</v>
      </c>
      <c r="D2580" s="33" t="s">
        <v>26</v>
      </c>
      <c r="E2580" s="33" t="s">
        <v>85</v>
      </c>
      <c r="F2580" s="33" t="s">
        <v>29</v>
      </c>
      <c r="G2580" t="s">
        <v>10</v>
      </c>
      <c r="H2580" s="33" t="s">
        <v>31</v>
      </c>
      <c r="I2580" t="s">
        <v>48</v>
      </c>
      <c r="J2580" s="33" t="s">
        <v>35</v>
      </c>
      <c r="K2580" t="s">
        <v>42</v>
      </c>
      <c r="L2580" s="33" t="s">
        <v>45</v>
      </c>
      <c r="M2580">
        <v>755</v>
      </c>
      <c r="N2580" s="33">
        <v>10</v>
      </c>
      <c r="O2580" s="49">
        <v>0.14000000000000001</v>
      </c>
      <c r="P2580" s="56">
        <f t="shared" si="40"/>
        <v>1057</v>
      </c>
      <c r="Q2580">
        <v>6493</v>
      </c>
      <c r="R2580" s="58">
        <v>26</v>
      </c>
      <c r="S2580" s="31">
        <v>6519</v>
      </c>
    </row>
    <row r="2581" spans="1:19" x14ac:dyDescent="0.35">
      <c r="A2581" s="52">
        <v>42359</v>
      </c>
      <c r="B2581" s="33" t="s">
        <v>5218</v>
      </c>
      <c r="C2581" t="s">
        <v>5219</v>
      </c>
      <c r="D2581" s="33" t="s">
        <v>24</v>
      </c>
      <c r="E2581" s="33" t="s">
        <v>78</v>
      </c>
      <c r="F2581" s="33" t="s">
        <v>28</v>
      </c>
      <c r="G2581" t="s">
        <v>11</v>
      </c>
      <c r="H2581" s="33" t="s">
        <v>33</v>
      </c>
      <c r="I2581" t="s">
        <v>46</v>
      </c>
      <c r="J2581" s="33" t="s">
        <v>35</v>
      </c>
      <c r="K2581" t="s">
        <v>42</v>
      </c>
      <c r="L2581" s="33" t="s">
        <v>44</v>
      </c>
      <c r="M2581">
        <v>1067</v>
      </c>
      <c r="N2581" s="33">
        <v>10</v>
      </c>
      <c r="O2581" s="49">
        <v>0.14000000000000001</v>
      </c>
      <c r="P2581" s="56">
        <f t="shared" si="40"/>
        <v>1493.8000000000002</v>
      </c>
      <c r="Q2581">
        <v>9176.1999999999989</v>
      </c>
      <c r="R2581" s="58">
        <v>37</v>
      </c>
      <c r="S2581" s="31">
        <v>9213.1999999999989</v>
      </c>
    </row>
    <row r="2582" spans="1:19" x14ac:dyDescent="0.35">
      <c r="A2582" s="52">
        <v>42684</v>
      </c>
      <c r="B2582" s="33" t="s">
        <v>5220</v>
      </c>
      <c r="C2582" t="s">
        <v>5221</v>
      </c>
      <c r="D2582" s="33" t="s">
        <v>24</v>
      </c>
      <c r="E2582" s="33" t="s">
        <v>106</v>
      </c>
      <c r="F2582" s="33" t="s">
        <v>29</v>
      </c>
      <c r="G2582" t="s">
        <v>9</v>
      </c>
      <c r="H2582" s="33" t="s">
        <v>32</v>
      </c>
      <c r="I2582" t="s">
        <v>48</v>
      </c>
      <c r="J2582" s="33" t="s">
        <v>37</v>
      </c>
      <c r="K2582" t="s">
        <v>40</v>
      </c>
      <c r="L2582" s="33" t="s">
        <v>45</v>
      </c>
      <c r="M2582">
        <v>65</v>
      </c>
      <c r="N2582" s="33">
        <v>15</v>
      </c>
      <c r="O2582" s="49">
        <v>0.14000000000000001</v>
      </c>
      <c r="P2582" s="56">
        <f t="shared" si="40"/>
        <v>136.5</v>
      </c>
      <c r="Q2582">
        <v>838.5</v>
      </c>
      <c r="R2582" s="58">
        <v>37</v>
      </c>
      <c r="S2582" s="31">
        <v>875.5</v>
      </c>
    </row>
    <row r="2583" spans="1:19" x14ac:dyDescent="0.35">
      <c r="A2583" s="52">
        <v>44457</v>
      </c>
      <c r="B2583" s="33" t="s">
        <v>5222</v>
      </c>
      <c r="C2583" t="s">
        <v>5223</v>
      </c>
      <c r="D2583" s="33" t="s">
        <v>25</v>
      </c>
      <c r="E2583" s="33" t="s">
        <v>78</v>
      </c>
      <c r="F2583" s="33" t="s">
        <v>27</v>
      </c>
      <c r="G2583" t="s">
        <v>13</v>
      </c>
      <c r="H2583" s="33" t="s">
        <v>32</v>
      </c>
      <c r="I2583" t="s">
        <v>48</v>
      </c>
      <c r="J2583" s="33" t="s">
        <v>35</v>
      </c>
      <c r="K2583" t="s">
        <v>39</v>
      </c>
      <c r="L2583" s="33" t="s">
        <v>45</v>
      </c>
      <c r="M2583">
        <v>947</v>
      </c>
      <c r="N2583" s="33">
        <v>10</v>
      </c>
      <c r="O2583" s="49">
        <v>0.09</v>
      </c>
      <c r="P2583" s="56">
        <f t="shared" si="40"/>
        <v>852.3</v>
      </c>
      <c r="Q2583">
        <v>8617.6999999999989</v>
      </c>
      <c r="R2583" s="58">
        <v>20</v>
      </c>
      <c r="S2583" s="31">
        <v>8637.6999999999989</v>
      </c>
    </row>
    <row r="2584" spans="1:19" x14ac:dyDescent="0.35">
      <c r="A2584" s="52">
        <v>44514</v>
      </c>
      <c r="B2584" s="33" t="s">
        <v>5224</v>
      </c>
      <c r="C2584" t="s">
        <v>5225</v>
      </c>
      <c r="D2584" s="33" t="s">
        <v>26</v>
      </c>
      <c r="E2584" s="33" t="s">
        <v>106</v>
      </c>
      <c r="F2584" s="33" t="s">
        <v>28</v>
      </c>
      <c r="G2584" t="s">
        <v>11</v>
      </c>
      <c r="H2584" s="33" t="s">
        <v>30</v>
      </c>
      <c r="I2584" t="s">
        <v>44</v>
      </c>
      <c r="J2584" s="33" t="s">
        <v>38</v>
      </c>
      <c r="K2584" t="s">
        <v>41</v>
      </c>
      <c r="L2584" s="33" t="s">
        <v>44</v>
      </c>
      <c r="M2584">
        <v>20</v>
      </c>
      <c r="N2584" s="33">
        <v>40</v>
      </c>
      <c r="O2584" s="49">
        <v>0.13</v>
      </c>
      <c r="P2584" s="56">
        <f t="shared" si="40"/>
        <v>104</v>
      </c>
      <c r="Q2584">
        <v>696</v>
      </c>
      <c r="R2584" s="58">
        <v>39</v>
      </c>
      <c r="S2584" s="31">
        <v>735</v>
      </c>
    </row>
    <row r="2585" spans="1:19" x14ac:dyDescent="0.35">
      <c r="A2585" s="52">
        <v>42187</v>
      </c>
      <c r="B2585" s="33" t="s">
        <v>5226</v>
      </c>
      <c r="C2585" t="s">
        <v>5227</v>
      </c>
      <c r="D2585" s="33" t="s">
        <v>24</v>
      </c>
      <c r="E2585" s="33" t="s">
        <v>73</v>
      </c>
      <c r="F2585" s="33" t="s">
        <v>27</v>
      </c>
      <c r="G2585" t="s">
        <v>8</v>
      </c>
      <c r="H2585" s="33" t="s">
        <v>30</v>
      </c>
      <c r="I2585" t="s">
        <v>47</v>
      </c>
      <c r="J2585" s="33" t="s">
        <v>34</v>
      </c>
      <c r="K2585" t="s">
        <v>42</v>
      </c>
      <c r="L2585" s="33" t="s">
        <v>46</v>
      </c>
      <c r="M2585">
        <v>226</v>
      </c>
      <c r="N2585" s="33">
        <v>6</v>
      </c>
      <c r="O2585" s="49">
        <v>0.19</v>
      </c>
      <c r="P2585" s="56">
        <f t="shared" si="40"/>
        <v>257.64000000000004</v>
      </c>
      <c r="Q2585">
        <v>1098.3600000000001</v>
      </c>
      <c r="R2585" s="58">
        <v>45</v>
      </c>
      <c r="S2585" s="31">
        <v>1143.3600000000001</v>
      </c>
    </row>
    <row r="2586" spans="1:19" x14ac:dyDescent="0.35">
      <c r="A2586" s="52">
        <v>44143</v>
      </c>
      <c r="B2586" s="33" t="s">
        <v>5228</v>
      </c>
      <c r="C2586" t="s">
        <v>5229</v>
      </c>
      <c r="D2586" s="33" t="s">
        <v>24</v>
      </c>
      <c r="E2586" s="33" t="s">
        <v>58</v>
      </c>
      <c r="F2586" s="33" t="s">
        <v>28</v>
      </c>
      <c r="G2586" t="s">
        <v>8</v>
      </c>
      <c r="H2586" s="33" t="s">
        <v>32</v>
      </c>
      <c r="I2586" t="s">
        <v>48</v>
      </c>
      <c r="J2586" s="33" t="s">
        <v>35</v>
      </c>
      <c r="K2586" t="s">
        <v>39</v>
      </c>
      <c r="L2586" s="33" t="s">
        <v>45</v>
      </c>
      <c r="M2586">
        <v>955</v>
      </c>
      <c r="N2586" s="33">
        <v>8</v>
      </c>
      <c r="O2586" s="49">
        <v>0.2</v>
      </c>
      <c r="P2586" s="56">
        <f t="shared" si="40"/>
        <v>1528</v>
      </c>
      <c r="Q2586">
        <v>6112</v>
      </c>
      <c r="R2586" s="58">
        <v>23</v>
      </c>
      <c r="S2586" s="31">
        <v>6135</v>
      </c>
    </row>
    <row r="2587" spans="1:19" x14ac:dyDescent="0.35">
      <c r="A2587" s="52">
        <v>43334</v>
      </c>
      <c r="B2587" s="33" t="s">
        <v>5230</v>
      </c>
      <c r="C2587" t="s">
        <v>5231</v>
      </c>
      <c r="D2587" s="33" t="s">
        <v>24</v>
      </c>
      <c r="E2587" s="33" t="s">
        <v>115</v>
      </c>
      <c r="F2587" s="33" t="s">
        <v>27</v>
      </c>
      <c r="G2587" t="s">
        <v>7</v>
      </c>
      <c r="H2587" s="33" t="s">
        <v>31</v>
      </c>
      <c r="I2587" t="s">
        <v>44</v>
      </c>
      <c r="J2587" s="33" t="s">
        <v>36</v>
      </c>
      <c r="K2587" t="s">
        <v>41</v>
      </c>
      <c r="L2587" s="33" t="s">
        <v>44</v>
      </c>
      <c r="M2587">
        <v>384</v>
      </c>
      <c r="N2587" s="33">
        <v>12</v>
      </c>
      <c r="O2587" s="49">
        <v>0.2</v>
      </c>
      <c r="P2587" s="56">
        <f t="shared" si="40"/>
        <v>921.60000000000014</v>
      </c>
      <c r="Q2587">
        <v>3686.4000000000005</v>
      </c>
      <c r="R2587" s="58">
        <v>24</v>
      </c>
      <c r="S2587" s="31">
        <v>3710.4000000000005</v>
      </c>
    </row>
    <row r="2588" spans="1:19" x14ac:dyDescent="0.35">
      <c r="A2588" s="52">
        <v>43756</v>
      </c>
      <c r="B2588" s="33" t="s">
        <v>5232</v>
      </c>
      <c r="C2588" t="s">
        <v>5233</v>
      </c>
      <c r="D2588" s="33" t="s">
        <v>26</v>
      </c>
      <c r="E2588" s="33" t="s">
        <v>106</v>
      </c>
      <c r="F2588" s="33" t="s">
        <v>27</v>
      </c>
      <c r="G2588" t="s">
        <v>13</v>
      </c>
      <c r="H2588" s="33" t="s">
        <v>33</v>
      </c>
      <c r="I2588" t="s">
        <v>43</v>
      </c>
      <c r="J2588" s="33" t="s">
        <v>38</v>
      </c>
      <c r="K2588" t="s">
        <v>40</v>
      </c>
      <c r="L2588" s="33" t="s">
        <v>44</v>
      </c>
      <c r="M2588">
        <v>12</v>
      </c>
      <c r="N2588" s="33">
        <v>16</v>
      </c>
      <c r="O2588" s="49">
        <v>0.16</v>
      </c>
      <c r="P2588" s="56">
        <f t="shared" si="40"/>
        <v>30.72</v>
      </c>
      <c r="Q2588">
        <v>161.28</v>
      </c>
      <c r="R2588" s="58">
        <v>29</v>
      </c>
      <c r="S2588" s="31">
        <v>190.28</v>
      </c>
    </row>
    <row r="2589" spans="1:19" x14ac:dyDescent="0.35">
      <c r="A2589" s="52">
        <v>43461</v>
      </c>
      <c r="B2589" s="33" t="s">
        <v>5234</v>
      </c>
      <c r="C2589" t="s">
        <v>5235</v>
      </c>
      <c r="D2589" s="33" t="s">
        <v>26</v>
      </c>
      <c r="E2589" s="33" t="s">
        <v>55</v>
      </c>
      <c r="F2589" s="33" t="s">
        <v>29</v>
      </c>
      <c r="G2589" t="s">
        <v>12</v>
      </c>
      <c r="H2589" s="33" t="s">
        <v>30</v>
      </c>
      <c r="I2589" t="s">
        <v>47</v>
      </c>
      <c r="J2589" s="33" t="s">
        <v>36</v>
      </c>
      <c r="K2589" t="s">
        <v>40</v>
      </c>
      <c r="L2589" s="33" t="s">
        <v>45</v>
      </c>
      <c r="M2589">
        <v>494</v>
      </c>
      <c r="N2589" s="33">
        <v>6</v>
      </c>
      <c r="O2589" s="49">
        <v>0.15</v>
      </c>
      <c r="P2589" s="56">
        <f t="shared" si="40"/>
        <v>444.59999999999997</v>
      </c>
      <c r="Q2589">
        <v>2519.3999999999996</v>
      </c>
      <c r="R2589" s="58">
        <v>28</v>
      </c>
      <c r="S2589" s="31">
        <v>2547.3999999999996</v>
      </c>
    </row>
    <row r="2590" spans="1:19" x14ac:dyDescent="0.35">
      <c r="A2590" s="52">
        <v>42868</v>
      </c>
      <c r="B2590" s="33" t="s">
        <v>5236</v>
      </c>
      <c r="C2590" t="s">
        <v>5237</v>
      </c>
      <c r="D2590" s="33" t="s">
        <v>24</v>
      </c>
      <c r="E2590" s="33" t="s">
        <v>106</v>
      </c>
      <c r="F2590" s="33" t="s">
        <v>28</v>
      </c>
      <c r="G2590" t="s">
        <v>8</v>
      </c>
      <c r="H2590" s="33" t="s">
        <v>32</v>
      </c>
      <c r="I2590" t="s">
        <v>46</v>
      </c>
      <c r="J2590" s="33" t="s">
        <v>35</v>
      </c>
      <c r="K2590" t="s">
        <v>42</v>
      </c>
      <c r="L2590" s="33" t="s">
        <v>46</v>
      </c>
      <c r="M2590">
        <v>729</v>
      </c>
      <c r="N2590" s="33">
        <v>8</v>
      </c>
      <c r="O2590" s="49">
        <v>0.08</v>
      </c>
      <c r="P2590" s="56">
        <f t="shared" si="40"/>
        <v>466.56</v>
      </c>
      <c r="Q2590">
        <v>5365.4400000000005</v>
      </c>
      <c r="R2590" s="58">
        <v>41</v>
      </c>
      <c r="S2590" s="31">
        <v>5406.4400000000005</v>
      </c>
    </row>
    <row r="2591" spans="1:19" x14ac:dyDescent="0.35">
      <c r="A2591" s="52">
        <v>44600</v>
      </c>
      <c r="B2591" s="33" t="s">
        <v>5238</v>
      </c>
      <c r="C2591" t="s">
        <v>5239</v>
      </c>
      <c r="D2591" s="33" t="s">
        <v>24</v>
      </c>
      <c r="E2591" s="33" t="s">
        <v>115</v>
      </c>
      <c r="F2591" s="33" t="s">
        <v>28</v>
      </c>
      <c r="G2591" t="s">
        <v>13</v>
      </c>
      <c r="H2591" s="33" t="s">
        <v>33</v>
      </c>
      <c r="I2591" t="s">
        <v>46</v>
      </c>
      <c r="J2591" s="33" t="s">
        <v>37</v>
      </c>
      <c r="K2591" t="s">
        <v>40</v>
      </c>
      <c r="L2591" s="33" t="s">
        <v>43</v>
      </c>
      <c r="M2591">
        <v>87</v>
      </c>
      <c r="N2591" s="33">
        <v>25</v>
      </c>
      <c r="O2591" s="49">
        <v>0.1</v>
      </c>
      <c r="P2591" s="56">
        <f t="shared" si="40"/>
        <v>217.5</v>
      </c>
      <c r="Q2591">
        <v>1957.5</v>
      </c>
      <c r="R2591" s="58">
        <v>20</v>
      </c>
      <c r="S2591" s="31">
        <v>1977.5</v>
      </c>
    </row>
    <row r="2592" spans="1:19" x14ac:dyDescent="0.35">
      <c r="A2592" s="52">
        <v>43778</v>
      </c>
      <c r="B2592" s="33" t="s">
        <v>5240</v>
      </c>
      <c r="C2592" t="s">
        <v>5241</v>
      </c>
      <c r="D2592" s="33" t="s">
        <v>25</v>
      </c>
      <c r="E2592" s="33" t="s">
        <v>63</v>
      </c>
      <c r="F2592" s="33" t="s">
        <v>29</v>
      </c>
      <c r="G2592" t="s">
        <v>11</v>
      </c>
      <c r="H2592" s="33" t="s">
        <v>31</v>
      </c>
      <c r="I2592" t="s">
        <v>46</v>
      </c>
      <c r="J2592" s="33" t="s">
        <v>35</v>
      </c>
      <c r="K2592" t="s">
        <v>42</v>
      </c>
      <c r="L2592" s="33" t="s">
        <v>46</v>
      </c>
      <c r="M2592">
        <v>1104</v>
      </c>
      <c r="N2592" s="33">
        <v>6</v>
      </c>
      <c r="O2592" s="49">
        <v>0.19</v>
      </c>
      <c r="P2592" s="56">
        <f t="shared" si="40"/>
        <v>1258.5600000000002</v>
      </c>
      <c r="Q2592">
        <v>5365.4400000000005</v>
      </c>
      <c r="R2592" s="58">
        <v>29</v>
      </c>
      <c r="S2592" s="31">
        <v>5394.4400000000005</v>
      </c>
    </row>
    <row r="2593" spans="1:19" x14ac:dyDescent="0.35">
      <c r="A2593" s="52">
        <v>43772</v>
      </c>
      <c r="B2593" s="33" t="s">
        <v>5242</v>
      </c>
      <c r="C2593" t="s">
        <v>5243</v>
      </c>
      <c r="D2593" s="33" t="s">
        <v>24</v>
      </c>
      <c r="E2593" s="33" t="s">
        <v>106</v>
      </c>
      <c r="F2593" s="33" t="s">
        <v>29</v>
      </c>
      <c r="G2593" t="s">
        <v>13</v>
      </c>
      <c r="H2593" s="33" t="s">
        <v>33</v>
      </c>
      <c r="I2593" t="s">
        <v>47</v>
      </c>
      <c r="J2593" s="33" t="s">
        <v>34</v>
      </c>
      <c r="K2593" t="s">
        <v>40</v>
      </c>
      <c r="L2593" s="33" t="s">
        <v>44</v>
      </c>
      <c r="M2593">
        <v>219</v>
      </c>
      <c r="N2593" s="33">
        <v>4</v>
      </c>
      <c r="O2593" s="49">
        <v>0.17</v>
      </c>
      <c r="P2593" s="56">
        <f t="shared" si="40"/>
        <v>148.92000000000002</v>
      </c>
      <c r="Q2593">
        <v>727.07999999999993</v>
      </c>
      <c r="R2593" s="58">
        <v>43</v>
      </c>
      <c r="S2593" s="31">
        <v>770.07999999999993</v>
      </c>
    </row>
    <row r="2594" spans="1:19" x14ac:dyDescent="0.35">
      <c r="A2594" s="52">
        <v>44505</v>
      </c>
      <c r="B2594" s="33" t="s">
        <v>5244</v>
      </c>
      <c r="C2594" t="s">
        <v>5245</v>
      </c>
      <c r="D2594" s="33" t="s">
        <v>24</v>
      </c>
      <c r="E2594" s="33" t="s">
        <v>63</v>
      </c>
      <c r="F2594" s="33" t="s">
        <v>28</v>
      </c>
      <c r="G2594" t="s">
        <v>9</v>
      </c>
      <c r="H2594" s="33" t="s">
        <v>31</v>
      </c>
      <c r="I2594" t="s">
        <v>47</v>
      </c>
      <c r="J2594" s="33" t="s">
        <v>36</v>
      </c>
      <c r="K2594" t="s">
        <v>39</v>
      </c>
      <c r="L2594" s="33" t="s">
        <v>43</v>
      </c>
      <c r="M2594">
        <v>414</v>
      </c>
      <c r="N2594" s="33">
        <v>12</v>
      </c>
      <c r="O2594" s="49">
        <v>0.19</v>
      </c>
      <c r="P2594" s="56">
        <f t="shared" si="40"/>
        <v>943.92000000000007</v>
      </c>
      <c r="Q2594">
        <v>4024.0800000000004</v>
      </c>
      <c r="R2594" s="58">
        <v>38</v>
      </c>
      <c r="S2594" s="31">
        <v>4062.0800000000004</v>
      </c>
    </row>
    <row r="2595" spans="1:19" x14ac:dyDescent="0.35">
      <c r="A2595" s="52">
        <v>44378</v>
      </c>
      <c r="B2595" s="33" t="s">
        <v>5246</v>
      </c>
      <c r="C2595" t="s">
        <v>5247</v>
      </c>
      <c r="D2595" s="33" t="s">
        <v>24</v>
      </c>
      <c r="E2595" s="33" t="s">
        <v>63</v>
      </c>
      <c r="F2595" s="33" t="s">
        <v>29</v>
      </c>
      <c r="G2595" t="s">
        <v>11</v>
      </c>
      <c r="H2595" s="33" t="s">
        <v>32</v>
      </c>
      <c r="I2595" t="s">
        <v>45</v>
      </c>
      <c r="J2595" s="33" t="s">
        <v>38</v>
      </c>
      <c r="K2595" t="s">
        <v>42</v>
      </c>
      <c r="L2595" s="33" t="s">
        <v>44</v>
      </c>
      <c r="M2595">
        <v>11</v>
      </c>
      <c r="N2595" s="33">
        <v>24</v>
      </c>
      <c r="O2595" s="49">
        <v>0.17</v>
      </c>
      <c r="P2595" s="56">
        <f t="shared" si="40"/>
        <v>44.88</v>
      </c>
      <c r="Q2595">
        <v>219.11999999999998</v>
      </c>
      <c r="R2595" s="58">
        <v>24</v>
      </c>
      <c r="S2595" s="31">
        <v>243.11999999999998</v>
      </c>
    </row>
    <row r="2596" spans="1:19" x14ac:dyDescent="0.35">
      <c r="A2596" s="52">
        <v>44439</v>
      </c>
      <c r="B2596" s="33" t="s">
        <v>5248</v>
      </c>
      <c r="C2596" t="s">
        <v>5249</v>
      </c>
      <c r="D2596" s="33" t="s">
        <v>26</v>
      </c>
      <c r="E2596" s="33" t="s">
        <v>85</v>
      </c>
      <c r="F2596" s="33" t="s">
        <v>29</v>
      </c>
      <c r="G2596" t="s">
        <v>10</v>
      </c>
      <c r="H2596" s="33" t="s">
        <v>32</v>
      </c>
      <c r="I2596" t="s">
        <v>44</v>
      </c>
      <c r="J2596" s="33" t="s">
        <v>37</v>
      </c>
      <c r="K2596" t="s">
        <v>39</v>
      </c>
      <c r="L2596" s="33" t="s">
        <v>44</v>
      </c>
      <c r="M2596">
        <v>54</v>
      </c>
      <c r="N2596" s="33">
        <v>15</v>
      </c>
      <c r="O2596" s="49">
        <v>0.09</v>
      </c>
      <c r="P2596" s="56">
        <f t="shared" si="40"/>
        <v>72.899999999999991</v>
      </c>
      <c r="Q2596">
        <v>737.1</v>
      </c>
      <c r="R2596" s="58">
        <v>33</v>
      </c>
      <c r="S2596" s="31">
        <v>770.1</v>
      </c>
    </row>
    <row r="2597" spans="1:19" x14ac:dyDescent="0.35">
      <c r="A2597" s="52">
        <v>43809</v>
      </c>
      <c r="B2597" s="33" t="s">
        <v>5250</v>
      </c>
      <c r="C2597" t="s">
        <v>5251</v>
      </c>
      <c r="D2597" s="33" t="s">
        <v>24</v>
      </c>
      <c r="E2597" s="33" t="s">
        <v>58</v>
      </c>
      <c r="F2597" s="33" t="s">
        <v>29</v>
      </c>
      <c r="G2597" t="s">
        <v>9</v>
      </c>
      <c r="H2597" s="33" t="s">
        <v>31</v>
      </c>
      <c r="I2597" t="s">
        <v>44</v>
      </c>
      <c r="J2597" s="33" t="s">
        <v>36</v>
      </c>
      <c r="K2597" t="s">
        <v>41</v>
      </c>
      <c r="L2597" s="33" t="s">
        <v>45</v>
      </c>
      <c r="M2597">
        <v>384</v>
      </c>
      <c r="N2597" s="33">
        <v>9</v>
      </c>
      <c r="O2597" s="49">
        <v>0.16</v>
      </c>
      <c r="P2597" s="56">
        <f t="shared" si="40"/>
        <v>552.96</v>
      </c>
      <c r="Q2597">
        <v>2903.04</v>
      </c>
      <c r="R2597" s="58">
        <v>24</v>
      </c>
      <c r="S2597" s="31">
        <v>2927.04</v>
      </c>
    </row>
    <row r="2598" spans="1:19" x14ac:dyDescent="0.35">
      <c r="A2598" s="52">
        <v>44129</v>
      </c>
      <c r="B2598" s="33" t="s">
        <v>5252</v>
      </c>
      <c r="C2598" t="s">
        <v>5253</v>
      </c>
      <c r="D2598" s="33" t="s">
        <v>26</v>
      </c>
      <c r="E2598" s="33" t="s">
        <v>55</v>
      </c>
      <c r="F2598" s="33" t="s">
        <v>27</v>
      </c>
      <c r="G2598" t="s">
        <v>11</v>
      </c>
      <c r="H2598" s="33" t="s">
        <v>32</v>
      </c>
      <c r="I2598" t="s">
        <v>47</v>
      </c>
      <c r="J2598" s="33" t="s">
        <v>36</v>
      </c>
      <c r="K2598" t="s">
        <v>40</v>
      </c>
      <c r="L2598" s="33" t="s">
        <v>45</v>
      </c>
      <c r="M2598">
        <v>447</v>
      </c>
      <c r="N2598" s="33">
        <v>12</v>
      </c>
      <c r="O2598" s="49">
        <v>0.17</v>
      </c>
      <c r="P2598" s="56">
        <f t="shared" si="40"/>
        <v>911.88</v>
      </c>
      <c r="Q2598">
        <v>4452.12</v>
      </c>
      <c r="R2598" s="58">
        <v>22</v>
      </c>
      <c r="S2598" s="31">
        <v>4474.12</v>
      </c>
    </row>
    <row r="2599" spans="1:19" x14ac:dyDescent="0.35">
      <c r="A2599" s="52">
        <v>43190</v>
      </c>
      <c r="B2599" s="33" t="s">
        <v>5254</v>
      </c>
      <c r="C2599" t="s">
        <v>5255</v>
      </c>
      <c r="D2599" s="33" t="s">
        <v>24</v>
      </c>
      <c r="E2599" s="33" t="s">
        <v>115</v>
      </c>
      <c r="F2599" s="33" t="s">
        <v>29</v>
      </c>
      <c r="G2599" t="s">
        <v>6</v>
      </c>
      <c r="H2599" s="33" t="s">
        <v>33</v>
      </c>
      <c r="I2599" t="s">
        <v>45</v>
      </c>
      <c r="J2599" s="33" t="s">
        <v>37</v>
      </c>
      <c r="K2599" t="s">
        <v>40</v>
      </c>
      <c r="L2599" s="33" t="s">
        <v>44</v>
      </c>
      <c r="M2599">
        <v>28</v>
      </c>
      <c r="N2599" s="33">
        <v>10</v>
      </c>
      <c r="O2599" s="49">
        <v>0.11</v>
      </c>
      <c r="P2599" s="56">
        <f t="shared" si="40"/>
        <v>30.800000000000004</v>
      </c>
      <c r="Q2599">
        <v>249.20000000000002</v>
      </c>
      <c r="R2599" s="58">
        <v>41</v>
      </c>
      <c r="S2599" s="31">
        <v>290.20000000000005</v>
      </c>
    </row>
    <row r="2600" spans="1:19" x14ac:dyDescent="0.35">
      <c r="A2600" s="52">
        <v>43143</v>
      </c>
      <c r="B2600" s="33" t="s">
        <v>5256</v>
      </c>
      <c r="C2600" t="s">
        <v>5257</v>
      </c>
      <c r="D2600" s="33" t="s">
        <v>25</v>
      </c>
      <c r="E2600" s="33" t="s">
        <v>115</v>
      </c>
      <c r="F2600" s="33" t="s">
        <v>28</v>
      </c>
      <c r="G2600" t="s">
        <v>8</v>
      </c>
      <c r="H2600" s="33" t="s">
        <v>31</v>
      </c>
      <c r="I2600" t="s">
        <v>43</v>
      </c>
      <c r="J2600" s="33" t="s">
        <v>38</v>
      </c>
      <c r="K2600" t="s">
        <v>42</v>
      </c>
      <c r="L2600" s="33" t="s">
        <v>44</v>
      </c>
      <c r="M2600">
        <v>12</v>
      </c>
      <c r="N2600" s="33">
        <v>40</v>
      </c>
      <c r="O2600" s="49">
        <v>0.15</v>
      </c>
      <c r="P2600" s="56">
        <f t="shared" si="40"/>
        <v>72</v>
      </c>
      <c r="Q2600">
        <v>408</v>
      </c>
      <c r="R2600" s="58">
        <v>41</v>
      </c>
      <c r="S2600" s="31">
        <v>449</v>
      </c>
    </row>
    <row r="2601" spans="1:19" x14ac:dyDescent="0.35">
      <c r="A2601" s="52">
        <v>43648</v>
      </c>
      <c r="B2601" s="33" t="s">
        <v>5258</v>
      </c>
      <c r="C2601" t="s">
        <v>5259</v>
      </c>
      <c r="D2601" s="33" t="s">
        <v>26</v>
      </c>
      <c r="E2601" s="33" t="s">
        <v>78</v>
      </c>
      <c r="F2601" s="33" t="s">
        <v>27</v>
      </c>
      <c r="G2601" t="s">
        <v>10</v>
      </c>
      <c r="H2601" s="33" t="s">
        <v>32</v>
      </c>
      <c r="I2601" t="s">
        <v>44</v>
      </c>
      <c r="J2601" s="33" t="s">
        <v>38</v>
      </c>
      <c r="K2601" t="s">
        <v>42</v>
      </c>
      <c r="L2601" s="33" t="s">
        <v>46</v>
      </c>
      <c r="M2601">
        <v>16</v>
      </c>
      <c r="N2601" s="33">
        <v>40</v>
      </c>
      <c r="O2601" s="49">
        <v>0.1</v>
      </c>
      <c r="P2601" s="56">
        <f t="shared" si="40"/>
        <v>64</v>
      </c>
      <c r="Q2601">
        <v>576</v>
      </c>
      <c r="R2601" s="58">
        <v>25</v>
      </c>
      <c r="S2601" s="31">
        <v>601</v>
      </c>
    </row>
    <row r="2602" spans="1:19" x14ac:dyDescent="0.35">
      <c r="A2602" s="52">
        <v>43148</v>
      </c>
      <c r="B2602" s="33" t="s">
        <v>5260</v>
      </c>
      <c r="C2602" t="s">
        <v>5261</v>
      </c>
      <c r="D2602" s="33" t="s">
        <v>26</v>
      </c>
      <c r="E2602" s="33" t="s">
        <v>68</v>
      </c>
      <c r="F2602" s="33" t="s">
        <v>28</v>
      </c>
      <c r="G2602" t="s">
        <v>13</v>
      </c>
      <c r="H2602" s="33" t="s">
        <v>32</v>
      </c>
      <c r="I2602" t="s">
        <v>43</v>
      </c>
      <c r="J2602" s="33" t="s">
        <v>38</v>
      </c>
      <c r="K2602" t="s">
        <v>39</v>
      </c>
      <c r="L2602" s="33" t="s">
        <v>44</v>
      </c>
      <c r="M2602">
        <v>15</v>
      </c>
      <c r="N2602" s="33">
        <v>32</v>
      </c>
      <c r="O2602" s="49">
        <v>0.15</v>
      </c>
      <c r="P2602" s="56">
        <f t="shared" si="40"/>
        <v>72</v>
      </c>
      <c r="Q2602">
        <v>408</v>
      </c>
      <c r="R2602" s="58">
        <v>24</v>
      </c>
      <c r="S2602" s="31">
        <v>432</v>
      </c>
    </row>
    <row r="2603" spans="1:19" x14ac:dyDescent="0.35">
      <c r="A2603" s="52">
        <v>42897</v>
      </c>
      <c r="B2603" s="33" t="s">
        <v>5262</v>
      </c>
      <c r="C2603" t="s">
        <v>5263</v>
      </c>
      <c r="D2603" s="33" t="s">
        <v>25</v>
      </c>
      <c r="E2603" s="33" t="s">
        <v>52</v>
      </c>
      <c r="F2603" s="33" t="s">
        <v>29</v>
      </c>
      <c r="G2603" t="s">
        <v>9</v>
      </c>
      <c r="H2603" s="33" t="s">
        <v>33</v>
      </c>
      <c r="I2603" t="s">
        <v>44</v>
      </c>
      <c r="J2603" s="33" t="s">
        <v>38</v>
      </c>
      <c r="K2603" t="s">
        <v>40</v>
      </c>
      <c r="L2603" s="33" t="s">
        <v>44</v>
      </c>
      <c r="M2603">
        <v>20</v>
      </c>
      <c r="N2603" s="33">
        <v>24</v>
      </c>
      <c r="O2603" s="49">
        <v>0.15</v>
      </c>
      <c r="P2603" s="56">
        <f t="shared" si="40"/>
        <v>72</v>
      </c>
      <c r="Q2603">
        <v>408</v>
      </c>
      <c r="R2603" s="58">
        <v>30</v>
      </c>
      <c r="S2603" s="31">
        <v>438</v>
      </c>
    </row>
    <row r="2604" spans="1:19" x14ac:dyDescent="0.35">
      <c r="A2604" s="52">
        <v>43529</v>
      </c>
      <c r="B2604" s="33" t="s">
        <v>5264</v>
      </c>
      <c r="C2604" t="s">
        <v>5265</v>
      </c>
      <c r="D2604" s="33" t="s">
        <v>24</v>
      </c>
      <c r="E2604" s="33" t="s">
        <v>52</v>
      </c>
      <c r="F2604" s="33" t="s">
        <v>29</v>
      </c>
      <c r="G2604" t="s">
        <v>6</v>
      </c>
      <c r="H2604" s="33" t="s">
        <v>32</v>
      </c>
      <c r="I2604" t="s">
        <v>45</v>
      </c>
      <c r="J2604" s="33" t="s">
        <v>38</v>
      </c>
      <c r="K2604" t="s">
        <v>41</v>
      </c>
      <c r="L2604" s="33" t="s">
        <v>43</v>
      </c>
      <c r="M2604">
        <v>16</v>
      </c>
      <c r="N2604" s="33">
        <v>24</v>
      </c>
      <c r="O2604" s="49">
        <v>0.13</v>
      </c>
      <c r="P2604" s="56">
        <f t="shared" si="40"/>
        <v>49.92</v>
      </c>
      <c r="Q2604">
        <v>334.08</v>
      </c>
      <c r="R2604" s="58">
        <v>28</v>
      </c>
      <c r="S2604" s="31">
        <v>362.08</v>
      </c>
    </row>
    <row r="2605" spans="1:19" x14ac:dyDescent="0.35">
      <c r="A2605" s="52">
        <v>42850</v>
      </c>
      <c r="B2605" s="33" t="s">
        <v>5266</v>
      </c>
      <c r="C2605" t="s">
        <v>5267</v>
      </c>
      <c r="D2605" s="33" t="s">
        <v>25</v>
      </c>
      <c r="E2605" s="33" t="s">
        <v>52</v>
      </c>
      <c r="F2605" s="33" t="s">
        <v>27</v>
      </c>
      <c r="G2605" t="s">
        <v>11</v>
      </c>
      <c r="H2605" s="33" t="s">
        <v>31</v>
      </c>
      <c r="I2605" t="s">
        <v>48</v>
      </c>
      <c r="J2605" s="33" t="s">
        <v>36</v>
      </c>
      <c r="K2605" t="s">
        <v>41</v>
      </c>
      <c r="L2605" s="33" t="s">
        <v>46</v>
      </c>
      <c r="M2605">
        <v>485</v>
      </c>
      <c r="N2605" s="33">
        <v>6</v>
      </c>
      <c r="O2605" s="49">
        <v>0.11</v>
      </c>
      <c r="P2605" s="56">
        <f t="shared" si="40"/>
        <v>320.10000000000002</v>
      </c>
      <c r="Q2605">
        <v>2589.9</v>
      </c>
      <c r="R2605" s="58">
        <v>20</v>
      </c>
      <c r="S2605" s="31">
        <v>2609.9</v>
      </c>
    </row>
    <row r="2606" spans="1:19" x14ac:dyDescent="0.35">
      <c r="A2606" s="52">
        <v>44574</v>
      </c>
      <c r="B2606" s="33" t="s">
        <v>5268</v>
      </c>
      <c r="C2606" t="s">
        <v>5269</v>
      </c>
      <c r="D2606" s="33" t="s">
        <v>24</v>
      </c>
      <c r="E2606" s="33" t="s">
        <v>78</v>
      </c>
      <c r="F2606" s="33" t="s">
        <v>29</v>
      </c>
      <c r="G2606" t="s">
        <v>6</v>
      </c>
      <c r="H2606" s="33" t="s">
        <v>30</v>
      </c>
      <c r="I2606" t="s">
        <v>44</v>
      </c>
      <c r="J2606" s="33" t="s">
        <v>34</v>
      </c>
      <c r="K2606" t="s">
        <v>40</v>
      </c>
      <c r="L2606" s="33" t="s">
        <v>44</v>
      </c>
      <c r="M2606">
        <v>217</v>
      </c>
      <c r="N2606" s="33">
        <v>8</v>
      </c>
      <c r="O2606" s="49">
        <v>0.12</v>
      </c>
      <c r="P2606" s="56">
        <f t="shared" si="40"/>
        <v>208.32</v>
      </c>
      <c r="Q2606">
        <v>1527.68</v>
      </c>
      <c r="R2606" s="58">
        <v>49</v>
      </c>
      <c r="S2606" s="31">
        <v>1576.68</v>
      </c>
    </row>
    <row r="2607" spans="1:19" x14ac:dyDescent="0.35">
      <c r="A2607" s="52">
        <v>43249</v>
      </c>
      <c r="B2607" s="33" t="s">
        <v>5270</v>
      </c>
      <c r="C2607" t="s">
        <v>5271</v>
      </c>
      <c r="D2607" s="33" t="s">
        <v>24</v>
      </c>
      <c r="E2607" s="33" t="s">
        <v>58</v>
      </c>
      <c r="F2607" s="33" t="s">
        <v>29</v>
      </c>
      <c r="G2607" t="s">
        <v>10</v>
      </c>
      <c r="H2607" s="33" t="s">
        <v>31</v>
      </c>
      <c r="I2607" t="s">
        <v>43</v>
      </c>
      <c r="J2607" s="33" t="s">
        <v>35</v>
      </c>
      <c r="K2607" t="s">
        <v>40</v>
      </c>
      <c r="L2607" s="33" t="s">
        <v>46</v>
      </c>
      <c r="M2607">
        <v>1018</v>
      </c>
      <c r="N2607" s="33">
        <v>4</v>
      </c>
      <c r="O2607" s="49">
        <v>0.13</v>
      </c>
      <c r="P2607" s="56">
        <f t="shared" si="40"/>
        <v>529.36</v>
      </c>
      <c r="Q2607">
        <v>3542.64</v>
      </c>
      <c r="R2607" s="58">
        <v>35</v>
      </c>
      <c r="S2607" s="31">
        <v>3577.64</v>
      </c>
    </row>
    <row r="2608" spans="1:19" x14ac:dyDescent="0.35">
      <c r="A2608" s="52">
        <v>43052</v>
      </c>
      <c r="B2608" s="33" t="s">
        <v>5272</v>
      </c>
      <c r="C2608" t="s">
        <v>5273</v>
      </c>
      <c r="D2608" s="33" t="s">
        <v>26</v>
      </c>
      <c r="E2608" s="33" t="s">
        <v>106</v>
      </c>
      <c r="F2608" s="33" t="s">
        <v>28</v>
      </c>
      <c r="G2608" t="s">
        <v>7</v>
      </c>
      <c r="H2608" s="33" t="s">
        <v>31</v>
      </c>
      <c r="I2608" t="s">
        <v>48</v>
      </c>
      <c r="J2608" s="33" t="s">
        <v>36</v>
      </c>
      <c r="K2608" t="s">
        <v>40</v>
      </c>
      <c r="L2608" s="33" t="s">
        <v>43</v>
      </c>
      <c r="M2608">
        <v>267</v>
      </c>
      <c r="N2608" s="33">
        <v>6</v>
      </c>
      <c r="O2608" s="49">
        <v>0.14000000000000001</v>
      </c>
      <c r="P2608" s="56">
        <f t="shared" si="40"/>
        <v>224.28000000000003</v>
      </c>
      <c r="Q2608">
        <v>1377.72</v>
      </c>
      <c r="R2608" s="58">
        <v>24</v>
      </c>
      <c r="S2608" s="31">
        <v>1401.72</v>
      </c>
    </row>
    <row r="2609" spans="1:19" x14ac:dyDescent="0.35">
      <c r="A2609" s="52">
        <v>42445</v>
      </c>
      <c r="B2609" s="33" t="s">
        <v>5274</v>
      </c>
      <c r="C2609" t="s">
        <v>5275</v>
      </c>
      <c r="D2609" s="33" t="s">
        <v>24</v>
      </c>
      <c r="E2609" s="33" t="s">
        <v>78</v>
      </c>
      <c r="F2609" s="33" t="s">
        <v>28</v>
      </c>
      <c r="G2609" t="s">
        <v>9</v>
      </c>
      <c r="H2609" s="33" t="s">
        <v>32</v>
      </c>
      <c r="I2609" t="s">
        <v>43</v>
      </c>
      <c r="J2609" s="33" t="s">
        <v>35</v>
      </c>
      <c r="K2609" t="s">
        <v>40</v>
      </c>
      <c r="L2609" s="33" t="s">
        <v>45</v>
      </c>
      <c r="M2609">
        <v>933</v>
      </c>
      <c r="N2609" s="33">
        <v>8</v>
      </c>
      <c r="O2609" s="49">
        <v>0.1</v>
      </c>
      <c r="P2609" s="56">
        <f t="shared" si="40"/>
        <v>746.40000000000009</v>
      </c>
      <c r="Q2609">
        <v>6717.6</v>
      </c>
      <c r="R2609" s="58">
        <v>24</v>
      </c>
      <c r="S2609" s="31">
        <v>6741.6</v>
      </c>
    </row>
    <row r="2610" spans="1:19" x14ac:dyDescent="0.35">
      <c r="A2610" s="52">
        <v>43473</v>
      </c>
      <c r="B2610" s="33" t="s">
        <v>5276</v>
      </c>
      <c r="C2610" t="s">
        <v>5277</v>
      </c>
      <c r="D2610" s="33" t="s">
        <v>25</v>
      </c>
      <c r="E2610" s="33" t="s">
        <v>73</v>
      </c>
      <c r="F2610" s="33" t="s">
        <v>28</v>
      </c>
      <c r="G2610" t="s">
        <v>11</v>
      </c>
      <c r="H2610" s="33" t="s">
        <v>30</v>
      </c>
      <c r="I2610" t="s">
        <v>44</v>
      </c>
      <c r="J2610" s="33" t="s">
        <v>37</v>
      </c>
      <c r="K2610" t="s">
        <v>41</v>
      </c>
      <c r="L2610" s="33" t="s">
        <v>44</v>
      </c>
      <c r="M2610">
        <v>26</v>
      </c>
      <c r="N2610" s="33">
        <v>15</v>
      </c>
      <c r="O2610" s="49">
        <v>0.2</v>
      </c>
      <c r="P2610" s="56">
        <f t="shared" si="40"/>
        <v>78</v>
      </c>
      <c r="Q2610">
        <v>312</v>
      </c>
      <c r="R2610" s="58">
        <v>47</v>
      </c>
      <c r="S2610" s="31">
        <v>359</v>
      </c>
    </row>
    <row r="2611" spans="1:19" x14ac:dyDescent="0.35">
      <c r="A2611" s="52">
        <v>42277</v>
      </c>
      <c r="B2611" s="33" t="s">
        <v>5278</v>
      </c>
      <c r="C2611" t="s">
        <v>5279</v>
      </c>
      <c r="D2611" s="33" t="s">
        <v>25</v>
      </c>
      <c r="E2611" s="33" t="s">
        <v>58</v>
      </c>
      <c r="F2611" s="33" t="s">
        <v>28</v>
      </c>
      <c r="G2611" t="s">
        <v>8</v>
      </c>
      <c r="H2611" s="33" t="s">
        <v>30</v>
      </c>
      <c r="I2611" t="s">
        <v>43</v>
      </c>
      <c r="J2611" s="33" t="s">
        <v>35</v>
      </c>
      <c r="K2611" t="s">
        <v>41</v>
      </c>
      <c r="L2611" s="33" t="s">
        <v>46</v>
      </c>
      <c r="M2611">
        <v>746</v>
      </c>
      <c r="N2611" s="33">
        <v>8</v>
      </c>
      <c r="O2611" s="49">
        <v>0.14000000000000001</v>
      </c>
      <c r="P2611" s="56">
        <f t="shared" si="40"/>
        <v>835.5200000000001</v>
      </c>
      <c r="Q2611">
        <v>5132.4799999999996</v>
      </c>
      <c r="R2611" s="58">
        <v>26</v>
      </c>
      <c r="S2611" s="31">
        <v>5158.4799999999996</v>
      </c>
    </row>
    <row r="2612" spans="1:19" x14ac:dyDescent="0.35">
      <c r="A2612" s="52">
        <v>42836</v>
      </c>
      <c r="B2612" s="33" t="s">
        <v>5280</v>
      </c>
      <c r="C2612" t="s">
        <v>5281</v>
      </c>
      <c r="D2612" s="33" t="s">
        <v>24</v>
      </c>
      <c r="E2612" s="33" t="s">
        <v>78</v>
      </c>
      <c r="F2612" s="33" t="s">
        <v>28</v>
      </c>
      <c r="G2612" t="s">
        <v>6</v>
      </c>
      <c r="H2612" s="33" t="s">
        <v>32</v>
      </c>
      <c r="I2612" t="s">
        <v>44</v>
      </c>
      <c r="J2612" s="33" t="s">
        <v>36</v>
      </c>
      <c r="K2612" t="s">
        <v>39</v>
      </c>
      <c r="L2612" s="33" t="s">
        <v>43</v>
      </c>
      <c r="M2612">
        <v>476</v>
      </c>
      <c r="N2612" s="33">
        <v>15</v>
      </c>
      <c r="O2612" s="49">
        <v>0.09</v>
      </c>
      <c r="P2612" s="56">
        <f t="shared" si="40"/>
        <v>642.59999999999991</v>
      </c>
      <c r="Q2612">
        <v>6497.4000000000005</v>
      </c>
      <c r="R2612" s="58">
        <v>32</v>
      </c>
      <c r="S2612" s="31">
        <v>6529.4000000000005</v>
      </c>
    </row>
    <row r="2613" spans="1:19" x14ac:dyDescent="0.35">
      <c r="A2613" s="52">
        <v>42523</v>
      </c>
      <c r="B2613" s="33" t="s">
        <v>5282</v>
      </c>
      <c r="C2613" t="s">
        <v>5283</v>
      </c>
      <c r="D2613" s="33" t="s">
        <v>24</v>
      </c>
      <c r="E2613" s="33" t="s">
        <v>68</v>
      </c>
      <c r="F2613" s="33" t="s">
        <v>27</v>
      </c>
      <c r="G2613" t="s">
        <v>11</v>
      </c>
      <c r="H2613" s="33" t="s">
        <v>32</v>
      </c>
      <c r="I2613" t="s">
        <v>46</v>
      </c>
      <c r="J2613" s="33" t="s">
        <v>35</v>
      </c>
      <c r="K2613" t="s">
        <v>42</v>
      </c>
      <c r="L2613" s="33" t="s">
        <v>46</v>
      </c>
      <c r="M2613">
        <v>792</v>
      </c>
      <c r="N2613" s="33">
        <v>8</v>
      </c>
      <c r="O2613" s="49">
        <v>0.2</v>
      </c>
      <c r="P2613" s="56">
        <f t="shared" si="40"/>
        <v>1267.2</v>
      </c>
      <c r="Q2613">
        <v>5068.8</v>
      </c>
      <c r="R2613" s="58">
        <v>50</v>
      </c>
      <c r="S2613" s="31">
        <v>5118.8</v>
      </c>
    </row>
    <row r="2614" spans="1:19" x14ac:dyDescent="0.35">
      <c r="A2614" s="52">
        <v>43609</v>
      </c>
      <c r="B2614" s="33" t="s">
        <v>5284</v>
      </c>
      <c r="C2614" t="s">
        <v>5285</v>
      </c>
      <c r="D2614" s="33" t="s">
        <v>24</v>
      </c>
      <c r="E2614" s="33" t="s">
        <v>63</v>
      </c>
      <c r="F2614" s="33" t="s">
        <v>27</v>
      </c>
      <c r="G2614" t="s">
        <v>8</v>
      </c>
      <c r="H2614" s="33" t="s">
        <v>33</v>
      </c>
      <c r="I2614" t="s">
        <v>44</v>
      </c>
      <c r="J2614" s="33" t="s">
        <v>35</v>
      </c>
      <c r="K2614" t="s">
        <v>41</v>
      </c>
      <c r="L2614" s="33" t="s">
        <v>44</v>
      </c>
      <c r="M2614">
        <v>917</v>
      </c>
      <c r="N2614" s="33">
        <v>8</v>
      </c>
      <c r="O2614" s="49">
        <v>0.14000000000000001</v>
      </c>
      <c r="P2614" s="56">
        <f t="shared" si="40"/>
        <v>1027.0400000000002</v>
      </c>
      <c r="Q2614">
        <v>6308.96</v>
      </c>
      <c r="R2614" s="58">
        <v>35</v>
      </c>
      <c r="S2614" s="31">
        <v>6343.96</v>
      </c>
    </row>
    <row r="2615" spans="1:19" x14ac:dyDescent="0.35">
      <c r="A2615" s="52">
        <v>43394</v>
      </c>
      <c r="B2615" s="33" t="s">
        <v>5286</v>
      </c>
      <c r="C2615" t="s">
        <v>5287</v>
      </c>
      <c r="D2615" s="33" t="s">
        <v>26</v>
      </c>
      <c r="E2615" s="33" t="s">
        <v>85</v>
      </c>
      <c r="F2615" s="33" t="s">
        <v>29</v>
      </c>
      <c r="G2615" t="s">
        <v>10</v>
      </c>
      <c r="H2615" s="33" t="s">
        <v>30</v>
      </c>
      <c r="I2615" t="s">
        <v>43</v>
      </c>
      <c r="J2615" s="33" t="s">
        <v>34</v>
      </c>
      <c r="K2615" t="s">
        <v>40</v>
      </c>
      <c r="L2615" s="33" t="s">
        <v>46</v>
      </c>
      <c r="M2615">
        <v>253</v>
      </c>
      <c r="N2615" s="33">
        <v>4</v>
      </c>
      <c r="O2615" s="49">
        <v>0.12</v>
      </c>
      <c r="P2615" s="56">
        <f t="shared" si="40"/>
        <v>121.44</v>
      </c>
      <c r="Q2615">
        <v>890.56000000000006</v>
      </c>
      <c r="R2615" s="58">
        <v>45</v>
      </c>
      <c r="S2615" s="31">
        <v>935.56000000000006</v>
      </c>
    </row>
    <row r="2616" spans="1:19" x14ac:dyDescent="0.35">
      <c r="A2616" s="52">
        <v>43594</v>
      </c>
      <c r="B2616" s="33" t="s">
        <v>5288</v>
      </c>
      <c r="C2616" t="s">
        <v>5289</v>
      </c>
      <c r="D2616" s="33" t="s">
        <v>26</v>
      </c>
      <c r="E2616" s="33" t="s">
        <v>115</v>
      </c>
      <c r="F2616" s="33" t="s">
        <v>29</v>
      </c>
      <c r="G2616" t="s">
        <v>11</v>
      </c>
      <c r="H2616" s="33" t="s">
        <v>30</v>
      </c>
      <c r="I2616" t="s">
        <v>47</v>
      </c>
      <c r="J2616" s="33" t="s">
        <v>35</v>
      </c>
      <c r="K2616" t="s">
        <v>39</v>
      </c>
      <c r="L2616" s="33" t="s">
        <v>46</v>
      </c>
      <c r="M2616">
        <v>1096</v>
      </c>
      <c r="N2616" s="33">
        <v>8</v>
      </c>
      <c r="O2616" s="49">
        <v>0.18</v>
      </c>
      <c r="P2616" s="56">
        <f t="shared" si="40"/>
        <v>1578.24</v>
      </c>
      <c r="Q2616">
        <v>7189.76</v>
      </c>
      <c r="R2616" s="58">
        <v>46</v>
      </c>
      <c r="S2616" s="31">
        <v>7235.76</v>
      </c>
    </row>
    <row r="2617" spans="1:19" x14ac:dyDescent="0.35">
      <c r="A2617" s="52">
        <v>43747</v>
      </c>
      <c r="B2617" s="33" t="s">
        <v>5290</v>
      </c>
      <c r="C2617" t="s">
        <v>5291</v>
      </c>
      <c r="D2617" s="33" t="s">
        <v>25</v>
      </c>
      <c r="E2617" s="33" t="s">
        <v>115</v>
      </c>
      <c r="F2617" s="33" t="s">
        <v>28</v>
      </c>
      <c r="G2617" t="s">
        <v>7</v>
      </c>
      <c r="H2617" s="33" t="s">
        <v>32</v>
      </c>
      <c r="I2617" t="s">
        <v>46</v>
      </c>
      <c r="J2617" s="33" t="s">
        <v>35</v>
      </c>
      <c r="K2617" t="s">
        <v>41</v>
      </c>
      <c r="L2617" s="33" t="s">
        <v>45</v>
      </c>
      <c r="M2617">
        <v>856</v>
      </c>
      <c r="N2617" s="33">
        <v>8</v>
      </c>
      <c r="O2617" s="49">
        <v>0.18</v>
      </c>
      <c r="P2617" s="56">
        <f t="shared" si="40"/>
        <v>1232.6399999999999</v>
      </c>
      <c r="Q2617">
        <v>5615.3600000000006</v>
      </c>
      <c r="R2617" s="58">
        <v>24</v>
      </c>
      <c r="S2617" s="31">
        <v>5639.3600000000006</v>
      </c>
    </row>
    <row r="2618" spans="1:19" x14ac:dyDescent="0.35">
      <c r="A2618" s="52">
        <v>42381</v>
      </c>
      <c r="B2618" s="33" t="s">
        <v>5292</v>
      </c>
      <c r="C2618" t="s">
        <v>5293</v>
      </c>
      <c r="D2618" s="33" t="s">
        <v>24</v>
      </c>
      <c r="E2618" s="33" t="s">
        <v>63</v>
      </c>
      <c r="F2618" s="33" t="s">
        <v>27</v>
      </c>
      <c r="G2618" t="s">
        <v>7</v>
      </c>
      <c r="H2618" s="33" t="s">
        <v>30</v>
      </c>
      <c r="I2618" t="s">
        <v>48</v>
      </c>
      <c r="J2618" s="33" t="s">
        <v>35</v>
      </c>
      <c r="K2618" t="s">
        <v>39</v>
      </c>
      <c r="L2618" s="33" t="s">
        <v>45</v>
      </c>
      <c r="M2618">
        <v>892</v>
      </c>
      <c r="N2618" s="33">
        <v>4</v>
      </c>
      <c r="O2618" s="49">
        <v>0.15</v>
      </c>
      <c r="P2618" s="56">
        <f t="shared" si="40"/>
        <v>535.19999999999993</v>
      </c>
      <c r="Q2618">
        <v>3032.7999999999997</v>
      </c>
      <c r="R2618" s="58">
        <v>47</v>
      </c>
      <c r="S2618" s="31">
        <v>3079.7999999999997</v>
      </c>
    </row>
    <row r="2619" spans="1:19" x14ac:dyDescent="0.35">
      <c r="A2619" s="52">
        <v>44490</v>
      </c>
      <c r="B2619" s="33" t="s">
        <v>5294</v>
      </c>
      <c r="C2619" t="s">
        <v>5295</v>
      </c>
      <c r="D2619" s="33" t="s">
        <v>24</v>
      </c>
      <c r="E2619" s="33" t="s">
        <v>78</v>
      </c>
      <c r="F2619" s="33" t="s">
        <v>28</v>
      </c>
      <c r="G2619" t="s">
        <v>10</v>
      </c>
      <c r="H2619" s="33" t="s">
        <v>32</v>
      </c>
      <c r="I2619" t="s">
        <v>46</v>
      </c>
      <c r="J2619" s="33" t="s">
        <v>38</v>
      </c>
      <c r="K2619" t="s">
        <v>42</v>
      </c>
      <c r="L2619" s="33" t="s">
        <v>46</v>
      </c>
      <c r="M2619">
        <v>13</v>
      </c>
      <c r="N2619" s="33">
        <v>24</v>
      </c>
      <c r="O2619" s="49">
        <v>0.14000000000000001</v>
      </c>
      <c r="P2619" s="56">
        <f t="shared" si="40"/>
        <v>43.680000000000007</v>
      </c>
      <c r="Q2619">
        <v>268.32</v>
      </c>
      <c r="R2619" s="58">
        <v>25</v>
      </c>
      <c r="S2619" s="31">
        <v>293.32</v>
      </c>
    </row>
    <row r="2620" spans="1:19" x14ac:dyDescent="0.35">
      <c r="A2620" s="52">
        <v>43536</v>
      </c>
      <c r="B2620" s="33" t="s">
        <v>5296</v>
      </c>
      <c r="C2620" t="s">
        <v>5297</v>
      </c>
      <c r="D2620" s="33" t="s">
        <v>26</v>
      </c>
      <c r="E2620" s="33" t="s">
        <v>85</v>
      </c>
      <c r="F2620" s="33" t="s">
        <v>29</v>
      </c>
      <c r="G2620" t="s">
        <v>7</v>
      </c>
      <c r="H2620" s="33" t="s">
        <v>30</v>
      </c>
      <c r="I2620" t="s">
        <v>43</v>
      </c>
      <c r="J2620" s="33" t="s">
        <v>34</v>
      </c>
      <c r="K2620" t="s">
        <v>41</v>
      </c>
      <c r="L2620" s="33" t="s">
        <v>44</v>
      </c>
      <c r="M2620">
        <v>255</v>
      </c>
      <c r="N2620" s="33">
        <v>4</v>
      </c>
      <c r="O2620" s="49">
        <v>0.17</v>
      </c>
      <c r="P2620" s="56">
        <f t="shared" si="40"/>
        <v>173.4</v>
      </c>
      <c r="Q2620">
        <v>846.59999999999991</v>
      </c>
      <c r="R2620" s="58">
        <v>32</v>
      </c>
      <c r="S2620" s="31">
        <v>878.59999999999991</v>
      </c>
    </row>
    <row r="2621" spans="1:19" x14ac:dyDescent="0.35">
      <c r="A2621" s="52">
        <v>43339</v>
      </c>
      <c r="B2621" s="33" t="s">
        <v>5298</v>
      </c>
      <c r="C2621" t="s">
        <v>5299</v>
      </c>
      <c r="D2621" s="33" t="s">
        <v>24</v>
      </c>
      <c r="E2621" s="33" t="s">
        <v>55</v>
      </c>
      <c r="F2621" s="33" t="s">
        <v>28</v>
      </c>
      <c r="G2621" t="s">
        <v>11</v>
      </c>
      <c r="H2621" s="33" t="s">
        <v>30</v>
      </c>
      <c r="I2621" t="s">
        <v>47</v>
      </c>
      <c r="J2621" s="33" t="s">
        <v>37</v>
      </c>
      <c r="K2621" t="s">
        <v>41</v>
      </c>
      <c r="L2621" s="33" t="s">
        <v>43</v>
      </c>
      <c r="M2621">
        <v>58</v>
      </c>
      <c r="N2621" s="33">
        <v>15</v>
      </c>
      <c r="O2621" s="49">
        <v>0.2</v>
      </c>
      <c r="P2621" s="56">
        <f t="shared" si="40"/>
        <v>174</v>
      </c>
      <c r="Q2621">
        <v>696</v>
      </c>
      <c r="R2621" s="58">
        <v>38</v>
      </c>
      <c r="S2621" s="31">
        <v>734</v>
      </c>
    </row>
    <row r="2622" spans="1:19" x14ac:dyDescent="0.35">
      <c r="A2622" s="52">
        <v>44264</v>
      </c>
      <c r="B2622" s="33" t="s">
        <v>5300</v>
      </c>
      <c r="C2622" t="s">
        <v>5301</v>
      </c>
      <c r="D2622" s="33" t="s">
        <v>24</v>
      </c>
      <c r="E2622" s="33" t="s">
        <v>55</v>
      </c>
      <c r="F2622" s="33" t="s">
        <v>29</v>
      </c>
      <c r="G2622" t="s">
        <v>9</v>
      </c>
      <c r="H2622" s="33" t="s">
        <v>32</v>
      </c>
      <c r="I2622" t="s">
        <v>48</v>
      </c>
      <c r="J2622" s="33" t="s">
        <v>38</v>
      </c>
      <c r="K2622" t="s">
        <v>39</v>
      </c>
      <c r="L2622" s="33" t="s">
        <v>45</v>
      </c>
      <c r="M2622">
        <v>14</v>
      </c>
      <c r="N2622" s="33">
        <v>24</v>
      </c>
      <c r="O2622" s="49">
        <v>0.09</v>
      </c>
      <c r="P2622" s="56">
        <f t="shared" si="40"/>
        <v>30.240000000000002</v>
      </c>
      <c r="Q2622">
        <v>305.76</v>
      </c>
      <c r="R2622" s="58">
        <v>31</v>
      </c>
      <c r="S2622" s="31">
        <v>336.76</v>
      </c>
    </row>
    <row r="2623" spans="1:19" x14ac:dyDescent="0.35">
      <c r="A2623" s="52">
        <v>43725</v>
      </c>
      <c r="B2623" s="33" t="s">
        <v>5302</v>
      </c>
      <c r="C2623" t="s">
        <v>5303</v>
      </c>
      <c r="D2623" s="33" t="s">
        <v>26</v>
      </c>
      <c r="E2623" s="33" t="s">
        <v>73</v>
      </c>
      <c r="F2623" s="33" t="s">
        <v>27</v>
      </c>
      <c r="G2623" t="s">
        <v>13</v>
      </c>
      <c r="H2623" s="33" t="s">
        <v>31</v>
      </c>
      <c r="I2623" t="s">
        <v>47</v>
      </c>
      <c r="J2623" s="33" t="s">
        <v>37</v>
      </c>
      <c r="K2623" t="s">
        <v>42</v>
      </c>
      <c r="L2623" s="33" t="s">
        <v>44</v>
      </c>
      <c r="M2623">
        <v>55</v>
      </c>
      <c r="N2623" s="33">
        <v>15</v>
      </c>
      <c r="O2623" s="49">
        <v>0.19</v>
      </c>
      <c r="P2623" s="56">
        <f t="shared" si="40"/>
        <v>156.75</v>
      </c>
      <c r="Q2623">
        <v>668.25</v>
      </c>
      <c r="R2623" s="58">
        <v>35</v>
      </c>
      <c r="S2623" s="31">
        <v>703.25</v>
      </c>
    </row>
    <row r="2624" spans="1:19" x14ac:dyDescent="0.35">
      <c r="A2624" s="52">
        <v>43398</v>
      </c>
      <c r="B2624" s="33" t="s">
        <v>5304</v>
      </c>
      <c r="C2624" t="s">
        <v>5305</v>
      </c>
      <c r="D2624" s="33" t="s">
        <v>24</v>
      </c>
      <c r="E2624" s="33" t="s">
        <v>115</v>
      </c>
      <c r="F2624" s="33" t="s">
        <v>28</v>
      </c>
      <c r="G2624" t="s">
        <v>7</v>
      </c>
      <c r="H2624" s="33" t="s">
        <v>31</v>
      </c>
      <c r="I2624" t="s">
        <v>46</v>
      </c>
      <c r="J2624" s="33" t="s">
        <v>35</v>
      </c>
      <c r="K2624" t="s">
        <v>40</v>
      </c>
      <c r="L2624" s="33" t="s">
        <v>46</v>
      </c>
      <c r="M2624">
        <v>1017</v>
      </c>
      <c r="N2624" s="33">
        <v>10</v>
      </c>
      <c r="O2624" s="49">
        <v>0.19</v>
      </c>
      <c r="P2624" s="56">
        <f t="shared" si="40"/>
        <v>1932.3</v>
      </c>
      <c r="Q2624">
        <v>8237.7000000000007</v>
      </c>
      <c r="R2624" s="58">
        <v>38</v>
      </c>
      <c r="S2624" s="31">
        <v>8275.7000000000007</v>
      </c>
    </row>
    <row r="2625" spans="1:19" x14ac:dyDescent="0.35">
      <c r="A2625" s="52">
        <v>43017</v>
      </c>
      <c r="B2625" s="33" t="s">
        <v>5306</v>
      </c>
      <c r="C2625" t="s">
        <v>5307</v>
      </c>
      <c r="D2625" s="33" t="s">
        <v>24</v>
      </c>
      <c r="E2625" s="33" t="s">
        <v>55</v>
      </c>
      <c r="F2625" s="33" t="s">
        <v>29</v>
      </c>
      <c r="G2625" t="s">
        <v>12</v>
      </c>
      <c r="H2625" s="33" t="s">
        <v>33</v>
      </c>
      <c r="I2625" t="s">
        <v>46</v>
      </c>
      <c r="J2625" s="33" t="s">
        <v>35</v>
      </c>
      <c r="K2625" t="s">
        <v>42</v>
      </c>
      <c r="L2625" s="33" t="s">
        <v>43</v>
      </c>
      <c r="M2625">
        <v>883</v>
      </c>
      <c r="N2625" s="33">
        <v>4</v>
      </c>
      <c r="O2625" s="49">
        <v>0.11</v>
      </c>
      <c r="P2625" s="56">
        <f t="shared" si="40"/>
        <v>388.52</v>
      </c>
      <c r="Q2625">
        <v>3143.48</v>
      </c>
      <c r="R2625" s="58">
        <v>45</v>
      </c>
      <c r="S2625" s="31">
        <v>3188.48</v>
      </c>
    </row>
    <row r="2626" spans="1:19" x14ac:dyDescent="0.35">
      <c r="A2626" s="52">
        <v>44536</v>
      </c>
      <c r="B2626" s="33" t="s">
        <v>5308</v>
      </c>
      <c r="C2626" t="s">
        <v>5309</v>
      </c>
      <c r="D2626" s="33" t="s">
        <v>24</v>
      </c>
      <c r="E2626" s="33" t="s">
        <v>63</v>
      </c>
      <c r="F2626" s="33" t="s">
        <v>29</v>
      </c>
      <c r="G2626" t="s">
        <v>13</v>
      </c>
      <c r="H2626" s="33" t="s">
        <v>30</v>
      </c>
      <c r="I2626" t="s">
        <v>43</v>
      </c>
      <c r="J2626" s="33" t="s">
        <v>38</v>
      </c>
      <c r="K2626" t="s">
        <v>39</v>
      </c>
      <c r="L2626" s="33" t="s">
        <v>46</v>
      </c>
      <c r="M2626">
        <v>19</v>
      </c>
      <c r="N2626" s="33">
        <v>40</v>
      </c>
      <c r="O2626" s="49">
        <v>0.17</v>
      </c>
      <c r="P2626" s="56">
        <f t="shared" si="40"/>
        <v>129.20000000000002</v>
      </c>
      <c r="Q2626">
        <v>630.79999999999995</v>
      </c>
      <c r="R2626" s="58">
        <v>50</v>
      </c>
      <c r="S2626" s="31">
        <v>680.8</v>
      </c>
    </row>
    <row r="2627" spans="1:19" x14ac:dyDescent="0.35">
      <c r="A2627" s="52">
        <v>43537</v>
      </c>
      <c r="B2627" s="33" t="s">
        <v>5310</v>
      </c>
      <c r="C2627" t="s">
        <v>5311</v>
      </c>
      <c r="D2627" s="33" t="s">
        <v>26</v>
      </c>
      <c r="E2627" s="33" t="s">
        <v>115</v>
      </c>
      <c r="F2627" s="33" t="s">
        <v>28</v>
      </c>
      <c r="G2627" t="s">
        <v>7</v>
      </c>
      <c r="H2627" s="33" t="s">
        <v>33</v>
      </c>
      <c r="I2627" t="s">
        <v>44</v>
      </c>
      <c r="J2627" s="33" t="s">
        <v>37</v>
      </c>
      <c r="K2627" t="s">
        <v>39</v>
      </c>
      <c r="L2627" s="33" t="s">
        <v>44</v>
      </c>
      <c r="M2627">
        <v>22</v>
      </c>
      <c r="N2627" s="33">
        <v>10</v>
      </c>
      <c r="O2627" s="49">
        <v>0.18</v>
      </c>
      <c r="P2627" s="56">
        <f t="shared" ref="P2627:P2690" si="41">O2627*N2627*M2627</f>
        <v>39.599999999999994</v>
      </c>
      <c r="Q2627">
        <v>180.40000000000003</v>
      </c>
      <c r="R2627" s="58">
        <v>48</v>
      </c>
      <c r="S2627" s="31">
        <v>228.40000000000003</v>
      </c>
    </row>
    <row r="2628" spans="1:19" x14ac:dyDescent="0.35">
      <c r="A2628" s="52">
        <v>44276</v>
      </c>
      <c r="B2628" s="33" t="s">
        <v>5312</v>
      </c>
      <c r="C2628" t="s">
        <v>5313</v>
      </c>
      <c r="D2628" s="33" t="s">
        <v>25</v>
      </c>
      <c r="E2628" s="33" t="s">
        <v>52</v>
      </c>
      <c r="F2628" s="33" t="s">
        <v>29</v>
      </c>
      <c r="G2628" t="s">
        <v>9</v>
      </c>
      <c r="H2628" s="33" t="s">
        <v>32</v>
      </c>
      <c r="I2628" t="s">
        <v>48</v>
      </c>
      <c r="J2628" s="33" t="s">
        <v>35</v>
      </c>
      <c r="K2628" t="s">
        <v>40</v>
      </c>
      <c r="L2628" s="33" t="s">
        <v>44</v>
      </c>
      <c r="M2628">
        <v>1133</v>
      </c>
      <c r="N2628" s="33">
        <v>8</v>
      </c>
      <c r="O2628" s="49">
        <v>0.1</v>
      </c>
      <c r="P2628" s="56">
        <f t="shared" si="41"/>
        <v>906.40000000000009</v>
      </c>
      <c r="Q2628">
        <v>8157.6</v>
      </c>
      <c r="R2628" s="58">
        <v>26</v>
      </c>
      <c r="S2628" s="31">
        <v>8183.6</v>
      </c>
    </row>
    <row r="2629" spans="1:19" x14ac:dyDescent="0.35">
      <c r="A2629" s="52">
        <v>44060</v>
      </c>
      <c r="B2629" s="33" t="s">
        <v>5314</v>
      </c>
      <c r="C2629" t="s">
        <v>5315</v>
      </c>
      <c r="D2629" s="33" t="s">
        <v>24</v>
      </c>
      <c r="E2629" s="33" t="s">
        <v>68</v>
      </c>
      <c r="F2629" s="33" t="s">
        <v>29</v>
      </c>
      <c r="G2629" t="s">
        <v>10</v>
      </c>
      <c r="H2629" s="33" t="s">
        <v>30</v>
      </c>
      <c r="I2629" t="s">
        <v>47</v>
      </c>
      <c r="J2629" s="33" t="s">
        <v>37</v>
      </c>
      <c r="K2629" t="s">
        <v>40</v>
      </c>
      <c r="L2629" s="33" t="s">
        <v>45</v>
      </c>
      <c r="M2629">
        <v>22</v>
      </c>
      <c r="N2629" s="33">
        <v>10</v>
      </c>
      <c r="O2629" s="49">
        <v>0.16</v>
      </c>
      <c r="P2629" s="56">
        <f t="shared" si="41"/>
        <v>35.200000000000003</v>
      </c>
      <c r="Q2629">
        <v>184.8</v>
      </c>
      <c r="R2629" s="58">
        <v>40</v>
      </c>
      <c r="S2629" s="31">
        <v>224.8</v>
      </c>
    </row>
    <row r="2630" spans="1:19" x14ac:dyDescent="0.35">
      <c r="A2630" s="52">
        <v>42440</v>
      </c>
      <c r="B2630" s="33" t="s">
        <v>5316</v>
      </c>
      <c r="C2630" t="s">
        <v>5317</v>
      </c>
      <c r="D2630" s="33" t="s">
        <v>24</v>
      </c>
      <c r="E2630" s="33" t="s">
        <v>58</v>
      </c>
      <c r="F2630" s="33" t="s">
        <v>27</v>
      </c>
      <c r="G2630" t="s">
        <v>6</v>
      </c>
      <c r="H2630" s="33" t="s">
        <v>32</v>
      </c>
      <c r="I2630" t="s">
        <v>47</v>
      </c>
      <c r="J2630" s="33" t="s">
        <v>37</v>
      </c>
      <c r="K2630" t="s">
        <v>40</v>
      </c>
      <c r="L2630" s="33" t="s">
        <v>45</v>
      </c>
      <c r="M2630">
        <v>84</v>
      </c>
      <c r="N2630" s="33">
        <v>25</v>
      </c>
      <c r="O2630" s="49">
        <v>0.11</v>
      </c>
      <c r="P2630" s="56">
        <f t="shared" si="41"/>
        <v>231</v>
      </c>
      <c r="Q2630">
        <v>1869</v>
      </c>
      <c r="R2630" s="58">
        <v>24</v>
      </c>
      <c r="S2630" s="31">
        <v>1893</v>
      </c>
    </row>
    <row r="2631" spans="1:19" x14ac:dyDescent="0.35">
      <c r="A2631" s="52">
        <v>43131</v>
      </c>
      <c r="B2631" s="33" t="s">
        <v>5318</v>
      </c>
      <c r="C2631" t="s">
        <v>5319</v>
      </c>
      <c r="D2631" s="33" t="s">
        <v>26</v>
      </c>
      <c r="E2631" s="33" t="s">
        <v>68</v>
      </c>
      <c r="F2631" s="33" t="s">
        <v>28</v>
      </c>
      <c r="G2631" t="s">
        <v>11</v>
      </c>
      <c r="H2631" s="33" t="s">
        <v>31</v>
      </c>
      <c r="I2631" t="s">
        <v>46</v>
      </c>
      <c r="J2631" s="33" t="s">
        <v>34</v>
      </c>
      <c r="K2631" t="s">
        <v>41</v>
      </c>
      <c r="L2631" s="33" t="s">
        <v>44</v>
      </c>
      <c r="M2631">
        <v>222</v>
      </c>
      <c r="N2631" s="33">
        <v>10</v>
      </c>
      <c r="O2631" s="49">
        <v>0.16</v>
      </c>
      <c r="P2631" s="56">
        <f t="shared" si="41"/>
        <v>355.20000000000005</v>
      </c>
      <c r="Q2631">
        <v>1864.8000000000002</v>
      </c>
      <c r="R2631" s="58">
        <v>37</v>
      </c>
      <c r="S2631" s="31">
        <v>1901.8000000000002</v>
      </c>
    </row>
    <row r="2632" spans="1:19" x14ac:dyDescent="0.35">
      <c r="A2632" s="52">
        <v>43889</v>
      </c>
      <c r="B2632" s="33" t="s">
        <v>5320</v>
      </c>
      <c r="C2632" t="s">
        <v>5321</v>
      </c>
      <c r="D2632" s="33" t="s">
        <v>26</v>
      </c>
      <c r="E2632" s="33" t="s">
        <v>55</v>
      </c>
      <c r="F2632" s="33" t="s">
        <v>28</v>
      </c>
      <c r="G2632" t="s">
        <v>9</v>
      </c>
      <c r="H2632" s="33" t="s">
        <v>30</v>
      </c>
      <c r="I2632" t="s">
        <v>43</v>
      </c>
      <c r="J2632" s="33" t="s">
        <v>38</v>
      </c>
      <c r="K2632" t="s">
        <v>42</v>
      </c>
      <c r="L2632" s="33" t="s">
        <v>43</v>
      </c>
      <c r="M2632">
        <v>12</v>
      </c>
      <c r="N2632" s="33">
        <v>40</v>
      </c>
      <c r="O2632" s="49">
        <v>0.1</v>
      </c>
      <c r="P2632" s="56">
        <f t="shared" si="41"/>
        <v>48</v>
      </c>
      <c r="Q2632">
        <v>432</v>
      </c>
      <c r="R2632" s="58">
        <v>23</v>
      </c>
      <c r="S2632" s="31">
        <v>455</v>
      </c>
    </row>
    <row r="2633" spans="1:19" x14ac:dyDescent="0.35">
      <c r="A2633" s="52">
        <v>42352</v>
      </c>
      <c r="B2633" s="33" t="s">
        <v>5322</v>
      </c>
      <c r="C2633" t="s">
        <v>5323</v>
      </c>
      <c r="D2633" s="33" t="s">
        <v>26</v>
      </c>
      <c r="E2633" s="33" t="s">
        <v>73</v>
      </c>
      <c r="F2633" s="33" t="s">
        <v>29</v>
      </c>
      <c r="G2633" t="s">
        <v>6</v>
      </c>
      <c r="H2633" s="33" t="s">
        <v>31</v>
      </c>
      <c r="I2633" t="s">
        <v>48</v>
      </c>
      <c r="J2633" s="33" t="s">
        <v>38</v>
      </c>
      <c r="K2633" t="s">
        <v>40</v>
      </c>
      <c r="L2633" s="33" t="s">
        <v>46</v>
      </c>
      <c r="M2633">
        <v>16</v>
      </c>
      <c r="N2633" s="33">
        <v>32</v>
      </c>
      <c r="O2633" s="49">
        <v>0.16</v>
      </c>
      <c r="P2633" s="56">
        <f t="shared" si="41"/>
        <v>81.92</v>
      </c>
      <c r="Q2633">
        <v>430.08</v>
      </c>
      <c r="R2633" s="58">
        <v>36</v>
      </c>
      <c r="S2633" s="31">
        <v>466.08</v>
      </c>
    </row>
    <row r="2634" spans="1:19" x14ac:dyDescent="0.35">
      <c r="A2634" s="52">
        <v>43215</v>
      </c>
      <c r="B2634" s="33" t="s">
        <v>5324</v>
      </c>
      <c r="C2634" t="s">
        <v>5325</v>
      </c>
      <c r="D2634" s="33" t="s">
        <v>24</v>
      </c>
      <c r="E2634" s="33" t="s">
        <v>106</v>
      </c>
      <c r="F2634" s="33" t="s">
        <v>29</v>
      </c>
      <c r="G2634" t="s">
        <v>6</v>
      </c>
      <c r="H2634" s="33" t="s">
        <v>33</v>
      </c>
      <c r="I2634" t="s">
        <v>44</v>
      </c>
      <c r="J2634" s="33" t="s">
        <v>34</v>
      </c>
      <c r="K2634" t="s">
        <v>39</v>
      </c>
      <c r="L2634" s="33" t="s">
        <v>43</v>
      </c>
      <c r="M2634">
        <v>254</v>
      </c>
      <c r="N2634" s="33">
        <v>10</v>
      </c>
      <c r="O2634" s="49">
        <v>0.18</v>
      </c>
      <c r="P2634" s="56">
        <f t="shared" si="41"/>
        <v>457.19999999999993</v>
      </c>
      <c r="Q2634">
        <v>2082.8000000000002</v>
      </c>
      <c r="R2634" s="58">
        <v>28</v>
      </c>
      <c r="S2634" s="31">
        <v>2110.8000000000002</v>
      </c>
    </row>
    <row r="2635" spans="1:19" x14ac:dyDescent="0.35">
      <c r="A2635" s="52">
        <v>44535</v>
      </c>
      <c r="B2635" s="33" t="s">
        <v>5326</v>
      </c>
      <c r="C2635" t="s">
        <v>5327</v>
      </c>
      <c r="D2635" s="33" t="s">
        <v>25</v>
      </c>
      <c r="E2635" s="33" t="s">
        <v>52</v>
      </c>
      <c r="F2635" s="33" t="s">
        <v>27</v>
      </c>
      <c r="G2635" t="s">
        <v>13</v>
      </c>
      <c r="H2635" s="33" t="s">
        <v>30</v>
      </c>
      <c r="I2635" t="s">
        <v>46</v>
      </c>
      <c r="J2635" s="33" t="s">
        <v>34</v>
      </c>
      <c r="K2635" t="s">
        <v>39</v>
      </c>
      <c r="L2635" s="33" t="s">
        <v>46</v>
      </c>
      <c r="M2635">
        <v>242</v>
      </c>
      <c r="N2635" s="33">
        <v>6</v>
      </c>
      <c r="O2635" s="49">
        <v>0.08</v>
      </c>
      <c r="P2635" s="56">
        <f t="shared" si="41"/>
        <v>116.16</v>
      </c>
      <c r="Q2635">
        <v>1335.8400000000001</v>
      </c>
      <c r="R2635" s="58">
        <v>48</v>
      </c>
      <c r="S2635" s="31">
        <v>1383.8400000000001</v>
      </c>
    </row>
    <row r="2636" spans="1:19" x14ac:dyDescent="0.35">
      <c r="A2636" s="52">
        <v>43708</v>
      </c>
      <c r="B2636" s="33" t="s">
        <v>5328</v>
      </c>
      <c r="C2636" t="s">
        <v>5329</v>
      </c>
      <c r="D2636" s="33" t="s">
        <v>24</v>
      </c>
      <c r="E2636" s="33" t="s">
        <v>52</v>
      </c>
      <c r="F2636" s="33" t="s">
        <v>29</v>
      </c>
      <c r="G2636" t="s">
        <v>7</v>
      </c>
      <c r="H2636" s="33" t="s">
        <v>33</v>
      </c>
      <c r="I2636" t="s">
        <v>48</v>
      </c>
      <c r="J2636" s="33" t="s">
        <v>37</v>
      </c>
      <c r="K2636" t="s">
        <v>41</v>
      </c>
      <c r="L2636" s="33" t="s">
        <v>46</v>
      </c>
      <c r="M2636">
        <v>26</v>
      </c>
      <c r="N2636" s="33">
        <v>20</v>
      </c>
      <c r="O2636" s="49">
        <v>0.15</v>
      </c>
      <c r="P2636" s="56">
        <f t="shared" si="41"/>
        <v>78</v>
      </c>
      <c r="Q2636">
        <v>442</v>
      </c>
      <c r="R2636" s="58">
        <v>49</v>
      </c>
      <c r="S2636" s="31">
        <v>491</v>
      </c>
    </row>
    <row r="2637" spans="1:19" x14ac:dyDescent="0.35">
      <c r="A2637" s="52">
        <v>43922</v>
      </c>
      <c r="B2637" s="33" t="s">
        <v>5330</v>
      </c>
      <c r="C2637" t="s">
        <v>5331</v>
      </c>
      <c r="D2637" s="33" t="s">
        <v>25</v>
      </c>
      <c r="E2637" s="33" t="s">
        <v>73</v>
      </c>
      <c r="F2637" s="33" t="s">
        <v>28</v>
      </c>
      <c r="G2637" t="s">
        <v>11</v>
      </c>
      <c r="H2637" s="33" t="s">
        <v>32</v>
      </c>
      <c r="I2637" t="s">
        <v>48</v>
      </c>
      <c r="J2637" s="33" t="s">
        <v>36</v>
      </c>
      <c r="K2637" t="s">
        <v>42</v>
      </c>
      <c r="L2637" s="33" t="s">
        <v>46</v>
      </c>
      <c r="M2637">
        <v>314</v>
      </c>
      <c r="N2637" s="33">
        <v>12</v>
      </c>
      <c r="O2637" s="49">
        <v>0.18</v>
      </c>
      <c r="P2637" s="56">
        <f t="shared" si="41"/>
        <v>678.24</v>
      </c>
      <c r="Q2637">
        <v>3089.7599999999998</v>
      </c>
      <c r="R2637" s="58">
        <v>47</v>
      </c>
      <c r="S2637" s="31">
        <v>3136.7599999999998</v>
      </c>
    </row>
    <row r="2638" spans="1:19" x14ac:dyDescent="0.35">
      <c r="A2638" s="52">
        <v>43421</v>
      </c>
      <c r="B2638" s="33" t="s">
        <v>5332</v>
      </c>
      <c r="C2638" t="s">
        <v>5333</v>
      </c>
      <c r="D2638" s="33" t="s">
        <v>25</v>
      </c>
      <c r="E2638" s="33" t="s">
        <v>58</v>
      </c>
      <c r="F2638" s="33" t="s">
        <v>29</v>
      </c>
      <c r="G2638" t="s">
        <v>7</v>
      </c>
      <c r="H2638" s="33" t="s">
        <v>32</v>
      </c>
      <c r="I2638" t="s">
        <v>44</v>
      </c>
      <c r="J2638" s="33" t="s">
        <v>35</v>
      </c>
      <c r="K2638" t="s">
        <v>39</v>
      </c>
      <c r="L2638" s="33" t="s">
        <v>45</v>
      </c>
      <c r="M2638">
        <v>975</v>
      </c>
      <c r="N2638" s="33">
        <v>8</v>
      </c>
      <c r="O2638" s="49">
        <v>0.09</v>
      </c>
      <c r="P2638" s="56">
        <f t="shared" si="41"/>
        <v>702</v>
      </c>
      <c r="Q2638">
        <v>7098</v>
      </c>
      <c r="R2638" s="58">
        <v>39</v>
      </c>
      <c r="S2638" s="31">
        <v>7137</v>
      </c>
    </row>
    <row r="2639" spans="1:19" x14ac:dyDescent="0.35">
      <c r="A2639" s="52">
        <v>44242</v>
      </c>
      <c r="B2639" s="33" t="s">
        <v>5334</v>
      </c>
      <c r="C2639" t="s">
        <v>5335</v>
      </c>
      <c r="D2639" s="33" t="s">
        <v>24</v>
      </c>
      <c r="E2639" s="33" t="s">
        <v>52</v>
      </c>
      <c r="F2639" s="33" t="s">
        <v>28</v>
      </c>
      <c r="G2639" t="s">
        <v>10</v>
      </c>
      <c r="H2639" s="33" t="s">
        <v>30</v>
      </c>
      <c r="I2639" t="s">
        <v>45</v>
      </c>
      <c r="J2639" s="33" t="s">
        <v>34</v>
      </c>
      <c r="K2639" t="s">
        <v>41</v>
      </c>
      <c r="L2639" s="33" t="s">
        <v>44</v>
      </c>
      <c r="M2639">
        <v>235</v>
      </c>
      <c r="N2639" s="33">
        <v>4</v>
      </c>
      <c r="O2639" s="49">
        <v>0.2</v>
      </c>
      <c r="P2639" s="56">
        <f t="shared" si="41"/>
        <v>188</v>
      </c>
      <c r="Q2639">
        <v>752</v>
      </c>
      <c r="R2639" s="58">
        <v>36</v>
      </c>
      <c r="S2639" s="31">
        <v>788</v>
      </c>
    </row>
    <row r="2640" spans="1:19" x14ac:dyDescent="0.35">
      <c r="A2640" s="52">
        <v>44149</v>
      </c>
      <c r="B2640" s="33" t="s">
        <v>5336</v>
      </c>
      <c r="C2640" t="s">
        <v>5337</v>
      </c>
      <c r="D2640" s="33" t="s">
        <v>24</v>
      </c>
      <c r="E2640" s="33" t="s">
        <v>52</v>
      </c>
      <c r="F2640" s="33" t="s">
        <v>27</v>
      </c>
      <c r="G2640" t="s">
        <v>7</v>
      </c>
      <c r="H2640" s="33" t="s">
        <v>32</v>
      </c>
      <c r="I2640" t="s">
        <v>47</v>
      </c>
      <c r="J2640" s="33" t="s">
        <v>37</v>
      </c>
      <c r="K2640" t="s">
        <v>39</v>
      </c>
      <c r="L2640" s="33" t="s">
        <v>44</v>
      </c>
      <c r="M2640">
        <v>80</v>
      </c>
      <c r="N2640" s="33">
        <v>10</v>
      </c>
      <c r="O2640" s="49">
        <v>0.09</v>
      </c>
      <c r="P2640" s="56">
        <f t="shared" si="41"/>
        <v>72</v>
      </c>
      <c r="Q2640">
        <v>728</v>
      </c>
      <c r="R2640" s="58">
        <v>35</v>
      </c>
      <c r="S2640" s="31">
        <v>763</v>
      </c>
    </row>
    <row r="2641" spans="1:19" x14ac:dyDescent="0.35">
      <c r="A2641" s="52">
        <v>44137</v>
      </c>
      <c r="B2641" s="33" t="s">
        <v>5338</v>
      </c>
      <c r="C2641" t="s">
        <v>5339</v>
      </c>
      <c r="D2641" s="33" t="s">
        <v>26</v>
      </c>
      <c r="E2641" s="33" t="s">
        <v>68</v>
      </c>
      <c r="F2641" s="33" t="s">
        <v>29</v>
      </c>
      <c r="G2641" t="s">
        <v>11</v>
      </c>
      <c r="H2641" s="33" t="s">
        <v>31</v>
      </c>
      <c r="I2641" t="s">
        <v>46</v>
      </c>
      <c r="J2641" s="33" t="s">
        <v>37</v>
      </c>
      <c r="K2641" t="s">
        <v>39</v>
      </c>
      <c r="L2641" s="33" t="s">
        <v>44</v>
      </c>
      <c r="M2641">
        <v>63</v>
      </c>
      <c r="N2641" s="33">
        <v>15</v>
      </c>
      <c r="O2641" s="49">
        <v>0.13</v>
      </c>
      <c r="P2641" s="56">
        <f t="shared" si="41"/>
        <v>122.85000000000001</v>
      </c>
      <c r="Q2641">
        <v>822.15000000000009</v>
      </c>
      <c r="R2641" s="58">
        <v>33</v>
      </c>
      <c r="S2641" s="31">
        <v>855.15000000000009</v>
      </c>
    </row>
    <row r="2642" spans="1:19" x14ac:dyDescent="0.35">
      <c r="A2642" s="52">
        <v>42521</v>
      </c>
      <c r="B2642" s="33" t="s">
        <v>5340</v>
      </c>
      <c r="C2642" t="s">
        <v>5341</v>
      </c>
      <c r="D2642" s="33" t="s">
        <v>25</v>
      </c>
      <c r="E2642" s="33" t="s">
        <v>55</v>
      </c>
      <c r="F2642" s="33" t="s">
        <v>27</v>
      </c>
      <c r="G2642" t="s">
        <v>10</v>
      </c>
      <c r="H2642" s="33" t="s">
        <v>31</v>
      </c>
      <c r="I2642" t="s">
        <v>45</v>
      </c>
      <c r="J2642" s="33" t="s">
        <v>34</v>
      </c>
      <c r="K2642" t="s">
        <v>42</v>
      </c>
      <c r="L2642" s="33" t="s">
        <v>45</v>
      </c>
      <c r="M2642">
        <v>238</v>
      </c>
      <c r="N2642" s="33">
        <v>8</v>
      </c>
      <c r="O2642" s="49">
        <v>0.17</v>
      </c>
      <c r="P2642" s="56">
        <f t="shared" si="41"/>
        <v>323.68</v>
      </c>
      <c r="Q2642">
        <v>1580.32</v>
      </c>
      <c r="R2642" s="58">
        <v>35</v>
      </c>
      <c r="S2642" s="31">
        <v>1615.32</v>
      </c>
    </row>
    <row r="2643" spans="1:19" x14ac:dyDescent="0.35">
      <c r="A2643" s="52">
        <v>43399</v>
      </c>
      <c r="B2643" s="33" t="s">
        <v>5342</v>
      </c>
      <c r="C2643" t="s">
        <v>5343</v>
      </c>
      <c r="D2643" s="33" t="s">
        <v>25</v>
      </c>
      <c r="E2643" s="33" t="s">
        <v>85</v>
      </c>
      <c r="F2643" s="33" t="s">
        <v>27</v>
      </c>
      <c r="G2643" t="s">
        <v>13</v>
      </c>
      <c r="H2643" s="33" t="s">
        <v>32</v>
      </c>
      <c r="I2643" t="s">
        <v>47</v>
      </c>
      <c r="J2643" s="33" t="s">
        <v>34</v>
      </c>
      <c r="K2643" t="s">
        <v>39</v>
      </c>
      <c r="L2643" s="33" t="s">
        <v>43</v>
      </c>
      <c r="M2643">
        <v>268</v>
      </c>
      <c r="N2643" s="33">
        <v>10</v>
      </c>
      <c r="O2643" s="49">
        <v>0.2</v>
      </c>
      <c r="P2643" s="56">
        <f t="shared" si="41"/>
        <v>536</v>
      </c>
      <c r="Q2643">
        <v>2144</v>
      </c>
      <c r="R2643" s="58">
        <v>47</v>
      </c>
      <c r="S2643" s="31">
        <v>2191</v>
      </c>
    </row>
    <row r="2644" spans="1:19" x14ac:dyDescent="0.35">
      <c r="A2644" s="52">
        <v>44536</v>
      </c>
      <c r="B2644" s="33" t="s">
        <v>5344</v>
      </c>
      <c r="C2644" t="s">
        <v>5345</v>
      </c>
      <c r="D2644" s="33" t="s">
        <v>24</v>
      </c>
      <c r="E2644" s="33" t="s">
        <v>106</v>
      </c>
      <c r="F2644" s="33" t="s">
        <v>29</v>
      </c>
      <c r="G2644" t="s">
        <v>13</v>
      </c>
      <c r="H2644" s="33" t="s">
        <v>33</v>
      </c>
      <c r="I2644" t="s">
        <v>45</v>
      </c>
      <c r="J2644" s="33" t="s">
        <v>35</v>
      </c>
      <c r="K2644" t="s">
        <v>42</v>
      </c>
      <c r="L2644" s="33" t="s">
        <v>45</v>
      </c>
      <c r="M2644">
        <v>1016</v>
      </c>
      <c r="N2644" s="33">
        <v>4</v>
      </c>
      <c r="O2644" s="49">
        <v>0.19</v>
      </c>
      <c r="P2644" s="56">
        <f t="shared" si="41"/>
        <v>772.16</v>
      </c>
      <c r="Q2644">
        <v>3291.84</v>
      </c>
      <c r="R2644" s="58">
        <v>47</v>
      </c>
      <c r="S2644" s="31">
        <v>3338.84</v>
      </c>
    </row>
    <row r="2645" spans="1:19" x14ac:dyDescent="0.35">
      <c r="A2645" s="52">
        <v>42210</v>
      </c>
      <c r="B2645" s="33" t="s">
        <v>5346</v>
      </c>
      <c r="C2645" t="s">
        <v>5347</v>
      </c>
      <c r="D2645" s="33" t="s">
        <v>24</v>
      </c>
      <c r="E2645" s="33" t="s">
        <v>63</v>
      </c>
      <c r="F2645" s="33" t="s">
        <v>28</v>
      </c>
      <c r="G2645" t="s">
        <v>7</v>
      </c>
      <c r="H2645" s="33" t="s">
        <v>33</v>
      </c>
      <c r="I2645" t="s">
        <v>48</v>
      </c>
      <c r="J2645" s="33" t="s">
        <v>36</v>
      </c>
      <c r="K2645" t="s">
        <v>42</v>
      </c>
      <c r="L2645" s="33" t="s">
        <v>43</v>
      </c>
      <c r="M2645">
        <v>496</v>
      </c>
      <c r="N2645" s="33">
        <v>6</v>
      </c>
      <c r="O2645" s="49">
        <v>0.15</v>
      </c>
      <c r="P2645" s="56">
        <f t="shared" si="41"/>
        <v>446.4</v>
      </c>
      <c r="Q2645">
        <v>2529.6</v>
      </c>
      <c r="R2645" s="58">
        <v>31</v>
      </c>
      <c r="S2645" s="31">
        <v>2560.6</v>
      </c>
    </row>
    <row r="2646" spans="1:19" x14ac:dyDescent="0.35">
      <c r="A2646" s="52">
        <v>43715</v>
      </c>
      <c r="B2646" s="33" t="s">
        <v>5348</v>
      </c>
      <c r="C2646" t="s">
        <v>5349</v>
      </c>
      <c r="D2646" s="33" t="s">
        <v>26</v>
      </c>
      <c r="E2646" s="33" t="s">
        <v>63</v>
      </c>
      <c r="F2646" s="33" t="s">
        <v>28</v>
      </c>
      <c r="G2646" t="s">
        <v>7</v>
      </c>
      <c r="H2646" s="33" t="s">
        <v>31</v>
      </c>
      <c r="I2646" t="s">
        <v>48</v>
      </c>
      <c r="J2646" s="33" t="s">
        <v>37</v>
      </c>
      <c r="K2646" t="s">
        <v>41</v>
      </c>
      <c r="L2646" s="33" t="s">
        <v>46</v>
      </c>
      <c r="M2646">
        <v>83</v>
      </c>
      <c r="N2646" s="33">
        <v>15</v>
      </c>
      <c r="O2646" s="49">
        <v>0.11</v>
      </c>
      <c r="P2646" s="56">
        <f t="shared" si="41"/>
        <v>136.94999999999999</v>
      </c>
      <c r="Q2646">
        <v>1108.05</v>
      </c>
      <c r="R2646" s="58">
        <v>38</v>
      </c>
      <c r="S2646" s="31">
        <v>1146.05</v>
      </c>
    </row>
    <row r="2647" spans="1:19" x14ac:dyDescent="0.35">
      <c r="A2647" s="52">
        <v>43445</v>
      </c>
      <c r="B2647" s="33" t="s">
        <v>5350</v>
      </c>
      <c r="C2647" t="s">
        <v>5351</v>
      </c>
      <c r="D2647" s="33" t="s">
        <v>25</v>
      </c>
      <c r="E2647" s="33" t="s">
        <v>115</v>
      </c>
      <c r="F2647" s="33" t="s">
        <v>29</v>
      </c>
      <c r="G2647" t="s">
        <v>7</v>
      </c>
      <c r="H2647" s="33" t="s">
        <v>30</v>
      </c>
      <c r="I2647" t="s">
        <v>44</v>
      </c>
      <c r="J2647" s="33" t="s">
        <v>38</v>
      </c>
      <c r="K2647" t="s">
        <v>41</v>
      </c>
      <c r="L2647" s="33" t="s">
        <v>46</v>
      </c>
      <c r="M2647">
        <v>18</v>
      </c>
      <c r="N2647" s="33">
        <v>32</v>
      </c>
      <c r="O2647" s="49">
        <v>0.14000000000000001</v>
      </c>
      <c r="P2647" s="56">
        <f t="shared" si="41"/>
        <v>80.640000000000015</v>
      </c>
      <c r="Q2647">
        <v>495.36</v>
      </c>
      <c r="R2647" s="58">
        <v>32</v>
      </c>
      <c r="S2647" s="31">
        <v>527.36</v>
      </c>
    </row>
    <row r="2648" spans="1:19" x14ac:dyDescent="0.35">
      <c r="A2648" s="52">
        <v>42695</v>
      </c>
      <c r="B2648" s="33" t="s">
        <v>5352</v>
      </c>
      <c r="C2648" t="s">
        <v>5353</v>
      </c>
      <c r="D2648" s="33" t="s">
        <v>24</v>
      </c>
      <c r="E2648" s="33" t="s">
        <v>55</v>
      </c>
      <c r="F2648" s="33" t="s">
        <v>29</v>
      </c>
      <c r="G2648" t="s">
        <v>11</v>
      </c>
      <c r="H2648" s="33" t="s">
        <v>32</v>
      </c>
      <c r="I2648" t="s">
        <v>44</v>
      </c>
      <c r="J2648" s="33" t="s">
        <v>37</v>
      </c>
      <c r="K2648" t="s">
        <v>42</v>
      </c>
      <c r="L2648" s="33" t="s">
        <v>45</v>
      </c>
      <c r="M2648">
        <v>86</v>
      </c>
      <c r="N2648" s="33">
        <v>10</v>
      </c>
      <c r="O2648" s="49">
        <v>0.08</v>
      </c>
      <c r="P2648" s="56">
        <f t="shared" si="41"/>
        <v>68.8</v>
      </c>
      <c r="Q2648">
        <v>791.2</v>
      </c>
      <c r="R2648" s="58">
        <v>48</v>
      </c>
      <c r="S2648" s="31">
        <v>839.2</v>
      </c>
    </row>
    <row r="2649" spans="1:19" x14ac:dyDescent="0.35">
      <c r="A2649" s="52">
        <v>43665</v>
      </c>
      <c r="B2649" s="33" t="s">
        <v>5354</v>
      </c>
      <c r="C2649" t="s">
        <v>5355</v>
      </c>
      <c r="D2649" s="33" t="s">
        <v>24</v>
      </c>
      <c r="E2649" s="33" t="s">
        <v>63</v>
      </c>
      <c r="F2649" s="33" t="s">
        <v>27</v>
      </c>
      <c r="G2649" t="s">
        <v>11</v>
      </c>
      <c r="H2649" s="33" t="s">
        <v>33</v>
      </c>
      <c r="I2649" t="s">
        <v>44</v>
      </c>
      <c r="J2649" s="33" t="s">
        <v>35</v>
      </c>
      <c r="K2649" t="s">
        <v>40</v>
      </c>
      <c r="L2649" s="33" t="s">
        <v>44</v>
      </c>
      <c r="M2649">
        <v>823</v>
      </c>
      <c r="N2649" s="33">
        <v>10</v>
      </c>
      <c r="O2649" s="49">
        <v>0.17</v>
      </c>
      <c r="P2649" s="56">
        <f t="shared" si="41"/>
        <v>1399.1000000000001</v>
      </c>
      <c r="Q2649">
        <v>6830.8999999999987</v>
      </c>
      <c r="R2649" s="58">
        <v>26</v>
      </c>
      <c r="S2649" s="31">
        <v>6856.8999999999987</v>
      </c>
    </row>
    <row r="2650" spans="1:19" x14ac:dyDescent="0.35">
      <c r="A2650" s="52">
        <v>44267</v>
      </c>
      <c r="B2650" s="33" t="s">
        <v>5356</v>
      </c>
      <c r="C2650" t="s">
        <v>5357</v>
      </c>
      <c r="D2650" s="33" t="s">
        <v>25</v>
      </c>
      <c r="E2650" s="33" t="s">
        <v>73</v>
      </c>
      <c r="F2650" s="33" t="s">
        <v>29</v>
      </c>
      <c r="G2650" t="s">
        <v>7</v>
      </c>
      <c r="H2650" s="33" t="s">
        <v>32</v>
      </c>
      <c r="I2650" t="s">
        <v>43</v>
      </c>
      <c r="J2650" s="33" t="s">
        <v>37</v>
      </c>
      <c r="K2650" t="s">
        <v>39</v>
      </c>
      <c r="L2650" s="33" t="s">
        <v>43</v>
      </c>
      <c r="M2650">
        <v>100</v>
      </c>
      <c r="N2650" s="33">
        <v>10</v>
      </c>
      <c r="O2650" s="49">
        <v>0.1</v>
      </c>
      <c r="P2650" s="56">
        <f t="shared" si="41"/>
        <v>100</v>
      </c>
      <c r="Q2650">
        <v>900</v>
      </c>
      <c r="R2650" s="58">
        <v>43</v>
      </c>
      <c r="S2650" s="31">
        <v>943</v>
      </c>
    </row>
    <row r="2651" spans="1:19" x14ac:dyDescent="0.35">
      <c r="A2651" s="52">
        <v>44567</v>
      </c>
      <c r="B2651" s="33" t="s">
        <v>5358</v>
      </c>
      <c r="C2651" t="s">
        <v>5359</v>
      </c>
      <c r="D2651" s="33" t="s">
        <v>24</v>
      </c>
      <c r="E2651" s="33" t="s">
        <v>58</v>
      </c>
      <c r="F2651" s="33" t="s">
        <v>29</v>
      </c>
      <c r="G2651" t="s">
        <v>12</v>
      </c>
      <c r="H2651" s="33" t="s">
        <v>33</v>
      </c>
      <c r="I2651" t="s">
        <v>46</v>
      </c>
      <c r="J2651" s="33" t="s">
        <v>35</v>
      </c>
      <c r="K2651" t="s">
        <v>39</v>
      </c>
      <c r="L2651" s="33" t="s">
        <v>46</v>
      </c>
      <c r="M2651">
        <v>740</v>
      </c>
      <c r="N2651" s="33">
        <v>4</v>
      </c>
      <c r="O2651" s="49">
        <v>0.2</v>
      </c>
      <c r="P2651" s="56">
        <f t="shared" si="41"/>
        <v>592</v>
      </c>
      <c r="Q2651">
        <v>2368</v>
      </c>
      <c r="R2651" s="58">
        <v>30</v>
      </c>
      <c r="S2651" s="31">
        <v>2398</v>
      </c>
    </row>
    <row r="2652" spans="1:19" x14ac:dyDescent="0.35">
      <c r="A2652" s="52">
        <v>44466</v>
      </c>
      <c r="B2652" s="33" t="s">
        <v>5360</v>
      </c>
      <c r="C2652" t="s">
        <v>5361</v>
      </c>
      <c r="D2652" s="33" t="s">
        <v>26</v>
      </c>
      <c r="E2652" s="33" t="s">
        <v>115</v>
      </c>
      <c r="F2652" s="33" t="s">
        <v>28</v>
      </c>
      <c r="G2652" t="s">
        <v>11</v>
      </c>
      <c r="H2652" s="33" t="s">
        <v>33</v>
      </c>
      <c r="I2652" t="s">
        <v>44</v>
      </c>
      <c r="J2652" s="33" t="s">
        <v>35</v>
      </c>
      <c r="K2652" t="s">
        <v>41</v>
      </c>
      <c r="L2652" s="33" t="s">
        <v>44</v>
      </c>
      <c r="M2652">
        <v>1133</v>
      </c>
      <c r="N2652" s="33">
        <v>6</v>
      </c>
      <c r="O2652" s="49">
        <v>0.1</v>
      </c>
      <c r="P2652" s="56">
        <f t="shared" si="41"/>
        <v>679.80000000000007</v>
      </c>
      <c r="Q2652">
        <v>6118.2000000000007</v>
      </c>
      <c r="R2652" s="58">
        <v>43</v>
      </c>
      <c r="S2652" s="31">
        <v>6161.2000000000007</v>
      </c>
    </row>
    <row r="2653" spans="1:19" x14ac:dyDescent="0.35">
      <c r="A2653" s="52">
        <v>42854</v>
      </c>
      <c r="B2653" s="33" t="s">
        <v>5362</v>
      </c>
      <c r="C2653" t="s">
        <v>5363</v>
      </c>
      <c r="D2653" s="33" t="s">
        <v>24</v>
      </c>
      <c r="E2653" s="33" t="s">
        <v>68</v>
      </c>
      <c r="F2653" s="33" t="s">
        <v>28</v>
      </c>
      <c r="G2653" t="s">
        <v>6</v>
      </c>
      <c r="H2653" s="33" t="s">
        <v>30</v>
      </c>
      <c r="I2653" t="s">
        <v>43</v>
      </c>
      <c r="J2653" s="33" t="s">
        <v>38</v>
      </c>
      <c r="K2653" t="s">
        <v>42</v>
      </c>
      <c r="L2653" s="33" t="s">
        <v>44</v>
      </c>
      <c r="M2653">
        <v>10</v>
      </c>
      <c r="N2653" s="33">
        <v>32</v>
      </c>
      <c r="O2653" s="49">
        <v>0.14000000000000001</v>
      </c>
      <c r="P2653" s="56">
        <f t="shared" si="41"/>
        <v>44.800000000000004</v>
      </c>
      <c r="Q2653">
        <v>275.2</v>
      </c>
      <c r="R2653" s="58">
        <v>49</v>
      </c>
      <c r="S2653" s="31">
        <v>324.2</v>
      </c>
    </row>
    <row r="2654" spans="1:19" x14ac:dyDescent="0.35">
      <c r="A2654" s="52">
        <v>42634</v>
      </c>
      <c r="B2654" s="33" t="s">
        <v>5364</v>
      </c>
      <c r="C2654" t="s">
        <v>5365</v>
      </c>
      <c r="D2654" s="33" t="s">
        <v>24</v>
      </c>
      <c r="E2654" s="33" t="s">
        <v>58</v>
      </c>
      <c r="F2654" s="33" t="s">
        <v>29</v>
      </c>
      <c r="G2654" t="s">
        <v>12</v>
      </c>
      <c r="H2654" s="33" t="s">
        <v>33</v>
      </c>
      <c r="I2654" t="s">
        <v>43</v>
      </c>
      <c r="J2654" s="33" t="s">
        <v>38</v>
      </c>
      <c r="K2654" t="s">
        <v>40</v>
      </c>
      <c r="L2654" s="33" t="s">
        <v>45</v>
      </c>
      <c r="M2654">
        <v>20</v>
      </c>
      <c r="N2654" s="33">
        <v>40</v>
      </c>
      <c r="O2654" s="49">
        <v>0.16</v>
      </c>
      <c r="P2654" s="56">
        <f t="shared" si="41"/>
        <v>128</v>
      </c>
      <c r="Q2654">
        <v>672</v>
      </c>
      <c r="R2654" s="58">
        <v>33</v>
      </c>
      <c r="S2654" s="31">
        <v>705</v>
      </c>
    </row>
    <row r="2655" spans="1:19" x14ac:dyDescent="0.35">
      <c r="A2655" s="52">
        <v>42502</v>
      </c>
      <c r="B2655" s="33" t="s">
        <v>5366</v>
      </c>
      <c r="C2655" t="s">
        <v>5367</v>
      </c>
      <c r="D2655" s="33" t="s">
        <v>24</v>
      </c>
      <c r="E2655" s="33" t="s">
        <v>115</v>
      </c>
      <c r="F2655" s="33" t="s">
        <v>27</v>
      </c>
      <c r="G2655" t="s">
        <v>11</v>
      </c>
      <c r="H2655" s="33" t="s">
        <v>33</v>
      </c>
      <c r="I2655" t="s">
        <v>44</v>
      </c>
      <c r="J2655" s="33" t="s">
        <v>36</v>
      </c>
      <c r="K2655" t="s">
        <v>42</v>
      </c>
      <c r="L2655" s="33" t="s">
        <v>44</v>
      </c>
      <c r="M2655">
        <v>445</v>
      </c>
      <c r="N2655" s="33">
        <v>15</v>
      </c>
      <c r="O2655" s="49">
        <v>0.16</v>
      </c>
      <c r="P2655" s="56">
        <f t="shared" si="41"/>
        <v>1068</v>
      </c>
      <c r="Q2655">
        <v>5607</v>
      </c>
      <c r="R2655" s="58">
        <v>35</v>
      </c>
      <c r="S2655" s="31">
        <v>5642</v>
      </c>
    </row>
    <row r="2656" spans="1:19" x14ac:dyDescent="0.35">
      <c r="A2656" s="52">
        <v>43347</v>
      </c>
      <c r="B2656" s="33" t="s">
        <v>5368</v>
      </c>
      <c r="C2656" t="s">
        <v>5369</v>
      </c>
      <c r="D2656" s="33" t="s">
        <v>26</v>
      </c>
      <c r="E2656" s="33" t="s">
        <v>73</v>
      </c>
      <c r="F2656" s="33" t="s">
        <v>27</v>
      </c>
      <c r="G2656" t="s">
        <v>8</v>
      </c>
      <c r="H2656" s="33" t="s">
        <v>33</v>
      </c>
      <c r="I2656" t="s">
        <v>47</v>
      </c>
      <c r="J2656" s="33" t="s">
        <v>34</v>
      </c>
      <c r="K2656" t="s">
        <v>39</v>
      </c>
      <c r="L2656" s="33" t="s">
        <v>44</v>
      </c>
      <c r="M2656">
        <v>240</v>
      </c>
      <c r="N2656" s="33">
        <v>8</v>
      </c>
      <c r="O2656" s="49">
        <v>0.08</v>
      </c>
      <c r="P2656" s="56">
        <f t="shared" si="41"/>
        <v>153.6</v>
      </c>
      <c r="Q2656">
        <v>1766.4</v>
      </c>
      <c r="R2656" s="58">
        <v>48</v>
      </c>
      <c r="S2656" s="31">
        <v>1814.4</v>
      </c>
    </row>
    <row r="2657" spans="1:19" x14ac:dyDescent="0.35">
      <c r="A2657" s="52">
        <v>42667</v>
      </c>
      <c r="B2657" s="33" t="s">
        <v>5370</v>
      </c>
      <c r="C2657" t="s">
        <v>5371</v>
      </c>
      <c r="D2657" s="33" t="s">
        <v>24</v>
      </c>
      <c r="E2657" s="33" t="s">
        <v>52</v>
      </c>
      <c r="F2657" s="33" t="s">
        <v>28</v>
      </c>
      <c r="G2657" t="s">
        <v>12</v>
      </c>
      <c r="H2657" s="33" t="s">
        <v>33</v>
      </c>
      <c r="I2657" t="s">
        <v>44</v>
      </c>
      <c r="J2657" s="33" t="s">
        <v>38</v>
      </c>
      <c r="K2657" t="s">
        <v>42</v>
      </c>
      <c r="L2657" s="33" t="s">
        <v>46</v>
      </c>
      <c r="M2657">
        <v>16</v>
      </c>
      <c r="N2657" s="33">
        <v>16</v>
      </c>
      <c r="O2657" s="49">
        <v>0.09</v>
      </c>
      <c r="P2657" s="56">
        <f t="shared" si="41"/>
        <v>23.04</v>
      </c>
      <c r="Q2657">
        <v>232.96</v>
      </c>
      <c r="R2657" s="58">
        <v>49</v>
      </c>
      <c r="S2657" s="31">
        <v>281.96000000000004</v>
      </c>
    </row>
    <row r="2658" spans="1:19" x14ac:dyDescent="0.35">
      <c r="A2658" s="52">
        <v>42226</v>
      </c>
      <c r="B2658" s="33" t="s">
        <v>5372</v>
      </c>
      <c r="C2658" t="s">
        <v>5373</v>
      </c>
      <c r="D2658" s="33" t="s">
        <v>26</v>
      </c>
      <c r="E2658" s="33" t="s">
        <v>115</v>
      </c>
      <c r="F2658" s="33" t="s">
        <v>28</v>
      </c>
      <c r="G2658" t="s">
        <v>12</v>
      </c>
      <c r="H2658" s="33" t="s">
        <v>32</v>
      </c>
      <c r="I2658" t="s">
        <v>47</v>
      </c>
      <c r="J2658" s="33" t="s">
        <v>34</v>
      </c>
      <c r="K2658" t="s">
        <v>39</v>
      </c>
      <c r="L2658" s="33" t="s">
        <v>44</v>
      </c>
      <c r="M2658">
        <v>247</v>
      </c>
      <c r="N2658" s="33">
        <v>6</v>
      </c>
      <c r="O2658" s="49">
        <v>0.18</v>
      </c>
      <c r="P2658" s="56">
        <f t="shared" si="41"/>
        <v>266.76</v>
      </c>
      <c r="Q2658">
        <v>1215.24</v>
      </c>
      <c r="R2658" s="58">
        <v>37</v>
      </c>
      <c r="S2658" s="31">
        <v>1252.24</v>
      </c>
    </row>
    <row r="2659" spans="1:19" x14ac:dyDescent="0.35">
      <c r="A2659" s="52">
        <v>43601</v>
      </c>
      <c r="B2659" s="33" t="s">
        <v>5374</v>
      </c>
      <c r="C2659" t="s">
        <v>5375</v>
      </c>
      <c r="D2659" s="33" t="s">
        <v>25</v>
      </c>
      <c r="E2659" s="33" t="s">
        <v>78</v>
      </c>
      <c r="F2659" s="33" t="s">
        <v>27</v>
      </c>
      <c r="G2659" t="s">
        <v>6</v>
      </c>
      <c r="H2659" s="33" t="s">
        <v>30</v>
      </c>
      <c r="I2659" t="s">
        <v>48</v>
      </c>
      <c r="J2659" s="33" t="s">
        <v>36</v>
      </c>
      <c r="K2659" t="s">
        <v>42</v>
      </c>
      <c r="L2659" s="33" t="s">
        <v>44</v>
      </c>
      <c r="M2659">
        <v>473</v>
      </c>
      <c r="N2659" s="33">
        <v>9</v>
      </c>
      <c r="O2659" s="49">
        <v>0.14000000000000001</v>
      </c>
      <c r="P2659" s="56">
        <f t="shared" si="41"/>
        <v>595.98000000000013</v>
      </c>
      <c r="Q2659">
        <v>3661.02</v>
      </c>
      <c r="R2659" s="58">
        <v>29</v>
      </c>
      <c r="S2659" s="31">
        <v>3690.02</v>
      </c>
    </row>
    <row r="2660" spans="1:19" x14ac:dyDescent="0.35">
      <c r="A2660" s="52">
        <v>43513</v>
      </c>
      <c r="B2660" s="33" t="s">
        <v>5376</v>
      </c>
      <c r="C2660" t="s">
        <v>5377</v>
      </c>
      <c r="D2660" s="33" t="s">
        <v>24</v>
      </c>
      <c r="E2660" s="33" t="s">
        <v>85</v>
      </c>
      <c r="F2660" s="33" t="s">
        <v>28</v>
      </c>
      <c r="G2660" t="s">
        <v>8</v>
      </c>
      <c r="H2660" s="33" t="s">
        <v>32</v>
      </c>
      <c r="I2660" t="s">
        <v>45</v>
      </c>
      <c r="J2660" s="33" t="s">
        <v>36</v>
      </c>
      <c r="K2660" t="s">
        <v>42</v>
      </c>
      <c r="L2660" s="33" t="s">
        <v>45</v>
      </c>
      <c r="M2660">
        <v>314</v>
      </c>
      <c r="N2660" s="33">
        <v>12</v>
      </c>
      <c r="O2660" s="49">
        <v>0.18</v>
      </c>
      <c r="P2660" s="56">
        <f t="shared" si="41"/>
        <v>678.24</v>
      </c>
      <c r="Q2660">
        <v>3089.7599999999998</v>
      </c>
      <c r="R2660" s="58">
        <v>49</v>
      </c>
      <c r="S2660" s="31">
        <v>3138.7599999999998</v>
      </c>
    </row>
    <row r="2661" spans="1:19" x14ac:dyDescent="0.35">
      <c r="A2661" s="52">
        <v>43676</v>
      </c>
      <c r="B2661" s="33" t="s">
        <v>5378</v>
      </c>
      <c r="C2661" t="s">
        <v>5379</v>
      </c>
      <c r="D2661" s="33" t="s">
        <v>25</v>
      </c>
      <c r="E2661" s="33" t="s">
        <v>85</v>
      </c>
      <c r="F2661" s="33" t="s">
        <v>29</v>
      </c>
      <c r="G2661" t="s">
        <v>11</v>
      </c>
      <c r="H2661" s="33" t="s">
        <v>31</v>
      </c>
      <c r="I2661" t="s">
        <v>48</v>
      </c>
      <c r="J2661" s="33" t="s">
        <v>35</v>
      </c>
      <c r="K2661" t="s">
        <v>40</v>
      </c>
      <c r="L2661" s="33" t="s">
        <v>46</v>
      </c>
      <c r="M2661">
        <v>728</v>
      </c>
      <c r="N2661" s="33">
        <v>8</v>
      </c>
      <c r="O2661" s="49">
        <v>0.08</v>
      </c>
      <c r="P2661" s="56">
        <f t="shared" si="41"/>
        <v>465.92</v>
      </c>
      <c r="Q2661">
        <v>5358.08</v>
      </c>
      <c r="R2661" s="58">
        <v>27</v>
      </c>
      <c r="S2661" s="31">
        <v>5385.08</v>
      </c>
    </row>
    <row r="2662" spans="1:19" x14ac:dyDescent="0.35">
      <c r="A2662" s="52">
        <v>43567</v>
      </c>
      <c r="B2662" s="33" t="s">
        <v>5380</v>
      </c>
      <c r="C2662" t="s">
        <v>5381</v>
      </c>
      <c r="D2662" s="33" t="s">
        <v>26</v>
      </c>
      <c r="E2662" s="33" t="s">
        <v>73</v>
      </c>
      <c r="F2662" s="33" t="s">
        <v>29</v>
      </c>
      <c r="G2662" t="s">
        <v>9</v>
      </c>
      <c r="H2662" s="33" t="s">
        <v>31</v>
      </c>
      <c r="I2662" t="s">
        <v>47</v>
      </c>
      <c r="J2662" s="33" t="s">
        <v>35</v>
      </c>
      <c r="K2662" t="s">
        <v>39</v>
      </c>
      <c r="L2662" s="33" t="s">
        <v>43</v>
      </c>
      <c r="M2662">
        <v>1186</v>
      </c>
      <c r="N2662" s="33">
        <v>10</v>
      </c>
      <c r="O2662" s="49">
        <v>0.16</v>
      </c>
      <c r="P2662" s="56">
        <f t="shared" si="41"/>
        <v>1897.6000000000001</v>
      </c>
      <c r="Q2662">
        <v>9962.4</v>
      </c>
      <c r="R2662" s="58">
        <v>22</v>
      </c>
      <c r="S2662" s="31">
        <v>9984.4</v>
      </c>
    </row>
    <row r="2663" spans="1:19" x14ac:dyDescent="0.35">
      <c r="A2663" s="52">
        <v>43847</v>
      </c>
      <c r="B2663" s="33" t="s">
        <v>5382</v>
      </c>
      <c r="C2663" t="s">
        <v>5383</v>
      </c>
      <c r="D2663" s="33" t="s">
        <v>26</v>
      </c>
      <c r="E2663" s="33" t="s">
        <v>52</v>
      </c>
      <c r="F2663" s="33" t="s">
        <v>29</v>
      </c>
      <c r="G2663" t="s">
        <v>12</v>
      </c>
      <c r="H2663" s="33" t="s">
        <v>31</v>
      </c>
      <c r="I2663" t="s">
        <v>44</v>
      </c>
      <c r="J2663" s="33" t="s">
        <v>36</v>
      </c>
      <c r="K2663" t="s">
        <v>40</v>
      </c>
      <c r="L2663" s="33" t="s">
        <v>44</v>
      </c>
      <c r="M2663">
        <v>279</v>
      </c>
      <c r="N2663" s="33">
        <v>6</v>
      </c>
      <c r="O2663" s="49">
        <v>0.17</v>
      </c>
      <c r="P2663" s="56">
        <f t="shared" si="41"/>
        <v>284.58</v>
      </c>
      <c r="Q2663">
        <v>1389.4199999999998</v>
      </c>
      <c r="R2663" s="58">
        <v>26</v>
      </c>
      <c r="S2663" s="31">
        <v>1415.4199999999998</v>
      </c>
    </row>
    <row r="2664" spans="1:19" x14ac:dyDescent="0.35">
      <c r="A2664" s="52">
        <v>43308</v>
      </c>
      <c r="B2664" s="33" t="s">
        <v>5384</v>
      </c>
      <c r="C2664" t="s">
        <v>5385</v>
      </c>
      <c r="D2664" s="33" t="s">
        <v>24</v>
      </c>
      <c r="E2664" s="33" t="s">
        <v>115</v>
      </c>
      <c r="F2664" s="33" t="s">
        <v>27</v>
      </c>
      <c r="G2664" t="s">
        <v>10</v>
      </c>
      <c r="H2664" s="33" t="s">
        <v>33</v>
      </c>
      <c r="I2664" t="s">
        <v>46</v>
      </c>
      <c r="J2664" s="33" t="s">
        <v>36</v>
      </c>
      <c r="K2664" t="s">
        <v>40</v>
      </c>
      <c r="L2664" s="33" t="s">
        <v>45</v>
      </c>
      <c r="M2664">
        <v>321</v>
      </c>
      <c r="N2664" s="33">
        <v>9</v>
      </c>
      <c r="O2664" s="49">
        <v>0.11</v>
      </c>
      <c r="P2664" s="56">
        <f t="shared" si="41"/>
        <v>317.79000000000002</v>
      </c>
      <c r="Q2664">
        <v>2571.21</v>
      </c>
      <c r="R2664" s="58">
        <v>25</v>
      </c>
      <c r="S2664" s="31">
        <v>2596.21</v>
      </c>
    </row>
    <row r="2665" spans="1:19" x14ac:dyDescent="0.35">
      <c r="A2665" s="52">
        <v>43697</v>
      </c>
      <c r="B2665" s="33" t="s">
        <v>5386</v>
      </c>
      <c r="C2665" t="s">
        <v>5387</v>
      </c>
      <c r="D2665" s="33" t="s">
        <v>24</v>
      </c>
      <c r="E2665" s="33" t="s">
        <v>106</v>
      </c>
      <c r="F2665" s="33" t="s">
        <v>29</v>
      </c>
      <c r="G2665" t="s">
        <v>10</v>
      </c>
      <c r="H2665" s="33" t="s">
        <v>31</v>
      </c>
      <c r="I2665" t="s">
        <v>43</v>
      </c>
      <c r="J2665" s="33" t="s">
        <v>36</v>
      </c>
      <c r="K2665" t="s">
        <v>39</v>
      </c>
      <c r="L2665" s="33" t="s">
        <v>44</v>
      </c>
      <c r="M2665">
        <v>201</v>
      </c>
      <c r="N2665" s="33">
        <v>9</v>
      </c>
      <c r="O2665" s="49">
        <v>0.17</v>
      </c>
      <c r="P2665" s="56">
        <f t="shared" si="41"/>
        <v>307.53000000000003</v>
      </c>
      <c r="Q2665">
        <v>1501.47</v>
      </c>
      <c r="R2665" s="58">
        <v>39</v>
      </c>
      <c r="S2665" s="31">
        <v>1540.47</v>
      </c>
    </row>
    <row r="2666" spans="1:19" x14ac:dyDescent="0.35">
      <c r="A2666" s="52">
        <v>42910</v>
      </c>
      <c r="B2666" s="33" t="s">
        <v>5388</v>
      </c>
      <c r="C2666" t="s">
        <v>5389</v>
      </c>
      <c r="D2666" s="33" t="s">
        <v>26</v>
      </c>
      <c r="E2666" s="33" t="s">
        <v>68</v>
      </c>
      <c r="F2666" s="33" t="s">
        <v>28</v>
      </c>
      <c r="G2666" t="s">
        <v>9</v>
      </c>
      <c r="H2666" s="33" t="s">
        <v>33</v>
      </c>
      <c r="I2666" t="s">
        <v>45</v>
      </c>
      <c r="J2666" s="33" t="s">
        <v>34</v>
      </c>
      <c r="K2666" t="s">
        <v>42</v>
      </c>
      <c r="L2666" s="33" t="s">
        <v>44</v>
      </c>
      <c r="M2666">
        <v>287</v>
      </c>
      <c r="N2666" s="33">
        <v>6</v>
      </c>
      <c r="O2666" s="49">
        <v>0.16</v>
      </c>
      <c r="P2666" s="56">
        <f t="shared" si="41"/>
        <v>275.52</v>
      </c>
      <c r="Q2666">
        <v>1446.48</v>
      </c>
      <c r="R2666" s="58">
        <v>46</v>
      </c>
      <c r="S2666" s="31">
        <v>1492.48</v>
      </c>
    </row>
    <row r="2667" spans="1:19" x14ac:dyDescent="0.35">
      <c r="A2667" s="52">
        <v>42289</v>
      </c>
      <c r="B2667" s="33" t="s">
        <v>5390</v>
      </c>
      <c r="C2667" t="s">
        <v>5391</v>
      </c>
      <c r="D2667" s="33" t="s">
        <v>25</v>
      </c>
      <c r="E2667" s="33" t="s">
        <v>78</v>
      </c>
      <c r="F2667" s="33" t="s">
        <v>27</v>
      </c>
      <c r="G2667" t="s">
        <v>11</v>
      </c>
      <c r="H2667" s="33" t="s">
        <v>31</v>
      </c>
      <c r="I2667" t="s">
        <v>48</v>
      </c>
      <c r="J2667" s="33" t="s">
        <v>37</v>
      </c>
      <c r="K2667" t="s">
        <v>39</v>
      </c>
      <c r="L2667" s="33" t="s">
        <v>43</v>
      </c>
      <c r="M2667">
        <v>21</v>
      </c>
      <c r="N2667" s="33">
        <v>20</v>
      </c>
      <c r="O2667" s="49">
        <v>0.16</v>
      </c>
      <c r="P2667" s="56">
        <f t="shared" si="41"/>
        <v>67.2</v>
      </c>
      <c r="Q2667">
        <v>352.8</v>
      </c>
      <c r="R2667" s="58">
        <v>34</v>
      </c>
      <c r="S2667" s="31">
        <v>386.8</v>
      </c>
    </row>
    <row r="2668" spans="1:19" x14ac:dyDescent="0.35">
      <c r="A2668" s="52">
        <v>42312</v>
      </c>
      <c r="B2668" s="33" t="s">
        <v>5392</v>
      </c>
      <c r="C2668" t="s">
        <v>5393</v>
      </c>
      <c r="D2668" s="33" t="s">
        <v>24</v>
      </c>
      <c r="E2668" s="33" t="s">
        <v>78</v>
      </c>
      <c r="F2668" s="33" t="s">
        <v>28</v>
      </c>
      <c r="G2668" t="s">
        <v>7</v>
      </c>
      <c r="H2668" s="33" t="s">
        <v>30</v>
      </c>
      <c r="I2668" t="s">
        <v>46</v>
      </c>
      <c r="J2668" s="33" t="s">
        <v>37</v>
      </c>
      <c r="K2668" t="s">
        <v>39</v>
      </c>
      <c r="L2668" s="33" t="s">
        <v>44</v>
      </c>
      <c r="M2668">
        <v>72</v>
      </c>
      <c r="N2668" s="33">
        <v>20</v>
      </c>
      <c r="O2668" s="49">
        <v>0.2</v>
      </c>
      <c r="P2668" s="56">
        <f t="shared" si="41"/>
        <v>288</v>
      </c>
      <c r="Q2668">
        <v>1152</v>
      </c>
      <c r="R2668" s="58">
        <v>47</v>
      </c>
      <c r="S2668" s="31">
        <v>1199</v>
      </c>
    </row>
    <row r="2669" spans="1:19" x14ac:dyDescent="0.35">
      <c r="A2669" s="52">
        <v>42451</v>
      </c>
      <c r="B2669" s="33" t="s">
        <v>5394</v>
      </c>
      <c r="C2669" t="s">
        <v>5395</v>
      </c>
      <c r="D2669" s="33" t="s">
        <v>26</v>
      </c>
      <c r="E2669" s="33" t="s">
        <v>58</v>
      </c>
      <c r="F2669" s="33" t="s">
        <v>29</v>
      </c>
      <c r="G2669" t="s">
        <v>10</v>
      </c>
      <c r="H2669" s="33" t="s">
        <v>33</v>
      </c>
      <c r="I2669" t="s">
        <v>43</v>
      </c>
      <c r="J2669" s="33" t="s">
        <v>37</v>
      </c>
      <c r="K2669" t="s">
        <v>40</v>
      </c>
      <c r="L2669" s="33" t="s">
        <v>43</v>
      </c>
      <c r="M2669">
        <v>48</v>
      </c>
      <c r="N2669" s="33">
        <v>25</v>
      </c>
      <c r="O2669" s="49">
        <v>0.08</v>
      </c>
      <c r="P2669" s="56">
        <f t="shared" si="41"/>
        <v>96</v>
      </c>
      <c r="Q2669">
        <v>1104</v>
      </c>
      <c r="R2669" s="58">
        <v>20</v>
      </c>
      <c r="S2669" s="31">
        <v>1124</v>
      </c>
    </row>
    <row r="2670" spans="1:19" x14ac:dyDescent="0.35">
      <c r="A2670" s="52">
        <v>42953</v>
      </c>
      <c r="B2670" s="33" t="s">
        <v>5396</v>
      </c>
      <c r="C2670" t="s">
        <v>5397</v>
      </c>
      <c r="D2670" s="33" t="s">
        <v>26</v>
      </c>
      <c r="E2670" s="33" t="s">
        <v>55</v>
      </c>
      <c r="F2670" s="33" t="s">
        <v>29</v>
      </c>
      <c r="G2670" t="s">
        <v>13</v>
      </c>
      <c r="H2670" s="33" t="s">
        <v>31</v>
      </c>
      <c r="I2670" t="s">
        <v>46</v>
      </c>
      <c r="J2670" s="33" t="s">
        <v>38</v>
      </c>
      <c r="K2670" t="s">
        <v>41</v>
      </c>
      <c r="L2670" s="33" t="s">
        <v>44</v>
      </c>
      <c r="M2670">
        <v>11</v>
      </c>
      <c r="N2670" s="33">
        <v>32</v>
      </c>
      <c r="O2670" s="49">
        <v>0.08</v>
      </c>
      <c r="P2670" s="56">
        <f t="shared" si="41"/>
        <v>28.16</v>
      </c>
      <c r="Q2670">
        <v>323.84000000000003</v>
      </c>
      <c r="R2670" s="58">
        <v>29</v>
      </c>
      <c r="S2670" s="31">
        <v>352.84000000000003</v>
      </c>
    </row>
    <row r="2671" spans="1:19" x14ac:dyDescent="0.35">
      <c r="A2671" s="52">
        <v>43566</v>
      </c>
      <c r="B2671" s="33" t="s">
        <v>5398</v>
      </c>
      <c r="C2671" t="s">
        <v>5399</v>
      </c>
      <c r="D2671" s="33" t="s">
        <v>24</v>
      </c>
      <c r="E2671" s="33" t="s">
        <v>63</v>
      </c>
      <c r="F2671" s="33" t="s">
        <v>27</v>
      </c>
      <c r="G2671" t="s">
        <v>13</v>
      </c>
      <c r="H2671" s="33" t="s">
        <v>30</v>
      </c>
      <c r="I2671" t="s">
        <v>46</v>
      </c>
      <c r="J2671" s="33" t="s">
        <v>36</v>
      </c>
      <c r="K2671" t="s">
        <v>39</v>
      </c>
      <c r="L2671" s="33" t="s">
        <v>43</v>
      </c>
      <c r="M2671">
        <v>248</v>
      </c>
      <c r="N2671" s="33">
        <v>12</v>
      </c>
      <c r="O2671" s="49">
        <v>0.13</v>
      </c>
      <c r="P2671" s="56">
        <f t="shared" si="41"/>
        <v>386.88</v>
      </c>
      <c r="Q2671">
        <v>2589.12</v>
      </c>
      <c r="R2671" s="58">
        <v>25</v>
      </c>
      <c r="S2671" s="31">
        <v>2614.12</v>
      </c>
    </row>
    <row r="2672" spans="1:19" x14ac:dyDescent="0.35">
      <c r="A2672" s="52">
        <v>43977</v>
      </c>
      <c r="B2672" s="33" t="s">
        <v>5400</v>
      </c>
      <c r="C2672" t="s">
        <v>5401</v>
      </c>
      <c r="D2672" s="33" t="s">
        <v>24</v>
      </c>
      <c r="E2672" s="33" t="s">
        <v>68</v>
      </c>
      <c r="F2672" s="33" t="s">
        <v>28</v>
      </c>
      <c r="G2672" t="s">
        <v>13</v>
      </c>
      <c r="H2672" s="33" t="s">
        <v>30</v>
      </c>
      <c r="I2672" t="s">
        <v>43</v>
      </c>
      <c r="J2672" s="33" t="s">
        <v>37</v>
      </c>
      <c r="K2672" t="s">
        <v>41</v>
      </c>
      <c r="L2672" s="33" t="s">
        <v>46</v>
      </c>
      <c r="M2672">
        <v>44</v>
      </c>
      <c r="N2672" s="33">
        <v>20</v>
      </c>
      <c r="O2672" s="49">
        <v>0.14000000000000001</v>
      </c>
      <c r="P2672" s="56">
        <f t="shared" si="41"/>
        <v>123.20000000000002</v>
      </c>
      <c r="Q2672">
        <v>756.8</v>
      </c>
      <c r="R2672" s="58">
        <v>20</v>
      </c>
      <c r="S2672" s="31">
        <v>776.8</v>
      </c>
    </row>
    <row r="2673" spans="1:19" x14ac:dyDescent="0.35">
      <c r="A2673" s="52">
        <v>43929</v>
      </c>
      <c r="B2673" s="33" t="s">
        <v>5402</v>
      </c>
      <c r="C2673" t="s">
        <v>5403</v>
      </c>
      <c r="D2673" s="33" t="s">
        <v>24</v>
      </c>
      <c r="E2673" s="33" t="s">
        <v>73</v>
      </c>
      <c r="F2673" s="33" t="s">
        <v>29</v>
      </c>
      <c r="G2673" t="s">
        <v>7</v>
      </c>
      <c r="H2673" s="33" t="s">
        <v>31</v>
      </c>
      <c r="I2673" t="s">
        <v>48</v>
      </c>
      <c r="J2673" s="33" t="s">
        <v>37</v>
      </c>
      <c r="K2673" t="s">
        <v>41</v>
      </c>
      <c r="L2673" s="33" t="s">
        <v>44</v>
      </c>
      <c r="M2673">
        <v>81</v>
      </c>
      <c r="N2673" s="33">
        <v>20</v>
      </c>
      <c r="O2673" s="49">
        <v>0.15</v>
      </c>
      <c r="P2673" s="56">
        <f t="shared" si="41"/>
        <v>243</v>
      </c>
      <c r="Q2673">
        <v>1377</v>
      </c>
      <c r="R2673" s="58">
        <v>46</v>
      </c>
      <c r="S2673" s="31">
        <v>1423</v>
      </c>
    </row>
    <row r="2674" spans="1:19" x14ac:dyDescent="0.35">
      <c r="A2674" s="52">
        <v>43691</v>
      </c>
      <c r="B2674" s="33" t="s">
        <v>5404</v>
      </c>
      <c r="C2674" t="s">
        <v>5405</v>
      </c>
      <c r="D2674" s="33" t="s">
        <v>24</v>
      </c>
      <c r="E2674" s="33" t="s">
        <v>115</v>
      </c>
      <c r="F2674" s="33" t="s">
        <v>28</v>
      </c>
      <c r="G2674" t="s">
        <v>9</v>
      </c>
      <c r="H2674" s="33" t="s">
        <v>32</v>
      </c>
      <c r="I2674" t="s">
        <v>46</v>
      </c>
      <c r="J2674" s="33" t="s">
        <v>37</v>
      </c>
      <c r="K2674" t="s">
        <v>42</v>
      </c>
      <c r="L2674" s="33" t="s">
        <v>45</v>
      </c>
      <c r="M2674">
        <v>45</v>
      </c>
      <c r="N2674" s="33">
        <v>10</v>
      </c>
      <c r="O2674" s="49">
        <v>0.08</v>
      </c>
      <c r="P2674" s="56">
        <f t="shared" si="41"/>
        <v>36</v>
      </c>
      <c r="Q2674">
        <v>414.00000000000006</v>
      </c>
      <c r="R2674" s="58">
        <v>25</v>
      </c>
      <c r="S2674" s="31">
        <v>439.00000000000006</v>
      </c>
    </row>
    <row r="2675" spans="1:19" x14ac:dyDescent="0.35">
      <c r="A2675" s="52">
        <v>42752</v>
      </c>
      <c r="B2675" s="33" t="s">
        <v>5406</v>
      </c>
      <c r="C2675" t="s">
        <v>5407</v>
      </c>
      <c r="D2675" s="33" t="s">
        <v>26</v>
      </c>
      <c r="E2675" s="33" t="s">
        <v>68</v>
      </c>
      <c r="F2675" s="33" t="s">
        <v>27</v>
      </c>
      <c r="G2675" t="s">
        <v>11</v>
      </c>
      <c r="H2675" s="33" t="s">
        <v>33</v>
      </c>
      <c r="I2675" t="s">
        <v>47</v>
      </c>
      <c r="J2675" s="33" t="s">
        <v>37</v>
      </c>
      <c r="K2675" t="s">
        <v>41</v>
      </c>
      <c r="L2675" s="33" t="s">
        <v>44</v>
      </c>
      <c r="M2675">
        <v>68</v>
      </c>
      <c r="N2675" s="33">
        <v>25</v>
      </c>
      <c r="O2675" s="49">
        <v>0.12</v>
      </c>
      <c r="P2675" s="56">
        <f t="shared" si="41"/>
        <v>204</v>
      </c>
      <c r="Q2675">
        <v>1496</v>
      </c>
      <c r="R2675" s="58">
        <v>28</v>
      </c>
      <c r="S2675" s="31">
        <v>1524</v>
      </c>
    </row>
    <row r="2676" spans="1:19" x14ac:dyDescent="0.35">
      <c r="A2676" s="52">
        <v>43363</v>
      </c>
      <c r="B2676" s="33" t="s">
        <v>5408</v>
      </c>
      <c r="C2676" t="s">
        <v>5409</v>
      </c>
      <c r="D2676" s="33" t="s">
        <v>26</v>
      </c>
      <c r="E2676" s="33" t="s">
        <v>68</v>
      </c>
      <c r="F2676" s="33" t="s">
        <v>28</v>
      </c>
      <c r="G2676" t="s">
        <v>11</v>
      </c>
      <c r="H2676" s="33" t="s">
        <v>33</v>
      </c>
      <c r="I2676" t="s">
        <v>45</v>
      </c>
      <c r="J2676" s="33" t="s">
        <v>37</v>
      </c>
      <c r="K2676" t="s">
        <v>40</v>
      </c>
      <c r="L2676" s="33" t="s">
        <v>43</v>
      </c>
      <c r="M2676">
        <v>61</v>
      </c>
      <c r="N2676" s="33">
        <v>15</v>
      </c>
      <c r="O2676" s="49">
        <v>0.2</v>
      </c>
      <c r="P2676" s="56">
        <f t="shared" si="41"/>
        <v>183</v>
      </c>
      <c r="Q2676">
        <v>732</v>
      </c>
      <c r="R2676" s="58">
        <v>22</v>
      </c>
      <c r="S2676" s="31">
        <v>754</v>
      </c>
    </row>
    <row r="2677" spans="1:19" x14ac:dyDescent="0.35">
      <c r="A2677" s="52">
        <v>43192</v>
      </c>
      <c r="B2677" s="33" t="s">
        <v>5410</v>
      </c>
      <c r="C2677" t="s">
        <v>5411</v>
      </c>
      <c r="D2677" s="33" t="s">
        <v>24</v>
      </c>
      <c r="E2677" s="33" t="s">
        <v>58</v>
      </c>
      <c r="F2677" s="33" t="s">
        <v>27</v>
      </c>
      <c r="G2677" t="s">
        <v>13</v>
      </c>
      <c r="H2677" s="33" t="s">
        <v>32</v>
      </c>
      <c r="I2677" t="s">
        <v>47</v>
      </c>
      <c r="J2677" s="33" t="s">
        <v>37</v>
      </c>
      <c r="K2677" t="s">
        <v>40</v>
      </c>
      <c r="L2677" s="33" t="s">
        <v>43</v>
      </c>
      <c r="M2677">
        <v>35</v>
      </c>
      <c r="N2677" s="33">
        <v>15</v>
      </c>
      <c r="O2677" s="49">
        <v>0.09</v>
      </c>
      <c r="P2677" s="56">
        <f t="shared" si="41"/>
        <v>47.249999999999993</v>
      </c>
      <c r="Q2677">
        <v>477.75</v>
      </c>
      <c r="R2677" s="58">
        <v>36</v>
      </c>
      <c r="S2677" s="31">
        <v>513.75</v>
      </c>
    </row>
    <row r="2678" spans="1:19" x14ac:dyDescent="0.35">
      <c r="A2678" s="52">
        <v>43614</v>
      </c>
      <c r="B2678" s="33" t="s">
        <v>5412</v>
      </c>
      <c r="C2678" t="s">
        <v>5413</v>
      </c>
      <c r="D2678" s="33" t="s">
        <v>24</v>
      </c>
      <c r="E2678" s="33" t="s">
        <v>63</v>
      </c>
      <c r="F2678" s="33" t="s">
        <v>27</v>
      </c>
      <c r="G2678" t="s">
        <v>8</v>
      </c>
      <c r="H2678" s="33" t="s">
        <v>32</v>
      </c>
      <c r="I2678" t="s">
        <v>47</v>
      </c>
      <c r="J2678" s="33" t="s">
        <v>34</v>
      </c>
      <c r="K2678" t="s">
        <v>42</v>
      </c>
      <c r="L2678" s="33" t="s">
        <v>46</v>
      </c>
      <c r="M2678">
        <v>268</v>
      </c>
      <c r="N2678" s="33">
        <v>8</v>
      </c>
      <c r="O2678" s="49">
        <v>0.19</v>
      </c>
      <c r="P2678" s="56">
        <f t="shared" si="41"/>
        <v>407.36</v>
      </c>
      <c r="Q2678">
        <v>1736.64</v>
      </c>
      <c r="R2678" s="58">
        <v>38</v>
      </c>
      <c r="S2678" s="31">
        <v>1774.64</v>
      </c>
    </row>
    <row r="2679" spans="1:19" x14ac:dyDescent="0.35">
      <c r="A2679" s="52">
        <v>42173</v>
      </c>
      <c r="B2679" s="33" t="s">
        <v>5414</v>
      </c>
      <c r="C2679" t="s">
        <v>5415</v>
      </c>
      <c r="D2679" s="33" t="s">
        <v>26</v>
      </c>
      <c r="E2679" s="33" t="s">
        <v>52</v>
      </c>
      <c r="F2679" s="33" t="s">
        <v>29</v>
      </c>
      <c r="G2679" t="s">
        <v>8</v>
      </c>
      <c r="H2679" s="33" t="s">
        <v>30</v>
      </c>
      <c r="I2679" t="s">
        <v>44</v>
      </c>
      <c r="J2679" s="33" t="s">
        <v>37</v>
      </c>
      <c r="K2679" t="s">
        <v>39</v>
      </c>
      <c r="L2679" s="33" t="s">
        <v>46</v>
      </c>
      <c r="M2679">
        <v>25</v>
      </c>
      <c r="N2679" s="33">
        <v>25</v>
      </c>
      <c r="O2679" s="49">
        <v>0.13</v>
      </c>
      <c r="P2679" s="56">
        <f t="shared" si="41"/>
        <v>81.25</v>
      </c>
      <c r="Q2679">
        <v>543.75</v>
      </c>
      <c r="R2679" s="58">
        <v>20</v>
      </c>
      <c r="S2679" s="31">
        <v>563.75</v>
      </c>
    </row>
    <row r="2680" spans="1:19" x14ac:dyDescent="0.35">
      <c r="A2680" s="52">
        <v>43971</v>
      </c>
      <c r="B2680" s="33" t="s">
        <v>5416</v>
      </c>
      <c r="C2680" t="s">
        <v>5417</v>
      </c>
      <c r="D2680" s="33" t="s">
        <v>24</v>
      </c>
      <c r="E2680" s="33" t="s">
        <v>106</v>
      </c>
      <c r="F2680" s="33" t="s">
        <v>27</v>
      </c>
      <c r="G2680" t="s">
        <v>8</v>
      </c>
      <c r="H2680" s="33" t="s">
        <v>30</v>
      </c>
      <c r="I2680" t="s">
        <v>46</v>
      </c>
      <c r="J2680" s="33" t="s">
        <v>38</v>
      </c>
      <c r="K2680" t="s">
        <v>42</v>
      </c>
      <c r="L2680" s="33" t="s">
        <v>46</v>
      </c>
      <c r="M2680">
        <v>19</v>
      </c>
      <c r="N2680" s="33">
        <v>24</v>
      </c>
      <c r="O2680" s="49">
        <v>0.12</v>
      </c>
      <c r="P2680" s="56">
        <f t="shared" si="41"/>
        <v>54.72</v>
      </c>
      <c r="Q2680">
        <v>401.28000000000003</v>
      </c>
      <c r="R2680" s="58">
        <v>23</v>
      </c>
      <c r="S2680" s="31">
        <v>424.28000000000003</v>
      </c>
    </row>
    <row r="2681" spans="1:19" x14ac:dyDescent="0.35">
      <c r="A2681" s="52">
        <v>44110</v>
      </c>
      <c r="B2681" s="33" t="s">
        <v>5418</v>
      </c>
      <c r="C2681" t="s">
        <v>5419</v>
      </c>
      <c r="D2681" s="33" t="s">
        <v>26</v>
      </c>
      <c r="E2681" s="33" t="s">
        <v>55</v>
      </c>
      <c r="F2681" s="33" t="s">
        <v>29</v>
      </c>
      <c r="G2681" t="s">
        <v>9</v>
      </c>
      <c r="H2681" s="33" t="s">
        <v>32</v>
      </c>
      <c r="I2681" t="s">
        <v>45</v>
      </c>
      <c r="J2681" s="33" t="s">
        <v>38</v>
      </c>
      <c r="K2681" t="s">
        <v>41</v>
      </c>
      <c r="L2681" s="33" t="s">
        <v>43</v>
      </c>
      <c r="M2681">
        <v>20</v>
      </c>
      <c r="N2681" s="33">
        <v>32</v>
      </c>
      <c r="O2681" s="49">
        <v>0.11</v>
      </c>
      <c r="P2681" s="56">
        <f t="shared" si="41"/>
        <v>70.400000000000006</v>
      </c>
      <c r="Q2681">
        <v>569.6</v>
      </c>
      <c r="R2681" s="58">
        <v>22</v>
      </c>
      <c r="S2681" s="31">
        <v>591.6</v>
      </c>
    </row>
    <row r="2682" spans="1:19" x14ac:dyDescent="0.35">
      <c r="A2682" s="52">
        <v>43773</v>
      </c>
      <c r="B2682" s="33" t="s">
        <v>5420</v>
      </c>
      <c r="C2682" t="s">
        <v>5421</v>
      </c>
      <c r="D2682" s="33" t="s">
        <v>26</v>
      </c>
      <c r="E2682" s="33" t="s">
        <v>73</v>
      </c>
      <c r="F2682" s="33" t="s">
        <v>28</v>
      </c>
      <c r="G2682" t="s">
        <v>11</v>
      </c>
      <c r="H2682" s="33" t="s">
        <v>33</v>
      </c>
      <c r="I2682" t="s">
        <v>47</v>
      </c>
      <c r="J2682" s="33" t="s">
        <v>34</v>
      </c>
      <c r="K2682" t="s">
        <v>42</v>
      </c>
      <c r="L2682" s="33" t="s">
        <v>45</v>
      </c>
      <c r="M2682">
        <v>288</v>
      </c>
      <c r="N2682" s="33">
        <v>10</v>
      </c>
      <c r="O2682" s="49">
        <v>0.19</v>
      </c>
      <c r="P2682" s="56">
        <f t="shared" si="41"/>
        <v>547.19999999999993</v>
      </c>
      <c r="Q2682">
        <v>2332.8000000000002</v>
      </c>
      <c r="R2682" s="58">
        <v>31</v>
      </c>
      <c r="S2682" s="31">
        <v>2363.8000000000002</v>
      </c>
    </row>
    <row r="2683" spans="1:19" x14ac:dyDescent="0.35">
      <c r="A2683" s="52">
        <v>42299</v>
      </c>
      <c r="B2683" s="33" t="s">
        <v>5422</v>
      </c>
      <c r="C2683" t="s">
        <v>5423</v>
      </c>
      <c r="D2683" s="33" t="s">
        <v>24</v>
      </c>
      <c r="E2683" s="33" t="s">
        <v>78</v>
      </c>
      <c r="F2683" s="33" t="s">
        <v>28</v>
      </c>
      <c r="G2683" t="s">
        <v>12</v>
      </c>
      <c r="H2683" s="33" t="s">
        <v>30</v>
      </c>
      <c r="I2683" t="s">
        <v>47</v>
      </c>
      <c r="J2683" s="33" t="s">
        <v>37</v>
      </c>
      <c r="K2683" t="s">
        <v>40</v>
      </c>
      <c r="L2683" s="33" t="s">
        <v>43</v>
      </c>
      <c r="M2683">
        <v>89</v>
      </c>
      <c r="N2683" s="33">
        <v>10</v>
      </c>
      <c r="O2683" s="49">
        <v>0.16</v>
      </c>
      <c r="P2683" s="56">
        <f t="shared" si="41"/>
        <v>142.4</v>
      </c>
      <c r="Q2683">
        <v>747.6</v>
      </c>
      <c r="R2683" s="58">
        <v>28</v>
      </c>
      <c r="S2683" s="31">
        <v>775.6</v>
      </c>
    </row>
    <row r="2684" spans="1:19" x14ac:dyDescent="0.35">
      <c r="A2684" s="52">
        <v>43936</v>
      </c>
      <c r="B2684" s="33" t="s">
        <v>5424</v>
      </c>
      <c r="C2684" t="s">
        <v>5425</v>
      </c>
      <c r="D2684" s="33" t="s">
        <v>24</v>
      </c>
      <c r="E2684" s="33" t="s">
        <v>73</v>
      </c>
      <c r="F2684" s="33" t="s">
        <v>28</v>
      </c>
      <c r="G2684" t="s">
        <v>9</v>
      </c>
      <c r="H2684" s="33" t="s">
        <v>31</v>
      </c>
      <c r="I2684" t="s">
        <v>44</v>
      </c>
      <c r="J2684" s="33" t="s">
        <v>34</v>
      </c>
      <c r="K2684" t="s">
        <v>40</v>
      </c>
      <c r="L2684" s="33" t="s">
        <v>44</v>
      </c>
      <c r="M2684">
        <v>231</v>
      </c>
      <c r="N2684" s="33">
        <v>6</v>
      </c>
      <c r="O2684" s="49">
        <v>0.15</v>
      </c>
      <c r="P2684" s="56">
        <f t="shared" si="41"/>
        <v>207.89999999999998</v>
      </c>
      <c r="Q2684">
        <v>1178.0999999999999</v>
      </c>
      <c r="R2684" s="58">
        <v>25</v>
      </c>
      <c r="S2684" s="31">
        <v>1203.0999999999999</v>
      </c>
    </row>
    <row r="2685" spans="1:19" x14ac:dyDescent="0.35">
      <c r="A2685" s="52">
        <v>44255</v>
      </c>
      <c r="B2685" s="33" t="s">
        <v>5426</v>
      </c>
      <c r="C2685" t="s">
        <v>5427</v>
      </c>
      <c r="D2685" s="33" t="s">
        <v>24</v>
      </c>
      <c r="E2685" s="33" t="s">
        <v>52</v>
      </c>
      <c r="F2685" s="33" t="s">
        <v>27</v>
      </c>
      <c r="G2685" t="s">
        <v>7</v>
      </c>
      <c r="H2685" s="33" t="s">
        <v>31</v>
      </c>
      <c r="I2685" t="s">
        <v>47</v>
      </c>
      <c r="J2685" s="33" t="s">
        <v>36</v>
      </c>
      <c r="K2685" t="s">
        <v>40</v>
      </c>
      <c r="L2685" s="33" t="s">
        <v>46</v>
      </c>
      <c r="M2685">
        <v>213</v>
      </c>
      <c r="N2685" s="33">
        <v>12</v>
      </c>
      <c r="O2685" s="49">
        <v>0.13</v>
      </c>
      <c r="P2685" s="56">
        <f t="shared" si="41"/>
        <v>332.28000000000003</v>
      </c>
      <c r="Q2685">
        <v>2223.7199999999998</v>
      </c>
      <c r="R2685" s="58">
        <v>48</v>
      </c>
      <c r="S2685" s="31">
        <v>2271.7199999999998</v>
      </c>
    </row>
    <row r="2686" spans="1:19" x14ac:dyDescent="0.35">
      <c r="A2686" s="52">
        <v>42511</v>
      </c>
      <c r="B2686" s="33" t="s">
        <v>5428</v>
      </c>
      <c r="C2686" t="s">
        <v>5429</v>
      </c>
      <c r="D2686" s="33" t="s">
        <v>25</v>
      </c>
      <c r="E2686" s="33" t="s">
        <v>52</v>
      </c>
      <c r="F2686" s="33" t="s">
        <v>27</v>
      </c>
      <c r="G2686" t="s">
        <v>9</v>
      </c>
      <c r="H2686" s="33" t="s">
        <v>32</v>
      </c>
      <c r="I2686" t="s">
        <v>48</v>
      </c>
      <c r="J2686" s="33" t="s">
        <v>35</v>
      </c>
      <c r="K2686" t="s">
        <v>40</v>
      </c>
      <c r="L2686" s="33" t="s">
        <v>45</v>
      </c>
      <c r="M2686">
        <v>746</v>
      </c>
      <c r="N2686" s="33">
        <v>4</v>
      </c>
      <c r="O2686" s="49">
        <v>0.15</v>
      </c>
      <c r="P2686" s="56">
        <f t="shared" si="41"/>
        <v>447.59999999999997</v>
      </c>
      <c r="Q2686">
        <v>2536.4</v>
      </c>
      <c r="R2686" s="58">
        <v>26</v>
      </c>
      <c r="S2686" s="31">
        <v>2562.4</v>
      </c>
    </row>
    <row r="2687" spans="1:19" x14ac:dyDescent="0.35">
      <c r="A2687" s="52">
        <v>43715</v>
      </c>
      <c r="B2687" s="33" t="s">
        <v>5430</v>
      </c>
      <c r="C2687" t="s">
        <v>5431</v>
      </c>
      <c r="D2687" s="33" t="s">
        <v>24</v>
      </c>
      <c r="E2687" s="33" t="s">
        <v>73</v>
      </c>
      <c r="F2687" s="33" t="s">
        <v>29</v>
      </c>
      <c r="G2687" t="s">
        <v>6</v>
      </c>
      <c r="H2687" s="33" t="s">
        <v>30</v>
      </c>
      <c r="I2687" t="s">
        <v>46</v>
      </c>
      <c r="J2687" s="33" t="s">
        <v>36</v>
      </c>
      <c r="K2687" t="s">
        <v>40</v>
      </c>
      <c r="L2687" s="33" t="s">
        <v>43</v>
      </c>
      <c r="M2687">
        <v>418</v>
      </c>
      <c r="N2687" s="33">
        <v>12</v>
      </c>
      <c r="O2687" s="49">
        <v>0.09</v>
      </c>
      <c r="P2687" s="56">
        <f t="shared" si="41"/>
        <v>451.44000000000005</v>
      </c>
      <c r="Q2687">
        <v>4564.5600000000004</v>
      </c>
      <c r="R2687" s="58">
        <v>20</v>
      </c>
      <c r="S2687" s="31">
        <v>4584.5600000000004</v>
      </c>
    </row>
    <row r="2688" spans="1:19" x14ac:dyDescent="0.35">
      <c r="A2688" s="52">
        <v>43621</v>
      </c>
      <c r="B2688" s="33" t="s">
        <v>5432</v>
      </c>
      <c r="C2688" t="s">
        <v>5433</v>
      </c>
      <c r="D2688" s="33" t="s">
        <v>25</v>
      </c>
      <c r="E2688" s="33" t="s">
        <v>68</v>
      </c>
      <c r="F2688" s="33" t="s">
        <v>28</v>
      </c>
      <c r="G2688" t="s">
        <v>13</v>
      </c>
      <c r="H2688" s="33" t="s">
        <v>30</v>
      </c>
      <c r="I2688" t="s">
        <v>45</v>
      </c>
      <c r="J2688" s="33" t="s">
        <v>37</v>
      </c>
      <c r="K2688" t="s">
        <v>41</v>
      </c>
      <c r="L2688" s="33" t="s">
        <v>46</v>
      </c>
      <c r="M2688">
        <v>53</v>
      </c>
      <c r="N2688" s="33">
        <v>10</v>
      </c>
      <c r="O2688" s="49">
        <v>0.17</v>
      </c>
      <c r="P2688" s="56">
        <f t="shared" si="41"/>
        <v>90.100000000000009</v>
      </c>
      <c r="Q2688">
        <v>439.89999999999992</v>
      </c>
      <c r="R2688" s="58">
        <v>35</v>
      </c>
      <c r="S2688" s="31">
        <v>474.89999999999992</v>
      </c>
    </row>
    <row r="2689" spans="1:19" x14ac:dyDescent="0.35">
      <c r="A2689" s="52">
        <v>43068</v>
      </c>
      <c r="B2689" s="33" t="s">
        <v>5434</v>
      </c>
      <c r="C2689" t="s">
        <v>5435</v>
      </c>
      <c r="D2689" s="33" t="s">
        <v>26</v>
      </c>
      <c r="E2689" s="33" t="s">
        <v>52</v>
      </c>
      <c r="F2689" s="33" t="s">
        <v>27</v>
      </c>
      <c r="G2689" t="s">
        <v>11</v>
      </c>
      <c r="H2689" s="33" t="s">
        <v>33</v>
      </c>
      <c r="I2689" t="s">
        <v>47</v>
      </c>
      <c r="J2689" s="33" t="s">
        <v>34</v>
      </c>
      <c r="K2689" t="s">
        <v>41</v>
      </c>
      <c r="L2689" s="33" t="s">
        <v>44</v>
      </c>
      <c r="M2689">
        <v>275</v>
      </c>
      <c r="N2689" s="33">
        <v>10</v>
      </c>
      <c r="O2689" s="49">
        <v>0.1</v>
      </c>
      <c r="P2689" s="56">
        <f t="shared" si="41"/>
        <v>275</v>
      </c>
      <c r="Q2689">
        <v>2475</v>
      </c>
      <c r="R2689" s="58">
        <v>23</v>
      </c>
      <c r="S2689" s="31">
        <v>2498</v>
      </c>
    </row>
    <row r="2690" spans="1:19" x14ac:dyDescent="0.35">
      <c r="A2690" s="52">
        <v>43269</v>
      </c>
      <c r="B2690" s="33" t="s">
        <v>5436</v>
      </c>
      <c r="C2690" t="s">
        <v>5437</v>
      </c>
      <c r="D2690" s="33" t="s">
        <v>25</v>
      </c>
      <c r="E2690" s="33" t="s">
        <v>78</v>
      </c>
      <c r="F2690" s="33" t="s">
        <v>29</v>
      </c>
      <c r="G2690" t="s">
        <v>10</v>
      </c>
      <c r="H2690" s="33" t="s">
        <v>31</v>
      </c>
      <c r="I2690" t="s">
        <v>43</v>
      </c>
      <c r="J2690" s="33" t="s">
        <v>35</v>
      </c>
      <c r="K2690" t="s">
        <v>41</v>
      </c>
      <c r="L2690" s="33" t="s">
        <v>46</v>
      </c>
      <c r="M2690">
        <v>1141</v>
      </c>
      <c r="N2690" s="33">
        <v>6</v>
      </c>
      <c r="O2690" s="49">
        <v>0.14000000000000001</v>
      </c>
      <c r="P2690" s="56">
        <f t="shared" si="41"/>
        <v>958.44</v>
      </c>
      <c r="Q2690">
        <v>5887.56</v>
      </c>
      <c r="R2690" s="58">
        <v>29</v>
      </c>
      <c r="S2690" s="31">
        <v>5916.56</v>
      </c>
    </row>
    <row r="2691" spans="1:19" x14ac:dyDescent="0.35">
      <c r="A2691" s="52">
        <v>42877</v>
      </c>
      <c r="B2691" s="33" t="s">
        <v>5438</v>
      </c>
      <c r="C2691" t="s">
        <v>5439</v>
      </c>
      <c r="D2691" s="33" t="s">
        <v>26</v>
      </c>
      <c r="E2691" s="33" t="s">
        <v>55</v>
      </c>
      <c r="F2691" s="33" t="s">
        <v>28</v>
      </c>
      <c r="G2691" t="s">
        <v>6</v>
      </c>
      <c r="H2691" s="33" t="s">
        <v>31</v>
      </c>
      <c r="I2691" t="s">
        <v>43</v>
      </c>
      <c r="J2691" s="33" t="s">
        <v>38</v>
      </c>
      <c r="K2691" t="s">
        <v>41</v>
      </c>
      <c r="L2691" s="33" t="s">
        <v>43</v>
      </c>
      <c r="M2691">
        <v>16</v>
      </c>
      <c r="N2691" s="33">
        <v>16</v>
      </c>
      <c r="O2691" s="49">
        <v>0.08</v>
      </c>
      <c r="P2691" s="56">
        <f t="shared" ref="P2691:P2754" si="42">O2691*N2691*M2691</f>
        <v>20.48</v>
      </c>
      <c r="Q2691">
        <v>235.52</v>
      </c>
      <c r="R2691" s="58">
        <v>44</v>
      </c>
      <c r="S2691" s="31">
        <v>279.52</v>
      </c>
    </row>
    <row r="2692" spans="1:19" x14ac:dyDescent="0.35">
      <c r="A2692" s="52">
        <v>42435</v>
      </c>
      <c r="B2692" s="33" t="s">
        <v>5440</v>
      </c>
      <c r="C2692" t="s">
        <v>5441</v>
      </c>
      <c r="D2692" s="33" t="s">
        <v>26</v>
      </c>
      <c r="E2692" s="33" t="s">
        <v>78</v>
      </c>
      <c r="F2692" s="33" t="s">
        <v>29</v>
      </c>
      <c r="G2692" t="s">
        <v>8</v>
      </c>
      <c r="H2692" s="33" t="s">
        <v>33</v>
      </c>
      <c r="I2692" t="s">
        <v>46</v>
      </c>
      <c r="J2692" s="33" t="s">
        <v>34</v>
      </c>
      <c r="K2692" t="s">
        <v>41</v>
      </c>
      <c r="L2692" s="33" t="s">
        <v>46</v>
      </c>
      <c r="M2692">
        <v>204</v>
      </c>
      <c r="N2692" s="33">
        <v>4</v>
      </c>
      <c r="O2692" s="49">
        <v>0.1</v>
      </c>
      <c r="P2692" s="56">
        <f t="shared" si="42"/>
        <v>81.600000000000009</v>
      </c>
      <c r="Q2692">
        <v>734.4</v>
      </c>
      <c r="R2692" s="58">
        <v>23</v>
      </c>
      <c r="S2692" s="31">
        <v>757.4</v>
      </c>
    </row>
    <row r="2693" spans="1:19" x14ac:dyDescent="0.35">
      <c r="A2693" s="52">
        <v>43604</v>
      </c>
      <c r="B2693" s="33" t="s">
        <v>5442</v>
      </c>
      <c r="C2693" t="s">
        <v>5443</v>
      </c>
      <c r="D2693" s="33" t="s">
        <v>24</v>
      </c>
      <c r="E2693" s="33" t="s">
        <v>106</v>
      </c>
      <c r="F2693" s="33" t="s">
        <v>27</v>
      </c>
      <c r="G2693" t="s">
        <v>7</v>
      </c>
      <c r="H2693" s="33" t="s">
        <v>31</v>
      </c>
      <c r="I2693" t="s">
        <v>43</v>
      </c>
      <c r="J2693" s="33" t="s">
        <v>34</v>
      </c>
      <c r="K2693" t="s">
        <v>42</v>
      </c>
      <c r="L2693" s="33" t="s">
        <v>44</v>
      </c>
      <c r="M2693">
        <v>229</v>
      </c>
      <c r="N2693" s="33">
        <v>8</v>
      </c>
      <c r="O2693" s="49">
        <v>0.2</v>
      </c>
      <c r="P2693" s="56">
        <f t="shared" si="42"/>
        <v>366.40000000000003</v>
      </c>
      <c r="Q2693">
        <v>1465.6000000000001</v>
      </c>
      <c r="R2693" s="58">
        <v>20</v>
      </c>
      <c r="S2693" s="31">
        <v>1485.6000000000001</v>
      </c>
    </row>
    <row r="2694" spans="1:19" x14ac:dyDescent="0.35">
      <c r="A2694" s="52">
        <v>44604</v>
      </c>
      <c r="B2694" s="33" t="s">
        <v>5444</v>
      </c>
      <c r="C2694" t="s">
        <v>5445</v>
      </c>
      <c r="D2694" s="33" t="s">
        <v>25</v>
      </c>
      <c r="E2694" s="33" t="s">
        <v>73</v>
      </c>
      <c r="F2694" s="33" t="s">
        <v>27</v>
      </c>
      <c r="G2694" t="s">
        <v>7</v>
      </c>
      <c r="H2694" s="33" t="s">
        <v>33</v>
      </c>
      <c r="I2694" t="s">
        <v>44</v>
      </c>
      <c r="J2694" s="33" t="s">
        <v>37</v>
      </c>
      <c r="K2694" t="s">
        <v>39</v>
      </c>
      <c r="L2694" s="33" t="s">
        <v>46</v>
      </c>
      <c r="M2694">
        <v>43</v>
      </c>
      <c r="N2694" s="33">
        <v>20</v>
      </c>
      <c r="O2694" s="49">
        <v>0.2</v>
      </c>
      <c r="P2694" s="56">
        <f t="shared" si="42"/>
        <v>172</v>
      </c>
      <c r="Q2694">
        <v>688</v>
      </c>
      <c r="R2694" s="58">
        <v>49</v>
      </c>
      <c r="S2694" s="31">
        <v>737</v>
      </c>
    </row>
    <row r="2695" spans="1:19" x14ac:dyDescent="0.35">
      <c r="A2695" s="52">
        <v>43055</v>
      </c>
      <c r="B2695" s="33" t="s">
        <v>5446</v>
      </c>
      <c r="C2695" t="s">
        <v>5447</v>
      </c>
      <c r="D2695" s="33" t="s">
        <v>24</v>
      </c>
      <c r="E2695" s="33" t="s">
        <v>78</v>
      </c>
      <c r="F2695" s="33" t="s">
        <v>28</v>
      </c>
      <c r="G2695" t="s">
        <v>10</v>
      </c>
      <c r="H2695" s="33" t="s">
        <v>31</v>
      </c>
      <c r="I2695" t="s">
        <v>43</v>
      </c>
      <c r="J2695" s="33" t="s">
        <v>36</v>
      </c>
      <c r="K2695" t="s">
        <v>39</v>
      </c>
      <c r="L2695" s="33" t="s">
        <v>43</v>
      </c>
      <c r="M2695">
        <v>283</v>
      </c>
      <c r="N2695" s="33">
        <v>15</v>
      </c>
      <c r="O2695" s="49">
        <v>0.08</v>
      </c>
      <c r="P2695" s="56">
        <f t="shared" si="42"/>
        <v>339.59999999999997</v>
      </c>
      <c r="Q2695">
        <v>3905.4</v>
      </c>
      <c r="R2695" s="58">
        <v>43</v>
      </c>
      <c r="S2695" s="31">
        <v>3948.4</v>
      </c>
    </row>
    <row r="2696" spans="1:19" x14ac:dyDescent="0.35">
      <c r="A2696" s="52">
        <v>42346</v>
      </c>
      <c r="B2696" s="33" t="s">
        <v>5448</v>
      </c>
      <c r="C2696" t="s">
        <v>5449</v>
      </c>
      <c r="D2696" s="33" t="s">
        <v>26</v>
      </c>
      <c r="E2696" s="33" t="s">
        <v>85</v>
      </c>
      <c r="F2696" s="33" t="s">
        <v>29</v>
      </c>
      <c r="G2696" t="s">
        <v>8</v>
      </c>
      <c r="H2696" s="33" t="s">
        <v>31</v>
      </c>
      <c r="I2696" t="s">
        <v>47</v>
      </c>
      <c r="J2696" s="33" t="s">
        <v>36</v>
      </c>
      <c r="K2696" t="s">
        <v>41</v>
      </c>
      <c r="L2696" s="33" t="s">
        <v>46</v>
      </c>
      <c r="M2696">
        <v>457</v>
      </c>
      <c r="N2696" s="33">
        <v>6</v>
      </c>
      <c r="O2696" s="49">
        <v>0.15</v>
      </c>
      <c r="P2696" s="56">
        <f t="shared" si="42"/>
        <v>411.29999999999995</v>
      </c>
      <c r="Q2696">
        <v>2330.6999999999998</v>
      </c>
      <c r="R2696" s="58">
        <v>27</v>
      </c>
      <c r="S2696" s="31">
        <v>2357.6999999999998</v>
      </c>
    </row>
    <row r="2697" spans="1:19" x14ac:dyDescent="0.35">
      <c r="A2697" s="52">
        <v>43192</v>
      </c>
      <c r="B2697" s="33" t="s">
        <v>5450</v>
      </c>
      <c r="C2697" t="s">
        <v>5451</v>
      </c>
      <c r="D2697" s="33" t="s">
        <v>24</v>
      </c>
      <c r="E2697" s="33" t="s">
        <v>68</v>
      </c>
      <c r="F2697" s="33" t="s">
        <v>28</v>
      </c>
      <c r="G2697" t="s">
        <v>11</v>
      </c>
      <c r="H2697" s="33" t="s">
        <v>30</v>
      </c>
      <c r="I2697" t="s">
        <v>46</v>
      </c>
      <c r="J2697" s="33" t="s">
        <v>34</v>
      </c>
      <c r="K2697" t="s">
        <v>40</v>
      </c>
      <c r="L2697" s="33" t="s">
        <v>45</v>
      </c>
      <c r="M2697">
        <v>292</v>
      </c>
      <c r="N2697" s="33">
        <v>8</v>
      </c>
      <c r="O2697" s="49">
        <v>0.13</v>
      </c>
      <c r="P2697" s="56">
        <f t="shared" si="42"/>
        <v>303.68</v>
      </c>
      <c r="Q2697">
        <v>2032.32</v>
      </c>
      <c r="R2697" s="58">
        <v>23</v>
      </c>
      <c r="S2697" s="31">
        <v>2055.3199999999997</v>
      </c>
    </row>
    <row r="2698" spans="1:19" x14ac:dyDescent="0.35">
      <c r="A2698" s="52">
        <v>42390</v>
      </c>
      <c r="B2698" s="33" t="s">
        <v>5452</v>
      </c>
      <c r="C2698" t="s">
        <v>5453</v>
      </c>
      <c r="D2698" s="33" t="s">
        <v>24</v>
      </c>
      <c r="E2698" s="33" t="s">
        <v>78</v>
      </c>
      <c r="F2698" s="33" t="s">
        <v>28</v>
      </c>
      <c r="G2698" t="s">
        <v>11</v>
      </c>
      <c r="H2698" s="33" t="s">
        <v>33</v>
      </c>
      <c r="I2698" t="s">
        <v>46</v>
      </c>
      <c r="J2698" s="33" t="s">
        <v>36</v>
      </c>
      <c r="K2698" t="s">
        <v>40</v>
      </c>
      <c r="L2698" s="33" t="s">
        <v>44</v>
      </c>
      <c r="M2698">
        <v>340</v>
      </c>
      <c r="N2698" s="33">
        <v>9</v>
      </c>
      <c r="O2698" s="49">
        <v>0.14000000000000001</v>
      </c>
      <c r="P2698" s="56">
        <f t="shared" si="42"/>
        <v>428.40000000000009</v>
      </c>
      <c r="Q2698">
        <v>2631.6</v>
      </c>
      <c r="R2698" s="58">
        <v>46</v>
      </c>
      <c r="S2698" s="31">
        <v>2677.6</v>
      </c>
    </row>
    <row r="2699" spans="1:19" x14ac:dyDescent="0.35">
      <c r="A2699" s="52">
        <v>44550</v>
      </c>
      <c r="B2699" s="33" t="s">
        <v>5454</v>
      </c>
      <c r="C2699" t="s">
        <v>5455</v>
      </c>
      <c r="D2699" s="33" t="s">
        <v>25</v>
      </c>
      <c r="E2699" s="33" t="s">
        <v>78</v>
      </c>
      <c r="F2699" s="33" t="s">
        <v>28</v>
      </c>
      <c r="G2699" t="s">
        <v>6</v>
      </c>
      <c r="H2699" s="33" t="s">
        <v>33</v>
      </c>
      <c r="I2699" t="s">
        <v>44</v>
      </c>
      <c r="J2699" s="33" t="s">
        <v>34</v>
      </c>
      <c r="K2699" t="s">
        <v>40</v>
      </c>
      <c r="L2699" s="33" t="s">
        <v>43</v>
      </c>
      <c r="M2699">
        <v>214</v>
      </c>
      <c r="N2699" s="33">
        <v>10</v>
      </c>
      <c r="O2699" s="49">
        <v>0.15</v>
      </c>
      <c r="P2699" s="56">
        <f t="shared" si="42"/>
        <v>321</v>
      </c>
      <c r="Q2699">
        <v>1819</v>
      </c>
      <c r="R2699" s="58">
        <v>45</v>
      </c>
      <c r="S2699" s="31">
        <v>1864</v>
      </c>
    </row>
    <row r="2700" spans="1:19" x14ac:dyDescent="0.35">
      <c r="A2700" s="52">
        <v>43547</v>
      </c>
      <c r="B2700" s="33" t="s">
        <v>5456</v>
      </c>
      <c r="C2700" t="s">
        <v>5457</v>
      </c>
      <c r="D2700" s="33" t="s">
        <v>24</v>
      </c>
      <c r="E2700" s="33" t="s">
        <v>63</v>
      </c>
      <c r="F2700" s="33" t="s">
        <v>27</v>
      </c>
      <c r="G2700" t="s">
        <v>7</v>
      </c>
      <c r="H2700" s="33" t="s">
        <v>30</v>
      </c>
      <c r="I2700" t="s">
        <v>43</v>
      </c>
      <c r="J2700" s="33" t="s">
        <v>36</v>
      </c>
      <c r="K2700" t="s">
        <v>40</v>
      </c>
      <c r="L2700" s="33" t="s">
        <v>46</v>
      </c>
      <c r="M2700">
        <v>259</v>
      </c>
      <c r="N2700" s="33">
        <v>15</v>
      </c>
      <c r="O2700" s="49">
        <v>0.19</v>
      </c>
      <c r="P2700" s="56">
        <f t="shared" si="42"/>
        <v>738.15</v>
      </c>
      <c r="Q2700">
        <v>3146.85</v>
      </c>
      <c r="R2700" s="58">
        <v>33</v>
      </c>
      <c r="S2700" s="31">
        <v>3179.85</v>
      </c>
    </row>
    <row r="2701" spans="1:19" x14ac:dyDescent="0.35">
      <c r="A2701" s="52">
        <v>44011</v>
      </c>
      <c r="B2701" s="33" t="s">
        <v>5458</v>
      </c>
      <c r="C2701" t="s">
        <v>5459</v>
      </c>
      <c r="D2701" s="33" t="s">
        <v>26</v>
      </c>
      <c r="E2701" s="33" t="s">
        <v>63</v>
      </c>
      <c r="F2701" s="33" t="s">
        <v>29</v>
      </c>
      <c r="G2701" t="s">
        <v>7</v>
      </c>
      <c r="H2701" s="33" t="s">
        <v>31</v>
      </c>
      <c r="I2701" t="s">
        <v>43</v>
      </c>
      <c r="J2701" s="33" t="s">
        <v>36</v>
      </c>
      <c r="K2701" t="s">
        <v>40</v>
      </c>
      <c r="L2701" s="33" t="s">
        <v>44</v>
      </c>
      <c r="M2701">
        <v>289</v>
      </c>
      <c r="N2701" s="33">
        <v>6</v>
      </c>
      <c r="O2701" s="49">
        <v>0.15</v>
      </c>
      <c r="P2701" s="56">
        <f t="shared" si="42"/>
        <v>260.09999999999997</v>
      </c>
      <c r="Q2701">
        <v>1473.8999999999999</v>
      </c>
      <c r="R2701" s="58">
        <v>50</v>
      </c>
      <c r="S2701" s="31">
        <v>1523.8999999999999</v>
      </c>
    </row>
    <row r="2702" spans="1:19" x14ac:dyDescent="0.35">
      <c r="A2702" s="52">
        <v>43568</v>
      </c>
      <c r="B2702" s="33" t="s">
        <v>5460</v>
      </c>
      <c r="C2702" t="s">
        <v>5461</v>
      </c>
      <c r="D2702" s="33" t="s">
        <v>24</v>
      </c>
      <c r="E2702" s="33" t="s">
        <v>68</v>
      </c>
      <c r="F2702" s="33" t="s">
        <v>27</v>
      </c>
      <c r="G2702" t="s">
        <v>8</v>
      </c>
      <c r="H2702" s="33" t="s">
        <v>31</v>
      </c>
      <c r="I2702" t="s">
        <v>48</v>
      </c>
      <c r="J2702" s="33" t="s">
        <v>35</v>
      </c>
      <c r="K2702" t="s">
        <v>42</v>
      </c>
      <c r="L2702" s="33" t="s">
        <v>45</v>
      </c>
      <c r="M2702">
        <v>1065</v>
      </c>
      <c r="N2702" s="33">
        <v>6</v>
      </c>
      <c r="O2702" s="49">
        <v>0.12</v>
      </c>
      <c r="P2702" s="56">
        <f t="shared" si="42"/>
        <v>766.8</v>
      </c>
      <c r="Q2702">
        <v>5623.2</v>
      </c>
      <c r="R2702" s="58">
        <v>23</v>
      </c>
      <c r="S2702" s="31">
        <v>5646.2</v>
      </c>
    </row>
    <row r="2703" spans="1:19" x14ac:dyDescent="0.35">
      <c r="A2703" s="52">
        <v>44069</v>
      </c>
      <c r="B2703" s="33" t="s">
        <v>5462</v>
      </c>
      <c r="C2703" t="s">
        <v>5463</v>
      </c>
      <c r="D2703" s="33" t="s">
        <v>26</v>
      </c>
      <c r="E2703" s="33" t="s">
        <v>115</v>
      </c>
      <c r="F2703" s="33" t="s">
        <v>27</v>
      </c>
      <c r="G2703" t="s">
        <v>9</v>
      </c>
      <c r="H2703" s="33" t="s">
        <v>33</v>
      </c>
      <c r="I2703" t="s">
        <v>47</v>
      </c>
      <c r="J2703" s="33" t="s">
        <v>37</v>
      </c>
      <c r="K2703" t="s">
        <v>40</v>
      </c>
      <c r="L2703" s="33" t="s">
        <v>45</v>
      </c>
      <c r="M2703">
        <v>31</v>
      </c>
      <c r="N2703" s="33">
        <v>15</v>
      </c>
      <c r="O2703" s="49">
        <v>0.13</v>
      </c>
      <c r="P2703" s="56">
        <f t="shared" si="42"/>
        <v>60.45</v>
      </c>
      <c r="Q2703">
        <v>404.55</v>
      </c>
      <c r="R2703" s="58">
        <v>28</v>
      </c>
      <c r="S2703" s="31">
        <v>432.55</v>
      </c>
    </row>
    <row r="2704" spans="1:19" x14ac:dyDescent="0.35">
      <c r="A2704" s="52">
        <v>43158</v>
      </c>
      <c r="B2704" s="33" t="s">
        <v>5464</v>
      </c>
      <c r="C2704" t="s">
        <v>5465</v>
      </c>
      <c r="D2704" s="33" t="s">
        <v>26</v>
      </c>
      <c r="E2704" s="33" t="s">
        <v>55</v>
      </c>
      <c r="F2704" s="33" t="s">
        <v>29</v>
      </c>
      <c r="G2704" t="s">
        <v>9</v>
      </c>
      <c r="H2704" s="33" t="s">
        <v>32</v>
      </c>
      <c r="I2704" t="s">
        <v>46</v>
      </c>
      <c r="J2704" s="33" t="s">
        <v>38</v>
      </c>
      <c r="K2704" t="s">
        <v>42</v>
      </c>
      <c r="L2704" s="33" t="s">
        <v>46</v>
      </c>
      <c r="M2704">
        <v>10</v>
      </c>
      <c r="N2704" s="33">
        <v>24</v>
      </c>
      <c r="O2704" s="49">
        <v>0.12</v>
      </c>
      <c r="P2704" s="56">
        <f t="shared" si="42"/>
        <v>28.799999999999997</v>
      </c>
      <c r="Q2704">
        <v>211.20000000000002</v>
      </c>
      <c r="R2704" s="58">
        <v>40</v>
      </c>
      <c r="S2704" s="31">
        <v>251.20000000000002</v>
      </c>
    </row>
    <row r="2705" spans="1:19" x14ac:dyDescent="0.35">
      <c r="A2705" s="52">
        <v>43110</v>
      </c>
      <c r="B2705" s="33" t="s">
        <v>5466</v>
      </c>
      <c r="C2705" t="s">
        <v>5467</v>
      </c>
      <c r="D2705" s="33" t="s">
        <v>24</v>
      </c>
      <c r="E2705" s="33" t="s">
        <v>85</v>
      </c>
      <c r="F2705" s="33" t="s">
        <v>28</v>
      </c>
      <c r="G2705" t="s">
        <v>6</v>
      </c>
      <c r="H2705" s="33" t="s">
        <v>30</v>
      </c>
      <c r="I2705" t="s">
        <v>43</v>
      </c>
      <c r="J2705" s="33" t="s">
        <v>34</v>
      </c>
      <c r="K2705" t="s">
        <v>40</v>
      </c>
      <c r="L2705" s="33" t="s">
        <v>45</v>
      </c>
      <c r="M2705">
        <v>229</v>
      </c>
      <c r="N2705" s="33">
        <v>6</v>
      </c>
      <c r="O2705" s="49">
        <v>0.12</v>
      </c>
      <c r="P2705" s="56">
        <f t="shared" si="42"/>
        <v>164.88</v>
      </c>
      <c r="Q2705">
        <v>1209.1200000000001</v>
      </c>
      <c r="R2705" s="58">
        <v>22</v>
      </c>
      <c r="S2705" s="31">
        <v>1231.1200000000001</v>
      </c>
    </row>
    <row r="2706" spans="1:19" x14ac:dyDescent="0.35">
      <c r="A2706" s="52">
        <v>44268</v>
      </c>
      <c r="B2706" s="33" t="s">
        <v>5468</v>
      </c>
      <c r="C2706" t="s">
        <v>5469</v>
      </c>
      <c r="D2706" s="33" t="s">
        <v>24</v>
      </c>
      <c r="E2706" s="33" t="s">
        <v>68</v>
      </c>
      <c r="F2706" s="33" t="s">
        <v>29</v>
      </c>
      <c r="G2706" t="s">
        <v>12</v>
      </c>
      <c r="H2706" s="33" t="s">
        <v>33</v>
      </c>
      <c r="I2706" t="s">
        <v>46</v>
      </c>
      <c r="J2706" s="33" t="s">
        <v>38</v>
      </c>
      <c r="K2706" t="s">
        <v>39</v>
      </c>
      <c r="L2706" s="33" t="s">
        <v>43</v>
      </c>
      <c r="M2706">
        <v>15</v>
      </c>
      <c r="N2706" s="33">
        <v>32</v>
      </c>
      <c r="O2706" s="49">
        <v>0.19</v>
      </c>
      <c r="P2706" s="56">
        <f t="shared" si="42"/>
        <v>91.2</v>
      </c>
      <c r="Q2706">
        <v>388.8</v>
      </c>
      <c r="R2706" s="58">
        <v>44</v>
      </c>
      <c r="S2706" s="31">
        <v>432.8</v>
      </c>
    </row>
    <row r="2707" spans="1:19" x14ac:dyDescent="0.35">
      <c r="A2707" s="52">
        <v>43946</v>
      </c>
      <c r="B2707" s="33" t="s">
        <v>5470</v>
      </c>
      <c r="C2707" t="s">
        <v>5471</v>
      </c>
      <c r="D2707" s="33" t="s">
        <v>24</v>
      </c>
      <c r="E2707" s="33" t="s">
        <v>85</v>
      </c>
      <c r="F2707" s="33" t="s">
        <v>28</v>
      </c>
      <c r="G2707" t="s">
        <v>9</v>
      </c>
      <c r="H2707" s="33" t="s">
        <v>32</v>
      </c>
      <c r="I2707" t="s">
        <v>43</v>
      </c>
      <c r="J2707" s="33" t="s">
        <v>34</v>
      </c>
      <c r="K2707" t="s">
        <v>41</v>
      </c>
      <c r="L2707" s="33" t="s">
        <v>45</v>
      </c>
      <c r="M2707">
        <v>284</v>
      </c>
      <c r="N2707" s="33">
        <v>4</v>
      </c>
      <c r="O2707" s="49">
        <v>0.19</v>
      </c>
      <c r="P2707" s="56">
        <f t="shared" si="42"/>
        <v>215.84</v>
      </c>
      <c r="Q2707">
        <v>920.16000000000008</v>
      </c>
      <c r="R2707" s="58">
        <v>20</v>
      </c>
      <c r="S2707" s="31">
        <v>940.16000000000008</v>
      </c>
    </row>
    <row r="2708" spans="1:19" x14ac:dyDescent="0.35">
      <c r="A2708" s="52">
        <v>44500</v>
      </c>
      <c r="B2708" s="33" t="s">
        <v>5472</v>
      </c>
      <c r="C2708" t="s">
        <v>5473</v>
      </c>
      <c r="D2708" s="33" t="s">
        <v>25</v>
      </c>
      <c r="E2708" s="33" t="s">
        <v>68</v>
      </c>
      <c r="F2708" s="33" t="s">
        <v>27</v>
      </c>
      <c r="G2708" t="s">
        <v>9</v>
      </c>
      <c r="H2708" s="33" t="s">
        <v>33</v>
      </c>
      <c r="I2708" t="s">
        <v>48</v>
      </c>
      <c r="J2708" s="33" t="s">
        <v>36</v>
      </c>
      <c r="K2708" t="s">
        <v>42</v>
      </c>
      <c r="L2708" s="33" t="s">
        <v>44</v>
      </c>
      <c r="M2708">
        <v>340</v>
      </c>
      <c r="N2708" s="33">
        <v>15</v>
      </c>
      <c r="O2708" s="49">
        <v>0.19</v>
      </c>
      <c r="P2708" s="56">
        <f t="shared" si="42"/>
        <v>969</v>
      </c>
      <c r="Q2708">
        <v>4131</v>
      </c>
      <c r="R2708" s="58">
        <v>27</v>
      </c>
      <c r="S2708" s="31">
        <v>4158</v>
      </c>
    </row>
    <row r="2709" spans="1:19" x14ac:dyDescent="0.35">
      <c r="A2709" s="52">
        <v>43446</v>
      </c>
      <c r="B2709" s="33" t="s">
        <v>5474</v>
      </c>
      <c r="C2709" t="s">
        <v>5475</v>
      </c>
      <c r="D2709" s="33" t="s">
        <v>24</v>
      </c>
      <c r="E2709" s="33" t="s">
        <v>106</v>
      </c>
      <c r="F2709" s="33" t="s">
        <v>28</v>
      </c>
      <c r="G2709" t="s">
        <v>6</v>
      </c>
      <c r="H2709" s="33" t="s">
        <v>31</v>
      </c>
      <c r="I2709" t="s">
        <v>43</v>
      </c>
      <c r="J2709" s="33" t="s">
        <v>34</v>
      </c>
      <c r="K2709" t="s">
        <v>40</v>
      </c>
      <c r="L2709" s="33" t="s">
        <v>43</v>
      </c>
      <c r="M2709">
        <v>282</v>
      </c>
      <c r="N2709" s="33">
        <v>4</v>
      </c>
      <c r="O2709" s="49">
        <v>0.1</v>
      </c>
      <c r="P2709" s="56">
        <f t="shared" si="42"/>
        <v>112.80000000000001</v>
      </c>
      <c r="Q2709">
        <v>1015.2</v>
      </c>
      <c r="R2709" s="58">
        <v>48</v>
      </c>
      <c r="S2709" s="31">
        <v>1063.2</v>
      </c>
    </row>
    <row r="2710" spans="1:19" x14ac:dyDescent="0.35">
      <c r="A2710" s="52">
        <v>44348</v>
      </c>
      <c r="B2710" s="33" t="s">
        <v>5476</v>
      </c>
      <c r="C2710" t="s">
        <v>5477</v>
      </c>
      <c r="D2710" s="33" t="s">
        <v>25</v>
      </c>
      <c r="E2710" s="33" t="s">
        <v>115</v>
      </c>
      <c r="F2710" s="33" t="s">
        <v>27</v>
      </c>
      <c r="G2710" t="s">
        <v>9</v>
      </c>
      <c r="H2710" s="33" t="s">
        <v>32</v>
      </c>
      <c r="I2710" t="s">
        <v>43</v>
      </c>
      <c r="J2710" s="33" t="s">
        <v>34</v>
      </c>
      <c r="K2710" t="s">
        <v>41</v>
      </c>
      <c r="L2710" s="33" t="s">
        <v>45</v>
      </c>
      <c r="M2710">
        <v>225</v>
      </c>
      <c r="N2710" s="33">
        <v>10</v>
      </c>
      <c r="O2710" s="49">
        <v>0.15</v>
      </c>
      <c r="P2710" s="56">
        <f t="shared" si="42"/>
        <v>337.5</v>
      </c>
      <c r="Q2710">
        <v>1912.5</v>
      </c>
      <c r="R2710" s="58">
        <v>43</v>
      </c>
      <c r="S2710" s="31">
        <v>1955.5</v>
      </c>
    </row>
    <row r="2711" spans="1:19" x14ac:dyDescent="0.35">
      <c r="A2711" s="52">
        <v>43728</v>
      </c>
      <c r="B2711" s="33" t="s">
        <v>5478</v>
      </c>
      <c r="C2711" t="s">
        <v>5479</v>
      </c>
      <c r="D2711" s="33" t="s">
        <v>24</v>
      </c>
      <c r="E2711" s="33" t="s">
        <v>55</v>
      </c>
      <c r="F2711" s="33" t="s">
        <v>29</v>
      </c>
      <c r="G2711" t="s">
        <v>10</v>
      </c>
      <c r="H2711" s="33" t="s">
        <v>33</v>
      </c>
      <c r="I2711" t="s">
        <v>48</v>
      </c>
      <c r="J2711" s="33" t="s">
        <v>38</v>
      </c>
      <c r="K2711" t="s">
        <v>41</v>
      </c>
      <c r="L2711" s="33" t="s">
        <v>43</v>
      </c>
      <c r="M2711">
        <v>15</v>
      </c>
      <c r="N2711" s="33">
        <v>16</v>
      </c>
      <c r="O2711" s="49">
        <v>0.14000000000000001</v>
      </c>
      <c r="P2711" s="56">
        <f t="shared" si="42"/>
        <v>33.6</v>
      </c>
      <c r="Q2711">
        <v>206.4</v>
      </c>
      <c r="R2711" s="58">
        <v>20</v>
      </c>
      <c r="S2711" s="31">
        <v>226.4</v>
      </c>
    </row>
    <row r="2712" spans="1:19" x14ac:dyDescent="0.35">
      <c r="A2712" s="52">
        <v>42314</v>
      </c>
      <c r="B2712" s="33" t="s">
        <v>5480</v>
      </c>
      <c r="C2712" t="s">
        <v>5481</v>
      </c>
      <c r="D2712" s="33" t="s">
        <v>26</v>
      </c>
      <c r="E2712" s="33" t="s">
        <v>106</v>
      </c>
      <c r="F2712" s="33" t="s">
        <v>27</v>
      </c>
      <c r="G2712" t="s">
        <v>7</v>
      </c>
      <c r="H2712" s="33" t="s">
        <v>31</v>
      </c>
      <c r="I2712" t="s">
        <v>48</v>
      </c>
      <c r="J2712" s="33" t="s">
        <v>38</v>
      </c>
      <c r="K2712" t="s">
        <v>42</v>
      </c>
      <c r="L2712" s="33" t="s">
        <v>45</v>
      </c>
      <c r="M2712">
        <v>20</v>
      </c>
      <c r="N2712" s="33">
        <v>32</v>
      </c>
      <c r="O2712" s="49">
        <v>0.12</v>
      </c>
      <c r="P2712" s="56">
        <f t="shared" si="42"/>
        <v>76.8</v>
      </c>
      <c r="Q2712">
        <v>563.20000000000005</v>
      </c>
      <c r="R2712" s="58">
        <v>36</v>
      </c>
      <c r="S2712" s="31">
        <v>599.20000000000005</v>
      </c>
    </row>
    <row r="2713" spans="1:19" x14ac:dyDescent="0.35">
      <c r="A2713" s="52">
        <v>43701</v>
      </c>
      <c r="B2713" s="33" t="s">
        <v>5482</v>
      </c>
      <c r="C2713" t="s">
        <v>5483</v>
      </c>
      <c r="D2713" s="33" t="s">
        <v>26</v>
      </c>
      <c r="E2713" s="33" t="s">
        <v>73</v>
      </c>
      <c r="F2713" s="33" t="s">
        <v>27</v>
      </c>
      <c r="G2713" t="s">
        <v>13</v>
      </c>
      <c r="H2713" s="33" t="s">
        <v>31</v>
      </c>
      <c r="I2713" t="s">
        <v>45</v>
      </c>
      <c r="J2713" s="33" t="s">
        <v>37</v>
      </c>
      <c r="K2713" t="s">
        <v>40</v>
      </c>
      <c r="L2713" s="33" t="s">
        <v>44</v>
      </c>
      <c r="M2713">
        <v>44</v>
      </c>
      <c r="N2713" s="33">
        <v>20</v>
      </c>
      <c r="O2713" s="49">
        <v>0.15</v>
      </c>
      <c r="P2713" s="56">
        <f t="shared" si="42"/>
        <v>132</v>
      </c>
      <c r="Q2713">
        <v>748</v>
      </c>
      <c r="R2713" s="58">
        <v>40</v>
      </c>
      <c r="S2713" s="31">
        <v>788</v>
      </c>
    </row>
    <row r="2714" spans="1:19" x14ac:dyDescent="0.35">
      <c r="A2714" s="52">
        <v>43719</v>
      </c>
      <c r="B2714" s="33" t="s">
        <v>5484</v>
      </c>
      <c r="C2714" t="s">
        <v>5485</v>
      </c>
      <c r="D2714" s="33" t="s">
        <v>25</v>
      </c>
      <c r="E2714" s="33" t="s">
        <v>55</v>
      </c>
      <c r="F2714" s="33" t="s">
        <v>29</v>
      </c>
      <c r="G2714" t="s">
        <v>13</v>
      </c>
      <c r="H2714" s="33" t="s">
        <v>32</v>
      </c>
      <c r="I2714" t="s">
        <v>44</v>
      </c>
      <c r="J2714" s="33" t="s">
        <v>37</v>
      </c>
      <c r="K2714" t="s">
        <v>40</v>
      </c>
      <c r="L2714" s="33" t="s">
        <v>43</v>
      </c>
      <c r="M2714">
        <v>82</v>
      </c>
      <c r="N2714" s="33">
        <v>20</v>
      </c>
      <c r="O2714" s="49">
        <v>0.19</v>
      </c>
      <c r="P2714" s="56">
        <f t="shared" si="42"/>
        <v>311.59999999999997</v>
      </c>
      <c r="Q2714">
        <v>1328.4000000000003</v>
      </c>
      <c r="R2714" s="58">
        <v>29</v>
      </c>
      <c r="S2714" s="31">
        <v>1357.4000000000003</v>
      </c>
    </row>
    <row r="2715" spans="1:19" x14ac:dyDescent="0.35">
      <c r="A2715" s="52">
        <v>43377</v>
      </c>
      <c r="B2715" s="33" t="s">
        <v>5486</v>
      </c>
      <c r="C2715" t="s">
        <v>5487</v>
      </c>
      <c r="D2715" s="33" t="s">
        <v>25</v>
      </c>
      <c r="E2715" s="33" t="s">
        <v>78</v>
      </c>
      <c r="F2715" s="33" t="s">
        <v>27</v>
      </c>
      <c r="G2715" t="s">
        <v>9</v>
      </c>
      <c r="H2715" s="33" t="s">
        <v>32</v>
      </c>
      <c r="I2715" t="s">
        <v>44</v>
      </c>
      <c r="J2715" s="33" t="s">
        <v>36</v>
      </c>
      <c r="K2715" t="s">
        <v>40</v>
      </c>
      <c r="L2715" s="33" t="s">
        <v>43</v>
      </c>
      <c r="M2715">
        <v>242</v>
      </c>
      <c r="N2715" s="33">
        <v>6</v>
      </c>
      <c r="O2715" s="49">
        <v>0.11</v>
      </c>
      <c r="P2715" s="56">
        <f t="shared" si="42"/>
        <v>159.72</v>
      </c>
      <c r="Q2715">
        <v>1292.28</v>
      </c>
      <c r="R2715" s="58">
        <v>46</v>
      </c>
      <c r="S2715" s="31">
        <v>1338.28</v>
      </c>
    </row>
    <row r="2716" spans="1:19" x14ac:dyDescent="0.35">
      <c r="A2716" s="52">
        <v>42131</v>
      </c>
      <c r="B2716" s="33" t="s">
        <v>5488</v>
      </c>
      <c r="C2716" t="s">
        <v>5489</v>
      </c>
      <c r="D2716" s="33" t="s">
        <v>24</v>
      </c>
      <c r="E2716" s="33" t="s">
        <v>68</v>
      </c>
      <c r="F2716" s="33" t="s">
        <v>28</v>
      </c>
      <c r="G2716" t="s">
        <v>12</v>
      </c>
      <c r="H2716" s="33" t="s">
        <v>31</v>
      </c>
      <c r="I2716" t="s">
        <v>45</v>
      </c>
      <c r="J2716" s="33" t="s">
        <v>35</v>
      </c>
      <c r="K2716" t="s">
        <v>41</v>
      </c>
      <c r="L2716" s="33" t="s">
        <v>44</v>
      </c>
      <c r="M2716">
        <v>708</v>
      </c>
      <c r="N2716" s="33">
        <v>6</v>
      </c>
      <c r="O2716" s="49">
        <v>0.2</v>
      </c>
      <c r="P2716" s="56">
        <f t="shared" si="42"/>
        <v>849.60000000000014</v>
      </c>
      <c r="Q2716">
        <v>3398.4000000000005</v>
      </c>
      <c r="R2716" s="58">
        <v>35</v>
      </c>
      <c r="S2716" s="31">
        <v>3433.4000000000005</v>
      </c>
    </row>
    <row r="2717" spans="1:19" x14ac:dyDescent="0.35">
      <c r="A2717" s="52">
        <v>42438</v>
      </c>
      <c r="B2717" s="33" t="s">
        <v>5490</v>
      </c>
      <c r="C2717" t="s">
        <v>5491</v>
      </c>
      <c r="D2717" s="33" t="s">
        <v>25</v>
      </c>
      <c r="E2717" s="33" t="s">
        <v>73</v>
      </c>
      <c r="F2717" s="33" t="s">
        <v>29</v>
      </c>
      <c r="G2717" t="s">
        <v>7</v>
      </c>
      <c r="H2717" s="33" t="s">
        <v>30</v>
      </c>
      <c r="I2717" t="s">
        <v>47</v>
      </c>
      <c r="J2717" s="33" t="s">
        <v>38</v>
      </c>
      <c r="K2717" t="s">
        <v>39</v>
      </c>
      <c r="L2717" s="33" t="s">
        <v>45</v>
      </c>
      <c r="M2717">
        <v>17</v>
      </c>
      <c r="N2717" s="33">
        <v>24</v>
      </c>
      <c r="O2717" s="49">
        <v>0.17</v>
      </c>
      <c r="P2717" s="56">
        <f t="shared" si="42"/>
        <v>69.36</v>
      </c>
      <c r="Q2717">
        <v>338.64</v>
      </c>
      <c r="R2717" s="58">
        <v>29</v>
      </c>
      <c r="S2717" s="31">
        <v>367.64</v>
      </c>
    </row>
    <row r="2718" spans="1:19" x14ac:dyDescent="0.35">
      <c r="A2718" s="52">
        <v>42120</v>
      </c>
      <c r="B2718" s="33" t="s">
        <v>5492</v>
      </c>
      <c r="C2718" t="s">
        <v>5493</v>
      </c>
      <c r="D2718" s="33" t="s">
        <v>25</v>
      </c>
      <c r="E2718" s="33" t="s">
        <v>73</v>
      </c>
      <c r="F2718" s="33" t="s">
        <v>29</v>
      </c>
      <c r="G2718" t="s">
        <v>12</v>
      </c>
      <c r="H2718" s="33" t="s">
        <v>32</v>
      </c>
      <c r="I2718" t="s">
        <v>44</v>
      </c>
      <c r="J2718" s="33" t="s">
        <v>35</v>
      </c>
      <c r="K2718" t="s">
        <v>42</v>
      </c>
      <c r="L2718" s="33" t="s">
        <v>45</v>
      </c>
      <c r="M2718">
        <v>1165</v>
      </c>
      <c r="N2718" s="33">
        <v>8</v>
      </c>
      <c r="O2718" s="49">
        <v>0.18</v>
      </c>
      <c r="P2718" s="56">
        <f t="shared" si="42"/>
        <v>1677.6</v>
      </c>
      <c r="Q2718">
        <v>7642.4000000000005</v>
      </c>
      <c r="R2718" s="58">
        <v>43</v>
      </c>
      <c r="S2718" s="31">
        <v>7685.4000000000005</v>
      </c>
    </row>
    <row r="2719" spans="1:19" x14ac:dyDescent="0.35">
      <c r="A2719" s="52">
        <v>43022</v>
      </c>
      <c r="B2719" s="33" t="s">
        <v>5494</v>
      </c>
      <c r="C2719" t="s">
        <v>5495</v>
      </c>
      <c r="D2719" s="33" t="s">
        <v>24</v>
      </c>
      <c r="E2719" s="33" t="s">
        <v>85</v>
      </c>
      <c r="F2719" s="33" t="s">
        <v>29</v>
      </c>
      <c r="G2719" t="s">
        <v>11</v>
      </c>
      <c r="H2719" s="33" t="s">
        <v>33</v>
      </c>
      <c r="I2719" t="s">
        <v>44</v>
      </c>
      <c r="J2719" s="33" t="s">
        <v>37</v>
      </c>
      <c r="K2719" t="s">
        <v>42</v>
      </c>
      <c r="L2719" s="33" t="s">
        <v>44</v>
      </c>
      <c r="M2719">
        <v>81</v>
      </c>
      <c r="N2719" s="33">
        <v>25</v>
      </c>
      <c r="O2719" s="49">
        <v>0.17</v>
      </c>
      <c r="P2719" s="56">
        <f t="shared" si="42"/>
        <v>344.25</v>
      </c>
      <c r="Q2719">
        <v>1680.75</v>
      </c>
      <c r="R2719" s="58">
        <v>24</v>
      </c>
      <c r="S2719" s="31">
        <v>1704.75</v>
      </c>
    </row>
    <row r="2720" spans="1:19" x14ac:dyDescent="0.35">
      <c r="A2720" s="52">
        <v>43076</v>
      </c>
      <c r="B2720" s="33" t="s">
        <v>5496</v>
      </c>
      <c r="C2720" t="s">
        <v>5497</v>
      </c>
      <c r="D2720" s="33" t="s">
        <v>25</v>
      </c>
      <c r="E2720" s="33" t="s">
        <v>55</v>
      </c>
      <c r="F2720" s="33" t="s">
        <v>29</v>
      </c>
      <c r="G2720" t="s">
        <v>11</v>
      </c>
      <c r="H2720" s="33" t="s">
        <v>30</v>
      </c>
      <c r="I2720" t="s">
        <v>47</v>
      </c>
      <c r="J2720" s="33" t="s">
        <v>34</v>
      </c>
      <c r="K2720" t="s">
        <v>39</v>
      </c>
      <c r="L2720" s="33" t="s">
        <v>44</v>
      </c>
      <c r="M2720">
        <v>225</v>
      </c>
      <c r="N2720" s="33">
        <v>4</v>
      </c>
      <c r="O2720" s="49">
        <v>0.16</v>
      </c>
      <c r="P2720" s="56">
        <f t="shared" si="42"/>
        <v>144</v>
      </c>
      <c r="Q2720">
        <v>756</v>
      </c>
      <c r="R2720" s="58">
        <v>20</v>
      </c>
      <c r="S2720" s="31">
        <v>776</v>
      </c>
    </row>
    <row r="2721" spans="1:19" x14ac:dyDescent="0.35">
      <c r="A2721" s="52">
        <v>44051</v>
      </c>
      <c r="B2721" s="33" t="s">
        <v>5498</v>
      </c>
      <c r="C2721" t="s">
        <v>5499</v>
      </c>
      <c r="D2721" s="33" t="s">
        <v>24</v>
      </c>
      <c r="E2721" s="33" t="s">
        <v>58</v>
      </c>
      <c r="F2721" s="33" t="s">
        <v>28</v>
      </c>
      <c r="G2721" t="s">
        <v>12</v>
      </c>
      <c r="H2721" s="33" t="s">
        <v>31</v>
      </c>
      <c r="I2721" t="s">
        <v>46</v>
      </c>
      <c r="J2721" s="33" t="s">
        <v>36</v>
      </c>
      <c r="K2721" t="s">
        <v>42</v>
      </c>
      <c r="L2721" s="33" t="s">
        <v>43</v>
      </c>
      <c r="M2721">
        <v>350</v>
      </c>
      <c r="N2721" s="33">
        <v>12</v>
      </c>
      <c r="O2721" s="49">
        <v>0.2</v>
      </c>
      <c r="P2721" s="56">
        <f t="shared" si="42"/>
        <v>840.00000000000011</v>
      </c>
      <c r="Q2721">
        <v>3360.0000000000005</v>
      </c>
      <c r="R2721" s="58">
        <v>38</v>
      </c>
      <c r="S2721" s="31">
        <v>3398.0000000000005</v>
      </c>
    </row>
    <row r="2722" spans="1:19" x14ac:dyDescent="0.35">
      <c r="A2722" s="52">
        <v>42964</v>
      </c>
      <c r="B2722" s="33" t="s">
        <v>5500</v>
      </c>
      <c r="C2722" t="s">
        <v>5501</v>
      </c>
      <c r="D2722" s="33" t="s">
        <v>24</v>
      </c>
      <c r="E2722" s="33" t="s">
        <v>85</v>
      </c>
      <c r="F2722" s="33" t="s">
        <v>28</v>
      </c>
      <c r="G2722" t="s">
        <v>12</v>
      </c>
      <c r="H2722" s="33" t="s">
        <v>32</v>
      </c>
      <c r="I2722" t="s">
        <v>43</v>
      </c>
      <c r="J2722" s="33" t="s">
        <v>38</v>
      </c>
      <c r="K2722" t="s">
        <v>40</v>
      </c>
      <c r="L2722" s="33" t="s">
        <v>44</v>
      </c>
      <c r="M2722">
        <v>20</v>
      </c>
      <c r="N2722" s="33">
        <v>24</v>
      </c>
      <c r="O2722" s="49">
        <v>0.08</v>
      </c>
      <c r="P2722" s="56">
        <f t="shared" si="42"/>
        <v>38.4</v>
      </c>
      <c r="Q2722">
        <v>441.6</v>
      </c>
      <c r="R2722" s="58">
        <v>24</v>
      </c>
      <c r="S2722" s="31">
        <v>465.6</v>
      </c>
    </row>
    <row r="2723" spans="1:19" x14ac:dyDescent="0.35">
      <c r="A2723" s="52">
        <v>42739</v>
      </c>
      <c r="B2723" s="33" t="s">
        <v>5502</v>
      </c>
      <c r="C2723" t="s">
        <v>5503</v>
      </c>
      <c r="D2723" s="33" t="s">
        <v>26</v>
      </c>
      <c r="E2723" s="33" t="s">
        <v>63</v>
      </c>
      <c r="F2723" s="33" t="s">
        <v>28</v>
      </c>
      <c r="G2723" t="s">
        <v>13</v>
      </c>
      <c r="H2723" s="33" t="s">
        <v>33</v>
      </c>
      <c r="I2723" t="s">
        <v>47</v>
      </c>
      <c r="J2723" s="33" t="s">
        <v>37</v>
      </c>
      <c r="K2723" t="s">
        <v>39</v>
      </c>
      <c r="L2723" s="33" t="s">
        <v>45</v>
      </c>
      <c r="M2723">
        <v>100</v>
      </c>
      <c r="N2723" s="33">
        <v>25</v>
      </c>
      <c r="O2723" s="49">
        <v>0.11</v>
      </c>
      <c r="P2723" s="56">
        <f t="shared" si="42"/>
        <v>275</v>
      </c>
      <c r="Q2723">
        <v>2225</v>
      </c>
      <c r="R2723" s="58">
        <v>36</v>
      </c>
      <c r="S2723" s="31">
        <v>2261</v>
      </c>
    </row>
    <row r="2724" spans="1:19" x14ac:dyDescent="0.35">
      <c r="A2724" s="52">
        <v>43832</v>
      </c>
      <c r="B2724" s="33" t="s">
        <v>5504</v>
      </c>
      <c r="C2724" t="s">
        <v>5505</v>
      </c>
      <c r="D2724" s="33" t="s">
        <v>26</v>
      </c>
      <c r="E2724" s="33" t="s">
        <v>68</v>
      </c>
      <c r="F2724" s="33" t="s">
        <v>28</v>
      </c>
      <c r="G2724" t="s">
        <v>7</v>
      </c>
      <c r="H2724" s="33" t="s">
        <v>31</v>
      </c>
      <c r="I2724" t="s">
        <v>44</v>
      </c>
      <c r="J2724" s="33" t="s">
        <v>34</v>
      </c>
      <c r="K2724" t="s">
        <v>39</v>
      </c>
      <c r="L2724" s="33" t="s">
        <v>43</v>
      </c>
      <c r="M2724">
        <v>240</v>
      </c>
      <c r="N2724" s="33">
        <v>4</v>
      </c>
      <c r="O2724" s="49">
        <v>0.08</v>
      </c>
      <c r="P2724" s="56">
        <f t="shared" si="42"/>
        <v>76.8</v>
      </c>
      <c r="Q2724">
        <v>883.2</v>
      </c>
      <c r="R2724" s="58">
        <v>35</v>
      </c>
      <c r="S2724" s="31">
        <v>918.2</v>
      </c>
    </row>
    <row r="2725" spans="1:19" x14ac:dyDescent="0.35">
      <c r="A2725" s="52">
        <v>43245</v>
      </c>
      <c r="B2725" s="33" t="s">
        <v>5506</v>
      </c>
      <c r="C2725" t="s">
        <v>5507</v>
      </c>
      <c r="D2725" s="33" t="s">
        <v>24</v>
      </c>
      <c r="E2725" s="33" t="s">
        <v>78</v>
      </c>
      <c r="F2725" s="33" t="s">
        <v>28</v>
      </c>
      <c r="G2725" t="s">
        <v>12</v>
      </c>
      <c r="H2725" s="33" t="s">
        <v>31</v>
      </c>
      <c r="I2725" t="s">
        <v>47</v>
      </c>
      <c r="J2725" s="33" t="s">
        <v>37</v>
      </c>
      <c r="K2725" t="s">
        <v>41</v>
      </c>
      <c r="L2725" s="33" t="s">
        <v>45</v>
      </c>
      <c r="M2725">
        <v>42</v>
      </c>
      <c r="N2725" s="33">
        <v>25</v>
      </c>
      <c r="O2725" s="49">
        <v>0.12</v>
      </c>
      <c r="P2725" s="56">
        <f t="shared" si="42"/>
        <v>126</v>
      </c>
      <c r="Q2725">
        <v>924</v>
      </c>
      <c r="R2725" s="58">
        <v>20</v>
      </c>
      <c r="S2725" s="31">
        <v>944</v>
      </c>
    </row>
    <row r="2726" spans="1:19" x14ac:dyDescent="0.35">
      <c r="A2726" s="52">
        <v>44110</v>
      </c>
      <c r="B2726" s="33" t="s">
        <v>5508</v>
      </c>
      <c r="C2726" t="s">
        <v>5509</v>
      </c>
      <c r="D2726" s="33" t="s">
        <v>26</v>
      </c>
      <c r="E2726" s="33" t="s">
        <v>55</v>
      </c>
      <c r="F2726" s="33" t="s">
        <v>29</v>
      </c>
      <c r="G2726" t="s">
        <v>8</v>
      </c>
      <c r="H2726" s="33" t="s">
        <v>30</v>
      </c>
      <c r="I2726" t="s">
        <v>47</v>
      </c>
      <c r="J2726" s="33" t="s">
        <v>37</v>
      </c>
      <c r="K2726" t="s">
        <v>40</v>
      </c>
      <c r="L2726" s="33" t="s">
        <v>43</v>
      </c>
      <c r="M2726">
        <v>35</v>
      </c>
      <c r="N2726" s="33">
        <v>25</v>
      </c>
      <c r="O2726" s="49">
        <v>0.17</v>
      </c>
      <c r="P2726" s="56">
        <f t="shared" si="42"/>
        <v>148.75</v>
      </c>
      <c r="Q2726">
        <v>726.25</v>
      </c>
      <c r="R2726" s="58">
        <v>42</v>
      </c>
      <c r="S2726" s="31">
        <v>768.25</v>
      </c>
    </row>
    <row r="2727" spans="1:19" x14ac:dyDescent="0.35">
      <c r="A2727" s="52">
        <v>43255</v>
      </c>
      <c r="B2727" s="33" t="s">
        <v>5510</v>
      </c>
      <c r="C2727" t="s">
        <v>5511</v>
      </c>
      <c r="D2727" s="33" t="s">
        <v>26</v>
      </c>
      <c r="E2727" s="33" t="s">
        <v>68</v>
      </c>
      <c r="F2727" s="33" t="s">
        <v>28</v>
      </c>
      <c r="G2727" t="s">
        <v>10</v>
      </c>
      <c r="H2727" s="33" t="s">
        <v>31</v>
      </c>
      <c r="I2727" t="s">
        <v>46</v>
      </c>
      <c r="J2727" s="33" t="s">
        <v>36</v>
      </c>
      <c r="K2727" t="s">
        <v>41</v>
      </c>
      <c r="L2727" s="33" t="s">
        <v>46</v>
      </c>
      <c r="M2727">
        <v>354</v>
      </c>
      <c r="N2727" s="33">
        <v>15</v>
      </c>
      <c r="O2727" s="49">
        <v>0.18</v>
      </c>
      <c r="P2727" s="56">
        <f t="shared" si="42"/>
        <v>955.8</v>
      </c>
      <c r="Q2727">
        <v>4354.2</v>
      </c>
      <c r="R2727" s="58">
        <v>33</v>
      </c>
      <c r="S2727" s="31">
        <v>4387.2</v>
      </c>
    </row>
    <row r="2728" spans="1:19" x14ac:dyDescent="0.35">
      <c r="A2728" s="52">
        <v>43099</v>
      </c>
      <c r="B2728" s="33" t="s">
        <v>5512</v>
      </c>
      <c r="C2728" t="s">
        <v>5513</v>
      </c>
      <c r="D2728" s="33" t="s">
        <v>24</v>
      </c>
      <c r="E2728" s="33" t="s">
        <v>78</v>
      </c>
      <c r="F2728" s="33" t="s">
        <v>28</v>
      </c>
      <c r="G2728" t="s">
        <v>11</v>
      </c>
      <c r="H2728" s="33" t="s">
        <v>33</v>
      </c>
      <c r="I2728" t="s">
        <v>46</v>
      </c>
      <c r="J2728" s="33" t="s">
        <v>37</v>
      </c>
      <c r="K2728" t="s">
        <v>42</v>
      </c>
      <c r="L2728" s="33" t="s">
        <v>44</v>
      </c>
      <c r="M2728">
        <v>90</v>
      </c>
      <c r="N2728" s="33">
        <v>10</v>
      </c>
      <c r="O2728" s="49">
        <v>0.11</v>
      </c>
      <c r="P2728" s="56">
        <f t="shared" si="42"/>
        <v>99.000000000000014</v>
      </c>
      <c r="Q2728">
        <v>801</v>
      </c>
      <c r="R2728" s="58">
        <v>46</v>
      </c>
      <c r="S2728" s="31">
        <v>847</v>
      </c>
    </row>
    <row r="2729" spans="1:19" x14ac:dyDescent="0.35">
      <c r="A2729" s="52">
        <v>43418</v>
      </c>
      <c r="B2729" s="33" t="s">
        <v>5514</v>
      </c>
      <c r="C2729" t="s">
        <v>5515</v>
      </c>
      <c r="D2729" s="33" t="s">
        <v>26</v>
      </c>
      <c r="E2729" s="33" t="s">
        <v>55</v>
      </c>
      <c r="F2729" s="33" t="s">
        <v>28</v>
      </c>
      <c r="G2729" t="s">
        <v>11</v>
      </c>
      <c r="H2729" s="33" t="s">
        <v>31</v>
      </c>
      <c r="I2729" t="s">
        <v>46</v>
      </c>
      <c r="J2729" s="33" t="s">
        <v>35</v>
      </c>
      <c r="K2729" t="s">
        <v>41</v>
      </c>
      <c r="L2729" s="33" t="s">
        <v>44</v>
      </c>
      <c r="M2729">
        <v>1051</v>
      </c>
      <c r="N2729" s="33">
        <v>6</v>
      </c>
      <c r="O2729" s="49">
        <v>0.08</v>
      </c>
      <c r="P2729" s="56">
        <f t="shared" si="42"/>
        <v>504.47999999999996</v>
      </c>
      <c r="Q2729">
        <v>5801.52</v>
      </c>
      <c r="R2729" s="58">
        <v>21</v>
      </c>
      <c r="S2729" s="31">
        <v>5822.52</v>
      </c>
    </row>
    <row r="2730" spans="1:19" x14ac:dyDescent="0.35">
      <c r="A2730" s="52">
        <v>42947</v>
      </c>
      <c r="B2730" s="33" t="s">
        <v>5516</v>
      </c>
      <c r="C2730" t="s">
        <v>5517</v>
      </c>
      <c r="D2730" s="33" t="s">
        <v>24</v>
      </c>
      <c r="E2730" s="33" t="s">
        <v>106</v>
      </c>
      <c r="F2730" s="33" t="s">
        <v>27</v>
      </c>
      <c r="G2730" t="s">
        <v>7</v>
      </c>
      <c r="H2730" s="33" t="s">
        <v>30</v>
      </c>
      <c r="I2730" t="s">
        <v>48</v>
      </c>
      <c r="J2730" s="33" t="s">
        <v>38</v>
      </c>
      <c r="K2730" t="s">
        <v>42</v>
      </c>
      <c r="L2730" s="33" t="s">
        <v>43</v>
      </c>
      <c r="M2730">
        <v>18</v>
      </c>
      <c r="N2730" s="33">
        <v>24</v>
      </c>
      <c r="O2730" s="49">
        <v>0.09</v>
      </c>
      <c r="P2730" s="56">
        <f t="shared" si="42"/>
        <v>38.880000000000003</v>
      </c>
      <c r="Q2730">
        <v>393.12</v>
      </c>
      <c r="R2730" s="58">
        <v>21</v>
      </c>
      <c r="S2730" s="31">
        <v>414.12</v>
      </c>
    </row>
    <row r="2731" spans="1:19" x14ac:dyDescent="0.35">
      <c r="A2731" s="52">
        <v>44049</v>
      </c>
      <c r="B2731" s="33" t="s">
        <v>5518</v>
      </c>
      <c r="C2731" t="s">
        <v>5519</v>
      </c>
      <c r="D2731" s="33" t="s">
        <v>26</v>
      </c>
      <c r="E2731" s="33" t="s">
        <v>106</v>
      </c>
      <c r="F2731" s="33" t="s">
        <v>27</v>
      </c>
      <c r="G2731" t="s">
        <v>10</v>
      </c>
      <c r="H2731" s="33" t="s">
        <v>31</v>
      </c>
      <c r="I2731" t="s">
        <v>43</v>
      </c>
      <c r="J2731" s="33" t="s">
        <v>36</v>
      </c>
      <c r="K2731" t="s">
        <v>41</v>
      </c>
      <c r="L2731" s="33" t="s">
        <v>45</v>
      </c>
      <c r="M2731">
        <v>487</v>
      </c>
      <c r="N2731" s="33">
        <v>6</v>
      </c>
      <c r="O2731" s="49">
        <v>0.16</v>
      </c>
      <c r="P2731" s="56">
        <f t="shared" si="42"/>
        <v>467.52</v>
      </c>
      <c r="Q2731">
        <v>2454.48</v>
      </c>
      <c r="R2731" s="58">
        <v>30</v>
      </c>
      <c r="S2731" s="31">
        <v>2484.48</v>
      </c>
    </row>
    <row r="2732" spans="1:19" x14ac:dyDescent="0.35">
      <c r="A2732" s="52">
        <v>42153</v>
      </c>
      <c r="B2732" s="33" t="s">
        <v>5520</v>
      </c>
      <c r="C2732" t="s">
        <v>5521</v>
      </c>
      <c r="D2732" s="33" t="s">
        <v>25</v>
      </c>
      <c r="E2732" s="33" t="s">
        <v>58</v>
      </c>
      <c r="F2732" s="33" t="s">
        <v>27</v>
      </c>
      <c r="G2732" t="s">
        <v>13</v>
      </c>
      <c r="H2732" s="33" t="s">
        <v>30</v>
      </c>
      <c r="I2732" t="s">
        <v>46</v>
      </c>
      <c r="J2732" s="33" t="s">
        <v>36</v>
      </c>
      <c r="K2732" t="s">
        <v>40</v>
      </c>
      <c r="L2732" s="33" t="s">
        <v>44</v>
      </c>
      <c r="M2732">
        <v>227</v>
      </c>
      <c r="N2732" s="33">
        <v>9</v>
      </c>
      <c r="O2732" s="49">
        <v>0.13</v>
      </c>
      <c r="P2732" s="56">
        <f t="shared" si="42"/>
        <v>265.58999999999997</v>
      </c>
      <c r="Q2732">
        <v>1777.41</v>
      </c>
      <c r="R2732" s="58">
        <v>21</v>
      </c>
      <c r="S2732" s="31">
        <v>1798.41</v>
      </c>
    </row>
    <row r="2733" spans="1:19" x14ac:dyDescent="0.35">
      <c r="A2733" s="52">
        <v>42472</v>
      </c>
      <c r="B2733" s="33" t="s">
        <v>5522</v>
      </c>
      <c r="C2733" t="s">
        <v>5523</v>
      </c>
      <c r="D2733" s="33" t="s">
        <v>24</v>
      </c>
      <c r="E2733" s="33" t="s">
        <v>73</v>
      </c>
      <c r="F2733" s="33" t="s">
        <v>29</v>
      </c>
      <c r="G2733" t="s">
        <v>9</v>
      </c>
      <c r="H2733" s="33" t="s">
        <v>30</v>
      </c>
      <c r="I2733" t="s">
        <v>44</v>
      </c>
      <c r="J2733" s="33" t="s">
        <v>35</v>
      </c>
      <c r="K2733" t="s">
        <v>40</v>
      </c>
      <c r="L2733" s="33" t="s">
        <v>43</v>
      </c>
      <c r="M2733">
        <v>959</v>
      </c>
      <c r="N2733" s="33">
        <v>10</v>
      </c>
      <c r="O2733" s="49">
        <v>0.11</v>
      </c>
      <c r="P2733" s="56">
        <f t="shared" si="42"/>
        <v>1054.9000000000001</v>
      </c>
      <c r="Q2733">
        <v>8535.1</v>
      </c>
      <c r="R2733" s="58">
        <v>21</v>
      </c>
      <c r="S2733" s="31">
        <v>8556.1</v>
      </c>
    </row>
    <row r="2734" spans="1:19" x14ac:dyDescent="0.35">
      <c r="A2734" s="52">
        <v>44157</v>
      </c>
      <c r="B2734" s="33" t="s">
        <v>5524</v>
      </c>
      <c r="C2734" t="s">
        <v>5525</v>
      </c>
      <c r="D2734" s="33" t="s">
        <v>25</v>
      </c>
      <c r="E2734" s="33" t="s">
        <v>55</v>
      </c>
      <c r="F2734" s="33" t="s">
        <v>27</v>
      </c>
      <c r="G2734" t="s">
        <v>8</v>
      </c>
      <c r="H2734" s="33" t="s">
        <v>33</v>
      </c>
      <c r="I2734" t="s">
        <v>45</v>
      </c>
      <c r="J2734" s="33" t="s">
        <v>35</v>
      </c>
      <c r="K2734" t="s">
        <v>39</v>
      </c>
      <c r="L2734" s="33" t="s">
        <v>43</v>
      </c>
      <c r="M2734">
        <v>1087</v>
      </c>
      <c r="N2734" s="33">
        <v>6</v>
      </c>
      <c r="O2734" s="49">
        <v>0.14000000000000001</v>
      </c>
      <c r="P2734" s="56">
        <f t="shared" si="42"/>
        <v>913.08</v>
      </c>
      <c r="Q2734">
        <v>5608.92</v>
      </c>
      <c r="R2734" s="58">
        <v>45</v>
      </c>
      <c r="S2734" s="31">
        <v>5653.92</v>
      </c>
    </row>
    <row r="2735" spans="1:19" x14ac:dyDescent="0.35">
      <c r="A2735" s="52">
        <v>44151</v>
      </c>
      <c r="B2735" s="33" t="s">
        <v>5526</v>
      </c>
      <c r="C2735" t="s">
        <v>5527</v>
      </c>
      <c r="D2735" s="33" t="s">
        <v>24</v>
      </c>
      <c r="E2735" s="33" t="s">
        <v>73</v>
      </c>
      <c r="F2735" s="33" t="s">
        <v>29</v>
      </c>
      <c r="G2735" t="s">
        <v>12</v>
      </c>
      <c r="H2735" s="33" t="s">
        <v>31</v>
      </c>
      <c r="I2735" t="s">
        <v>44</v>
      </c>
      <c r="J2735" s="33" t="s">
        <v>36</v>
      </c>
      <c r="K2735" t="s">
        <v>42</v>
      </c>
      <c r="L2735" s="33" t="s">
        <v>46</v>
      </c>
      <c r="M2735">
        <v>362</v>
      </c>
      <c r="N2735" s="33">
        <v>6</v>
      </c>
      <c r="O2735" s="49">
        <v>0.2</v>
      </c>
      <c r="P2735" s="56">
        <f t="shared" si="42"/>
        <v>434.40000000000009</v>
      </c>
      <c r="Q2735">
        <v>1737.6000000000004</v>
      </c>
      <c r="R2735" s="58">
        <v>41</v>
      </c>
      <c r="S2735" s="31">
        <v>1778.6000000000004</v>
      </c>
    </row>
    <row r="2736" spans="1:19" x14ac:dyDescent="0.35">
      <c r="A2736" s="52">
        <v>44111</v>
      </c>
      <c r="B2736" s="33" t="s">
        <v>5528</v>
      </c>
      <c r="C2736" t="s">
        <v>5529</v>
      </c>
      <c r="D2736" s="33" t="s">
        <v>24</v>
      </c>
      <c r="E2736" s="33" t="s">
        <v>58</v>
      </c>
      <c r="F2736" s="33" t="s">
        <v>29</v>
      </c>
      <c r="G2736" t="s">
        <v>12</v>
      </c>
      <c r="H2736" s="33" t="s">
        <v>31</v>
      </c>
      <c r="I2736" t="s">
        <v>45</v>
      </c>
      <c r="J2736" s="33" t="s">
        <v>37</v>
      </c>
      <c r="K2736" t="s">
        <v>41</v>
      </c>
      <c r="L2736" s="33" t="s">
        <v>44</v>
      </c>
      <c r="M2736">
        <v>100</v>
      </c>
      <c r="N2736" s="33">
        <v>15</v>
      </c>
      <c r="O2736" s="49">
        <v>0.09</v>
      </c>
      <c r="P2736" s="56">
        <f t="shared" si="42"/>
        <v>135</v>
      </c>
      <c r="Q2736">
        <v>1365</v>
      </c>
      <c r="R2736" s="58">
        <v>33</v>
      </c>
      <c r="S2736" s="31">
        <v>1398</v>
      </c>
    </row>
    <row r="2737" spans="1:19" x14ac:dyDescent="0.35">
      <c r="A2737" s="52">
        <v>42213</v>
      </c>
      <c r="B2737" s="33" t="s">
        <v>5530</v>
      </c>
      <c r="C2737" t="s">
        <v>5531</v>
      </c>
      <c r="D2737" s="33" t="s">
        <v>26</v>
      </c>
      <c r="E2737" s="33" t="s">
        <v>115</v>
      </c>
      <c r="F2737" s="33" t="s">
        <v>27</v>
      </c>
      <c r="G2737" t="s">
        <v>13</v>
      </c>
      <c r="H2737" s="33" t="s">
        <v>32</v>
      </c>
      <c r="I2737" t="s">
        <v>44</v>
      </c>
      <c r="J2737" s="33" t="s">
        <v>37</v>
      </c>
      <c r="K2737" t="s">
        <v>39</v>
      </c>
      <c r="L2737" s="33" t="s">
        <v>44</v>
      </c>
      <c r="M2737">
        <v>62</v>
      </c>
      <c r="N2737" s="33">
        <v>15</v>
      </c>
      <c r="O2737" s="49">
        <v>0.11</v>
      </c>
      <c r="P2737" s="56">
        <f t="shared" si="42"/>
        <v>102.3</v>
      </c>
      <c r="Q2737">
        <v>827.69999999999993</v>
      </c>
      <c r="R2737" s="58">
        <v>25</v>
      </c>
      <c r="S2737" s="31">
        <v>852.69999999999993</v>
      </c>
    </row>
    <row r="2738" spans="1:19" x14ac:dyDescent="0.35">
      <c r="A2738" s="52">
        <v>44455</v>
      </c>
      <c r="B2738" s="33" t="s">
        <v>5532</v>
      </c>
      <c r="C2738" t="s">
        <v>5533</v>
      </c>
      <c r="D2738" s="33" t="s">
        <v>24</v>
      </c>
      <c r="E2738" s="33" t="s">
        <v>78</v>
      </c>
      <c r="F2738" s="33" t="s">
        <v>27</v>
      </c>
      <c r="G2738" t="s">
        <v>11</v>
      </c>
      <c r="H2738" s="33" t="s">
        <v>30</v>
      </c>
      <c r="I2738" t="s">
        <v>46</v>
      </c>
      <c r="J2738" s="33" t="s">
        <v>38</v>
      </c>
      <c r="K2738" t="s">
        <v>41</v>
      </c>
      <c r="L2738" s="33" t="s">
        <v>43</v>
      </c>
      <c r="M2738">
        <v>12</v>
      </c>
      <c r="N2738" s="33">
        <v>24</v>
      </c>
      <c r="O2738" s="49">
        <v>0.08</v>
      </c>
      <c r="P2738" s="56">
        <f t="shared" si="42"/>
        <v>23.04</v>
      </c>
      <c r="Q2738">
        <v>264.96000000000004</v>
      </c>
      <c r="R2738" s="58">
        <v>32</v>
      </c>
      <c r="S2738" s="31">
        <v>296.96000000000004</v>
      </c>
    </row>
    <row r="2739" spans="1:19" x14ac:dyDescent="0.35">
      <c r="A2739" s="52">
        <v>44540</v>
      </c>
      <c r="B2739" s="33" t="s">
        <v>5534</v>
      </c>
      <c r="C2739" t="s">
        <v>5535</v>
      </c>
      <c r="D2739" s="33" t="s">
        <v>24</v>
      </c>
      <c r="E2739" s="33" t="s">
        <v>68</v>
      </c>
      <c r="F2739" s="33" t="s">
        <v>29</v>
      </c>
      <c r="G2739" t="s">
        <v>11</v>
      </c>
      <c r="H2739" s="33" t="s">
        <v>32</v>
      </c>
      <c r="I2739" t="s">
        <v>45</v>
      </c>
      <c r="J2739" s="33" t="s">
        <v>34</v>
      </c>
      <c r="K2739" t="s">
        <v>42</v>
      </c>
      <c r="L2739" s="33" t="s">
        <v>45</v>
      </c>
      <c r="M2739">
        <v>204</v>
      </c>
      <c r="N2739" s="33">
        <v>6</v>
      </c>
      <c r="O2739" s="49">
        <v>0.1</v>
      </c>
      <c r="P2739" s="56">
        <f t="shared" si="42"/>
        <v>122.40000000000002</v>
      </c>
      <c r="Q2739">
        <v>1101.6000000000001</v>
      </c>
      <c r="R2739" s="58">
        <v>29</v>
      </c>
      <c r="S2739" s="31">
        <v>1130.6000000000001</v>
      </c>
    </row>
    <row r="2740" spans="1:19" x14ac:dyDescent="0.35">
      <c r="A2740" s="52">
        <v>42504</v>
      </c>
      <c r="B2740" s="33" t="s">
        <v>5536</v>
      </c>
      <c r="C2740" t="s">
        <v>5537</v>
      </c>
      <c r="D2740" s="33" t="s">
        <v>24</v>
      </c>
      <c r="E2740" s="33" t="s">
        <v>58</v>
      </c>
      <c r="F2740" s="33" t="s">
        <v>28</v>
      </c>
      <c r="G2740" t="s">
        <v>8</v>
      </c>
      <c r="H2740" s="33" t="s">
        <v>30</v>
      </c>
      <c r="I2740" t="s">
        <v>44</v>
      </c>
      <c r="J2740" s="33" t="s">
        <v>35</v>
      </c>
      <c r="K2740" t="s">
        <v>39</v>
      </c>
      <c r="L2740" s="33" t="s">
        <v>45</v>
      </c>
      <c r="M2740">
        <v>853</v>
      </c>
      <c r="N2740" s="33">
        <v>10</v>
      </c>
      <c r="O2740" s="49">
        <v>0.13</v>
      </c>
      <c r="P2740" s="56">
        <f t="shared" si="42"/>
        <v>1108.9000000000001</v>
      </c>
      <c r="Q2740">
        <v>7421.0999999999995</v>
      </c>
      <c r="R2740" s="58">
        <v>38</v>
      </c>
      <c r="S2740" s="31">
        <v>7459.0999999999995</v>
      </c>
    </row>
    <row r="2741" spans="1:19" x14ac:dyDescent="0.35">
      <c r="A2741" s="52">
        <v>43270</v>
      </c>
      <c r="B2741" s="33" t="s">
        <v>5538</v>
      </c>
      <c r="C2741" t="s">
        <v>5539</v>
      </c>
      <c r="D2741" s="33" t="s">
        <v>26</v>
      </c>
      <c r="E2741" s="33" t="s">
        <v>68</v>
      </c>
      <c r="F2741" s="33" t="s">
        <v>28</v>
      </c>
      <c r="G2741" t="s">
        <v>12</v>
      </c>
      <c r="H2741" s="33" t="s">
        <v>30</v>
      </c>
      <c r="I2741" t="s">
        <v>44</v>
      </c>
      <c r="J2741" s="33" t="s">
        <v>36</v>
      </c>
      <c r="K2741" t="s">
        <v>41</v>
      </c>
      <c r="L2741" s="33" t="s">
        <v>43</v>
      </c>
      <c r="M2741">
        <v>287</v>
      </c>
      <c r="N2741" s="33">
        <v>12</v>
      </c>
      <c r="O2741" s="49">
        <v>0.18</v>
      </c>
      <c r="P2741" s="56">
        <f t="shared" si="42"/>
        <v>619.92000000000007</v>
      </c>
      <c r="Q2741">
        <v>2824.08</v>
      </c>
      <c r="R2741" s="58">
        <v>25</v>
      </c>
      <c r="S2741" s="31">
        <v>2849.08</v>
      </c>
    </row>
    <row r="2742" spans="1:19" x14ac:dyDescent="0.35">
      <c r="A2742" s="52">
        <v>43254</v>
      </c>
      <c r="B2742" s="33" t="s">
        <v>5540</v>
      </c>
      <c r="C2742" t="s">
        <v>5541</v>
      </c>
      <c r="D2742" s="33" t="s">
        <v>26</v>
      </c>
      <c r="E2742" s="33" t="s">
        <v>85</v>
      </c>
      <c r="F2742" s="33" t="s">
        <v>29</v>
      </c>
      <c r="G2742" t="s">
        <v>6</v>
      </c>
      <c r="H2742" s="33" t="s">
        <v>31</v>
      </c>
      <c r="I2742" t="s">
        <v>46</v>
      </c>
      <c r="J2742" s="33" t="s">
        <v>36</v>
      </c>
      <c r="K2742" t="s">
        <v>42</v>
      </c>
      <c r="L2742" s="33" t="s">
        <v>45</v>
      </c>
      <c r="M2742">
        <v>424</v>
      </c>
      <c r="N2742" s="33">
        <v>6</v>
      </c>
      <c r="O2742" s="49">
        <v>0.11</v>
      </c>
      <c r="P2742" s="56">
        <f t="shared" si="42"/>
        <v>279.84000000000003</v>
      </c>
      <c r="Q2742">
        <v>2264.16</v>
      </c>
      <c r="R2742" s="58">
        <v>22</v>
      </c>
      <c r="S2742" s="31">
        <v>2286.16</v>
      </c>
    </row>
    <row r="2743" spans="1:19" x14ac:dyDescent="0.35">
      <c r="A2743" s="52">
        <v>44361</v>
      </c>
      <c r="B2743" s="33" t="s">
        <v>5542</v>
      </c>
      <c r="C2743" t="s">
        <v>5543</v>
      </c>
      <c r="D2743" s="33" t="s">
        <v>25</v>
      </c>
      <c r="E2743" s="33" t="s">
        <v>63</v>
      </c>
      <c r="F2743" s="33" t="s">
        <v>29</v>
      </c>
      <c r="G2743" t="s">
        <v>10</v>
      </c>
      <c r="H2743" s="33" t="s">
        <v>32</v>
      </c>
      <c r="I2743" t="s">
        <v>48</v>
      </c>
      <c r="J2743" s="33" t="s">
        <v>37</v>
      </c>
      <c r="K2743" t="s">
        <v>41</v>
      </c>
      <c r="L2743" s="33" t="s">
        <v>45</v>
      </c>
      <c r="M2743">
        <v>88</v>
      </c>
      <c r="N2743" s="33">
        <v>15</v>
      </c>
      <c r="O2743" s="49">
        <v>0.18</v>
      </c>
      <c r="P2743" s="56">
        <f t="shared" si="42"/>
        <v>237.59999999999997</v>
      </c>
      <c r="Q2743">
        <v>1082.4000000000001</v>
      </c>
      <c r="R2743" s="58">
        <v>48</v>
      </c>
      <c r="S2743" s="31">
        <v>1130.4000000000001</v>
      </c>
    </row>
    <row r="2744" spans="1:19" x14ac:dyDescent="0.35">
      <c r="A2744" s="52">
        <v>42198</v>
      </c>
      <c r="B2744" s="33" t="s">
        <v>5544</v>
      </c>
      <c r="C2744" t="s">
        <v>5545</v>
      </c>
      <c r="D2744" s="33" t="s">
        <v>25</v>
      </c>
      <c r="E2744" s="33" t="s">
        <v>78</v>
      </c>
      <c r="F2744" s="33" t="s">
        <v>27</v>
      </c>
      <c r="G2744" t="s">
        <v>8</v>
      </c>
      <c r="H2744" s="33" t="s">
        <v>33</v>
      </c>
      <c r="I2744" t="s">
        <v>47</v>
      </c>
      <c r="J2744" s="33" t="s">
        <v>36</v>
      </c>
      <c r="K2744" t="s">
        <v>41</v>
      </c>
      <c r="L2744" s="33" t="s">
        <v>45</v>
      </c>
      <c r="M2744">
        <v>321</v>
      </c>
      <c r="N2744" s="33">
        <v>12</v>
      </c>
      <c r="O2744" s="49">
        <v>0.18</v>
      </c>
      <c r="P2744" s="56">
        <f t="shared" si="42"/>
        <v>693.36</v>
      </c>
      <c r="Q2744">
        <v>3158.64</v>
      </c>
      <c r="R2744" s="58">
        <v>34</v>
      </c>
      <c r="S2744" s="31">
        <v>3192.64</v>
      </c>
    </row>
    <row r="2745" spans="1:19" x14ac:dyDescent="0.35">
      <c r="A2745" s="52">
        <v>43240</v>
      </c>
      <c r="B2745" s="33" t="s">
        <v>5546</v>
      </c>
      <c r="C2745" t="s">
        <v>5547</v>
      </c>
      <c r="D2745" s="33" t="s">
        <v>24</v>
      </c>
      <c r="E2745" s="33" t="s">
        <v>55</v>
      </c>
      <c r="F2745" s="33" t="s">
        <v>27</v>
      </c>
      <c r="G2745" t="s">
        <v>10</v>
      </c>
      <c r="H2745" s="33" t="s">
        <v>32</v>
      </c>
      <c r="I2745" t="s">
        <v>46</v>
      </c>
      <c r="J2745" s="33" t="s">
        <v>34</v>
      </c>
      <c r="K2745" t="s">
        <v>39</v>
      </c>
      <c r="L2745" s="33" t="s">
        <v>44</v>
      </c>
      <c r="M2745">
        <v>201</v>
      </c>
      <c r="N2745" s="33">
        <v>6</v>
      </c>
      <c r="O2745" s="49">
        <v>0.08</v>
      </c>
      <c r="P2745" s="56">
        <f t="shared" si="42"/>
        <v>96.47999999999999</v>
      </c>
      <c r="Q2745">
        <v>1109.52</v>
      </c>
      <c r="R2745" s="58">
        <v>27</v>
      </c>
      <c r="S2745" s="31">
        <v>1136.52</v>
      </c>
    </row>
    <row r="2746" spans="1:19" x14ac:dyDescent="0.35">
      <c r="A2746" s="52">
        <v>44048</v>
      </c>
      <c r="B2746" s="33" t="s">
        <v>5548</v>
      </c>
      <c r="C2746" t="s">
        <v>5549</v>
      </c>
      <c r="D2746" s="33" t="s">
        <v>26</v>
      </c>
      <c r="E2746" s="33" t="s">
        <v>106</v>
      </c>
      <c r="F2746" s="33" t="s">
        <v>28</v>
      </c>
      <c r="G2746" t="s">
        <v>6</v>
      </c>
      <c r="H2746" s="33" t="s">
        <v>33</v>
      </c>
      <c r="I2746" t="s">
        <v>44</v>
      </c>
      <c r="J2746" s="33" t="s">
        <v>36</v>
      </c>
      <c r="K2746" t="s">
        <v>41</v>
      </c>
      <c r="L2746" s="33" t="s">
        <v>46</v>
      </c>
      <c r="M2746">
        <v>279</v>
      </c>
      <c r="N2746" s="33">
        <v>6</v>
      </c>
      <c r="O2746" s="49">
        <v>0.13</v>
      </c>
      <c r="P2746" s="56">
        <f t="shared" si="42"/>
        <v>217.62</v>
      </c>
      <c r="Q2746">
        <v>1456.3799999999999</v>
      </c>
      <c r="R2746" s="58">
        <v>23</v>
      </c>
      <c r="S2746" s="31">
        <v>1479.3799999999999</v>
      </c>
    </row>
    <row r="2747" spans="1:19" x14ac:dyDescent="0.35">
      <c r="A2747" s="52">
        <v>43167</v>
      </c>
      <c r="B2747" s="33" t="s">
        <v>5550</v>
      </c>
      <c r="C2747" t="s">
        <v>5551</v>
      </c>
      <c r="D2747" s="33" t="s">
        <v>25</v>
      </c>
      <c r="E2747" s="33" t="s">
        <v>58</v>
      </c>
      <c r="F2747" s="33" t="s">
        <v>27</v>
      </c>
      <c r="G2747" t="s">
        <v>8</v>
      </c>
      <c r="H2747" s="33" t="s">
        <v>31</v>
      </c>
      <c r="I2747" t="s">
        <v>46</v>
      </c>
      <c r="J2747" s="33" t="s">
        <v>37</v>
      </c>
      <c r="K2747" t="s">
        <v>41</v>
      </c>
      <c r="L2747" s="33" t="s">
        <v>43</v>
      </c>
      <c r="M2747">
        <v>54</v>
      </c>
      <c r="N2747" s="33">
        <v>20</v>
      </c>
      <c r="O2747" s="49">
        <v>0.19</v>
      </c>
      <c r="P2747" s="56">
        <f t="shared" si="42"/>
        <v>205.2</v>
      </c>
      <c r="Q2747">
        <v>874.80000000000018</v>
      </c>
      <c r="R2747" s="58">
        <v>34</v>
      </c>
      <c r="S2747" s="31">
        <v>908.80000000000018</v>
      </c>
    </row>
    <row r="2748" spans="1:19" x14ac:dyDescent="0.35">
      <c r="A2748" s="52">
        <v>42145</v>
      </c>
      <c r="B2748" s="33" t="s">
        <v>5552</v>
      </c>
      <c r="C2748" t="s">
        <v>5553</v>
      </c>
      <c r="D2748" s="33" t="s">
        <v>26</v>
      </c>
      <c r="E2748" s="33" t="s">
        <v>85</v>
      </c>
      <c r="F2748" s="33" t="s">
        <v>29</v>
      </c>
      <c r="G2748" t="s">
        <v>13</v>
      </c>
      <c r="H2748" s="33" t="s">
        <v>31</v>
      </c>
      <c r="I2748" t="s">
        <v>47</v>
      </c>
      <c r="J2748" s="33" t="s">
        <v>37</v>
      </c>
      <c r="K2748" t="s">
        <v>41</v>
      </c>
      <c r="L2748" s="33" t="s">
        <v>45</v>
      </c>
      <c r="M2748">
        <v>54</v>
      </c>
      <c r="N2748" s="33">
        <v>10</v>
      </c>
      <c r="O2748" s="49">
        <v>0.18</v>
      </c>
      <c r="P2748" s="56">
        <f t="shared" si="42"/>
        <v>97.199999999999989</v>
      </c>
      <c r="Q2748">
        <v>442.80000000000007</v>
      </c>
      <c r="R2748" s="58">
        <v>37</v>
      </c>
      <c r="S2748" s="31">
        <v>479.80000000000007</v>
      </c>
    </row>
    <row r="2749" spans="1:19" x14ac:dyDescent="0.35">
      <c r="A2749" s="52">
        <v>42436</v>
      </c>
      <c r="B2749" s="33" t="s">
        <v>5554</v>
      </c>
      <c r="C2749" t="s">
        <v>5555</v>
      </c>
      <c r="D2749" s="33" t="s">
        <v>26</v>
      </c>
      <c r="E2749" s="33" t="s">
        <v>115</v>
      </c>
      <c r="F2749" s="33" t="s">
        <v>27</v>
      </c>
      <c r="G2749" t="s">
        <v>13</v>
      </c>
      <c r="H2749" s="33" t="s">
        <v>30</v>
      </c>
      <c r="I2749" t="s">
        <v>48</v>
      </c>
      <c r="J2749" s="33" t="s">
        <v>37</v>
      </c>
      <c r="K2749" t="s">
        <v>39</v>
      </c>
      <c r="L2749" s="33" t="s">
        <v>43</v>
      </c>
      <c r="M2749">
        <v>37</v>
      </c>
      <c r="N2749" s="33">
        <v>20</v>
      </c>
      <c r="O2749" s="49">
        <v>0.17</v>
      </c>
      <c r="P2749" s="56">
        <f t="shared" si="42"/>
        <v>125.80000000000001</v>
      </c>
      <c r="Q2749">
        <v>614.19999999999993</v>
      </c>
      <c r="R2749" s="58">
        <v>50</v>
      </c>
      <c r="S2749" s="31">
        <v>664.19999999999993</v>
      </c>
    </row>
    <row r="2750" spans="1:19" x14ac:dyDescent="0.35">
      <c r="A2750" s="52">
        <v>44061</v>
      </c>
      <c r="B2750" s="33" t="s">
        <v>5556</v>
      </c>
      <c r="C2750" t="s">
        <v>5557</v>
      </c>
      <c r="D2750" s="33" t="s">
        <v>24</v>
      </c>
      <c r="E2750" s="33" t="s">
        <v>78</v>
      </c>
      <c r="F2750" s="33" t="s">
        <v>27</v>
      </c>
      <c r="G2750" t="s">
        <v>10</v>
      </c>
      <c r="H2750" s="33" t="s">
        <v>31</v>
      </c>
      <c r="I2750" t="s">
        <v>48</v>
      </c>
      <c r="J2750" s="33" t="s">
        <v>35</v>
      </c>
      <c r="K2750" t="s">
        <v>39</v>
      </c>
      <c r="L2750" s="33" t="s">
        <v>44</v>
      </c>
      <c r="M2750">
        <v>871</v>
      </c>
      <c r="N2750" s="33">
        <v>8</v>
      </c>
      <c r="O2750" s="49">
        <v>0.08</v>
      </c>
      <c r="P2750" s="56">
        <f t="shared" si="42"/>
        <v>557.44000000000005</v>
      </c>
      <c r="Q2750">
        <v>6410.56</v>
      </c>
      <c r="R2750" s="58">
        <v>34</v>
      </c>
      <c r="S2750" s="31">
        <v>6444.56</v>
      </c>
    </row>
    <row r="2751" spans="1:19" x14ac:dyDescent="0.35">
      <c r="A2751" s="52">
        <v>42892</v>
      </c>
      <c r="B2751" s="33" t="s">
        <v>5558</v>
      </c>
      <c r="C2751" t="s">
        <v>5559</v>
      </c>
      <c r="D2751" s="33" t="s">
        <v>24</v>
      </c>
      <c r="E2751" s="33" t="s">
        <v>63</v>
      </c>
      <c r="F2751" s="33" t="s">
        <v>27</v>
      </c>
      <c r="G2751" t="s">
        <v>8</v>
      </c>
      <c r="H2751" s="33" t="s">
        <v>33</v>
      </c>
      <c r="I2751" t="s">
        <v>48</v>
      </c>
      <c r="J2751" s="33" t="s">
        <v>36</v>
      </c>
      <c r="K2751" t="s">
        <v>42</v>
      </c>
      <c r="L2751" s="33" t="s">
        <v>43</v>
      </c>
      <c r="M2751">
        <v>314</v>
      </c>
      <c r="N2751" s="33">
        <v>6</v>
      </c>
      <c r="O2751" s="49">
        <v>0.19</v>
      </c>
      <c r="P2751" s="56">
        <f t="shared" si="42"/>
        <v>357.96000000000004</v>
      </c>
      <c r="Q2751">
        <v>1526.0400000000002</v>
      </c>
      <c r="R2751" s="58">
        <v>25</v>
      </c>
      <c r="S2751" s="31">
        <v>1551.0400000000002</v>
      </c>
    </row>
    <row r="2752" spans="1:19" x14ac:dyDescent="0.35">
      <c r="A2752" s="52">
        <v>43663</v>
      </c>
      <c r="B2752" s="33" t="s">
        <v>5560</v>
      </c>
      <c r="C2752" t="s">
        <v>5561</v>
      </c>
      <c r="D2752" s="33" t="s">
        <v>26</v>
      </c>
      <c r="E2752" s="33" t="s">
        <v>58</v>
      </c>
      <c r="F2752" s="33" t="s">
        <v>27</v>
      </c>
      <c r="G2752" t="s">
        <v>9</v>
      </c>
      <c r="H2752" s="33" t="s">
        <v>30</v>
      </c>
      <c r="I2752" t="s">
        <v>43</v>
      </c>
      <c r="J2752" s="33" t="s">
        <v>38</v>
      </c>
      <c r="K2752" t="s">
        <v>42</v>
      </c>
      <c r="L2752" s="33" t="s">
        <v>44</v>
      </c>
      <c r="M2752">
        <v>13</v>
      </c>
      <c r="N2752" s="33">
        <v>40</v>
      </c>
      <c r="O2752" s="49">
        <v>0.12</v>
      </c>
      <c r="P2752" s="56">
        <f t="shared" si="42"/>
        <v>62.4</v>
      </c>
      <c r="Q2752">
        <v>457.6</v>
      </c>
      <c r="R2752" s="58">
        <v>49</v>
      </c>
      <c r="S2752" s="31">
        <v>506.6</v>
      </c>
    </row>
    <row r="2753" spans="1:19" x14ac:dyDescent="0.35">
      <c r="A2753" s="52">
        <v>44088</v>
      </c>
      <c r="B2753" s="33" t="s">
        <v>5562</v>
      </c>
      <c r="C2753" t="s">
        <v>5563</v>
      </c>
      <c r="D2753" s="33" t="s">
        <v>25</v>
      </c>
      <c r="E2753" s="33" t="s">
        <v>68</v>
      </c>
      <c r="F2753" s="33" t="s">
        <v>28</v>
      </c>
      <c r="G2753" t="s">
        <v>12</v>
      </c>
      <c r="H2753" s="33" t="s">
        <v>30</v>
      </c>
      <c r="I2753" t="s">
        <v>46</v>
      </c>
      <c r="J2753" s="33" t="s">
        <v>38</v>
      </c>
      <c r="K2753" t="s">
        <v>39</v>
      </c>
      <c r="L2753" s="33" t="s">
        <v>44</v>
      </c>
      <c r="M2753">
        <v>14</v>
      </c>
      <c r="N2753" s="33">
        <v>32</v>
      </c>
      <c r="O2753" s="49">
        <v>0.16</v>
      </c>
      <c r="P2753" s="56">
        <f t="shared" si="42"/>
        <v>71.680000000000007</v>
      </c>
      <c r="Q2753">
        <v>376.32</v>
      </c>
      <c r="R2753" s="58">
        <v>47</v>
      </c>
      <c r="S2753" s="31">
        <v>423.32</v>
      </c>
    </row>
    <row r="2754" spans="1:19" x14ac:dyDescent="0.35">
      <c r="A2754" s="52">
        <v>43023</v>
      </c>
      <c r="B2754" s="33" t="s">
        <v>5564</v>
      </c>
      <c r="C2754" t="s">
        <v>5565</v>
      </c>
      <c r="D2754" s="33" t="s">
        <v>26</v>
      </c>
      <c r="E2754" s="33" t="s">
        <v>106</v>
      </c>
      <c r="F2754" s="33" t="s">
        <v>29</v>
      </c>
      <c r="G2754" t="s">
        <v>8</v>
      </c>
      <c r="H2754" s="33" t="s">
        <v>32</v>
      </c>
      <c r="I2754" t="s">
        <v>43</v>
      </c>
      <c r="J2754" s="33" t="s">
        <v>38</v>
      </c>
      <c r="K2754" t="s">
        <v>40</v>
      </c>
      <c r="L2754" s="33" t="s">
        <v>45</v>
      </c>
      <c r="M2754">
        <v>17</v>
      </c>
      <c r="N2754" s="33">
        <v>40</v>
      </c>
      <c r="O2754" s="49">
        <v>0.13</v>
      </c>
      <c r="P2754" s="56">
        <f t="shared" si="42"/>
        <v>88.4</v>
      </c>
      <c r="Q2754">
        <v>591.59999999999991</v>
      </c>
      <c r="R2754" s="58">
        <v>37</v>
      </c>
      <c r="S2754" s="31">
        <v>628.59999999999991</v>
      </c>
    </row>
    <row r="2755" spans="1:19" x14ac:dyDescent="0.35">
      <c r="A2755" s="52">
        <v>44177</v>
      </c>
      <c r="B2755" s="33" t="s">
        <v>5566</v>
      </c>
      <c r="C2755" t="s">
        <v>5567</v>
      </c>
      <c r="D2755" s="33" t="s">
        <v>26</v>
      </c>
      <c r="E2755" s="33" t="s">
        <v>63</v>
      </c>
      <c r="F2755" s="33" t="s">
        <v>28</v>
      </c>
      <c r="G2755" t="s">
        <v>8</v>
      </c>
      <c r="H2755" s="33" t="s">
        <v>30</v>
      </c>
      <c r="I2755" t="s">
        <v>44</v>
      </c>
      <c r="J2755" s="33" t="s">
        <v>34</v>
      </c>
      <c r="K2755" t="s">
        <v>41</v>
      </c>
      <c r="L2755" s="33" t="s">
        <v>45</v>
      </c>
      <c r="M2755">
        <v>207</v>
      </c>
      <c r="N2755" s="33">
        <v>10</v>
      </c>
      <c r="O2755" s="49">
        <v>0.18</v>
      </c>
      <c r="P2755" s="56">
        <f t="shared" ref="P2755:P2818" si="43">O2755*N2755*M2755</f>
        <v>372.59999999999997</v>
      </c>
      <c r="Q2755">
        <v>1697.4000000000003</v>
      </c>
      <c r="R2755" s="58">
        <v>43</v>
      </c>
      <c r="S2755" s="31">
        <v>1740.4000000000003</v>
      </c>
    </row>
    <row r="2756" spans="1:19" x14ac:dyDescent="0.35">
      <c r="A2756" s="52">
        <v>43843</v>
      </c>
      <c r="B2756" s="33" t="s">
        <v>5568</v>
      </c>
      <c r="C2756" t="s">
        <v>5569</v>
      </c>
      <c r="D2756" s="33" t="s">
        <v>25</v>
      </c>
      <c r="E2756" s="33" t="s">
        <v>73</v>
      </c>
      <c r="F2756" s="33" t="s">
        <v>29</v>
      </c>
      <c r="G2756" t="s">
        <v>10</v>
      </c>
      <c r="H2756" s="33" t="s">
        <v>31</v>
      </c>
      <c r="I2756" t="s">
        <v>45</v>
      </c>
      <c r="J2756" s="33" t="s">
        <v>36</v>
      </c>
      <c r="K2756" t="s">
        <v>42</v>
      </c>
      <c r="L2756" s="33" t="s">
        <v>46</v>
      </c>
      <c r="M2756">
        <v>233</v>
      </c>
      <c r="N2756" s="33">
        <v>6</v>
      </c>
      <c r="O2756" s="49">
        <v>0.13</v>
      </c>
      <c r="P2756" s="56">
        <f t="shared" si="43"/>
        <v>181.74</v>
      </c>
      <c r="Q2756">
        <v>1216.26</v>
      </c>
      <c r="R2756" s="58">
        <v>45</v>
      </c>
      <c r="S2756" s="31">
        <v>1261.26</v>
      </c>
    </row>
    <row r="2757" spans="1:19" x14ac:dyDescent="0.35">
      <c r="A2757" s="52">
        <v>42948</v>
      </c>
      <c r="B2757" s="33" t="s">
        <v>5570</v>
      </c>
      <c r="C2757" t="s">
        <v>5571</v>
      </c>
      <c r="D2757" s="33" t="s">
        <v>24</v>
      </c>
      <c r="E2757" s="33" t="s">
        <v>58</v>
      </c>
      <c r="F2757" s="33" t="s">
        <v>27</v>
      </c>
      <c r="G2757" t="s">
        <v>11</v>
      </c>
      <c r="H2757" s="33" t="s">
        <v>30</v>
      </c>
      <c r="I2757" t="s">
        <v>44</v>
      </c>
      <c r="J2757" s="33" t="s">
        <v>37</v>
      </c>
      <c r="K2757" t="s">
        <v>40</v>
      </c>
      <c r="L2757" s="33" t="s">
        <v>45</v>
      </c>
      <c r="M2757">
        <v>29</v>
      </c>
      <c r="N2757" s="33">
        <v>20</v>
      </c>
      <c r="O2757" s="49">
        <v>0.12</v>
      </c>
      <c r="P2757" s="56">
        <f t="shared" si="43"/>
        <v>69.599999999999994</v>
      </c>
      <c r="Q2757">
        <v>510.40000000000003</v>
      </c>
      <c r="R2757" s="58">
        <v>33</v>
      </c>
      <c r="S2757" s="31">
        <v>543.40000000000009</v>
      </c>
    </row>
    <row r="2758" spans="1:19" x14ac:dyDescent="0.35">
      <c r="A2758" s="52">
        <v>42610</v>
      </c>
      <c r="B2758" s="33" t="s">
        <v>5572</v>
      </c>
      <c r="C2758" t="s">
        <v>5573</v>
      </c>
      <c r="D2758" s="33" t="s">
        <v>24</v>
      </c>
      <c r="E2758" s="33" t="s">
        <v>106</v>
      </c>
      <c r="F2758" s="33" t="s">
        <v>29</v>
      </c>
      <c r="G2758" t="s">
        <v>9</v>
      </c>
      <c r="H2758" s="33" t="s">
        <v>32</v>
      </c>
      <c r="I2758" t="s">
        <v>48</v>
      </c>
      <c r="J2758" s="33" t="s">
        <v>35</v>
      </c>
      <c r="K2758" t="s">
        <v>42</v>
      </c>
      <c r="L2758" s="33" t="s">
        <v>46</v>
      </c>
      <c r="M2758">
        <v>984</v>
      </c>
      <c r="N2758" s="33">
        <v>10</v>
      </c>
      <c r="O2758" s="49">
        <v>0.1</v>
      </c>
      <c r="P2758" s="56">
        <f t="shared" si="43"/>
        <v>984</v>
      </c>
      <c r="Q2758">
        <v>8856</v>
      </c>
      <c r="R2758" s="58">
        <v>24</v>
      </c>
      <c r="S2758" s="31">
        <v>8880</v>
      </c>
    </row>
    <row r="2759" spans="1:19" x14ac:dyDescent="0.35">
      <c r="A2759" s="52">
        <v>44517</v>
      </c>
      <c r="B2759" s="33" t="s">
        <v>5574</v>
      </c>
      <c r="C2759" t="s">
        <v>5575</v>
      </c>
      <c r="D2759" s="33" t="s">
        <v>24</v>
      </c>
      <c r="E2759" s="33" t="s">
        <v>52</v>
      </c>
      <c r="F2759" s="33" t="s">
        <v>29</v>
      </c>
      <c r="G2759" t="s">
        <v>12</v>
      </c>
      <c r="H2759" s="33" t="s">
        <v>32</v>
      </c>
      <c r="I2759" t="s">
        <v>46</v>
      </c>
      <c r="J2759" s="33" t="s">
        <v>36</v>
      </c>
      <c r="K2759" t="s">
        <v>39</v>
      </c>
      <c r="L2759" s="33" t="s">
        <v>44</v>
      </c>
      <c r="M2759">
        <v>398</v>
      </c>
      <c r="N2759" s="33">
        <v>9</v>
      </c>
      <c r="O2759" s="49">
        <v>0.12</v>
      </c>
      <c r="P2759" s="56">
        <f t="shared" si="43"/>
        <v>429.84000000000003</v>
      </c>
      <c r="Q2759">
        <v>3152.16</v>
      </c>
      <c r="R2759" s="58">
        <v>38</v>
      </c>
      <c r="S2759" s="31">
        <v>3190.16</v>
      </c>
    </row>
    <row r="2760" spans="1:19" x14ac:dyDescent="0.35">
      <c r="A2760" s="52">
        <v>42326</v>
      </c>
      <c r="B2760" s="33" t="s">
        <v>5576</v>
      </c>
      <c r="C2760" t="s">
        <v>5577</v>
      </c>
      <c r="D2760" s="33" t="s">
        <v>26</v>
      </c>
      <c r="E2760" s="33" t="s">
        <v>52</v>
      </c>
      <c r="F2760" s="33" t="s">
        <v>29</v>
      </c>
      <c r="G2760" t="s">
        <v>13</v>
      </c>
      <c r="H2760" s="33" t="s">
        <v>31</v>
      </c>
      <c r="I2760" t="s">
        <v>46</v>
      </c>
      <c r="J2760" s="33" t="s">
        <v>36</v>
      </c>
      <c r="K2760" t="s">
        <v>40</v>
      </c>
      <c r="L2760" s="33" t="s">
        <v>44</v>
      </c>
      <c r="M2760">
        <v>290</v>
      </c>
      <c r="N2760" s="33">
        <v>6</v>
      </c>
      <c r="O2760" s="49">
        <v>0.17</v>
      </c>
      <c r="P2760" s="56">
        <f t="shared" si="43"/>
        <v>295.8</v>
      </c>
      <c r="Q2760">
        <v>1444.1999999999998</v>
      </c>
      <c r="R2760" s="58">
        <v>36</v>
      </c>
      <c r="S2760" s="31">
        <v>1480.1999999999998</v>
      </c>
    </row>
    <row r="2761" spans="1:19" x14ac:dyDescent="0.35">
      <c r="A2761" s="52">
        <v>43857</v>
      </c>
      <c r="B2761" s="33" t="s">
        <v>5578</v>
      </c>
      <c r="C2761" t="s">
        <v>5579</v>
      </c>
      <c r="D2761" s="33" t="s">
        <v>25</v>
      </c>
      <c r="E2761" s="33" t="s">
        <v>78</v>
      </c>
      <c r="F2761" s="33" t="s">
        <v>29</v>
      </c>
      <c r="G2761" t="s">
        <v>8</v>
      </c>
      <c r="H2761" s="33" t="s">
        <v>33</v>
      </c>
      <c r="I2761" t="s">
        <v>43</v>
      </c>
      <c r="J2761" s="33" t="s">
        <v>38</v>
      </c>
      <c r="K2761" t="s">
        <v>40</v>
      </c>
      <c r="L2761" s="33" t="s">
        <v>46</v>
      </c>
      <c r="M2761">
        <v>12</v>
      </c>
      <c r="N2761" s="33">
        <v>40</v>
      </c>
      <c r="O2761" s="49">
        <v>0.11</v>
      </c>
      <c r="P2761" s="56">
        <f t="shared" si="43"/>
        <v>52.800000000000004</v>
      </c>
      <c r="Q2761">
        <v>427.20000000000005</v>
      </c>
      <c r="R2761" s="58">
        <v>26</v>
      </c>
      <c r="S2761" s="31">
        <v>453.20000000000005</v>
      </c>
    </row>
    <row r="2762" spans="1:19" x14ac:dyDescent="0.35">
      <c r="A2762" s="52">
        <v>43452</v>
      </c>
      <c r="B2762" s="33" t="s">
        <v>5580</v>
      </c>
      <c r="C2762" t="s">
        <v>5581</v>
      </c>
      <c r="D2762" s="33" t="s">
        <v>26</v>
      </c>
      <c r="E2762" s="33" t="s">
        <v>115</v>
      </c>
      <c r="F2762" s="33" t="s">
        <v>28</v>
      </c>
      <c r="G2762" t="s">
        <v>12</v>
      </c>
      <c r="H2762" s="33" t="s">
        <v>32</v>
      </c>
      <c r="I2762" t="s">
        <v>43</v>
      </c>
      <c r="J2762" s="33" t="s">
        <v>38</v>
      </c>
      <c r="K2762" t="s">
        <v>40</v>
      </c>
      <c r="L2762" s="33" t="s">
        <v>46</v>
      </c>
      <c r="M2762">
        <v>11</v>
      </c>
      <c r="N2762" s="33">
        <v>32</v>
      </c>
      <c r="O2762" s="49">
        <v>0.16</v>
      </c>
      <c r="P2762" s="56">
        <f t="shared" si="43"/>
        <v>56.32</v>
      </c>
      <c r="Q2762">
        <v>295.68</v>
      </c>
      <c r="R2762" s="58">
        <v>40</v>
      </c>
      <c r="S2762" s="31">
        <v>335.68</v>
      </c>
    </row>
    <row r="2763" spans="1:19" x14ac:dyDescent="0.35">
      <c r="A2763" s="52">
        <v>44501</v>
      </c>
      <c r="B2763" s="33" t="s">
        <v>5582</v>
      </c>
      <c r="C2763" t="s">
        <v>5583</v>
      </c>
      <c r="D2763" s="33" t="s">
        <v>24</v>
      </c>
      <c r="E2763" s="33" t="s">
        <v>78</v>
      </c>
      <c r="F2763" s="33" t="s">
        <v>27</v>
      </c>
      <c r="G2763" t="s">
        <v>11</v>
      </c>
      <c r="H2763" s="33" t="s">
        <v>31</v>
      </c>
      <c r="I2763" t="s">
        <v>47</v>
      </c>
      <c r="J2763" s="33" t="s">
        <v>35</v>
      </c>
      <c r="K2763" t="s">
        <v>40</v>
      </c>
      <c r="L2763" s="33" t="s">
        <v>44</v>
      </c>
      <c r="M2763">
        <v>1023</v>
      </c>
      <c r="N2763" s="33">
        <v>10</v>
      </c>
      <c r="O2763" s="49">
        <v>0.18</v>
      </c>
      <c r="P2763" s="56">
        <f t="shared" si="43"/>
        <v>1841.3999999999999</v>
      </c>
      <c r="Q2763">
        <v>8388.6</v>
      </c>
      <c r="R2763" s="58">
        <v>45</v>
      </c>
      <c r="S2763" s="31">
        <v>8433.6</v>
      </c>
    </row>
    <row r="2764" spans="1:19" x14ac:dyDescent="0.35">
      <c r="A2764" s="52">
        <v>43066</v>
      </c>
      <c r="B2764" s="33" t="s">
        <v>5584</v>
      </c>
      <c r="C2764" t="s">
        <v>5585</v>
      </c>
      <c r="D2764" s="33" t="s">
        <v>24</v>
      </c>
      <c r="E2764" s="33" t="s">
        <v>85</v>
      </c>
      <c r="F2764" s="33" t="s">
        <v>28</v>
      </c>
      <c r="G2764" t="s">
        <v>8</v>
      </c>
      <c r="H2764" s="33" t="s">
        <v>31</v>
      </c>
      <c r="I2764" t="s">
        <v>44</v>
      </c>
      <c r="J2764" s="33" t="s">
        <v>38</v>
      </c>
      <c r="K2764" t="s">
        <v>39</v>
      </c>
      <c r="L2764" s="33" t="s">
        <v>43</v>
      </c>
      <c r="M2764">
        <v>14</v>
      </c>
      <c r="N2764" s="33">
        <v>32</v>
      </c>
      <c r="O2764" s="49">
        <v>0.2</v>
      </c>
      <c r="P2764" s="56">
        <f t="shared" si="43"/>
        <v>89.600000000000009</v>
      </c>
      <c r="Q2764">
        <v>358.40000000000003</v>
      </c>
      <c r="R2764" s="58">
        <v>42</v>
      </c>
      <c r="S2764" s="31">
        <v>400.40000000000003</v>
      </c>
    </row>
    <row r="2765" spans="1:19" x14ac:dyDescent="0.35">
      <c r="A2765" s="52">
        <v>42160</v>
      </c>
      <c r="B2765" s="33" t="s">
        <v>5586</v>
      </c>
      <c r="C2765" t="s">
        <v>5587</v>
      </c>
      <c r="D2765" s="33" t="s">
        <v>26</v>
      </c>
      <c r="E2765" s="33" t="s">
        <v>58</v>
      </c>
      <c r="F2765" s="33" t="s">
        <v>28</v>
      </c>
      <c r="G2765" t="s">
        <v>8</v>
      </c>
      <c r="H2765" s="33" t="s">
        <v>32</v>
      </c>
      <c r="I2765" t="s">
        <v>48</v>
      </c>
      <c r="J2765" s="33" t="s">
        <v>37</v>
      </c>
      <c r="K2765" t="s">
        <v>42</v>
      </c>
      <c r="L2765" s="33" t="s">
        <v>45</v>
      </c>
      <c r="M2765">
        <v>74</v>
      </c>
      <c r="N2765" s="33">
        <v>25</v>
      </c>
      <c r="O2765" s="49">
        <v>0.17</v>
      </c>
      <c r="P2765" s="56">
        <f t="shared" si="43"/>
        <v>314.5</v>
      </c>
      <c r="Q2765">
        <v>1535.5</v>
      </c>
      <c r="R2765" s="58">
        <v>47</v>
      </c>
      <c r="S2765" s="31">
        <v>1582.5</v>
      </c>
    </row>
    <row r="2766" spans="1:19" x14ac:dyDescent="0.35">
      <c r="A2766" s="52">
        <v>42258</v>
      </c>
      <c r="B2766" s="33" t="s">
        <v>5588</v>
      </c>
      <c r="C2766" t="s">
        <v>5589</v>
      </c>
      <c r="D2766" s="33" t="s">
        <v>26</v>
      </c>
      <c r="E2766" s="33" t="s">
        <v>52</v>
      </c>
      <c r="F2766" s="33" t="s">
        <v>27</v>
      </c>
      <c r="G2766" t="s">
        <v>7</v>
      </c>
      <c r="H2766" s="33" t="s">
        <v>31</v>
      </c>
      <c r="I2766" t="s">
        <v>43</v>
      </c>
      <c r="J2766" s="33" t="s">
        <v>36</v>
      </c>
      <c r="K2766" t="s">
        <v>39</v>
      </c>
      <c r="L2766" s="33" t="s">
        <v>43</v>
      </c>
      <c r="M2766">
        <v>233</v>
      </c>
      <c r="N2766" s="33">
        <v>12</v>
      </c>
      <c r="O2766" s="49">
        <v>0.12</v>
      </c>
      <c r="P2766" s="56">
        <f t="shared" si="43"/>
        <v>335.52</v>
      </c>
      <c r="Q2766">
        <v>2460.48</v>
      </c>
      <c r="R2766" s="58">
        <v>35</v>
      </c>
      <c r="S2766" s="31">
        <v>2495.48</v>
      </c>
    </row>
    <row r="2767" spans="1:19" x14ac:dyDescent="0.35">
      <c r="A2767" s="52">
        <v>42247</v>
      </c>
      <c r="B2767" s="33" t="s">
        <v>5590</v>
      </c>
      <c r="C2767" t="s">
        <v>5591</v>
      </c>
      <c r="D2767" s="33" t="s">
        <v>24</v>
      </c>
      <c r="E2767" s="33" t="s">
        <v>73</v>
      </c>
      <c r="F2767" s="33" t="s">
        <v>28</v>
      </c>
      <c r="G2767" t="s">
        <v>13</v>
      </c>
      <c r="H2767" s="33" t="s">
        <v>31</v>
      </c>
      <c r="I2767" t="s">
        <v>47</v>
      </c>
      <c r="J2767" s="33" t="s">
        <v>36</v>
      </c>
      <c r="K2767" t="s">
        <v>39</v>
      </c>
      <c r="L2767" s="33" t="s">
        <v>43</v>
      </c>
      <c r="M2767">
        <v>442</v>
      </c>
      <c r="N2767" s="33">
        <v>12</v>
      </c>
      <c r="O2767" s="49">
        <v>0.16</v>
      </c>
      <c r="P2767" s="56">
        <f t="shared" si="43"/>
        <v>848.64</v>
      </c>
      <c r="Q2767">
        <v>4455.3599999999997</v>
      </c>
      <c r="R2767" s="58">
        <v>41</v>
      </c>
      <c r="S2767" s="31">
        <v>4496.3599999999997</v>
      </c>
    </row>
    <row r="2768" spans="1:19" x14ac:dyDescent="0.35">
      <c r="A2768" s="52">
        <v>42703</v>
      </c>
      <c r="B2768" s="33" t="s">
        <v>5592</v>
      </c>
      <c r="C2768" t="s">
        <v>5593</v>
      </c>
      <c r="D2768" s="33" t="s">
        <v>26</v>
      </c>
      <c r="E2768" s="33" t="s">
        <v>52</v>
      </c>
      <c r="F2768" s="33" t="s">
        <v>29</v>
      </c>
      <c r="G2768" t="s">
        <v>10</v>
      </c>
      <c r="H2768" s="33" t="s">
        <v>32</v>
      </c>
      <c r="I2768" t="s">
        <v>44</v>
      </c>
      <c r="J2768" s="33" t="s">
        <v>36</v>
      </c>
      <c r="K2768" t="s">
        <v>39</v>
      </c>
      <c r="L2768" s="33" t="s">
        <v>45</v>
      </c>
      <c r="M2768">
        <v>328</v>
      </c>
      <c r="N2768" s="33">
        <v>12</v>
      </c>
      <c r="O2768" s="49">
        <v>0.14000000000000001</v>
      </c>
      <c r="P2768" s="56">
        <f t="shared" si="43"/>
        <v>551.04000000000008</v>
      </c>
      <c r="Q2768">
        <v>3384.96</v>
      </c>
      <c r="R2768" s="58">
        <v>35</v>
      </c>
      <c r="S2768" s="31">
        <v>3419.96</v>
      </c>
    </row>
    <row r="2769" spans="1:19" x14ac:dyDescent="0.35">
      <c r="A2769" s="52">
        <v>43693</v>
      </c>
      <c r="B2769" s="33" t="s">
        <v>5594</v>
      </c>
      <c r="C2769" t="s">
        <v>5595</v>
      </c>
      <c r="D2769" s="33" t="s">
        <v>25</v>
      </c>
      <c r="E2769" s="33" t="s">
        <v>115</v>
      </c>
      <c r="F2769" s="33" t="s">
        <v>29</v>
      </c>
      <c r="G2769" t="s">
        <v>6</v>
      </c>
      <c r="H2769" s="33" t="s">
        <v>31</v>
      </c>
      <c r="I2769" t="s">
        <v>45</v>
      </c>
      <c r="J2769" s="33" t="s">
        <v>38</v>
      </c>
      <c r="K2769" t="s">
        <v>39</v>
      </c>
      <c r="L2769" s="33" t="s">
        <v>45</v>
      </c>
      <c r="M2769">
        <v>14</v>
      </c>
      <c r="N2769" s="33">
        <v>32</v>
      </c>
      <c r="O2769" s="49">
        <v>0.15</v>
      </c>
      <c r="P2769" s="56">
        <f t="shared" si="43"/>
        <v>67.2</v>
      </c>
      <c r="Q2769">
        <v>380.8</v>
      </c>
      <c r="R2769" s="58">
        <v>29</v>
      </c>
      <c r="S2769" s="31">
        <v>409.8</v>
      </c>
    </row>
    <row r="2770" spans="1:19" x14ac:dyDescent="0.35">
      <c r="A2770" s="52">
        <v>42258</v>
      </c>
      <c r="B2770" s="33" t="s">
        <v>5596</v>
      </c>
      <c r="C2770" t="s">
        <v>5597</v>
      </c>
      <c r="D2770" s="33" t="s">
        <v>24</v>
      </c>
      <c r="E2770" s="33" t="s">
        <v>115</v>
      </c>
      <c r="F2770" s="33" t="s">
        <v>27</v>
      </c>
      <c r="G2770" t="s">
        <v>11</v>
      </c>
      <c r="H2770" s="33" t="s">
        <v>30</v>
      </c>
      <c r="I2770" t="s">
        <v>43</v>
      </c>
      <c r="J2770" s="33" t="s">
        <v>35</v>
      </c>
      <c r="K2770" t="s">
        <v>39</v>
      </c>
      <c r="L2770" s="33" t="s">
        <v>45</v>
      </c>
      <c r="M2770">
        <v>855</v>
      </c>
      <c r="N2770" s="33">
        <v>4</v>
      </c>
      <c r="O2770" s="49">
        <v>0.09</v>
      </c>
      <c r="P2770" s="56">
        <f t="shared" si="43"/>
        <v>307.8</v>
      </c>
      <c r="Q2770">
        <v>3112.2000000000003</v>
      </c>
      <c r="R2770" s="58">
        <v>44</v>
      </c>
      <c r="S2770" s="31">
        <v>3156.2000000000003</v>
      </c>
    </row>
    <row r="2771" spans="1:19" x14ac:dyDescent="0.35">
      <c r="A2771" s="52">
        <v>42129</v>
      </c>
      <c r="B2771" s="33" t="s">
        <v>5598</v>
      </c>
      <c r="C2771" t="s">
        <v>5599</v>
      </c>
      <c r="D2771" s="33" t="s">
        <v>24</v>
      </c>
      <c r="E2771" s="33" t="s">
        <v>85</v>
      </c>
      <c r="F2771" s="33" t="s">
        <v>29</v>
      </c>
      <c r="G2771" t="s">
        <v>8</v>
      </c>
      <c r="H2771" s="33" t="s">
        <v>31</v>
      </c>
      <c r="I2771" t="s">
        <v>47</v>
      </c>
      <c r="J2771" s="33" t="s">
        <v>35</v>
      </c>
      <c r="K2771" t="s">
        <v>39</v>
      </c>
      <c r="L2771" s="33" t="s">
        <v>45</v>
      </c>
      <c r="M2771">
        <v>817</v>
      </c>
      <c r="N2771" s="33">
        <v>8</v>
      </c>
      <c r="O2771" s="49">
        <v>0.2</v>
      </c>
      <c r="P2771" s="56">
        <f t="shared" si="43"/>
        <v>1307.2</v>
      </c>
      <c r="Q2771">
        <v>5228.8</v>
      </c>
      <c r="R2771" s="58">
        <v>25</v>
      </c>
      <c r="S2771" s="31">
        <v>5253.8</v>
      </c>
    </row>
    <row r="2772" spans="1:19" x14ac:dyDescent="0.35">
      <c r="A2772" s="52">
        <v>43443</v>
      </c>
      <c r="B2772" s="33" t="s">
        <v>5600</v>
      </c>
      <c r="C2772" t="s">
        <v>5601</v>
      </c>
      <c r="D2772" s="33" t="s">
        <v>26</v>
      </c>
      <c r="E2772" s="33" t="s">
        <v>52</v>
      </c>
      <c r="F2772" s="33" t="s">
        <v>27</v>
      </c>
      <c r="G2772" t="s">
        <v>8</v>
      </c>
      <c r="H2772" s="33" t="s">
        <v>31</v>
      </c>
      <c r="I2772" t="s">
        <v>43</v>
      </c>
      <c r="J2772" s="33" t="s">
        <v>35</v>
      </c>
      <c r="K2772" t="s">
        <v>40</v>
      </c>
      <c r="L2772" s="33" t="s">
        <v>46</v>
      </c>
      <c r="M2772">
        <v>973</v>
      </c>
      <c r="N2772" s="33">
        <v>10</v>
      </c>
      <c r="O2772" s="49">
        <v>0.2</v>
      </c>
      <c r="P2772" s="56">
        <f t="shared" si="43"/>
        <v>1946</v>
      </c>
      <c r="Q2772">
        <v>7784</v>
      </c>
      <c r="R2772" s="58">
        <v>34</v>
      </c>
      <c r="S2772" s="31">
        <v>7818</v>
      </c>
    </row>
    <row r="2773" spans="1:19" x14ac:dyDescent="0.35">
      <c r="A2773" s="52">
        <v>43764</v>
      </c>
      <c r="B2773" s="33" t="s">
        <v>5602</v>
      </c>
      <c r="C2773" t="s">
        <v>5603</v>
      </c>
      <c r="D2773" s="33" t="s">
        <v>26</v>
      </c>
      <c r="E2773" s="33" t="s">
        <v>78</v>
      </c>
      <c r="F2773" s="33" t="s">
        <v>27</v>
      </c>
      <c r="G2773" t="s">
        <v>9</v>
      </c>
      <c r="H2773" s="33" t="s">
        <v>33</v>
      </c>
      <c r="I2773" t="s">
        <v>44</v>
      </c>
      <c r="J2773" s="33" t="s">
        <v>34</v>
      </c>
      <c r="K2773" t="s">
        <v>39</v>
      </c>
      <c r="L2773" s="33" t="s">
        <v>44</v>
      </c>
      <c r="M2773">
        <v>286</v>
      </c>
      <c r="N2773" s="33">
        <v>6</v>
      </c>
      <c r="O2773" s="49">
        <v>0.2</v>
      </c>
      <c r="P2773" s="56">
        <f t="shared" si="43"/>
        <v>343.20000000000005</v>
      </c>
      <c r="Q2773">
        <v>1372.8000000000002</v>
      </c>
      <c r="R2773" s="58">
        <v>33</v>
      </c>
      <c r="S2773" s="31">
        <v>1405.8000000000002</v>
      </c>
    </row>
    <row r="2774" spans="1:19" x14ac:dyDescent="0.35">
      <c r="A2774" s="52">
        <v>42722</v>
      </c>
      <c r="B2774" s="33" t="s">
        <v>5604</v>
      </c>
      <c r="C2774" t="s">
        <v>5605</v>
      </c>
      <c r="D2774" s="33" t="s">
        <v>25</v>
      </c>
      <c r="E2774" s="33" t="s">
        <v>85</v>
      </c>
      <c r="F2774" s="33" t="s">
        <v>29</v>
      </c>
      <c r="G2774" t="s">
        <v>8</v>
      </c>
      <c r="H2774" s="33" t="s">
        <v>30</v>
      </c>
      <c r="I2774" t="s">
        <v>45</v>
      </c>
      <c r="J2774" s="33" t="s">
        <v>37</v>
      </c>
      <c r="K2774" t="s">
        <v>41</v>
      </c>
      <c r="L2774" s="33" t="s">
        <v>45</v>
      </c>
      <c r="M2774">
        <v>90</v>
      </c>
      <c r="N2774" s="33">
        <v>20</v>
      </c>
      <c r="O2774" s="49">
        <v>0.18</v>
      </c>
      <c r="P2774" s="56">
        <f t="shared" si="43"/>
        <v>323.99999999999994</v>
      </c>
      <c r="Q2774">
        <v>1476.0000000000002</v>
      </c>
      <c r="R2774" s="58">
        <v>34</v>
      </c>
      <c r="S2774" s="31">
        <v>1510.0000000000002</v>
      </c>
    </row>
    <row r="2775" spans="1:19" x14ac:dyDescent="0.35">
      <c r="A2775" s="52">
        <v>42923</v>
      </c>
      <c r="B2775" s="33" t="s">
        <v>5606</v>
      </c>
      <c r="C2775" t="s">
        <v>5607</v>
      </c>
      <c r="D2775" s="33" t="s">
        <v>26</v>
      </c>
      <c r="E2775" s="33" t="s">
        <v>52</v>
      </c>
      <c r="F2775" s="33" t="s">
        <v>28</v>
      </c>
      <c r="G2775" t="s">
        <v>10</v>
      </c>
      <c r="H2775" s="33" t="s">
        <v>30</v>
      </c>
      <c r="I2775" t="s">
        <v>47</v>
      </c>
      <c r="J2775" s="33" t="s">
        <v>35</v>
      </c>
      <c r="K2775" t="s">
        <v>42</v>
      </c>
      <c r="L2775" s="33" t="s">
        <v>46</v>
      </c>
      <c r="M2775">
        <v>1096</v>
      </c>
      <c r="N2775" s="33">
        <v>10</v>
      </c>
      <c r="O2775" s="49">
        <v>0.1</v>
      </c>
      <c r="P2775" s="56">
        <f t="shared" si="43"/>
        <v>1096</v>
      </c>
      <c r="Q2775">
        <v>9864</v>
      </c>
      <c r="R2775" s="58">
        <v>36</v>
      </c>
      <c r="S2775" s="31">
        <v>9900</v>
      </c>
    </row>
    <row r="2776" spans="1:19" x14ac:dyDescent="0.35">
      <c r="A2776" s="52">
        <v>42720</v>
      </c>
      <c r="B2776" s="33" t="s">
        <v>5608</v>
      </c>
      <c r="C2776" t="s">
        <v>5609</v>
      </c>
      <c r="D2776" s="33" t="s">
        <v>24</v>
      </c>
      <c r="E2776" s="33" t="s">
        <v>63</v>
      </c>
      <c r="F2776" s="33" t="s">
        <v>27</v>
      </c>
      <c r="G2776" t="s">
        <v>9</v>
      </c>
      <c r="H2776" s="33" t="s">
        <v>30</v>
      </c>
      <c r="I2776" t="s">
        <v>46</v>
      </c>
      <c r="J2776" s="33" t="s">
        <v>35</v>
      </c>
      <c r="K2776" t="s">
        <v>39</v>
      </c>
      <c r="L2776" s="33" t="s">
        <v>46</v>
      </c>
      <c r="M2776">
        <v>889</v>
      </c>
      <c r="N2776" s="33">
        <v>8</v>
      </c>
      <c r="O2776" s="49">
        <v>0.17</v>
      </c>
      <c r="P2776" s="56">
        <f t="shared" si="43"/>
        <v>1209.0400000000002</v>
      </c>
      <c r="Q2776">
        <v>5902.96</v>
      </c>
      <c r="R2776" s="58">
        <v>21</v>
      </c>
      <c r="S2776" s="31">
        <v>5923.96</v>
      </c>
    </row>
    <row r="2777" spans="1:19" x14ac:dyDescent="0.35">
      <c r="A2777" s="52">
        <v>44253</v>
      </c>
      <c r="B2777" s="33" t="s">
        <v>5610</v>
      </c>
      <c r="C2777" t="s">
        <v>5611</v>
      </c>
      <c r="D2777" s="33" t="s">
        <v>26</v>
      </c>
      <c r="E2777" s="33" t="s">
        <v>58</v>
      </c>
      <c r="F2777" s="33" t="s">
        <v>28</v>
      </c>
      <c r="G2777" t="s">
        <v>7</v>
      </c>
      <c r="H2777" s="33" t="s">
        <v>31</v>
      </c>
      <c r="I2777" t="s">
        <v>47</v>
      </c>
      <c r="J2777" s="33" t="s">
        <v>36</v>
      </c>
      <c r="K2777" t="s">
        <v>41</v>
      </c>
      <c r="L2777" s="33" t="s">
        <v>45</v>
      </c>
      <c r="M2777">
        <v>258</v>
      </c>
      <c r="N2777" s="33">
        <v>6</v>
      </c>
      <c r="O2777" s="49">
        <v>0.1</v>
      </c>
      <c r="P2777" s="56">
        <f t="shared" si="43"/>
        <v>154.80000000000001</v>
      </c>
      <c r="Q2777">
        <v>1393.2</v>
      </c>
      <c r="R2777" s="58">
        <v>33</v>
      </c>
      <c r="S2777" s="31">
        <v>1426.2</v>
      </c>
    </row>
    <row r="2778" spans="1:19" x14ac:dyDescent="0.35">
      <c r="A2778" s="52">
        <v>42617</v>
      </c>
      <c r="B2778" s="33" t="s">
        <v>5612</v>
      </c>
      <c r="C2778" t="s">
        <v>5613</v>
      </c>
      <c r="D2778" s="33" t="s">
        <v>24</v>
      </c>
      <c r="E2778" s="33" t="s">
        <v>52</v>
      </c>
      <c r="F2778" s="33" t="s">
        <v>27</v>
      </c>
      <c r="G2778" t="s">
        <v>6</v>
      </c>
      <c r="H2778" s="33" t="s">
        <v>30</v>
      </c>
      <c r="I2778" t="s">
        <v>44</v>
      </c>
      <c r="J2778" s="33" t="s">
        <v>35</v>
      </c>
      <c r="K2778" t="s">
        <v>42</v>
      </c>
      <c r="L2778" s="33" t="s">
        <v>45</v>
      </c>
      <c r="M2778">
        <v>809</v>
      </c>
      <c r="N2778" s="33">
        <v>4</v>
      </c>
      <c r="O2778" s="49">
        <v>0.14000000000000001</v>
      </c>
      <c r="P2778" s="56">
        <f t="shared" si="43"/>
        <v>453.04</v>
      </c>
      <c r="Q2778">
        <v>2782.96</v>
      </c>
      <c r="R2778" s="58">
        <v>37</v>
      </c>
      <c r="S2778" s="31">
        <v>2819.96</v>
      </c>
    </row>
    <row r="2779" spans="1:19" x14ac:dyDescent="0.35">
      <c r="A2779" s="52">
        <v>44447</v>
      </c>
      <c r="B2779" s="33" t="s">
        <v>5614</v>
      </c>
      <c r="C2779" t="s">
        <v>5615</v>
      </c>
      <c r="D2779" s="33" t="s">
        <v>26</v>
      </c>
      <c r="E2779" s="33" t="s">
        <v>58</v>
      </c>
      <c r="F2779" s="33" t="s">
        <v>28</v>
      </c>
      <c r="G2779" t="s">
        <v>12</v>
      </c>
      <c r="H2779" s="33" t="s">
        <v>33</v>
      </c>
      <c r="I2779" t="s">
        <v>43</v>
      </c>
      <c r="J2779" s="33" t="s">
        <v>38</v>
      </c>
      <c r="K2779" t="s">
        <v>41</v>
      </c>
      <c r="L2779" s="33" t="s">
        <v>43</v>
      </c>
      <c r="M2779">
        <v>11</v>
      </c>
      <c r="N2779" s="33">
        <v>32</v>
      </c>
      <c r="O2779" s="49">
        <v>0.16</v>
      </c>
      <c r="P2779" s="56">
        <f t="shared" si="43"/>
        <v>56.32</v>
      </c>
      <c r="Q2779">
        <v>295.68</v>
      </c>
      <c r="R2779" s="58">
        <v>38</v>
      </c>
      <c r="S2779" s="31">
        <v>333.68</v>
      </c>
    </row>
    <row r="2780" spans="1:19" x14ac:dyDescent="0.35">
      <c r="A2780" s="52">
        <v>44452</v>
      </c>
      <c r="B2780" s="33" t="s">
        <v>5616</v>
      </c>
      <c r="C2780" t="s">
        <v>5617</v>
      </c>
      <c r="D2780" s="33" t="s">
        <v>26</v>
      </c>
      <c r="E2780" s="33" t="s">
        <v>58</v>
      </c>
      <c r="F2780" s="33" t="s">
        <v>28</v>
      </c>
      <c r="G2780" t="s">
        <v>10</v>
      </c>
      <c r="H2780" s="33" t="s">
        <v>33</v>
      </c>
      <c r="I2780" t="s">
        <v>47</v>
      </c>
      <c r="J2780" s="33" t="s">
        <v>38</v>
      </c>
      <c r="K2780" t="s">
        <v>41</v>
      </c>
      <c r="L2780" s="33" t="s">
        <v>45</v>
      </c>
      <c r="M2780">
        <v>18</v>
      </c>
      <c r="N2780" s="33">
        <v>16</v>
      </c>
      <c r="O2780" s="49">
        <v>0.19</v>
      </c>
      <c r="P2780" s="56">
        <f t="shared" si="43"/>
        <v>54.72</v>
      </c>
      <c r="Q2780">
        <v>233.28000000000003</v>
      </c>
      <c r="R2780" s="58">
        <v>27</v>
      </c>
      <c r="S2780" s="31">
        <v>260.28000000000003</v>
      </c>
    </row>
    <row r="2781" spans="1:19" x14ac:dyDescent="0.35">
      <c r="A2781" s="52">
        <v>42886</v>
      </c>
      <c r="B2781" s="33" t="s">
        <v>5618</v>
      </c>
      <c r="C2781" t="s">
        <v>5619</v>
      </c>
      <c r="D2781" s="33" t="s">
        <v>24</v>
      </c>
      <c r="E2781" s="33" t="s">
        <v>52</v>
      </c>
      <c r="F2781" s="33" t="s">
        <v>28</v>
      </c>
      <c r="G2781" t="s">
        <v>8</v>
      </c>
      <c r="H2781" s="33" t="s">
        <v>31</v>
      </c>
      <c r="I2781" t="s">
        <v>46</v>
      </c>
      <c r="J2781" s="33" t="s">
        <v>35</v>
      </c>
      <c r="K2781" t="s">
        <v>39</v>
      </c>
      <c r="L2781" s="33" t="s">
        <v>45</v>
      </c>
      <c r="M2781">
        <v>735</v>
      </c>
      <c r="N2781" s="33">
        <v>10</v>
      </c>
      <c r="O2781" s="49">
        <v>0.18</v>
      </c>
      <c r="P2781" s="56">
        <f t="shared" si="43"/>
        <v>1322.9999999999998</v>
      </c>
      <c r="Q2781">
        <v>6027.0000000000009</v>
      </c>
      <c r="R2781" s="58">
        <v>27</v>
      </c>
      <c r="S2781" s="31">
        <v>6054.0000000000009</v>
      </c>
    </row>
    <row r="2782" spans="1:19" x14ac:dyDescent="0.35">
      <c r="A2782" s="52">
        <v>43592</v>
      </c>
      <c r="B2782" s="33" t="s">
        <v>5620</v>
      </c>
      <c r="C2782" t="s">
        <v>5621</v>
      </c>
      <c r="D2782" s="33" t="s">
        <v>24</v>
      </c>
      <c r="E2782" s="33" t="s">
        <v>115</v>
      </c>
      <c r="F2782" s="33" t="s">
        <v>28</v>
      </c>
      <c r="G2782" t="s">
        <v>12</v>
      </c>
      <c r="H2782" s="33" t="s">
        <v>32</v>
      </c>
      <c r="I2782" t="s">
        <v>45</v>
      </c>
      <c r="J2782" s="33" t="s">
        <v>36</v>
      </c>
      <c r="K2782" t="s">
        <v>39</v>
      </c>
      <c r="L2782" s="33" t="s">
        <v>45</v>
      </c>
      <c r="M2782">
        <v>208</v>
      </c>
      <c r="N2782" s="33">
        <v>12</v>
      </c>
      <c r="O2782" s="49">
        <v>0.12</v>
      </c>
      <c r="P2782" s="56">
        <f t="shared" si="43"/>
        <v>299.52</v>
      </c>
      <c r="Q2782">
        <v>2196.48</v>
      </c>
      <c r="R2782" s="58">
        <v>44</v>
      </c>
      <c r="S2782" s="31">
        <v>2240.48</v>
      </c>
    </row>
    <row r="2783" spans="1:19" x14ac:dyDescent="0.35">
      <c r="A2783" s="52">
        <v>42178</v>
      </c>
      <c r="B2783" s="33" t="s">
        <v>5622</v>
      </c>
      <c r="C2783" t="s">
        <v>5623</v>
      </c>
      <c r="D2783" s="33" t="s">
        <v>24</v>
      </c>
      <c r="E2783" s="33" t="s">
        <v>58</v>
      </c>
      <c r="F2783" s="33" t="s">
        <v>29</v>
      </c>
      <c r="G2783" t="s">
        <v>7</v>
      </c>
      <c r="H2783" s="33" t="s">
        <v>30</v>
      </c>
      <c r="I2783" t="s">
        <v>45</v>
      </c>
      <c r="J2783" s="33" t="s">
        <v>37</v>
      </c>
      <c r="K2783" t="s">
        <v>42</v>
      </c>
      <c r="L2783" s="33" t="s">
        <v>43</v>
      </c>
      <c r="M2783">
        <v>58</v>
      </c>
      <c r="N2783" s="33">
        <v>10</v>
      </c>
      <c r="O2783" s="49">
        <v>0.19</v>
      </c>
      <c r="P2783" s="56">
        <f t="shared" si="43"/>
        <v>110.19999999999999</v>
      </c>
      <c r="Q2783">
        <v>469.80000000000007</v>
      </c>
      <c r="R2783" s="58">
        <v>27</v>
      </c>
      <c r="S2783" s="31">
        <v>496.80000000000007</v>
      </c>
    </row>
    <row r="2784" spans="1:19" x14ac:dyDescent="0.35">
      <c r="A2784" s="52">
        <v>42245</v>
      </c>
      <c r="B2784" s="33" t="s">
        <v>5624</v>
      </c>
      <c r="C2784" t="s">
        <v>5625</v>
      </c>
      <c r="D2784" s="33" t="s">
        <v>26</v>
      </c>
      <c r="E2784" s="33" t="s">
        <v>55</v>
      </c>
      <c r="F2784" s="33" t="s">
        <v>29</v>
      </c>
      <c r="G2784" t="s">
        <v>11</v>
      </c>
      <c r="H2784" s="33" t="s">
        <v>31</v>
      </c>
      <c r="I2784" t="s">
        <v>44</v>
      </c>
      <c r="J2784" s="33" t="s">
        <v>35</v>
      </c>
      <c r="K2784" t="s">
        <v>41</v>
      </c>
      <c r="L2784" s="33" t="s">
        <v>44</v>
      </c>
      <c r="M2784">
        <v>923</v>
      </c>
      <c r="N2784" s="33">
        <v>4</v>
      </c>
      <c r="O2784" s="49">
        <v>0.16</v>
      </c>
      <c r="P2784" s="56">
        <f t="shared" si="43"/>
        <v>590.72</v>
      </c>
      <c r="Q2784">
        <v>3101.2799999999997</v>
      </c>
      <c r="R2784" s="58">
        <v>22</v>
      </c>
      <c r="S2784" s="31">
        <v>3123.2799999999997</v>
      </c>
    </row>
    <row r="2785" spans="1:19" x14ac:dyDescent="0.35">
      <c r="A2785" s="52">
        <v>42338</v>
      </c>
      <c r="B2785" s="33" t="s">
        <v>5626</v>
      </c>
      <c r="C2785" t="s">
        <v>5627</v>
      </c>
      <c r="D2785" s="33" t="s">
        <v>26</v>
      </c>
      <c r="E2785" s="33" t="s">
        <v>115</v>
      </c>
      <c r="F2785" s="33" t="s">
        <v>28</v>
      </c>
      <c r="G2785" t="s">
        <v>13</v>
      </c>
      <c r="H2785" s="33" t="s">
        <v>32</v>
      </c>
      <c r="I2785" t="s">
        <v>48</v>
      </c>
      <c r="J2785" s="33" t="s">
        <v>35</v>
      </c>
      <c r="K2785" t="s">
        <v>42</v>
      </c>
      <c r="L2785" s="33" t="s">
        <v>43</v>
      </c>
      <c r="M2785">
        <v>812</v>
      </c>
      <c r="N2785" s="33">
        <v>8</v>
      </c>
      <c r="O2785" s="49">
        <v>0.19</v>
      </c>
      <c r="P2785" s="56">
        <f t="shared" si="43"/>
        <v>1234.24</v>
      </c>
      <c r="Q2785">
        <v>5261.76</v>
      </c>
      <c r="R2785" s="58">
        <v>48</v>
      </c>
      <c r="S2785" s="31">
        <v>5309.76</v>
      </c>
    </row>
    <row r="2786" spans="1:19" x14ac:dyDescent="0.35">
      <c r="A2786" s="52">
        <v>44374</v>
      </c>
      <c r="B2786" s="33" t="s">
        <v>5628</v>
      </c>
      <c r="C2786" t="s">
        <v>5629</v>
      </c>
      <c r="D2786" s="33" t="s">
        <v>24</v>
      </c>
      <c r="E2786" s="33" t="s">
        <v>115</v>
      </c>
      <c r="F2786" s="33" t="s">
        <v>27</v>
      </c>
      <c r="G2786" t="s">
        <v>8</v>
      </c>
      <c r="H2786" s="33" t="s">
        <v>33</v>
      </c>
      <c r="I2786" t="s">
        <v>46</v>
      </c>
      <c r="J2786" s="33" t="s">
        <v>36</v>
      </c>
      <c r="K2786" t="s">
        <v>41</v>
      </c>
      <c r="L2786" s="33" t="s">
        <v>43</v>
      </c>
      <c r="M2786">
        <v>254</v>
      </c>
      <c r="N2786" s="33">
        <v>6</v>
      </c>
      <c r="O2786" s="49">
        <v>0.08</v>
      </c>
      <c r="P2786" s="56">
        <f t="shared" si="43"/>
        <v>121.92</v>
      </c>
      <c r="Q2786">
        <v>1402.0800000000002</v>
      </c>
      <c r="R2786" s="58">
        <v>48</v>
      </c>
      <c r="S2786" s="31">
        <v>1450.0800000000002</v>
      </c>
    </row>
    <row r="2787" spans="1:19" x14ac:dyDescent="0.35">
      <c r="A2787" s="52">
        <v>42848</v>
      </c>
      <c r="B2787" s="33" t="s">
        <v>5630</v>
      </c>
      <c r="C2787" t="s">
        <v>5631</v>
      </c>
      <c r="D2787" s="33" t="s">
        <v>26</v>
      </c>
      <c r="E2787" s="33" t="s">
        <v>52</v>
      </c>
      <c r="F2787" s="33" t="s">
        <v>29</v>
      </c>
      <c r="G2787" t="s">
        <v>8</v>
      </c>
      <c r="H2787" s="33" t="s">
        <v>33</v>
      </c>
      <c r="I2787" t="s">
        <v>47</v>
      </c>
      <c r="J2787" s="33" t="s">
        <v>35</v>
      </c>
      <c r="K2787" t="s">
        <v>42</v>
      </c>
      <c r="L2787" s="33" t="s">
        <v>46</v>
      </c>
      <c r="M2787">
        <v>728</v>
      </c>
      <c r="N2787" s="33">
        <v>6</v>
      </c>
      <c r="O2787" s="49">
        <v>0.11</v>
      </c>
      <c r="P2787" s="56">
        <f t="shared" si="43"/>
        <v>480.48</v>
      </c>
      <c r="Q2787">
        <v>3887.52</v>
      </c>
      <c r="R2787" s="58">
        <v>36</v>
      </c>
      <c r="S2787" s="31">
        <v>3923.52</v>
      </c>
    </row>
    <row r="2788" spans="1:19" x14ac:dyDescent="0.35">
      <c r="A2788" s="52">
        <v>44363</v>
      </c>
      <c r="B2788" s="33" t="s">
        <v>5632</v>
      </c>
      <c r="C2788" t="s">
        <v>5633</v>
      </c>
      <c r="D2788" s="33" t="s">
        <v>26</v>
      </c>
      <c r="E2788" s="33" t="s">
        <v>106</v>
      </c>
      <c r="F2788" s="33" t="s">
        <v>28</v>
      </c>
      <c r="G2788" t="s">
        <v>7</v>
      </c>
      <c r="H2788" s="33" t="s">
        <v>30</v>
      </c>
      <c r="I2788" t="s">
        <v>47</v>
      </c>
      <c r="J2788" s="33" t="s">
        <v>35</v>
      </c>
      <c r="K2788" t="s">
        <v>39</v>
      </c>
      <c r="L2788" s="33" t="s">
        <v>45</v>
      </c>
      <c r="M2788">
        <v>723</v>
      </c>
      <c r="N2788" s="33">
        <v>8</v>
      </c>
      <c r="O2788" s="49">
        <v>0.14000000000000001</v>
      </c>
      <c r="P2788" s="56">
        <f t="shared" si="43"/>
        <v>809.7600000000001</v>
      </c>
      <c r="Q2788">
        <v>4974.24</v>
      </c>
      <c r="R2788" s="58">
        <v>40</v>
      </c>
      <c r="S2788" s="31">
        <v>5014.24</v>
      </c>
    </row>
    <row r="2789" spans="1:19" x14ac:dyDescent="0.35">
      <c r="A2789" s="52">
        <v>43636</v>
      </c>
      <c r="B2789" s="33" t="s">
        <v>5634</v>
      </c>
      <c r="C2789" t="s">
        <v>5635</v>
      </c>
      <c r="D2789" s="33" t="s">
        <v>24</v>
      </c>
      <c r="E2789" s="33" t="s">
        <v>58</v>
      </c>
      <c r="F2789" s="33" t="s">
        <v>29</v>
      </c>
      <c r="G2789" t="s">
        <v>6</v>
      </c>
      <c r="H2789" s="33" t="s">
        <v>32</v>
      </c>
      <c r="I2789" t="s">
        <v>45</v>
      </c>
      <c r="J2789" s="33" t="s">
        <v>38</v>
      </c>
      <c r="K2789" t="s">
        <v>41</v>
      </c>
      <c r="L2789" s="33" t="s">
        <v>43</v>
      </c>
      <c r="M2789">
        <v>11</v>
      </c>
      <c r="N2789" s="33">
        <v>16</v>
      </c>
      <c r="O2789" s="49">
        <v>0.19</v>
      </c>
      <c r="P2789" s="56">
        <f t="shared" si="43"/>
        <v>33.44</v>
      </c>
      <c r="Q2789">
        <v>142.56</v>
      </c>
      <c r="R2789" s="58">
        <v>39</v>
      </c>
      <c r="S2789" s="31">
        <v>181.56</v>
      </c>
    </row>
    <row r="2790" spans="1:19" x14ac:dyDescent="0.35">
      <c r="A2790" s="52">
        <v>44133</v>
      </c>
      <c r="B2790" s="33" t="s">
        <v>5636</v>
      </c>
      <c r="C2790" t="s">
        <v>5637</v>
      </c>
      <c r="D2790" s="33" t="s">
        <v>24</v>
      </c>
      <c r="E2790" s="33" t="s">
        <v>55</v>
      </c>
      <c r="F2790" s="33" t="s">
        <v>27</v>
      </c>
      <c r="G2790" t="s">
        <v>8</v>
      </c>
      <c r="H2790" s="33" t="s">
        <v>32</v>
      </c>
      <c r="I2790" t="s">
        <v>43</v>
      </c>
      <c r="J2790" s="33" t="s">
        <v>38</v>
      </c>
      <c r="K2790" t="s">
        <v>41</v>
      </c>
      <c r="L2790" s="33" t="s">
        <v>45</v>
      </c>
      <c r="M2790">
        <v>12</v>
      </c>
      <c r="N2790" s="33">
        <v>24</v>
      </c>
      <c r="O2790" s="49">
        <v>0.14000000000000001</v>
      </c>
      <c r="P2790" s="56">
        <f t="shared" si="43"/>
        <v>40.320000000000007</v>
      </c>
      <c r="Q2790">
        <v>247.68</v>
      </c>
      <c r="R2790" s="58">
        <v>39</v>
      </c>
      <c r="S2790" s="31">
        <v>286.68</v>
      </c>
    </row>
    <row r="2791" spans="1:19" x14ac:dyDescent="0.35">
      <c r="A2791" s="52">
        <v>42814</v>
      </c>
      <c r="B2791" s="33" t="s">
        <v>5638</v>
      </c>
      <c r="C2791" t="s">
        <v>5639</v>
      </c>
      <c r="D2791" s="33" t="s">
        <v>25</v>
      </c>
      <c r="E2791" s="33" t="s">
        <v>78</v>
      </c>
      <c r="F2791" s="33" t="s">
        <v>27</v>
      </c>
      <c r="G2791" t="s">
        <v>10</v>
      </c>
      <c r="H2791" s="33" t="s">
        <v>30</v>
      </c>
      <c r="I2791" t="s">
        <v>43</v>
      </c>
      <c r="J2791" s="33" t="s">
        <v>35</v>
      </c>
      <c r="K2791" t="s">
        <v>40</v>
      </c>
      <c r="L2791" s="33" t="s">
        <v>43</v>
      </c>
      <c r="M2791">
        <v>1160</v>
      </c>
      <c r="N2791" s="33">
        <v>4</v>
      </c>
      <c r="O2791" s="49">
        <v>0.11</v>
      </c>
      <c r="P2791" s="56">
        <f t="shared" si="43"/>
        <v>510.4</v>
      </c>
      <c r="Q2791">
        <v>4129.6000000000004</v>
      </c>
      <c r="R2791" s="58">
        <v>44</v>
      </c>
      <c r="S2791" s="31">
        <v>4173.6000000000004</v>
      </c>
    </row>
    <row r="2792" spans="1:19" x14ac:dyDescent="0.35">
      <c r="A2792" s="52">
        <v>43566</v>
      </c>
      <c r="B2792" s="33" t="s">
        <v>5640</v>
      </c>
      <c r="C2792" t="s">
        <v>5641</v>
      </c>
      <c r="D2792" s="33" t="s">
        <v>24</v>
      </c>
      <c r="E2792" s="33" t="s">
        <v>115</v>
      </c>
      <c r="F2792" s="33" t="s">
        <v>28</v>
      </c>
      <c r="G2792" t="s">
        <v>8</v>
      </c>
      <c r="H2792" s="33" t="s">
        <v>31</v>
      </c>
      <c r="I2792" t="s">
        <v>43</v>
      </c>
      <c r="J2792" s="33" t="s">
        <v>34</v>
      </c>
      <c r="K2792" t="s">
        <v>41</v>
      </c>
      <c r="L2792" s="33" t="s">
        <v>46</v>
      </c>
      <c r="M2792">
        <v>284</v>
      </c>
      <c r="N2792" s="33">
        <v>4</v>
      </c>
      <c r="O2792" s="49">
        <v>0.15</v>
      </c>
      <c r="P2792" s="56">
        <f t="shared" si="43"/>
        <v>170.4</v>
      </c>
      <c r="Q2792">
        <v>965.6</v>
      </c>
      <c r="R2792" s="58">
        <v>45</v>
      </c>
      <c r="S2792" s="31">
        <v>1010.6</v>
      </c>
    </row>
    <row r="2793" spans="1:19" x14ac:dyDescent="0.35">
      <c r="A2793" s="52">
        <v>43718</v>
      </c>
      <c r="B2793" s="33" t="s">
        <v>5642</v>
      </c>
      <c r="C2793" t="s">
        <v>5643</v>
      </c>
      <c r="D2793" s="33" t="s">
        <v>26</v>
      </c>
      <c r="E2793" s="33" t="s">
        <v>78</v>
      </c>
      <c r="F2793" s="33" t="s">
        <v>28</v>
      </c>
      <c r="G2793" t="s">
        <v>11</v>
      </c>
      <c r="H2793" s="33" t="s">
        <v>32</v>
      </c>
      <c r="I2793" t="s">
        <v>46</v>
      </c>
      <c r="J2793" s="33" t="s">
        <v>34</v>
      </c>
      <c r="K2793" t="s">
        <v>41</v>
      </c>
      <c r="L2793" s="33" t="s">
        <v>44</v>
      </c>
      <c r="M2793">
        <v>258</v>
      </c>
      <c r="N2793" s="33">
        <v>6</v>
      </c>
      <c r="O2793" s="49">
        <v>0.17</v>
      </c>
      <c r="P2793" s="56">
        <f t="shared" si="43"/>
        <v>263.16000000000003</v>
      </c>
      <c r="Q2793">
        <v>1284.8399999999999</v>
      </c>
      <c r="R2793" s="58">
        <v>37</v>
      </c>
      <c r="S2793" s="31">
        <v>1321.84</v>
      </c>
    </row>
    <row r="2794" spans="1:19" x14ac:dyDescent="0.35">
      <c r="A2794" s="52">
        <v>43776</v>
      </c>
      <c r="B2794" s="33" t="s">
        <v>5644</v>
      </c>
      <c r="C2794" t="s">
        <v>5645</v>
      </c>
      <c r="D2794" s="33" t="s">
        <v>25</v>
      </c>
      <c r="E2794" s="33" t="s">
        <v>106</v>
      </c>
      <c r="F2794" s="33" t="s">
        <v>29</v>
      </c>
      <c r="G2794" t="s">
        <v>8</v>
      </c>
      <c r="H2794" s="33" t="s">
        <v>31</v>
      </c>
      <c r="I2794" t="s">
        <v>47</v>
      </c>
      <c r="J2794" s="33" t="s">
        <v>35</v>
      </c>
      <c r="K2794" t="s">
        <v>40</v>
      </c>
      <c r="L2794" s="33" t="s">
        <v>45</v>
      </c>
      <c r="M2794">
        <v>1164</v>
      </c>
      <c r="N2794" s="33">
        <v>4</v>
      </c>
      <c r="O2794" s="49">
        <v>0.1</v>
      </c>
      <c r="P2794" s="56">
        <f t="shared" si="43"/>
        <v>465.6</v>
      </c>
      <c r="Q2794">
        <v>4190.4000000000005</v>
      </c>
      <c r="R2794" s="58">
        <v>24</v>
      </c>
      <c r="S2794" s="31">
        <v>4214.4000000000005</v>
      </c>
    </row>
    <row r="2795" spans="1:19" x14ac:dyDescent="0.35">
      <c r="A2795" s="52">
        <v>43201</v>
      </c>
      <c r="B2795" s="33" t="s">
        <v>5646</v>
      </c>
      <c r="C2795" t="s">
        <v>5647</v>
      </c>
      <c r="D2795" s="33" t="s">
        <v>24</v>
      </c>
      <c r="E2795" s="33" t="s">
        <v>63</v>
      </c>
      <c r="F2795" s="33" t="s">
        <v>27</v>
      </c>
      <c r="G2795" t="s">
        <v>11</v>
      </c>
      <c r="H2795" s="33" t="s">
        <v>30</v>
      </c>
      <c r="I2795" t="s">
        <v>46</v>
      </c>
      <c r="J2795" s="33" t="s">
        <v>38</v>
      </c>
      <c r="K2795" t="s">
        <v>40</v>
      </c>
      <c r="L2795" s="33" t="s">
        <v>45</v>
      </c>
      <c r="M2795">
        <v>14</v>
      </c>
      <c r="N2795" s="33">
        <v>16</v>
      </c>
      <c r="O2795" s="49">
        <v>0.11</v>
      </c>
      <c r="P2795" s="56">
        <f t="shared" si="43"/>
        <v>24.64</v>
      </c>
      <c r="Q2795">
        <v>199.36</v>
      </c>
      <c r="R2795" s="58">
        <v>44</v>
      </c>
      <c r="S2795" s="31">
        <v>243.36</v>
      </c>
    </row>
    <row r="2796" spans="1:19" x14ac:dyDescent="0.35">
      <c r="A2796" s="52">
        <v>44236</v>
      </c>
      <c r="B2796" s="33" t="s">
        <v>5648</v>
      </c>
      <c r="C2796" t="s">
        <v>5649</v>
      </c>
      <c r="D2796" s="33" t="s">
        <v>24</v>
      </c>
      <c r="E2796" s="33" t="s">
        <v>63</v>
      </c>
      <c r="F2796" s="33" t="s">
        <v>29</v>
      </c>
      <c r="G2796" t="s">
        <v>12</v>
      </c>
      <c r="H2796" s="33" t="s">
        <v>33</v>
      </c>
      <c r="I2796" t="s">
        <v>45</v>
      </c>
      <c r="J2796" s="33" t="s">
        <v>35</v>
      </c>
      <c r="K2796" t="s">
        <v>41</v>
      </c>
      <c r="L2796" s="33" t="s">
        <v>44</v>
      </c>
      <c r="M2796">
        <v>1007</v>
      </c>
      <c r="N2796" s="33">
        <v>10</v>
      </c>
      <c r="O2796" s="49">
        <v>0.14000000000000001</v>
      </c>
      <c r="P2796" s="56">
        <f t="shared" si="43"/>
        <v>1409.8000000000002</v>
      </c>
      <c r="Q2796">
        <v>8660.1999999999989</v>
      </c>
      <c r="R2796" s="58">
        <v>34</v>
      </c>
      <c r="S2796" s="31">
        <v>8694.1999999999989</v>
      </c>
    </row>
    <row r="2797" spans="1:19" x14ac:dyDescent="0.35">
      <c r="A2797" s="52">
        <v>44223</v>
      </c>
      <c r="B2797" s="33" t="s">
        <v>5650</v>
      </c>
      <c r="C2797" t="s">
        <v>5651</v>
      </c>
      <c r="D2797" s="33" t="s">
        <v>26</v>
      </c>
      <c r="E2797" s="33" t="s">
        <v>85</v>
      </c>
      <c r="F2797" s="33" t="s">
        <v>28</v>
      </c>
      <c r="G2797" t="s">
        <v>6</v>
      </c>
      <c r="H2797" s="33" t="s">
        <v>33</v>
      </c>
      <c r="I2797" t="s">
        <v>48</v>
      </c>
      <c r="J2797" s="33" t="s">
        <v>37</v>
      </c>
      <c r="K2797" t="s">
        <v>41</v>
      </c>
      <c r="L2797" s="33" t="s">
        <v>46</v>
      </c>
      <c r="M2797">
        <v>47</v>
      </c>
      <c r="N2797" s="33">
        <v>25</v>
      </c>
      <c r="O2797" s="49">
        <v>0.19</v>
      </c>
      <c r="P2797" s="56">
        <f t="shared" si="43"/>
        <v>223.25</v>
      </c>
      <c r="Q2797">
        <v>951.75</v>
      </c>
      <c r="R2797" s="58">
        <v>28</v>
      </c>
      <c r="S2797" s="31">
        <v>979.75</v>
      </c>
    </row>
    <row r="2798" spans="1:19" x14ac:dyDescent="0.35">
      <c r="A2798" s="52">
        <v>44343</v>
      </c>
      <c r="B2798" s="33" t="s">
        <v>5652</v>
      </c>
      <c r="C2798" t="s">
        <v>5653</v>
      </c>
      <c r="D2798" s="33" t="s">
        <v>26</v>
      </c>
      <c r="E2798" s="33" t="s">
        <v>115</v>
      </c>
      <c r="F2798" s="33" t="s">
        <v>29</v>
      </c>
      <c r="G2798" t="s">
        <v>13</v>
      </c>
      <c r="H2798" s="33" t="s">
        <v>30</v>
      </c>
      <c r="I2798" t="s">
        <v>44</v>
      </c>
      <c r="J2798" s="33" t="s">
        <v>36</v>
      </c>
      <c r="K2798" t="s">
        <v>42</v>
      </c>
      <c r="L2798" s="33" t="s">
        <v>45</v>
      </c>
      <c r="M2798">
        <v>326</v>
      </c>
      <c r="N2798" s="33">
        <v>12</v>
      </c>
      <c r="O2798" s="49">
        <v>0.12</v>
      </c>
      <c r="P2798" s="56">
        <f t="shared" si="43"/>
        <v>469.44</v>
      </c>
      <c r="Q2798">
        <v>3442.56</v>
      </c>
      <c r="R2798" s="58">
        <v>31</v>
      </c>
      <c r="S2798" s="31">
        <v>3473.56</v>
      </c>
    </row>
    <row r="2799" spans="1:19" x14ac:dyDescent="0.35">
      <c r="A2799" s="52">
        <v>42298</v>
      </c>
      <c r="B2799" s="33" t="s">
        <v>5654</v>
      </c>
      <c r="C2799" t="s">
        <v>5655</v>
      </c>
      <c r="D2799" s="33" t="s">
        <v>25</v>
      </c>
      <c r="E2799" s="33" t="s">
        <v>85</v>
      </c>
      <c r="F2799" s="33" t="s">
        <v>27</v>
      </c>
      <c r="G2799" t="s">
        <v>12</v>
      </c>
      <c r="H2799" s="33" t="s">
        <v>33</v>
      </c>
      <c r="I2799" t="s">
        <v>44</v>
      </c>
      <c r="J2799" s="33" t="s">
        <v>35</v>
      </c>
      <c r="K2799" t="s">
        <v>42</v>
      </c>
      <c r="L2799" s="33" t="s">
        <v>45</v>
      </c>
      <c r="M2799">
        <v>1116</v>
      </c>
      <c r="N2799" s="33">
        <v>6</v>
      </c>
      <c r="O2799" s="49">
        <v>0.14000000000000001</v>
      </c>
      <c r="P2799" s="56">
        <f t="shared" si="43"/>
        <v>937.44</v>
      </c>
      <c r="Q2799">
        <v>5758.56</v>
      </c>
      <c r="R2799" s="58">
        <v>33</v>
      </c>
      <c r="S2799" s="31">
        <v>5791.56</v>
      </c>
    </row>
    <row r="2800" spans="1:19" x14ac:dyDescent="0.35">
      <c r="A2800" s="52">
        <v>42863</v>
      </c>
      <c r="B2800" s="33" t="s">
        <v>5656</v>
      </c>
      <c r="C2800" t="s">
        <v>5657</v>
      </c>
      <c r="D2800" s="33" t="s">
        <v>24</v>
      </c>
      <c r="E2800" s="33" t="s">
        <v>115</v>
      </c>
      <c r="F2800" s="33" t="s">
        <v>27</v>
      </c>
      <c r="G2800" t="s">
        <v>12</v>
      </c>
      <c r="H2800" s="33" t="s">
        <v>30</v>
      </c>
      <c r="I2800" t="s">
        <v>45</v>
      </c>
      <c r="J2800" s="33" t="s">
        <v>34</v>
      </c>
      <c r="K2800" t="s">
        <v>40</v>
      </c>
      <c r="L2800" s="33" t="s">
        <v>43</v>
      </c>
      <c r="M2800">
        <v>283</v>
      </c>
      <c r="N2800" s="33">
        <v>6</v>
      </c>
      <c r="O2800" s="49">
        <v>0.13</v>
      </c>
      <c r="P2800" s="56">
        <f t="shared" si="43"/>
        <v>220.74</v>
      </c>
      <c r="Q2800">
        <v>1477.26</v>
      </c>
      <c r="R2800" s="58">
        <v>29</v>
      </c>
      <c r="S2800" s="31">
        <v>1506.26</v>
      </c>
    </row>
    <row r="2801" spans="1:19" x14ac:dyDescent="0.35">
      <c r="A2801" s="52">
        <v>43918</v>
      </c>
      <c r="B2801" s="33" t="s">
        <v>5658</v>
      </c>
      <c r="C2801" t="s">
        <v>5659</v>
      </c>
      <c r="D2801" s="33" t="s">
        <v>25</v>
      </c>
      <c r="E2801" s="33" t="s">
        <v>55</v>
      </c>
      <c r="F2801" s="33" t="s">
        <v>28</v>
      </c>
      <c r="G2801" t="s">
        <v>7</v>
      </c>
      <c r="H2801" s="33" t="s">
        <v>31</v>
      </c>
      <c r="I2801" t="s">
        <v>44</v>
      </c>
      <c r="J2801" s="33" t="s">
        <v>35</v>
      </c>
      <c r="K2801" t="s">
        <v>41</v>
      </c>
      <c r="L2801" s="33" t="s">
        <v>45</v>
      </c>
      <c r="M2801">
        <v>835</v>
      </c>
      <c r="N2801" s="33">
        <v>6</v>
      </c>
      <c r="O2801" s="49">
        <v>0.18</v>
      </c>
      <c r="P2801" s="56">
        <f t="shared" si="43"/>
        <v>901.80000000000007</v>
      </c>
      <c r="Q2801">
        <v>4108.2</v>
      </c>
      <c r="R2801" s="58">
        <v>26</v>
      </c>
      <c r="S2801" s="31">
        <v>4134.2</v>
      </c>
    </row>
    <row r="2802" spans="1:19" x14ac:dyDescent="0.35">
      <c r="A2802" s="52">
        <v>43723</v>
      </c>
      <c r="B2802" s="33" t="s">
        <v>5660</v>
      </c>
      <c r="C2802" t="s">
        <v>5661</v>
      </c>
      <c r="D2802" s="33" t="s">
        <v>25</v>
      </c>
      <c r="E2802" s="33" t="s">
        <v>55</v>
      </c>
      <c r="F2802" s="33" t="s">
        <v>27</v>
      </c>
      <c r="G2802" t="s">
        <v>9</v>
      </c>
      <c r="H2802" s="33" t="s">
        <v>31</v>
      </c>
      <c r="I2802" t="s">
        <v>43</v>
      </c>
      <c r="J2802" s="33" t="s">
        <v>35</v>
      </c>
      <c r="K2802" t="s">
        <v>41</v>
      </c>
      <c r="L2802" s="33" t="s">
        <v>46</v>
      </c>
      <c r="M2802">
        <v>856</v>
      </c>
      <c r="N2802" s="33">
        <v>6</v>
      </c>
      <c r="O2802" s="49">
        <v>0.17</v>
      </c>
      <c r="P2802" s="56">
        <f t="shared" si="43"/>
        <v>873.12</v>
      </c>
      <c r="Q2802">
        <v>4262.8799999999992</v>
      </c>
      <c r="R2802" s="58">
        <v>32</v>
      </c>
      <c r="S2802" s="31">
        <v>4294.8799999999992</v>
      </c>
    </row>
    <row r="2803" spans="1:19" x14ac:dyDescent="0.35">
      <c r="A2803" s="52">
        <v>42752</v>
      </c>
      <c r="B2803" s="33" t="s">
        <v>5662</v>
      </c>
      <c r="C2803" t="s">
        <v>5663</v>
      </c>
      <c r="D2803" s="33" t="s">
        <v>24</v>
      </c>
      <c r="E2803" s="33" t="s">
        <v>55</v>
      </c>
      <c r="F2803" s="33" t="s">
        <v>28</v>
      </c>
      <c r="G2803" t="s">
        <v>9</v>
      </c>
      <c r="H2803" s="33" t="s">
        <v>31</v>
      </c>
      <c r="I2803" t="s">
        <v>48</v>
      </c>
      <c r="J2803" s="33" t="s">
        <v>38</v>
      </c>
      <c r="K2803" t="s">
        <v>42</v>
      </c>
      <c r="L2803" s="33" t="s">
        <v>44</v>
      </c>
      <c r="M2803">
        <v>20</v>
      </c>
      <c r="N2803" s="33">
        <v>32</v>
      </c>
      <c r="O2803" s="49">
        <v>0.11</v>
      </c>
      <c r="P2803" s="56">
        <f t="shared" si="43"/>
        <v>70.400000000000006</v>
      </c>
      <c r="Q2803">
        <v>569.6</v>
      </c>
      <c r="R2803" s="58">
        <v>43</v>
      </c>
      <c r="S2803" s="31">
        <v>612.6</v>
      </c>
    </row>
    <row r="2804" spans="1:19" x14ac:dyDescent="0.35">
      <c r="A2804" s="52">
        <v>43484</v>
      </c>
      <c r="B2804" s="33" t="s">
        <v>5664</v>
      </c>
      <c r="C2804" t="s">
        <v>5665</v>
      </c>
      <c r="D2804" s="33" t="s">
        <v>24</v>
      </c>
      <c r="E2804" s="33" t="s">
        <v>115</v>
      </c>
      <c r="F2804" s="33" t="s">
        <v>27</v>
      </c>
      <c r="G2804" t="s">
        <v>6</v>
      </c>
      <c r="H2804" s="33" t="s">
        <v>31</v>
      </c>
      <c r="I2804" t="s">
        <v>45</v>
      </c>
      <c r="J2804" s="33" t="s">
        <v>37</v>
      </c>
      <c r="K2804" t="s">
        <v>41</v>
      </c>
      <c r="L2804" s="33" t="s">
        <v>44</v>
      </c>
      <c r="M2804">
        <v>72</v>
      </c>
      <c r="N2804" s="33">
        <v>15</v>
      </c>
      <c r="O2804" s="49">
        <v>0.17</v>
      </c>
      <c r="P2804" s="56">
        <f t="shared" si="43"/>
        <v>183.60000000000002</v>
      </c>
      <c r="Q2804">
        <v>896.4</v>
      </c>
      <c r="R2804" s="58">
        <v>33</v>
      </c>
      <c r="S2804" s="31">
        <v>929.4</v>
      </c>
    </row>
    <row r="2805" spans="1:19" x14ac:dyDescent="0.35">
      <c r="A2805" s="52">
        <v>44264</v>
      </c>
      <c r="B2805" s="33" t="s">
        <v>5666</v>
      </c>
      <c r="C2805" t="s">
        <v>5667</v>
      </c>
      <c r="D2805" s="33" t="s">
        <v>26</v>
      </c>
      <c r="E2805" s="33" t="s">
        <v>55</v>
      </c>
      <c r="F2805" s="33" t="s">
        <v>29</v>
      </c>
      <c r="G2805" t="s">
        <v>11</v>
      </c>
      <c r="H2805" s="33" t="s">
        <v>30</v>
      </c>
      <c r="I2805" t="s">
        <v>48</v>
      </c>
      <c r="J2805" s="33" t="s">
        <v>37</v>
      </c>
      <c r="K2805" t="s">
        <v>40</v>
      </c>
      <c r="L2805" s="33" t="s">
        <v>43</v>
      </c>
      <c r="M2805">
        <v>86</v>
      </c>
      <c r="N2805" s="33">
        <v>15</v>
      </c>
      <c r="O2805" s="49">
        <v>0.14000000000000001</v>
      </c>
      <c r="P2805" s="56">
        <f t="shared" si="43"/>
        <v>180.6</v>
      </c>
      <c r="Q2805">
        <v>1109.4000000000001</v>
      </c>
      <c r="R2805" s="58">
        <v>25</v>
      </c>
      <c r="S2805" s="31">
        <v>1134.4000000000001</v>
      </c>
    </row>
    <row r="2806" spans="1:19" x14ac:dyDescent="0.35">
      <c r="A2806" s="52">
        <v>43922</v>
      </c>
      <c r="B2806" s="33" t="s">
        <v>5668</v>
      </c>
      <c r="C2806" t="s">
        <v>5669</v>
      </c>
      <c r="D2806" s="33" t="s">
        <v>26</v>
      </c>
      <c r="E2806" s="33" t="s">
        <v>85</v>
      </c>
      <c r="F2806" s="33" t="s">
        <v>29</v>
      </c>
      <c r="G2806" t="s">
        <v>12</v>
      </c>
      <c r="H2806" s="33" t="s">
        <v>30</v>
      </c>
      <c r="I2806" t="s">
        <v>48</v>
      </c>
      <c r="J2806" s="33" t="s">
        <v>36</v>
      </c>
      <c r="K2806" t="s">
        <v>40</v>
      </c>
      <c r="L2806" s="33" t="s">
        <v>46</v>
      </c>
      <c r="M2806">
        <v>404</v>
      </c>
      <c r="N2806" s="33">
        <v>6</v>
      </c>
      <c r="O2806" s="49">
        <v>0.13</v>
      </c>
      <c r="P2806" s="56">
        <f t="shared" si="43"/>
        <v>315.12</v>
      </c>
      <c r="Q2806">
        <v>2108.88</v>
      </c>
      <c r="R2806" s="58">
        <v>29</v>
      </c>
      <c r="S2806" s="31">
        <v>2137.88</v>
      </c>
    </row>
    <row r="2807" spans="1:19" x14ac:dyDescent="0.35">
      <c r="A2807" s="52">
        <v>42747</v>
      </c>
      <c r="B2807" s="33" t="s">
        <v>5670</v>
      </c>
      <c r="C2807" t="s">
        <v>5671</v>
      </c>
      <c r="D2807" s="33" t="s">
        <v>24</v>
      </c>
      <c r="E2807" s="33" t="s">
        <v>63</v>
      </c>
      <c r="F2807" s="33" t="s">
        <v>28</v>
      </c>
      <c r="G2807" t="s">
        <v>9</v>
      </c>
      <c r="H2807" s="33" t="s">
        <v>31</v>
      </c>
      <c r="I2807" t="s">
        <v>46</v>
      </c>
      <c r="J2807" s="33" t="s">
        <v>37</v>
      </c>
      <c r="K2807" t="s">
        <v>42</v>
      </c>
      <c r="L2807" s="33" t="s">
        <v>45</v>
      </c>
      <c r="M2807">
        <v>25</v>
      </c>
      <c r="N2807" s="33">
        <v>20</v>
      </c>
      <c r="O2807" s="49">
        <v>0.09</v>
      </c>
      <c r="P2807" s="56">
        <f t="shared" si="43"/>
        <v>44.999999999999993</v>
      </c>
      <c r="Q2807">
        <v>455</v>
      </c>
      <c r="R2807" s="58">
        <v>35</v>
      </c>
      <c r="S2807" s="31">
        <v>490</v>
      </c>
    </row>
    <row r="2808" spans="1:19" x14ac:dyDescent="0.35">
      <c r="A2808" s="52">
        <v>42879</v>
      </c>
      <c r="B2808" s="33" t="s">
        <v>5672</v>
      </c>
      <c r="C2808" t="s">
        <v>5673</v>
      </c>
      <c r="D2808" s="33" t="s">
        <v>26</v>
      </c>
      <c r="E2808" s="33" t="s">
        <v>55</v>
      </c>
      <c r="F2808" s="33" t="s">
        <v>27</v>
      </c>
      <c r="G2808" t="s">
        <v>6</v>
      </c>
      <c r="H2808" s="33" t="s">
        <v>30</v>
      </c>
      <c r="I2808" t="s">
        <v>48</v>
      </c>
      <c r="J2808" s="33" t="s">
        <v>34</v>
      </c>
      <c r="K2808" t="s">
        <v>42</v>
      </c>
      <c r="L2808" s="33" t="s">
        <v>43</v>
      </c>
      <c r="M2808">
        <v>244</v>
      </c>
      <c r="N2808" s="33">
        <v>6</v>
      </c>
      <c r="O2808" s="49">
        <v>0.2</v>
      </c>
      <c r="P2808" s="56">
        <f t="shared" si="43"/>
        <v>292.80000000000007</v>
      </c>
      <c r="Q2808">
        <v>1171.2000000000003</v>
      </c>
      <c r="R2808" s="58">
        <v>46</v>
      </c>
      <c r="S2808" s="31">
        <v>1217.2000000000003</v>
      </c>
    </row>
    <row r="2809" spans="1:19" x14ac:dyDescent="0.35">
      <c r="A2809" s="52">
        <v>43592</v>
      </c>
      <c r="B2809" s="33" t="s">
        <v>5674</v>
      </c>
      <c r="C2809" t="s">
        <v>5675</v>
      </c>
      <c r="D2809" s="33" t="s">
        <v>26</v>
      </c>
      <c r="E2809" s="33" t="s">
        <v>85</v>
      </c>
      <c r="F2809" s="33" t="s">
        <v>29</v>
      </c>
      <c r="G2809" t="s">
        <v>7</v>
      </c>
      <c r="H2809" s="33" t="s">
        <v>31</v>
      </c>
      <c r="I2809" t="s">
        <v>44</v>
      </c>
      <c r="J2809" s="33" t="s">
        <v>37</v>
      </c>
      <c r="K2809" t="s">
        <v>42</v>
      </c>
      <c r="L2809" s="33" t="s">
        <v>44</v>
      </c>
      <c r="M2809">
        <v>32</v>
      </c>
      <c r="N2809" s="33">
        <v>20</v>
      </c>
      <c r="O2809" s="49">
        <v>0.13</v>
      </c>
      <c r="P2809" s="56">
        <f t="shared" si="43"/>
        <v>83.2</v>
      </c>
      <c r="Q2809">
        <v>556.79999999999995</v>
      </c>
      <c r="R2809" s="58">
        <v>38</v>
      </c>
      <c r="S2809" s="31">
        <v>594.79999999999995</v>
      </c>
    </row>
    <row r="2810" spans="1:19" x14ac:dyDescent="0.35">
      <c r="A2810" s="52">
        <v>43245</v>
      </c>
      <c r="B2810" s="33" t="s">
        <v>5676</v>
      </c>
      <c r="C2810" t="s">
        <v>5677</v>
      </c>
      <c r="D2810" s="33" t="s">
        <v>26</v>
      </c>
      <c r="E2810" s="33" t="s">
        <v>115</v>
      </c>
      <c r="F2810" s="33" t="s">
        <v>28</v>
      </c>
      <c r="G2810" t="s">
        <v>10</v>
      </c>
      <c r="H2810" s="33" t="s">
        <v>33</v>
      </c>
      <c r="I2810" t="s">
        <v>43</v>
      </c>
      <c r="J2810" s="33" t="s">
        <v>37</v>
      </c>
      <c r="K2810" t="s">
        <v>42</v>
      </c>
      <c r="L2810" s="33" t="s">
        <v>46</v>
      </c>
      <c r="M2810">
        <v>58</v>
      </c>
      <c r="N2810" s="33">
        <v>20</v>
      </c>
      <c r="O2810" s="49">
        <v>0.08</v>
      </c>
      <c r="P2810" s="56">
        <f t="shared" si="43"/>
        <v>92.800000000000011</v>
      </c>
      <c r="Q2810">
        <v>1067.2</v>
      </c>
      <c r="R2810" s="58">
        <v>28</v>
      </c>
      <c r="S2810" s="31">
        <v>1095.2</v>
      </c>
    </row>
    <row r="2811" spans="1:19" x14ac:dyDescent="0.35">
      <c r="A2811" s="52">
        <v>42132</v>
      </c>
      <c r="B2811" s="33" t="s">
        <v>5678</v>
      </c>
      <c r="C2811" t="s">
        <v>5679</v>
      </c>
      <c r="D2811" s="33" t="s">
        <v>25</v>
      </c>
      <c r="E2811" s="33" t="s">
        <v>55</v>
      </c>
      <c r="F2811" s="33" t="s">
        <v>27</v>
      </c>
      <c r="G2811" t="s">
        <v>11</v>
      </c>
      <c r="H2811" s="33" t="s">
        <v>32</v>
      </c>
      <c r="I2811" t="s">
        <v>46</v>
      </c>
      <c r="J2811" s="33" t="s">
        <v>35</v>
      </c>
      <c r="K2811" t="s">
        <v>39</v>
      </c>
      <c r="L2811" s="33" t="s">
        <v>44</v>
      </c>
      <c r="M2811">
        <v>708</v>
      </c>
      <c r="N2811" s="33">
        <v>8</v>
      </c>
      <c r="O2811" s="49">
        <v>0.15</v>
      </c>
      <c r="P2811" s="56">
        <f t="shared" si="43"/>
        <v>849.6</v>
      </c>
      <c r="Q2811">
        <v>4814.3999999999996</v>
      </c>
      <c r="R2811" s="58">
        <v>46</v>
      </c>
      <c r="S2811" s="31">
        <v>4860.3999999999996</v>
      </c>
    </row>
    <row r="2812" spans="1:19" x14ac:dyDescent="0.35">
      <c r="A2812" s="52">
        <v>42137</v>
      </c>
      <c r="B2812" s="33" t="s">
        <v>5680</v>
      </c>
      <c r="C2812" t="s">
        <v>5681</v>
      </c>
      <c r="D2812" s="33" t="s">
        <v>26</v>
      </c>
      <c r="E2812" s="33" t="s">
        <v>55</v>
      </c>
      <c r="F2812" s="33" t="s">
        <v>27</v>
      </c>
      <c r="G2812" t="s">
        <v>11</v>
      </c>
      <c r="H2812" s="33" t="s">
        <v>30</v>
      </c>
      <c r="I2812" t="s">
        <v>45</v>
      </c>
      <c r="J2812" s="33" t="s">
        <v>36</v>
      </c>
      <c r="K2812" t="s">
        <v>39</v>
      </c>
      <c r="L2812" s="33" t="s">
        <v>45</v>
      </c>
      <c r="M2812">
        <v>367</v>
      </c>
      <c r="N2812" s="33">
        <v>15</v>
      </c>
      <c r="O2812" s="49">
        <v>0.16</v>
      </c>
      <c r="P2812" s="56">
        <f t="shared" si="43"/>
        <v>880.8</v>
      </c>
      <c r="Q2812">
        <v>4624.2</v>
      </c>
      <c r="R2812" s="58">
        <v>27</v>
      </c>
      <c r="S2812" s="31">
        <v>4651.2</v>
      </c>
    </row>
    <row r="2813" spans="1:19" x14ac:dyDescent="0.35">
      <c r="A2813" s="52">
        <v>42400</v>
      </c>
      <c r="B2813" s="33" t="s">
        <v>5682</v>
      </c>
      <c r="C2813" t="s">
        <v>5683</v>
      </c>
      <c r="D2813" s="33" t="s">
        <v>25</v>
      </c>
      <c r="E2813" s="33" t="s">
        <v>85</v>
      </c>
      <c r="F2813" s="33" t="s">
        <v>28</v>
      </c>
      <c r="G2813" t="s">
        <v>10</v>
      </c>
      <c r="H2813" s="33" t="s">
        <v>32</v>
      </c>
      <c r="I2813" t="s">
        <v>46</v>
      </c>
      <c r="J2813" s="33" t="s">
        <v>36</v>
      </c>
      <c r="K2813" t="s">
        <v>42</v>
      </c>
      <c r="L2813" s="33" t="s">
        <v>43</v>
      </c>
      <c r="M2813">
        <v>381</v>
      </c>
      <c r="N2813" s="33">
        <v>9</v>
      </c>
      <c r="O2813" s="49">
        <v>0.18</v>
      </c>
      <c r="P2813" s="56">
        <f t="shared" si="43"/>
        <v>617.21999999999991</v>
      </c>
      <c r="Q2813">
        <v>2811.78</v>
      </c>
      <c r="R2813" s="58">
        <v>30</v>
      </c>
      <c r="S2813" s="31">
        <v>2841.78</v>
      </c>
    </row>
    <row r="2814" spans="1:19" x14ac:dyDescent="0.35">
      <c r="A2814" s="52">
        <v>42622</v>
      </c>
      <c r="B2814" s="33" t="s">
        <v>5684</v>
      </c>
      <c r="C2814" t="s">
        <v>5685</v>
      </c>
      <c r="D2814" s="33" t="s">
        <v>25</v>
      </c>
      <c r="E2814" s="33" t="s">
        <v>58</v>
      </c>
      <c r="F2814" s="33" t="s">
        <v>29</v>
      </c>
      <c r="G2814" t="s">
        <v>10</v>
      </c>
      <c r="H2814" s="33" t="s">
        <v>30</v>
      </c>
      <c r="I2814" t="s">
        <v>48</v>
      </c>
      <c r="J2814" s="33" t="s">
        <v>38</v>
      </c>
      <c r="K2814" t="s">
        <v>40</v>
      </c>
      <c r="L2814" s="33" t="s">
        <v>45</v>
      </c>
      <c r="M2814">
        <v>17</v>
      </c>
      <c r="N2814" s="33">
        <v>40</v>
      </c>
      <c r="O2814" s="49">
        <v>0.16</v>
      </c>
      <c r="P2814" s="56">
        <f t="shared" si="43"/>
        <v>108.80000000000001</v>
      </c>
      <c r="Q2814">
        <v>571.20000000000005</v>
      </c>
      <c r="R2814" s="58">
        <v>30</v>
      </c>
      <c r="S2814" s="31">
        <v>601.20000000000005</v>
      </c>
    </row>
    <row r="2815" spans="1:19" x14ac:dyDescent="0.35">
      <c r="A2815" s="52">
        <v>44126</v>
      </c>
      <c r="B2815" s="33" t="s">
        <v>5686</v>
      </c>
      <c r="C2815" t="s">
        <v>5687</v>
      </c>
      <c r="D2815" s="33" t="s">
        <v>24</v>
      </c>
      <c r="E2815" s="33" t="s">
        <v>63</v>
      </c>
      <c r="F2815" s="33" t="s">
        <v>28</v>
      </c>
      <c r="G2815" t="s">
        <v>12</v>
      </c>
      <c r="H2815" s="33" t="s">
        <v>33</v>
      </c>
      <c r="I2815" t="s">
        <v>43</v>
      </c>
      <c r="J2815" s="33" t="s">
        <v>37</v>
      </c>
      <c r="K2815" t="s">
        <v>40</v>
      </c>
      <c r="L2815" s="33" t="s">
        <v>46</v>
      </c>
      <c r="M2815">
        <v>39</v>
      </c>
      <c r="N2815" s="33">
        <v>10</v>
      </c>
      <c r="O2815" s="49">
        <v>0.14000000000000001</v>
      </c>
      <c r="P2815" s="56">
        <f t="shared" si="43"/>
        <v>54.600000000000009</v>
      </c>
      <c r="Q2815">
        <v>335.4</v>
      </c>
      <c r="R2815" s="58">
        <v>31</v>
      </c>
      <c r="S2815" s="31">
        <v>366.4</v>
      </c>
    </row>
    <row r="2816" spans="1:19" x14ac:dyDescent="0.35">
      <c r="A2816" s="52">
        <v>42921</v>
      </c>
      <c r="B2816" s="33" t="s">
        <v>5688</v>
      </c>
      <c r="C2816" t="s">
        <v>5689</v>
      </c>
      <c r="D2816" s="33" t="s">
        <v>24</v>
      </c>
      <c r="E2816" s="33" t="s">
        <v>58</v>
      </c>
      <c r="F2816" s="33" t="s">
        <v>29</v>
      </c>
      <c r="G2816" t="s">
        <v>8</v>
      </c>
      <c r="H2816" s="33" t="s">
        <v>30</v>
      </c>
      <c r="I2816" t="s">
        <v>44</v>
      </c>
      <c r="J2816" s="33" t="s">
        <v>36</v>
      </c>
      <c r="K2816" t="s">
        <v>40</v>
      </c>
      <c r="L2816" s="33" t="s">
        <v>44</v>
      </c>
      <c r="M2816">
        <v>428</v>
      </c>
      <c r="N2816" s="33">
        <v>6</v>
      </c>
      <c r="O2816" s="49">
        <v>0.19</v>
      </c>
      <c r="P2816" s="56">
        <f t="shared" si="43"/>
        <v>487.92000000000007</v>
      </c>
      <c r="Q2816">
        <v>2080.08</v>
      </c>
      <c r="R2816" s="58">
        <v>33</v>
      </c>
      <c r="S2816" s="31">
        <v>2113.08</v>
      </c>
    </row>
    <row r="2817" spans="1:19" x14ac:dyDescent="0.35">
      <c r="A2817" s="52">
        <v>42238</v>
      </c>
      <c r="B2817" s="33" t="s">
        <v>5690</v>
      </c>
      <c r="C2817" t="s">
        <v>5691</v>
      </c>
      <c r="D2817" s="33" t="s">
        <v>24</v>
      </c>
      <c r="E2817" s="33" t="s">
        <v>115</v>
      </c>
      <c r="F2817" s="33" t="s">
        <v>29</v>
      </c>
      <c r="G2817" t="s">
        <v>11</v>
      </c>
      <c r="H2817" s="33" t="s">
        <v>31</v>
      </c>
      <c r="I2817" t="s">
        <v>46</v>
      </c>
      <c r="J2817" s="33" t="s">
        <v>36</v>
      </c>
      <c r="K2817" t="s">
        <v>41</v>
      </c>
      <c r="L2817" s="33" t="s">
        <v>45</v>
      </c>
      <c r="M2817">
        <v>367</v>
      </c>
      <c r="N2817" s="33">
        <v>12</v>
      </c>
      <c r="O2817" s="49">
        <v>0.09</v>
      </c>
      <c r="P2817" s="56">
        <f t="shared" si="43"/>
        <v>396.36</v>
      </c>
      <c r="Q2817">
        <v>4007.64</v>
      </c>
      <c r="R2817" s="58">
        <v>39</v>
      </c>
      <c r="S2817" s="31">
        <v>4046.64</v>
      </c>
    </row>
    <row r="2818" spans="1:19" x14ac:dyDescent="0.35">
      <c r="A2818" s="52">
        <v>44195</v>
      </c>
      <c r="B2818" s="33" t="s">
        <v>5692</v>
      </c>
      <c r="C2818" t="s">
        <v>5693</v>
      </c>
      <c r="D2818" s="33" t="s">
        <v>26</v>
      </c>
      <c r="E2818" s="33" t="s">
        <v>52</v>
      </c>
      <c r="F2818" s="33" t="s">
        <v>27</v>
      </c>
      <c r="G2818" t="s">
        <v>7</v>
      </c>
      <c r="H2818" s="33" t="s">
        <v>33</v>
      </c>
      <c r="I2818" t="s">
        <v>43</v>
      </c>
      <c r="J2818" s="33" t="s">
        <v>37</v>
      </c>
      <c r="K2818" t="s">
        <v>40</v>
      </c>
      <c r="L2818" s="33" t="s">
        <v>45</v>
      </c>
      <c r="M2818">
        <v>38</v>
      </c>
      <c r="N2818" s="33">
        <v>20</v>
      </c>
      <c r="O2818" s="49">
        <v>0.11</v>
      </c>
      <c r="P2818" s="56">
        <f t="shared" si="43"/>
        <v>83.600000000000009</v>
      </c>
      <c r="Q2818">
        <v>676.4</v>
      </c>
      <c r="R2818" s="58">
        <v>47</v>
      </c>
      <c r="S2818" s="31">
        <v>723.4</v>
      </c>
    </row>
    <row r="2819" spans="1:19" x14ac:dyDescent="0.35">
      <c r="A2819" s="52">
        <v>43065</v>
      </c>
      <c r="B2819" s="33" t="s">
        <v>5694</v>
      </c>
      <c r="C2819" t="s">
        <v>5695</v>
      </c>
      <c r="D2819" s="33" t="s">
        <v>24</v>
      </c>
      <c r="E2819" s="33" t="s">
        <v>58</v>
      </c>
      <c r="F2819" s="33" t="s">
        <v>29</v>
      </c>
      <c r="G2819" t="s">
        <v>10</v>
      </c>
      <c r="H2819" s="33" t="s">
        <v>32</v>
      </c>
      <c r="I2819" t="s">
        <v>46</v>
      </c>
      <c r="J2819" s="33" t="s">
        <v>35</v>
      </c>
      <c r="K2819" t="s">
        <v>40</v>
      </c>
      <c r="L2819" s="33" t="s">
        <v>45</v>
      </c>
      <c r="M2819">
        <v>902</v>
      </c>
      <c r="N2819" s="33">
        <v>4</v>
      </c>
      <c r="O2819" s="49">
        <v>0.11</v>
      </c>
      <c r="P2819" s="56">
        <f t="shared" ref="P2819:P2882" si="44">O2819*N2819*M2819</f>
        <v>396.88</v>
      </c>
      <c r="Q2819">
        <v>3211.12</v>
      </c>
      <c r="R2819" s="58">
        <v>49</v>
      </c>
      <c r="S2819" s="31">
        <v>3260.12</v>
      </c>
    </row>
    <row r="2820" spans="1:19" x14ac:dyDescent="0.35">
      <c r="A2820" s="52">
        <v>43351</v>
      </c>
      <c r="B2820" s="33" t="s">
        <v>5696</v>
      </c>
      <c r="C2820" t="s">
        <v>5697</v>
      </c>
      <c r="D2820" s="33" t="s">
        <v>24</v>
      </c>
      <c r="E2820" s="33" t="s">
        <v>52</v>
      </c>
      <c r="F2820" s="33" t="s">
        <v>27</v>
      </c>
      <c r="G2820" t="s">
        <v>8</v>
      </c>
      <c r="H2820" s="33" t="s">
        <v>33</v>
      </c>
      <c r="I2820" t="s">
        <v>47</v>
      </c>
      <c r="J2820" s="33" t="s">
        <v>36</v>
      </c>
      <c r="K2820" t="s">
        <v>41</v>
      </c>
      <c r="L2820" s="33" t="s">
        <v>43</v>
      </c>
      <c r="M2820">
        <v>287</v>
      </c>
      <c r="N2820" s="33">
        <v>12</v>
      </c>
      <c r="O2820" s="49">
        <v>0.19</v>
      </c>
      <c r="P2820" s="56">
        <f t="shared" si="44"/>
        <v>654.36000000000013</v>
      </c>
      <c r="Q2820">
        <v>2789.6400000000003</v>
      </c>
      <c r="R2820" s="58">
        <v>42</v>
      </c>
      <c r="S2820" s="31">
        <v>2831.6400000000003</v>
      </c>
    </row>
    <row r="2821" spans="1:19" x14ac:dyDescent="0.35">
      <c r="A2821" s="52">
        <v>44068</v>
      </c>
      <c r="B2821" s="33" t="s">
        <v>5698</v>
      </c>
      <c r="C2821" t="s">
        <v>5699</v>
      </c>
      <c r="D2821" s="33" t="s">
        <v>26</v>
      </c>
      <c r="E2821" s="33" t="s">
        <v>55</v>
      </c>
      <c r="F2821" s="33" t="s">
        <v>29</v>
      </c>
      <c r="G2821" t="s">
        <v>8</v>
      </c>
      <c r="H2821" s="33" t="s">
        <v>33</v>
      </c>
      <c r="I2821" t="s">
        <v>44</v>
      </c>
      <c r="J2821" s="33" t="s">
        <v>37</v>
      </c>
      <c r="K2821" t="s">
        <v>41</v>
      </c>
      <c r="L2821" s="33" t="s">
        <v>45</v>
      </c>
      <c r="M2821">
        <v>41</v>
      </c>
      <c r="N2821" s="33">
        <v>15</v>
      </c>
      <c r="O2821" s="49">
        <v>0.13</v>
      </c>
      <c r="P2821" s="56">
        <f t="shared" si="44"/>
        <v>79.95</v>
      </c>
      <c r="Q2821">
        <v>535.05000000000007</v>
      </c>
      <c r="R2821" s="58">
        <v>23</v>
      </c>
      <c r="S2821" s="31">
        <v>558.05000000000007</v>
      </c>
    </row>
    <row r="2822" spans="1:19" x14ac:dyDescent="0.35">
      <c r="A2822" s="52">
        <v>43692</v>
      </c>
      <c r="B2822" s="33" t="s">
        <v>5700</v>
      </c>
      <c r="C2822" t="s">
        <v>5701</v>
      </c>
      <c r="D2822" s="33" t="s">
        <v>26</v>
      </c>
      <c r="E2822" s="33" t="s">
        <v>73</v>
      </c>
      <c r="F2822" s="33" t="s">
        <v>27</v>
      </c>
      <c r="G2822" t="s">
        <v>8</v>
      </c>
      <c r="H2822" s="33" t="s">
        <v>33</v>
      </c>
      <c r="I2822" t="s">
        <v>43</v>
      </c>
      <c r="J2822" s="33" t="s">
        <v>38</v>
      </c>
      <c r="K2822" t="s">
        <v>41</v>
      </c>
      <c r="L2822" s="33" t="s">
        <v>43</v>
      </c>
      <c r="M2822">
        <v>17</v>
      </c>
      <c r="N2822" s="33">
        <v>40</v>
      </c>
      <c r="O2822" s="49">
        <v>0.12</v>
      </c>
      <c r="P2822" s="56">
        <f t="shared" si="44"/>
        <v>81.599999999999994</v>
      </c>
      <c r="Q2822">
        <v>598.40000000000009</v>
      </c>
      <c r="R2822" s="58">
        <v>27</v>
      </c>
      <c r="S2822" s="31">
        <v>625.40000000000009</v>
      </c>
    </row>
    <row r="2823" spans="1:19" x14ac:dyDescent="0.35">
      <c r="A2823" s="52">
        <v>43486</v>
      </c>
      <c r="B2823" s="33" t="s">
        <v>5702</v>
      </c>
      <c r="C2823" t="s">
        <v>5703</v>
      </c>
      <c r="D2823" s="33" t="s">
        <v>24</v>
      </c>
      <c r="E2823" s="33" t="s">
        <v>106</v>
      </c>
      <c r="F2823" s="33" t="s">
        <v>29</v>
      </c>
      <c r="G2823" t="s">
        <v>11</v>
      </c>
      <c r="H2823" s="33" t="s">
        <v>33</v>
      </c>
      <c r="I2823" t="s">
        <v>43</v>
      </c>
      <c r="J2823" s="33" t="s">
        <v>36</v>
      </c>
      <c r="K2823" t="s">
        <v>42</v>
      </c>
      <c r="L2823" s="33" t="s">
        <v>44</v>
      </c>
      <c r="M2823">
        <v>281</v>
      </c>
      <c r="N2823" s="33">
        <v>15</v>
      </c>
      <c r="O2823" s="49">
        <v>0.19</v>
      </c>
      <c r="P2823" s="56">
        <f t="shared" si="44"/>
        <v>800.85</v>
      </c>
      <c r="Q2823">
        <v>3414.15</v>
      </c>
      <c r="R2823" s="58">
        <v>50</v>
      </c>
      <c r="S2823" s="31">
        <v>3464.15</v>
      </c>
    </row>
    <row r="2824" spans="1:19" x14ac:dyDescent="0.35">
      <c r="A2824" s="52">
        <v>42929</v>
      </c>
      <c r="B2824" s="33" t="s">
        <v>5704</v>
      </c>
      <c r="C2824" t="s">
        <v>5705</v>
      </c>
      <c r="D2824" s="33" t="s">
        <v>26</v>
      </c>
      <c r="E2824" s="33" t="s">
        <v>63</v>
      </c>
      <c r="F2824" s="33" t="s">
        <v>29</v>
      </c>
      <c r="G2824" t="s">
        <v>10</v>
      </c>
      <c r="H2824" s="33" t="s">
        <v>33</v>
      </c>
      <c r="I2824" t="s">
        <v>43</v>
      </c>
      <c r="J2824" s="33" t="s">
        <v>38</v>
      </c>
      <c r="K2824" t="s">
        <v>39</v>
      </c>
      <c r="L2824" s="33" t="s">
        <v>46</v>
      </c>
      <c r="M2824">
        <v>18</v>
      </c>
      <c r="N2824" s="33">
        <v>16</v>
      </c>
      <c r="O2824" s="49">
        <v>0.11</v>
      </c>
      <c r="P2824" s="56">
        <f t="shared" si="44"/>
        <v>31.68</v>
      </c>
      <c r="Q2824">
        <v>256.32</v>
      </c>
      <c r="R2824" s="58">
        <v>38</v>
      </c>
      <c r="S2824" s="31">
        <v>294.32</v>
      </c>
    </row>
    <row r="2825" spans="1:19" x14ac:dyDescent="0.35">
      <c r="A2825" s="52">
        <v>43052</v>
      </c>
      <c r="B2825" s="33" t="s">
        <v>5706</v>
      </c>
      <c r="C2825" t="s">
        <v>5707</v>
      </c>
      <c r="D2825" s="33" t="s">
        <v>24</v>
      </c>
      <c r="E2825" s="33" t="s">
        <v>52</v>
      </c>
      <c r="F2825" s="33" t="s">
        <v>28</v>
      </c>
      <c r="G2825" t="s">
        <v>8</v>
      </c>
      <c r="H2825" s="33" t="s">
        <v>31</v>
      </c>
      <c r="I2825" t="s">
        <v>47</v>
      </c>
      <c r="J2825" s="33" t="s">
        <v>38</v>
      </c>
      <c r="K2825" t="s">
        <v>40</v>
      </c>
      <c r="L2825" s="33" t="s">
        <v>44</v>
      </c>
      <c r="M2825">
        <v>14</v>
      </c>
      <c r="N2825" s="33">
        <v>16</v>
      </c>
      <c r="O2825" s="49">
        <v>0.2</v>
      </c>
      <c r="P2825" s="56">
        <f t="shared" si="44"/>
        <v>44.800000000000004</v>
      </c>
      <c r="Q2825">
        <v>179.20000000000002</v>
      </c>
      <c r="R2825" s="58">
        <v>47</v>
      </c>
      <c r="S2825" s="31">
        <v>226.20000000000002</v>
      </c>
    </row>
    <row r="2826" spans="1:19" x14ac:dyDescent="0.35">
      <c r="A2826" s="52">
        <v>43211</v>
      </c>
      <c r="B2826" s="33" t="s">
        <v>5708</v>
      </c>
      <c r="C2826" t="s">
        <v>5709</v>
      </c>
      <c r="D2826" s="33" t="s">
        <v>24</v>
      </c>
      <c r="E2826" s="33" t="s">
        <v>58</v>
      </c>
      <c r="F2826" s="33" t="s">
        <v>28</v>
      </c>
      <c r="G2826" t="s">
        <v>7</v>
      </c>
      <c r="H2826" s="33" t="s">
        <v>33</v>
      </c>
      <c r="I2826" t="s">
        <v>48</v>
      </c>
      <c r="J2826" s="33" t="s">
        <v>34</v>
      </c>
      <c r="K2826" t="s">
        <v>39</v>
      </c>
      <c r="L2826" s="33" t="s">
        <v>43</v>
      </c>
      <c r="M2826">
        <v>280</v>
      </c>
      <c r="N2826" s="33">
        <v>10</v>
      </c>
      <c r="O2826" s="49">
        <v>0.14000000000000001</v>
      </c>
      <c r="P2826" s="56">
        <f t="shared" si="44"/>
        <v>392.00000000000006</v>
      </c>
      <c r="Q2826">
        <v>2408</v>
      </c>
      <c r="R2826" s="58">
        <v>26</v>
      </c>
      <c r="S2826" s="31">
        <v>2434</v>
      </c>
    </row>
    <row r="2827" spans="1:19" x14ac:dyDescent="0.35">
      <c r="A2827" s="52">
        <v>42296</v>
      </c>
      <c r="B2827" s="33" t="s">
        <v>5710</v>
      </c>
      <c r="C2827" t="s">
        <v>5711</v>
      </c>
      <c r="D2827" s="33" t="s">
        <v>24</v>
      </c>
      <c r="E2827" s="33" t="s">
        <v>78</v>
      </c>
      <c r="F2827" s="33" t="s">
        <v>27</v>
      </c>
      <c r="G2827" t="s">
        <v>9</v>
      </c>
      <c r="H2827" s="33" t="s">
        <v>30</v>
      </c>
      <c r="I2827" t="s">
        <v>44</v>
      </c>
      <c r="J2827" s="33" t="s">
        <v>35</v>
      </c>
      <c r="K2827" t="s">
        <v>42</v>
      </c>
      <c r="L2827" s="33" t="s">
        <v>45</v>
      </c>
      <c r="M2827">
        <v>829</v>
      </c>
      <c r="N2827" s="33">
        <v>6</v>
      </c>
      <c r="O2827" s="49">
        <v>0.14000000000000001</v>
      </c>
      <c r="P2827" s="56">
        <f t="shared" si="44"/>
        <v>696.36</v>
      </c>
      <c r="Q2827">
        <v>4277.6400000000003</v>
      </c>
      <c r="R2827" s="58">
        <v>30</v>
      </c>
      <c r="S2827" s="31">
        <v>4307.6400000000003</v>
      </c>
    </row>
    <row r="2828" spans="1:19" x14ac:dyDescent="0.35">
      <c r="A2828" s="52">
        <v>43808</v>
      </c>
      <c r="B2828" s="33" t="s">
        <v>5712</v>
      </c>
      <c r="C2828" t="s">
        <v>5713</v>
      </c>
      <c r="D2828" s="33" t="s">
        <v>25</v>
      </c>
      <c r="E2828" s="33" t="s">
        <v>68</v>
      </c>
      <c r="F2828" s="33" t="s">
        <v>27</v>
      </c>
      <c r="G2828" t="s">
        <v>11</v>
      </c>
      <c r="H2828" s="33" t="s">
        <v>31</v>
      </c>
      <c r="I2828" t="s">
        <v>45</v>
      </c>
      <c r="J2828" s="33" t="s">
        <v>38</v>
      </c>
      <c r="K2828" t="s">
        <v>39</v>
      </c>
      <c r="L2828" s="33" t="s">
        <v>44</v>
      </c>
      <c r="M2828">
        <v>18</v>
      </c>
      <c r="N2828" s="33">
        <v>32</v>
      </c>
      <c r="O2828" s="49">
        <v>0.08</v>
      </c>
      <c r="P2828" s="56">
        <f t="shared" si="44"/>
        <v>46.08</v>
      </c>
      <c r="Q2828">
        <v>529.92000000000007</v>
      </c>
      <c r="R2828" s="58">
        <v>25</v>
      </c>
      <c r="S2828" s="31">
        <v>554.92000000000007</v>
      </c>
    </row>
    <row r="2829" spans="1:19" x14ac:dyDescent="0.35">
      <c r="A2829" s="52">
        <v>43029</v>
      </c>
      <c r="B2829" s="33" t="s">
        <v>5714</v>
      </c>
      <c r="C2829" t="s">
        <v>5715</v>
      </c>
      <c r="D2829" s="33" t="s">
        <v>26</v>
      </c>
      <c r="E2829" s="33" t="s">
        <v>58</v>
      </c>
      <c r="F2829" s="33" t="s">
        <v>29</v>
      </c>
      <c r="G2829" t="s">
        <v>10</v>
      </c>
      <c r="H2829" s="33" t="s">
        <v>33</v>
      </c>
      <c r="I2829" t="s">
        <v>44</v>
      </c>
      <c r="J2829" s="33" t="s">
        <v>38</v>
      </c>
      <c r="K2829" t="s">
        <v>39</v>
      </c>
      <c r="L2829" s="33" t="s">
        <v>46</v>
      </c>
      <c r="M2829">
        <v>12</v>
      </c>
      <c r="N2829" s="33">
        <v>40</v>
      </c>
      <c r="O2829" s="49">
        <v>0.12</v>
      </c>
      <c r="P2829" s="56">
        <f t="shared" si="44"/>
        <v>57.599999999999994</v>
      </c>
      <c r="Q2829">
        <v>422.40000000000003</v>
      </c>
      <c r="R2829" s="58">
        <v>42</v>
      </c>
      <c r="S2829" s="31">
        <v>464.40000000000003</v>
      </c>
    </row>
    <row r="2830" spans="1:19" x14ac:dyDescent="0.35">
      <c r="A2830" s="52">
        <v>42866</v>
      </c>
      <c r="B2830" s="33" t="s">
        <v>5716</v>
      </c>
      <c r="C2830" t="s">
        <v>5717</v>
      </c>
      <c r="D2830" s="33" t="s">
        <v>24</v>
      </c>
      <c r="E2830" s="33" t="s">
        <v>58</v>
      </c>
      <c r="F2830" s="33" t="s">
        <v>27</v>
      </c>
      <c r="G2830" t="s">
        <v>9</v>
      </c>
      <c r="H2830" s="33" t="s">
        <v>32</v>
      </c>
      <c r="I2830" t="s">
        <v>45</v>
      </c>
      <c r="J2830" s="33" t="s">
        <v>37</v>
      </c>
      <c r="K2830" t="s">
        <v>42</v>
      </c>
      <c r="L2830" s="33" t="s">
        <v>44</v>
      </c>
      <c r="M2830">
        <v>100</v>
      </c>
      <c r="N2830" s="33">
        <v>15</v>
      </c>
      <c r="O2830" s="49">
        <v>0.11</v>
      </c>
      <c r="P2830" s="56">
        <f t="shared" si="44"/>
        <v>165</v>
      </c>
      <c r="Q2830">
        <v>1335</v>
      </c>
      <c r="R2830" s="58">
        <v>38</v>
      </c>
      <c r="S2830" s="31">
        <v>1373</v>
      </c>
    </row>
    <row r="2831" spans="1:19" x14ac:dyDescent="0.35">
      <c r="A2831" s="52">
        <v>43679</v>
      </c>
      <c r="B2831" s="33" t="s">
        <v>5718</v>
      </c>
      <c r="C2831" t="s">
        <v>5719</v>
      </c>
      <c r="D2831" s="33" t="s">
        <v>24</v>
      </c>
      <c r="E2831" s="33" t="s">
        <v>85</v>
      </c>
      <c r="F2831" s="33" t="s">
        <v>27</v>
      </c>
      <c r="G2831" t="s">
        <v>8</v>
      </c>
      <c r="H2831" s="33" t="s">
        <v>33</v>
      </c>
      <c r="I2831" t="s">
        <v>46</v>
      </c>
      <c r="J2831" s="33" t="s">
        <v>38</v>
      </c>
      <c r="K2831" t="s">
        <v>39</v>
      </c>
      <c r="L2831" s="33" t="s">
        <v>45</v>
      </c>
      <c r="M2831">
        <v>12</v>
      </c>
      <c r="N2831" s="33">
        <v>24</v>
      </c>
      <c r="O2831" s="49">
        <v>0.15</v>
      </c>
      <c r="P2831" s="56">
        <f t="shared" si="44"/>
        <v>43.199999999999996</v>
      </c>
      <c r="Q2831">
        <v>244.79999999999998</v>
      </c>
      <c r="R2831" s="58">
        <v>26</v>
      </c>
      <c r="S2831" s="31">
        <v>270.79999999999995</v>
      </c>
    </row>
    <row r="2832" spans="1:19" x14ac:dyDescent="0.35">
      <c r="A2832" s="52">
        <v>42972</v>
      </c>
      <c r="B2832" s="33" t="s">
        <v>5720</v>
      </c>
      <c r="C2832" t="s">
        <v>5721</v>
      </c>
      <c r="D2832" s="33" t="s">
        <v>25</v>
      </c>
      <c r="E2832" s="33" t="s">
        <v>78</v>
      </c>
      <c r="F2832" s="33" t="s">
        <v>28</v>
      </c>
      <c r="G2832" t="s">
        <v>13</v>
      </c>
      <c r="H2832" s="33" t="s">
        <v>31</v>
      </c>
      <c r="I2832" t="s">
        <v>45</v>
      </c>
      <c r="J2832" s="33" t="s">
        <v>34</v>
      </c>
      <c r="K2832" t="s">
        <v>41</v>
      </c>
      <c r="L2832" s="33" t="s">
        <v>46</v>
      </c>
      <c r="M2832">
        <v>203</v>
      </c>
      <c r="N2832" s="33">
        <v>10</v>
      </c>
      <c r="O2832" s="49">
        <v>0.11</v>
      </c>
      <c r="P2832" s="56">
        <f t="shared" si="44"/>
        <v>223.3</v>
      </c>
      <c r="Q2832">
        <v>1806.7</v>
      </c>
      <c r="R2832" s="58">
        <v>41</v>
      </c>
      <c r="S2832" s="31">
        <v>1847.7</v>
      </c>
    </row>
    <row r="2833" spans="1:19" x14ac:dyDescent="0.35">
      <c r="A2833" s="52">
        <v>44489</v>
      </c>
      <c r="B2833" s="33" t="s">
        <v>5722</v>
      </c>
      <c r="C2833" t="s">
        <v>5723</v>
      </c>
      <c r="D2833" s="33" t="s">
        <v>26</v>
      </c>
      <c r="E2833" s="33" t="s">
        <v>106</v>
      </c>
      <c r="F2833" s="33" t="s">
        <v>29</v>
      </c>
      <c r="G2833" t="s">
        <v>8</v>
      </c>
      <c r="H2833" s="33" t="s">
        <v>31</v>
      </c>
      <c r="I2833" t="s">
        <v>45</v>
      </c>
      <c r="J2833" s="33" t="s">
        <v>35</v>
      </c>
      <c r="K2833" t="s">
        <v>40</v>
      </c>
      <c r="L2833" s="33" t="s">
        <v>45</v>
      </c>
      <c r="M2833">
        <v>761</v>
      </c>
      <c r="N2833" s="33">
        <v>4</v>
      </c>
      <c r="O2833" s="49">
        <v>0.12</v>
      </c>
      <c r="P2833" s="56">
        <f t="shared" si="44"/>
        <v>365.28</v>
      </c>
      <c r="Q2833">
        <v>2678.72</v>
      </c>
      <c r="R2833" s="58">
        <v>26</v>
      </c>
      <c r="S2833" s="31">
        <v>2704.72</v>
      </c>
    </row>
    <row r="2834" spans="1:19" x14ac:dyDescent="0.35">
      <c r="A2834" s="52">
        <v>43549</v>
      </c>
      <c r="B2834" s="33" t="s">
        <v>5724</v>
      </c>
      <c r="C2834" t="s">
        <v>5725</v>
      </c>
      <c r="D2834" s="33" t="s">
        <v>26</v>
      </c>
      <c r="E2834" s="33" t="s">
        <v>68</v>
      </c>
      <c r="F2834" s="33" t="s">
        <v>28</v>
      </c>
      <c r="G2834" t="s">
        <v>10</v>
      </c>
      <c r="H2834" s="33" t="s">
        <v>31</v>
      </c>
      <c r="I2834" t="s">
        <v>46</v>
      </c>
      <c r="J2834" s="33" t="s">
        <v>37</v>
      </c>
      <c r="K2834" t="s">
        <v>40</v>
      </c>
      <c r="L2834" s="33" t="s">
        <v>46</v>
      </c>
      <c r="M2834">
        <v>59</v>
      </c>
      <c r="N2834" s="33">
        <v>15</v>
      </c>
      <c r="O2834" s="49">
        <v>0.17</v>
      </c>
      <c r="P2834" s="56">
        <f t="shared" si="44"/>
        <v>150.45000000000002</v>
      </c>
      <c r="Q2834">
        <v>734.55</v>
      </c>
      <c r="R2834" s="58">
        <v>26</v>
      </c>
      <c r="S2834" s="31">
        <v>760.55</v>
      </c>
    </row>
    <row r="2835" spans="1:19" x14ac:dyDescent="0.35">
      <c r="A2835" s="52">
        <v>42667</v>
      </c>
      <c r="B2835" s="33" t="s">
        <v>5726</v>
      </c>
      <c r="C2835" t="s">
        <v>5727</v>
      </c>
      <c r="D2835" s="33" t="s">
        <v>24</v>
      </c>
      <c r="E2835" s="33" t="s">
        <v>52</v>
      </c>
      <c r="F2835" s="33" t="s">
        <v>28</v>
      </c>
      <c r="G2835" t="s">
        <v>8</v>
      </c>
      <c r="H2835" s="33" t="s">
        <v>30</v>
      </c>
      <c r="I2835" t="s">
        <v>45</v>
      </c>
      <c r="J2835" s="33" t="s">
        <v>37</v>
      </c>
      <c r="K2835" t="s">
        <v>39</v>
      </c>
      <c r="L2835" s="33" t="s">
        <v>46</v>
      </c>
      <c r="M2835">
        <v>35</v>
      </c>
      <c r="N2835" s="33">
        <v>15</v>
      </c>
      <c r="O2835" s="49">
        <v>0.19</v>
      </c>
      <c r="P2835" s="56">
        <f t="shared" si="44"/>
        <v>99.75</v>
      </c>
      <c r="Q2835">
        <v>425.25</v>
      </c>
      <c r="R2835" s="58">
        <v>38</v>
      </c>
      <c r="S2835" s="31">
        <v>463.25</v>
      </c>
    </row>
    <row r="2836" spans="1:19" x14ac:dyDescent="0.35">
      <c r="A2836" s="52">
        <v>42130</v>
      </c>
      <c r="B2836" s="33" t="s">
        <v>5728</v>
      </c>
      <c r="C2836" t="s">
        <v>5729</v>
      </c>
      <c r="D2836" s="33" t="s">
        <v>26</v>
      </c>
      <c r="E2836" s="33" t="s">
        <v>85</v>
      </c>
      <c r="F2836" s="33" t="s">
        <v>28</v>
      </c>
      <c r="G2836" t="s">
        <v>6</v>
      </c>
      <c r="H2836" s="33" t="s">
        <v>32</v>
      </c>
      <c r="I2836" t="s">
        <v>45</v>
      </c>
      <c r="J2836" s="33" t="s">
        <v>34</v>
      </c>
      <c r="K2836" t="s">
        <v>42</v>
      </c>
      <c r="L2836" s="33" t="s">
        <v>44</v>
      </c>
      <c r="M2836">
        <v>203</v>
      </c>
      <c r="N2836" s="33">
        <v>8</v>
      </c>
      <c r="O2836" s="49">
        <v>0.08</v>
      </c>
      <c r="P2836" s="56">
        <f t="shared" si="44"/>
        <v>129.92000000000002</v>
      </c>
      <c r="Q2836">
        <v>1494.0800000000002</v>
      </c>
      <c r="R2836" s="58">
        <v>44</v>
      </c>
      <c r="S2836" s="31">
        <v>1538.0800000000002</v>
      </c>
    </row>
    <row r="2837" spans="1:19" x14ac:dyDescent="0.35">
      <c r="A2837" s="52">
        <v>43025</v>
      </c>
      <c r="B2837" s="33" t="s">
        <v>5730</v>
      </c>
      <c r="C2837" t="s">
        <v>5731</v>
      </c>
      <c r="D2837" s="33" t="s">
        <v>24</v>
      </c>
      <c r="E2837" s="33" t="s">
        <v>106</v>
      </c>
      <c r="F2837" s="33" t="s">
        <v>28</v>
      </c>
      <c r="G2837" t="s">
        <v>10</v>
      </c>
      <c r="H2837" s="33" t="s">
        <v>33</v>
      </c>
      <c r="I2837" t="s">
        <v>47</v>
      </c>
      <c r="J2837" s="33" t="s">
        <v>37</v>
      </c>
      <c r="K2837" t="s">
        <v>39</v>
      </c>
      <c r="L2837" s="33" t="s">
        <v>44</v>
      </c>
      <c r="M2837">
        <v>43</v>
      </c>
      <c r="N2837" s="33">
        <v>20</v>
      </c>
      <c r="O2837" s="49">
        <v>0.2</v>
      </c>
      <c r="P2837" s="56">
        <f t="shared" si="44"/>
        <v>172</v>
      </c>
      <c r="Q2837">
        <v>688</v>
      </c>
      <c r="R2837" s="58">
        <v>27</v>
      </c>
      <c r="S2837" s="31">
        <v>715</v>
      </c>
    </row>
    <row r="2838" spans="1:19" x14ac:dyDescent="0.35">
      <c r="A2838" s="52">
        <v>42284</v>
      </c>
      <c r="B2838" s="33" t="s">
        <v>5732</v>
      </c>
      <c r="C2838" t="s">
        <v>5733</v>
      </c>
      <c r="D2838" s="33" t="s">
        <v>25</v>
      </c>
      <c r="E2838" s="33" t="s">
        <v>85</v>
      </c>
      <c r="F2838" s="33" t="s">
        <v>27</v>
      </c>
      <c r="G2838" t="s">
        <v>7</v>
      </c>
      <c r="H2838" s="33" t="s">
        <v>30</v>
      </c>
      <c r="I2838" t="s">
        <v>44</v>
      </c>
      <c r="J2838" s="33" t="s">
        <v>37</v>
      </c>
      <c r="K2838" t="s">
        <v>42</v>
      </c>
      <c r="L2838" s="33" t="s">
        <v>46</v>
      </c>
      <c r="M2838">
        <v>38</v>
      </c>
      <c r="N2838" s="33">
        <v>20</v>
      </c>
      <c r="O2838" s="49">
        <v>0.18</v>
      </c>
      <c r="P2838" s="56">
        <f t="shared" si="44"/>
        <v>136.79999999999998</v>
      </c>
      <c r="Q2838">
        <v>623.20000000000005</v>
      </c>
      <c r="R2838" s="58">
        <v>20</v>
      </c>
      <c r="S2838" s="31">
        <v>643.20000000000005</v>
      </c>
    </row>
    <row r="2839" spans="1:19" x14ac:dyDescent="0.35">
      <c r="A2839" s="52">
        <v>42620</v>
      </c>
      <c r="B2839" s="33" t="s">
        <v>5734</v>
      </c>
      <c r="C2839" t="s">
        <v>5735</v>
      </c>
      <c r="D2839" s="33" t="s">
        <v>24</v>
      </c>
      <c r="E2839" s="33" t="s">
        <v>78</v>
      </c>
      <c r="F2839" s="33" t="s">
        <v>29</v>
      </c>
      <c r="G2839" t="s">
        <v>6</v>
      </c>
      <c r="H2839" s="33" t="s">
        <v>30</v>
      </c>
      <c r="I2839" t="s">
        <v>46</v>
      </c>
      <c r="J2839" s="33" t="s">
        <v>35</v>
      </c>
      <c r="K2839" t="s">
        <v>41</v>
      </c>
      <c r="L2839" s="33" t="s">
        <v>46</v>
      </c>
      <c r="M2839">
        <v>1047</v>
      </c>
      <c r="N2839" s="33">
        <v>6</v>
      </c>
      <c r="O2839" s="49">
        <v>0.08</v>
      </c>
      <c r="P2839" s="56">
        <f t="shared" si="44"/>
        <v>502.56</v>
      </c>
      <c r="Q2839">
        <v>5779.4400000000005</v>
      </c>
      <c r="R2839" s="58">
        <v>24</v>
      </c>
      <c r="S2839" s="31">
        <v>5803.4400000000005</v>
      </c>
    </row>
    <row r="2840" spans="1:19" x14ac:dyDescent="0.35">
      <c r="A2840" s="52">
        <v>44421</v>
      </c>
      <c r="B2840" s="33" t="s">
        <v>5736</v>
      </c>
      <c r="C2840" t="s">
        <v>5737</v>
      </c>
      <c r="D2840" s="33" t="s">
        <v>26</v>
      </c>
      <c r="E2840" s="33" t="s">
        <v>52</v>
      </c>
      <c r="F2840" s="33" t="s">
        <v>28</v>
      </c>
      <c r="G2840" t="s">
        <v>6</v>
      </c>
      <c r="H2840" s="33" t="s">
        <v>33</v>
      </c>
      <c r="I2840" t="s">
        <v>44</v>
      </c>
      <c r="J2840" s="33" t="s">
        <v>38</v>
      </c>
      <c r="K2840" t="s">
        <v>42</v>
      </c>
      <c r="L2840" s="33" t="s">
        <v>46</v>
      </c>
      <c r="M2840">
        <v>14</v>
      </c>
      <c r="N2840" s="33">
        <v>16</v>
      </c>
      <c r="O2840" s="49">
        <v>0.13</v>
      </c>
      <c r="P2840" s="56">
        <f t="shared" si="44"/>
        <v>29.12</v>
      </c>
      <c r="Q2840">
        <v>194.88</v>
      </c>
      <c r="R2840" s="58">
        <v>27</v>
      </c>
      <c r="S2840" s="31">
        <v>221.88</v>
      </c>
    </row>
    <row r="2841" spans="1:19" x14ac:dyDescent="0.35">
      <c r="A2841" s="52">
        <v>42569</v>
      </c>
      <c r="B2841" s="33" t="s">
        <v>5738</v>
      </c>
      <c r="C2841" t="s">
        <v>5739</v>
      </c>
      <c r="D2841" s="33" t="s">
        <v>25</v>
      </c>
      <c r="E2841" s="33" t="s">
        <v>58</v>
      </c>
      <c r="F2841" s="33" t="s">
        <v>28</v>
      </c>
      <c r="G2841" t="s">
        <v>9</v>
      </c>
      <c r="H2841" s="33" t="s">
        <v>31</v>
      </c>
      <c r="I2841" t="s">
        <v>48</v>
      </c>
      <c r="J2841" s="33" t="s">
        <v>38</v>
      </c>
      <c r="K2841" t="s">
        <v>40</v>
      </c>
      <c r="L2841" s="33" t="s">
        <v>44</v>
      </c>
      <c r="M2841">
        <v>13</v>
      </c>
      <c r="N2841" s="33">
        <v>40</v>
      </c>
      <c r="O2841" s="49">
        <v>0.16</v>
      </c>
      <c r="P2841" s="56">
        <f t="shared" si="44"/>
        <v>83.2</v>
      </c>
      <c r="Q2841">
        <v>436.8</v>
      </c>
      <c r="R2841" s="58">
        <v>37</v>
      </c>
      <c r="S2841" s="31">
        <v>473.8</v>
      </c>
    </row>
    <row r="2842" spans="1:19" x14ac:dyDescent="0.35">
      <c r="A2842" s="52">
        <v>42793</v>
      </c>
      <c r="B2842" s="33" t="s">
        <v>5740</v>
      </c>
      <c r="C2842" t="s">
        <v>5741</v>
      </c>
      <c r="D2842" s="33" t="s">
        <v>24</v>
      </c>
      <c r="E2842" s="33" t="s">
        <v>68</v>
      </c>
      <c r="F2842" s="33" t="s">
        <v>28</v>
      </c>
      <c r="G2842" t="s">
        <v>8</v>
      </c>
      <c r="H2842" s="33" t="s">
        <v>31</v>
      </c>
      <c r="I2842" t="s">
        <v>44</v>
      </c>
      <c r="J2842" s="33" t="s">
        <v>34</v>
      </c>
      <c r="K2842" t="s">
        <v>42</v>
      </c>
      <c r="L2842" s="33" t="s">
        <v>45</v>
      </c>
      <c r="M2842">
        <v>225</v>
      </c>
      <c r="N2842" s="33">
        <v>8</v>
      </c>
      <c r="O2842" s="49">
        <v>0.19</v>
      </c>
      <c r="P2842" s="56">
        <f t="shared" si="44"/>
        <v>342</v>
      </c>
      <c r="Q2842">
        <v>1458</v>
      </c>
      <c r="R2842" s="58">
        <v>37</v>
      </c>
      <c r="S2842" s="31">
        <v>1495</v>
      </c>
    </row>
    <row r="2843" spans="1:19" x14ac:dyDescent="0.35">
      <c r="A2843" s="52">
        <v>44148</v>
      </c>
      <c r="B2843" s="33" t="s">
        <v>5742</v>
      </c>
      <c r="C2843" t="s">
        <v>5743</v>
      </c>
      <c r="D2843" s="33" t="s">
        <v>24</v>
      </c>
      <c r="E2843" s="33" t="s">
        <v>63</v>
      </c>
      <c r="F2843" s="33" t="s">
        <v>27</v>
      </c>
      <c r="G2843" t="s">
        <v>13</v>
      </c>
      <c r="H2843" s="33" t="s">
        <v>33</v>
      </c>
      <c r="I2843" t="s">
        <v>46</v>
      </c>
      <c r="J2843" s="33" t="s">
        <v>38</v>
      </c>
      <c r="K2843" t="s">
        <v>40</v>
      </c>
      <c r="L2843" s="33" t="s">
        <v>44</v>
      </c>
      <c r="M2843">
        <v>16</v>
      </c>
      <c r="N2843" s="33">
        <v>16</v>
      </c>
      <c r="O2843" s="49">
        <v>0.1</v>
      </c>
      <c r="P2843" s="56">
        <f t="shared" si="44"/>
        <v>25.6</v>
      </c>
      <c r="Q2843">
        <v>230.4</v>
      </c>
      <c r="R2843" s="58">
        <v>41</v>
      </c>
      <c r="S2843" s="31">
        <v>271.39999999999998</v>
      </c>
    </row>
    <row r="2844" spans="1:19" x14ac:dyDescent="0.35">
      <c r="A2844" s="52">
        <v>44170</v>
      </c>
      <c r="B2844" s="33" t="s">
        <v>5744</v>
      </c>
      <c r="C2844" t="s">
        <v>5745</v>
      </c>
      <c r="D2844" s="33" t="s">
        <v>26</v>
      </c>
      <c r="E2844" s="33" t="s">
        <v>68</v>
      </c>
      <c r="F2844" s="33" t="s">
        <v>29</v>
      </c>
      <c r="G2844" t="s">
        <v>13</v>
      </c>
      <c r="H2844" s="33" t="s">
        <v>32</v>
      </c>
      <c r="I2844" t="s">
        <v>43</v>
      </c>
      <c r="J2844" s="33" t="s">
        <v>37</v>
      </c>
      <c r="K2844" t="s">
        <v>39</v>
      </c>
      <c r="L2844" s="33" t="s">
        <v>45</v>
      </c>
      <c r="M2844">
        <v>77</v>
      </c>
      <c r="N2844" s="33">
        <v>20</v>
      </c>
      <c r="O2844" s="49">
        <v>0.13</v>
      </c>
      <c r="P2844" s="56">
        <f t="shared" si="44"/>
        <v>200.20000000000002</v>
      </c>
      <c r="Q2844">
        <v>1339.8</v>
      </c>
      <c r="R2844" s="58">
        <v>24</v>
      </c>
      <c r="S2844" s="31">
        <v>1363.8</v>
      </c>
    </row>
    <row r="2845" spans="1:19" x14ac:dyDescent="0.35">
      <c r="A2845" s="52">
        <v>43261</v>
      </c>
      <c r="B2845" s="33" t="s">
        <v>5746</v>
      </c>
      <c r="C2845" t="s">
        <v>5747</v>
      </c>
      <c r="D2845" s="33" t="s">
        <v>24</v>
      </c>
      <c r="E2845" s="33" t="s">
        <v>78</v>
      </c>
      <c r="F2845" s="33" t="s">
        <v>27</v>
      </c>
      <c r="G2845" t="s">
        <v>11</v>
      </c>
      <c r="H2845" s="33" t="s">
        <v>30</v>
      </c>
      <c r="I2845" t="s">
        <v>47</v>
      </c>
      <c r="J2845" s="33" t="s">
        <v>35</v>
      </c>
      <c r="K2845" t="s">
        <v>39</v>
      </c>
      <c r="L2845" s="33" t="s">
        <v>44</v>
      </c>
      <c r="M2845">
        <v>773</v>
      </c>
      <c r="N2845" s="33">
        <v>8</v>
      </c>
      <c r="O2845" s="49">
        <v>0.1</v>
      </c>
      <c r="P2845" s="56">
        <f t="shared" si="44"/>
        <v>618.40000000000009</v>
      </c>
      <c r="Q2845">
        <v>5565.6</v>
      </c>
      <c r="R2845" s="58">
        <v>43</v>
      </c>
      <c r="S2845" s="31">
        <v>5608.6</v>
      </c>
    </row>
    <row r="2846" spans="1:19" x14ac:dyDescent="0.35">
      <c r="A2846" s="52">
        <v>44460</v>
      </c>
      <c r="B2846" s="33" t="s">
        <v>5748</v>
      </c>
      <c r="C2846" t="s">
        <v>5749</v>
      </c>
      <c r="D2846" s="33" t="s">
        <v>26</v>
      </c>
      <c r="E2846" s="33" t="s">
        <v>58</v>
      </c>
      <c r="F2846" s="33" t="s">
        <v>29</v>
      </c>
      <c r="G2846" t="s">
        <v>7</v>
      </c>
      <c r="H2846" s="33" t="s">
        <v>31</v>
      </c>
      <c r="I2846" t="s">
        <v>45</v>
      </c>
      <c r="J2846" s="33" t="s">
        <v>38</v>
      </c>
      <c r="K2846" t="s">
        <v>42</v>
      </c>
      <c r="L2846" s="33" t="s">
        <v>43</v>
      </c>
      <c r="M2846">
        <v>17</v>
      </c>
      <c r="N2846" s="33">
        <v>40</v>
      </c>
      <c r="O2846" s="49">
        <v>0.16</v>
      </c>
      <c r="P2846" s="56">
        <f t="shared" si="44"/>
        <v>108.80000000000001</v>
      </c>
      <c r="Q2846">
        <v>571.20000000000005</v>
      </c>
      <c r="R2846" s="58">
        <v>36</v>
      </c>
      <c r="S2846" s="31">
        <v>607.20000000000005</v>
      </c>
    </row>
    <row r="2847" spans="1:19" x14ac:dyDescent="0.35">
      <c r="A2847" s="52">
        <v>44206</v>
      </c>
      <c r="B2847" s="33" t="s">
        <v>5750</v>
      </c>
      <c r="C2847" t="s">
        <v>5751</v>
      </c>
      <c r="D2847" s="33" t="s">
        <v>24</v>
      </c>
      <c r="E2847" s="33" t="s">
        <v>63</v>
      </c>
      <c r="F2847" s="33" t="s">
        <v>29</v>
      </c>
      <c r="G2847" t="s">
        <v>10</v>
      </c>
      <c r="H2847" s="33" t="s">
        <v>31</v>
      </c>
      <c r="I2847" t="s">
        <v>47</v>
      </c>
      <c r="J2847" s="33" t="s">
        <v>36</v>
      </c>
      <c r="K2847" t="s">
        <v>41</v>
      </c>
      <c r="L2847" s="33" t="s">
        <v>44</v>
      </c>
      <c r="M2847">
        <v>451</v>
      </c>
      <c r="N2847" s="33">
        <v>9</v>
      </c>
      <c r="O2847" s="49">
        <v>0.11</v>
      </c>
      <c r="P2847" s="56">
        <f t="shared" si="44"/>
        <v>446.49</v>
      </c>
      <c r="Q2847">
        <v>3612.5099999999998</v>
      </c>
      <c r="R2847" s="58">
        <v>44</v>
      </c>
      <c r="S2847" s="31">
        <v>3656.5099999999998</v>
      </c>
    </row>
    <row r="2848" spans="1:19" x14ac:dyDescent="0.35">
      <c r="A2848" s="52">
        <v>43533</v>
      </c>
      <c r="B2848" s="33" t="s">
        <v>5752</v>
      </c>
      <c r="C2848" t="s">
        <v>5753</v>
      </c>
      <c r="D2848" s="33" t="s">
        <v>24</v>
      </c>
      <c r="E2848" s="33" t="s">
        <v>55</v>
      </c>
      <c r="F2848" s="33" t="s">
        <v>29</v>
      </c>
      <c r="G2848" t="s">
        <v>10</v>
      </c>
      <c r="H2848" s="33" t="s">
        <v>31</v>
      </c>
      <c r="I2848" t="s">
        <v>46</v>
      </c>
      <c r="J2848" s="33" t="s">
        <v>37</v>
      </c>
      <c r="K2848" t="s">
        <v>40</v>
      </c>
      <c r="L2848" s="33" t="s">
        <v>45</v>
      </c>
      <c r="M2848">
        <v>37</v>
      </c>
      <c r="N2848" s="33">
        <v>25</v>
      </c>
      <c r="O2848" s="49">
        <v>0.08</v>
      </c>
      <c r="P2848" s="56">
        <f t="shared" si="44"/>
        <v>74</v>
      </c>
      <c r="Q2848">
        <v>851</v>
      </c>
      <c r="R2848" s="58">
        <v>42</v>
      </c>
      <c r="S2848" s="31">
        <v>893</v>
      </c>
    </row>
    <row r="2849" spans="1:19" x14ac:dyDescent="0.35">
      <c r="A2849" s="52">
        <v>44347</v>
      </c>
      <c r="B2849" s="33" t="s">
        <v>5754</v>
      </c>
      <c r="C2849" t="s">
        <v>5755</v>
      </c>
      <c r="D2849" s="33" t="s">
        <v>25</v>
      </c>
      <c r="E2849" s="33" t="s">
        <v>63</v>
      </c>
      <c r="F2849" s="33" t="s">
        <v>27</v>
      </c>
      <c r="G2849" t="s">
        <v>13</v>
      </c>
      <c r="H2849" s="33" t="s">
        <v>32</v>
      </c>
      <c r="I2849" t="s">
        <v>45</v>
      </c>
      <c r="J2849" s="33" t="s">
        <v>37</v>
      </c>
      <c r="K2849" t="s">
        <v>41</v>
      </c>
      <c r="L2849" s="33" t="s">
        <v>46</v>
      </c>
      <c r="M2849">
        <v>60</v>
      </c>
      <c r="N2849" s="33">
        <v>25</v>
      </c>
      <c r="O2849" s="49">
        <v>0.15</v>
      </c>
      <c r="P2849" s="56">
        <f t="shared" si="44"/>
        <v>225</v>
      </c>
      <c r="Q2849">
        <v>1275</v>
      </c>
      <c r="R2849" s="58">
        <v>24</v>
      </c>
      <c r="S2849" s="31">
        <v>1299</v>
      </c>
    </row>
    <row r="2850" spans="1:19" x14ac:dyDescent="0.35">
      <c r="A2850" s="52">
        <v>43424</v>
      </c>
      <c r="B2850" s="33" t="s">
        <v>5756</v>
      </c>
      <c r="C2850" t="s">
        <v>5757</v>
      </c>
      <c r="D2850" s="33" t="s">
        <v>24</v>
      </c>
      <c r="E2850" s="33" t="s">
        <v>73</v>
      </c>
      <c r="F2850" s="33" t="s">
        <v>28</v>
      </c>
      <c r="G2850" t="s">
        <v>11</v>
      </c>
      <c r="H2850" s="33" t="s">
        <v>32</v>
      </c>
      <c r="I2850" t="s">
        <v>46</v>
      </c>
      <c r="J2850" s="33" t="s">
        <v>34</v>
      </c>
      <c r="K2850" t="s">
        <v>39</v>
      </c>
      <c r="L2850" s="33" t="s">
        <v>45</v>
      </c>
      <c r="M2850">
        <v>261</v>
      </c>
      <c r="N2850" s="33">
        <v>8</v>
      </c>
      <c r="O2850" s="49">
        <v>0.12</v>
      </c>
      <c r="P2850" s="56">
        <f t="shared" si="44"/>
        <v>250.56</v>
      </c>
      <c r="Q2850">
        <v>1837.44</v>
      </c>
      <c r="R2850" s="58">
        <v>21</v>
      </c>
      <c r="S2850" s="31">
        <v>1858.44</v>
      </c>
    </row>
    <row r="2851" spans="1:19" x14ac:dyDescent="0.35">
      <c r="A2851" s="52">
        <v>43660</v>
      </c>
      <c r="B2851" s="33" t="s">
        <v>5758</v>
      </c>
      <c r="C2851" t="s">
        <v>5759</v>
      </c>
      <c r="D2851" s="33" t="s">
        <v>24</v>
      </c>
      <c r="E2851" s="33" t="s">
        <v>73</v>
      </c>
      <c r="F2851" s="33" t="s">
        <v>27</v>
      </c>
      <c r="G2851" t="s">
        <v>9</v>
      </c>
      <c r="H2851" s="33" t="s">
        <v>32</v>
      </c>
      <c r="I2851" t="s">
        <v>48</v>
      </c>
      <c r="J2851" s="33" t="s">
        <v>38</v>
      </c>
      <c r="K2851" t="s">
        <v>40</v>
      </c>
      <c r="L2851" s="33" t="s">
        <v>44</v>
      </c>
      <c r="M2851">
        <v>13</v>
      </c>
      <c r="N2851" s="33">
        <v>16</v>
      </c>
      <c r="O2851" s="49">
        <v>0.08</v>
      </c>
      <c r="P2851" s="56">
        <f t="shared" si="44"/>
        <v>16.64</v>
      </c>
      <c r="Q2851">
        <v>191.36</v>
      </c>
      <c r="R2851" s="58">
        <v>39</v>
      </c>
      <c r="S2851" s="31">
        <v>230.36</v>
      </c>
    </row>
    <row r="2852" spans="1:19" x14ac:dyDescent="0.35">
      <c r="A2852" s="52">
        <v>44536</v>
      </c>
      <c r="B2852" s="33" t="s">
        <v>5760</v>
      </c>
      <c r="C2852" t="s">
        <v>5761</v>
      </c>
      <c r="D2852" s="33" t="s">
        <v>26</v>
      </c>
      <c r="E2852" s="33" t="s">
        <v>55</v>
      </c>
      <c r="F2852" s="33" t="s">
        <v>27</v>
      </c>
      <c r="G2852" t="s">
        <v>7</v>
      </c>
      <c r="H2852" s="33" t="s">
        <v>30</v>
      </c>
      <c r="I2852" t="s">
        <v>47</v>
      </c>
      <c r="J2852" s="33" t="s">
        <v>36</v>
      </c>
      <c r="K2852" t="s">
        <v>40</v>
      </c>
      <c r="L2852" s="33" t="s">
        <v>46</v>
      </c>
      <c r="M2852">
        <v>455</v>
      </c>
      <c r="N2852" s="33">
        <v>6</v>
      </c>
      <c r="O2852" s="49">
        <v>0.19</v>
      </c>
      <c r="P2852" s="56">
        <f t="shared" si="44"/>
        <v>518.70000000000005</v>
      </c>
      <c r="Q2852">
        <v>2211.3000000000002</v>
      </c>
      <c r="R2852" s="58">
        <v>48</v>
      </c>
      <c r="S2852" s="31">
        <v>2259.3000000000002</v>
      </c>
    </row>
    <row r="2853" spans="1:19" x14ac:dyDescent="0.35">
      <c r="A2853" s="52">
        <v>43977</v>
      </c>
      <c r="B2853" s="33" t="s">
        <v>5762</v>
      </c>
      <c r="C2853" t="s">
        <v>5763</v>
      </c>
      <c r="D2853" s="33" t="s">
        <v>26</v>
      </c>
      <c r="E2853" s="33" t="s">
        <v>78</v>
      </c>
      <c r="F2853" s="33" t="s">
        <v>28</v>
      </c>
      <c r="G2853" t="s">
        <v>11</v>
      </c>
      <c r="H2853" s="33" t="s">
        <v>32</v>
      </c>
      <c r="I2853" t="s">
        <v>44</v>
      </c>
      <c r="J2853" s="33" t="s">
        <v>35</v>
      </c>
      <c r="K2853" t="s">
        <v>42</v>
      </c>
      <c r="L2853" s="33" t="s">
        <v>46</v>
      </c>
      <c r="M2853">
        <v>832</v>
      </c>
      <c r="N2853" s="33">
        <v>10</v>
      </c>
      <c r="O2853" s="49">
        <v>0.17</v>
      </c>
      <c r="P2853" s="56">
        <f t="shared" si="44"/>
        <v>1414.4</v>
      </c>
      <c r="Q2853">
        <v>6905.5999999999995</v>
      </c>
      <c r="R2853" s="58">
        <v>39</v>
      </c>
      <c r="S2853" s="31">
        <v>6944.5999999999995</v>
      </c>
    </row>
    <row r="2854" spans="1:19" x14ac:dyDescent="0.35">
      <c r="A2854" s="52">
        <v>44063</v>
      </c>
      <c r="B2854" s="33" t="s">
        <v>5764</v>
      </c>
      <c r="C2854" t="s">
        <v>5765</v>
      </c>
      <c r="D2854" s="33" t="s">
        <v>24</v>
      </c>
      <c r="E2854" s="33" t="s">
        <v>115</v>
      </c>
      <c r="F2854" s="33" t="s">
        <v>28</v>
      </c>
      <c r="G2854" t="s">
        <v>6</v>
      </c>
      <c r="H2854" s="33" t="s">
        <v>32</v>
      </c>
      <c r="I2854" t="s">
        <v>46</v>
      </c>
      <c r="J2854" s="33" t="s">
        <v>36</v>
      </c>
      <c r="K2854" t="s">
        <v>39</v>
      </c>
      <c r="L2854" s="33" t="s">
        <v>46</v>
      </c>
      <c r="M2854">
        <v>469</v>
      </c>
      <c r="N2854" s="33">
        <v>12</v>
      </c>
      <c r="O2854" s="49">
        <v>0.08</v>
      </c>
      <c r="P2854" s="56">
        <f t="shared" si="44"/>
        <v>450.24</v>
      </c>
      <c r="Q2854">
        <v>5177.76</v>
      </c>
      <c r="R2854" s="58">
        <v>48</v>
      </c>
      <c r="S2854" s="31">
        <v>5225.76</v>
      </c>
    </row>
    <row r="2855" spans="1:19" x14ac:dyDescent="0.35">
      <c r="A2855" s="52">
        <v>43477</v>
      </c>
      <c r="B2855" s="33" t="s">
        <v>5766</v>
      </c>
      <c r="C2855" t="s">
        <v>5767</v>
      </c>
      <c r="D2855" s="33" t="s">
        <v>26</v>
      </c>
      <c r="E2855" s="33" t="s">
        <v>63</v>
      </c>
      <c r="F2855" s="33" t="s">
        <v>29</v>
      </c>
      <c r="G2855" t="s">
        <v>12</v>
      </c>
      <c r="H2855" s="33" t="s">
        <v>31</v>
      </c>
      <c r="I2855" t="s">
        <v>48</v>
      </c>
      <c r="J2855" s="33" t="s">
        <v>36</v>
      </c>
      <c r="K2855" t="s">
        <v>39</v>
      </c>
      <c r="L2855" s="33" t="s">
        <v>44</v>
      </c>
      <c r="M2855">
        <v>449</v>
      </c>
      <c r="N2855" s="33">
        <v>15</v>
      </c>
      <c r="O2855" s="49">
        <v>0.15</v>
      </c>
      <c r="P2855" s="56">
        <f t="shared" si="44"/>
        <v>1010.25</v>
      </c>
      <c r="Q2855">
        <v>5724.75</v>
      </c>
      <c r="R2855" s="58">
        <v>33</v>
      </c>
      <c r="S2855" s="31">
        <v>5757.75</v>
      </c>
    </row>
    <row r="2856" spans="1:19" x14ac:dyDescent="0.35">
      <c r="A2856" s="52">
        <v>43034</v>
      </c>
      <c r="B2856" s="33" t="s">
        <v>5768</v>
      </c>
      <c r="C2856" t="s">
        <v>5769</v>
      </c>
      <c r="D2856" s="33" t="s">
        <v>26</v>
      </c>
      <c r="E2856" s="33" t="s">
        <v>73</v>
      </c>
      <c r="F2856" s="33" t="s">
        <v>28</v>
      </c>
      <c r="G2856" t="s">
        <v>7</v>
      </c>
      <c r="H2856" s="33" t="s">
        <v>31</v>
      </c>
      <c r="I2856" t="s">
        <v>47</v>
      </c>
      <c r="J2856" s="33" t="s">
        <v>35</v>
      </c>
      <c r="K2856" t="s">
        <v>41</v>
      </c>
      <c r="L2856" s="33" t="s">
        <v>44</v>
      </c>
      <c r="M2856">
        <v>737</v>
      </c>
      <c r="N2856" s="33">
        <v>8</v>
      </c>
      <c r="O2856" s="49">
        <v>0.19</v>
      </c>
      <c r="P2856" s="56">
        <f t="shared" si="44"/>
        <v>1120.24</v>
      </c>
      <c r="Q2856">
        <v>4775.76</v>
      </c>
      <c r="R2856" s="58">
        <v>33</v>
      </c>
      <c r="S2856" s="31">
        <v>4808.76</v>
      </c>
    </row>
    <row r="2857" spans="1:19" x14ac:dyDescent="0.35">
      <c r="A2857" s="52">
        <v>43873</v>
      </c>
      <c r="B2857" s="33" t="s">
        <v>5770</v>
      </c>
      <c r="C2857" t="s">
        <v>5771</v>
      </c>
      <c r="D2857" s="33" t="s">
        <v>24</v>
      </c>
      <c r="E2857" s="33" t="s">
        <v>68</v>
      </c>
      <c r="F2857" s="33" t="s">
        <v>28</v>
      </c>
      <c r="G2857" t="s">
        <v>11</v>
      </c>
      <c r="H2857" s="33" t="s">
        <v>32</v>
      </c>
      <c r="I2857" t="s">
        <v>46</v>
      </c>
      <c r="J2857" s="33" t="s">
        <v>37</v>
      </c>
      <c r="K2857" t="s">
        <v>41</v>
      </c>
      <c r="L2857" s="33" t="s">
        <v>43</v>
      </c>
      <c r="M2857">
        <v>28</v>
      </c>
      <c r="N2857" s="33">
        <v>10</v>
      </c>
      <c r="O2857" s="49">
        <v>0.16</v>
      </c>
      <c r="P2857" s="56">
        <f t="shared" si="44"/>
        <v>44.800000000000004</v>
      </c>
      <c r="Q2857">
        <v>235.20000000000002</v>
      </c>
      <c r="R2857" s="58">
        <v>35</v>
      </c>
      <c r="S2857" s="31">
        <v>270.20000000000005</v>
      </c>
    </row>
    <row r="2858" spans="1:19" x14ac:dyDescent="0.35">
      <c r="A2858" s="52">
        <v>44082</v>
      </c>
      <c r="B2858" s="33" t="s">
        <v>5772</v>
      </c>
      <c r="C2858" t="s">
        <v>5773</v>
      </c>
      <c r="D2858" s="33" t="s">
        <v>25</v>
      </c>
      <c r="E2858" s="33" t="s">
        <v>73</v>
      </c>
      <c r="F2858" s="33" t="s">
        <v>27</v>
      </c>
      <c r="G2858" t="s">
        <v>12</v>
      </c>
      <c r="H2858" s="33" t="s">
        <v>30</v>
      </c>
      <c r="I2858" t="s">
        <v>46</v>
      </c>
      <c r="J2858" s="33" t="s">
        <v>37</v>
      </c>
      <c r="K2858" t="s">
        <v>39</v>
      </c>
      <c r="L2858" s="33" t="s">
        <v>44</v>
      </c>
      <c r="M2858">
        <v>28</v>
      </c>
      <c r="N2858" s="33">
        <v>15</v>
      </c>
      <c r="O2858" s="49">
        <v>0.11</v>
      </c>
      <c r="P2858" s="56">
        <f t="shared" si="44"/>
        <v>46.199999999999996</v>
      </c>
      <c r="Q2858">
        <v>373.8</v>
      </c>
      <c r="R2858" s="58">
        <v>27</v>
      </c>
      <c r="S2858" s="31">
        <v>400.8</v>
      </c>
    </row>
    <row r="2859" spans="1:19" x14ac:dyDescent="0.35">
      <c r="A2859" s="52">
        <v>43477</v>
      </c>
      <c r="B2859" s="33" t="s">
        <v>5774</v>
      </c>
      <c r="C2859" t="s">
        <v>5775</v>
      </c>
      <c r="D2859" s="33" t="s">
        <v>24</v>
      </c>
      <c r="E2859" s="33" t="s">
        <v>68</v>
      </c>
      <c r="F2859" s="33" t="s">
        <v>28</v>
      </c>
      <c r="G2859" t="s">
        <v>10</v>
      </c>
      <c r="H2859" s="33" t="s">
        <v>32</v>
      </c>
      <c r="I2859" t="s">
        <v>47</v>
      </c>
      <c r="J2859" s="33" t="s">
        <v>34</v>
      </c>
      <c r="K2859" t="s">
        <v>39</v>
      </c>
      <c r="L2859" s="33" t="s">
        <v>44</v>
      </c>
      <c r="M2859">
        <v>280</v>
      </c>
      <c r="N2859" s="33">
        <v>6</v>
      </c>
      <c r="O2859" s="49">
        <v>0.16</v>
      </c>
      <c r="P2859" s="56">
        <f t="shared" si="44"/>
        <v>268.8</v>
      </c>
      <c r="Q2859">
        <v>1411.2</v>
      </c>
      <c r="R2859" s="58">
        <v>26</v>
      </c>
      <c r="S2859" s="31">
        <v>1437.2</v>
      </c>
    </row>
    <row r="2860" spans="1:19" x14ac:dyDescent="0.35">
      <c r="A2860" s="52">
        <v>44197</v>
      </c>
      <c r="B2860" s="33" t="s">
        <v>5776</v>
      </c>
      <c r="C2860" t="s">
        <v>5777</v>
      </c>
      <c r="D2860" s="33" t="s">
        <v>26</v>
      </c>
      <c r="E2860" s="33" t="s">
        <v>115</v>
      </c>
      <c r="F2860" s="33" t="s">
        <v>27</v>
      </c>
      <c r="G2860" t="s">
        <v>11</v>
      </c>
      <c r="H2860" s="33" t="s">
        <v>33</v>
      </c>
      <c r="I2860" t="s">
        <v>46</v>
      </c>
      <c r="J2860" s="33" t="s">
        <v>36</v>
      </c>
      <c r="K2860" t="s">
        <v>40</v>
      </c>
      <c r="L2860" s="33" t="s">
        <v>46</v>
      </c>
      <c r="M2860">
        <v>211</v>
      </c>
      <c r="N2860" s="33">
        <v>12</v>
      </c>
      <c r="O2860" s="49">
        <v>0.17</v>
      </c>
      <c r="P2860" s="56">
        <f t="shared" si="44"/>
        <v>430.44</v>
      </c>
      <c r="Q2860">
        <v>2101.56</v>
      </c>
      <c r="R2860" s="58">
        <v>45</v>
      </c>
      <c r="S2860" s="31">
        <v>2146.56</v>
      </c>
    </row>
    <row r="2861" spans="1:19" x14ac:dyDescent="0.35">
      <c r="A2861" s="52">
        <v>42169</v>
      </c>
      <c r="B2861" s="33" t="s">
        <v>5778</v>
      </c>
      <c r="C2861" t="s">
        <v>5779</v>
      </c>
      <c r="D2861" s="33" t="s">
        <v>26</v>
      </c>
      <c r="E2861" s="33" t="s">
        <v>85</v>
      </c>
      <c r="F2861" s="33" t="s">
        <v>27</v>
      </c>
      <c r="G2861" t="s">
        <v>8</v>
      </c>
      <c r="H2861" s="33" t="s">
        <v>33</v>
      </c>
      <c r="I2861" t="s">
        <v>43</v>
      </c>
      <c r="J2861" s="33" t="s">
        <v>35</v>
      </c>
      <c r="K2861" t="s">
        <v>42</v>
      </c>
      <c r="L2861" s="33" t="s">
        <v>43</v>
      </c>
      <c r="M2861">
        <v>1075</v>
      </c>
      <c r="N2861" s="33">
        <v>6</v>
      </c>
      <c r="O2861" s="49">
        <v>0.17</v>
      </c>
      <c r="P2861" s="56">
        <f t="shared" si="44"/>
        <v>1096.5</v>
      </c>
      <c r="Q2861">
        <v>5353.4999999999991</v>
      </c>
      <c r="R2861" s="58">
        <v>27</v>
      </c>
      <c r="S2861" s="31">
        <v>5380.4999999999991</v>
      </c>
    </row>
    <row r="2862" spans="1:19" x14ac:dyDescent="0.35">
      <c r="A2862" s="52">
        <v>42251</v>
      </c>
      <c r="B2862" s="33" t="s">
        <v>5780</v>
      </c>
      <c r="C2862" t="s">
        <v>5781</v>
      </c>
      <c r="D2862" s="33" t="s">
        <v>25</v>
      </c>
      <c r="E2862" s="33" t="s">
        <v>68</v>
      </c>
      <c r="F2862" s="33" t="s">
        <v>29</v>
      </c>
      <c r="G2862" t="s">
        <v>11</v>
      </c>
      <c r="H2862" s="33" t="s">
        <v>32</v>
      </c>
      <c r="I2862" t="s">
        <v>45</v>
      </c>
      <c r="J2862" s="33" t="s">
        <v>37</v>
      </c>
      <c r="K2862" t="s">
        <v>42</v>
      </c>
      <c r="L2862" s="33" t="s">
        <v>46</v>
      </c>
      <c r="M2862">
        <v>34</v>
      </c>
      <c r="N2862" s="33">
        <v>15</v>
      </c>
      <c r="O2862" s="49">
        <v>0.18</v>
      </c>
      <c r="P2862" s="56">
        <f t="shared" si="44"/>
        <v>91.8</v>
      </c>
      <c r="Q2862">
        <v>418.20000000000005</v>
      </c>
      <c r="R2862" s="58">
        <v>38</v>
      </c>
      <c r="S2862" s="31">
        <v>456.20000000000005</v>
      </c>
    </row>
    <row r="2863" spans="1:19" x14ac:dyDescent="0.35">
      <c r="A2863" s="52">
        <v>42410</v>
      </c>
      <c r="B2863" s="33" t="s">
        <v>5782</v>
      </c>
      <c r="C2863" t="s">
        <v>5783</v>
      </c>
      <c r="D2863" s="33" t="s">
        <v>24</v>
      </c>
      <c r="E2863" s="33" t="s">
        <v>115</v>
      </c>
      <c r="F2863" s="33" t="s">
        <v>29</v>
      </c>
      <c r="G2863" t="s">
        <v>10</v>
      </c>
      <c r="H2863" s="33" t="s">
        <v>32</v>
      </c>
      <c r="I2863" t="s">
        <v>43</v>
      </c>
      <c r="J2863" s="33" t="s">
        <v>38</v>
      </c>
      <c r="K2863" t="s">
        <v>40</v>
      </c>
      <c r="L2863" s="33" t="s">
        <v>45</v>
      </c>
      <c r="M2863">
        <v>19</v>
      </c>
      <c r="N2863" s="33">
        <v>32</v>
      </c>
      <c r="O2863" s="49">
        <v>0.12</v>
      </c>
      <c r="P2863" s="56">
        <f t="shared" si="44"/>
        <v>72.959999999999994</v>
      </c>
      <c r="Q2863">
        <v>535.04</v>
      </c>
      <c r="R2863" s="58">
        <v>40</v>
      </c>
      <c r="S2863" s="31">
        <v>575.04</v>
      </c>
    </row>
    <row r="2864" spans="1:19" x14ac:dyDescent="0.35">
      <c r="A2864" s="52">
        <v>42239</v>
      </c>
      <c r="B2864" s="33" t="s">
        <v>5784</v>
      </c>
      <c r="C2864" t="s">
        <v>5785</v>
      </c>
      <c r="D2864" s="33" t="s">
        <v>24</v>
      </c>
      <c r="E2864" s="33" t="s">
        <v>73</v>
      </c>
      <c r="F2864" s="33" t="s">
        <v>27</v>
      </c>
      <c r="G2864" t="s">
        <v>11</v>
      </c>
      <c r="H2864" s="33" t="s">
        <v>30</v>
      </c>
      <c r="I2864" t="s">
        <v>44</v>
      </c>
      <c r="J2864" s="33" t="s">
        <v>38</v>
      </c>
      <c r="K2864" t="s">
        <v>40</v>
      </c>
      <c r="L2864" s="33" t="s">
        <v>45</v>
      </c>
      <c r="M2864">
        <v>20</v>
      </c>
      <c r="N2864" s="33">
        <v>32</v>
      </c>
      <c r="O2864" s="49">
        <v>0.09</v>
      </c>
      <c r="P2864" s="56">
        <f t="shared" si="44"/>
        <v>57.599999999999994</v>
      </c>
      <c r="Q2864">
        <v>582.4</v>
      </c>
      <c r="R2864" s="58">
        <v>28</v>
      </c>
      <c r="S2864" s="31">
        <v>610.4</v>
      </c>
    </row>
    <row r="2865" spans="1:19" x14ac:dyDescent="0.35">
      <c r="A2865" s="52">
        <v>43929</v>
      </c>
      <c r="B2865" s="33" t="s">
        <v>5786</v>
      </c>
      <c r="C2865" t="s">
        <v>5787</v>
      </c>
      <c r="D2865" s="33" t="s">
        <v>24</v>
      </c>
      <c r="E2865" s="33" t="s">
        <v>68</v>
      </c>
      <c r="F2865" s="33" t="s">
        <v>28</v>
      </c>
      <c r="G2865" t="s">
        <v>8</v>
      </c>
      <c r="H2865" s="33" t="s">
        <v>31</v>
      </c>
      <c r="I2865" t="s">
        <v>48</v>
      </c>
      <c r="J2865" s="33" t="s">
        <v>37</v>
      </c>
      <c r="K2865" t="s">
        <v>39</v>
      </c>
      <c r="L2865" s="33" t="s">
        <v>44</v>
      </c>
      <c r="M2865">
        <v>68</v>
      </c>
      <c r="N2865" s="33">
        <v>25</v>
      </c>
      <c r="O2865" s="49">
        <v>0.18</v>
      </c>
      <c r="P2865" s="56">
        <f t="shared" si="44"/>
        <v>306</v>
      </c>
      <c r="Q2865">
        <v>1394</v>
      </c>
      <c r="R2865" s="58">
        <v>34</v>
      </c>
      <c r="S2865" s="31">
        <v>1428</v>
      </c>
    </row>
    <row r="2866" spans="1:19" x14ac:dyDescent="0.35">
      <c r="A2866" s="52">
        <v>44428</v>
      </c>
      <c r="B2866" s="33" t="s">
        <v>5788</v>
      </c>
      <c r="C2866" t="s">
        <v>5789</v>
      </c>
      <c r="D2866" s="33" t="s">
        <v>26</v>
      </c>
      <c r="E2866" s="33" t="s">
        <v>73</v>
      </c>
      <c r="F2866" s="33" t="s">
        <v>28</v>
      </c>
      <c r="G2866" t="s">
        <v>7</v>
      </c>
      <c r="H2866" s="33" t="s">
        <v>31</v>
      </c>
      <c r="I2866" t="s">
        <v>43</v>
      </c>
      <c r="J2866" s="33" t="s">
        <v>37</v>
      </c>
      <c r="K2866" t="s">
        <v>40</v>
      </c>
      <c r="L2866" s="33" t="s">
        <v>44</v>
      </c>
      <c r="M2866">
        <v>82</v>
      </c>
      <c r="N2866" s="33">
        <v>10</v>
      </c>
      <c r="O2866" s="49">
        <v>0.09</v>
      </c>
      <c r="P2866" s="56">
        <f t="shared" si="44"/>
        <v>73.8</v>
      </c>
      <c r="Q2866">
        <v>746.19999999999993</v>
      </c>
      <c r="R2866" s="58">
        <v>26</v>
      </c>
      <c r="S2866" s="31">
        <v>772.19999999999993</v>
      </c>
    </row>
    <row r="2867" spans="1:19" x14ac:dyDescent="0.35">
      <c r="A2867" s="52">
        <v>42574</v>
      </c>
      <c r="B2867" s="33" t="s">
        <v>5790</v>
      </c>
      <c r="C2867" t="s">
        <v>5791</v>
      </c>
      <c r="D2867" s="33" t="s">
        <v>25</v>
      </c>
      <c r="E2867" s="33" t="s">
        <v>52</v>
      </c>
      <c r="F2867" s="33" t="s">
        <v>27</v>
      </c>
      <c r="G2867" t="s">
        <v>7</v>
      </c>
      <c r="H2867" s="33" t="s">
        <v>32</v>
      </c>
      <c r="I2867" t="s">
        <v>44</v>
      </c>
      <c r="J2867" s="33" t="s">
        <v>35</v>
      </c>
      <c r="K2867" t="s">
        <v>41</v>
      </c>
      <c r="L2867" s="33" t="s">
        <v>45</v>
      </c>
      <c r="M2867">
        <v>820</v>
      </c>
      <c r="N2867" s="33">
        <v>4</v>
      </c>
      <c r="O2867" s="49">
        <v>0.2</v>
      </c>
      <c r="P2867" s="56">
        <f t="shared" si="44"/>
        <v>656</v>
      </c>
      <c r="Q2867">
        <v>2624</v>
      </c>
      <c r="R2867" s="58">
        <v>23</v>
      </c>
      <c r="S2867" s="31">
        <v>2647</v>
      </c>
    </row>
    <row r="2868" spans="1:19" x14ac:dyDescent="0.35">
      <c r="A2868" s="52">
        <v>43237</v>
      </c>
      <c r="B2868" s="33" t="s">
        <v>5792</v>
      </c>
      <c r="C2868" t="s">
        <v>5793</v>
      </c>
      <c r="D2868" s="33" t="s">
        <v>26</v>
      </c>
      <c r="E2868" s="33" t="s">
        <v>85</v>
      </c>
      <c r="F2868" s="33" t="s">
        <v>28</v>
      </c>
      <c r="G2868" t="s">
        <v>7</v>
      </c>
      <c r="H2868" s="33" t="s">
        <v>33</v>
      </c>
      <c r="I2868" t="s">
        <v>43</v>
      </c>
      <c r="J2868" s="33" t="s">
        <v>37</v>
      </c>
      <c r="K2868" t="s">
        <v>40</v>
      </c>
      <c r="L2868" s="33" t="s">
        <v>45</v>
      </c>
      <c r="M2868">
        <v>22</v>
      </c>
      <c r="N2868" s="33">
        <v>20</v>
      </c>
      <c r="O2868" s="49">
        <v>0.18</v>
      </c>
      <c r="P2868" s="56">
        <f t="shared" si="44"/>
        <v>79.199999999999989</v>
      </c>
      <c r="Q2868">
        <v>360.80000000000007</v>
      </c>
      <c r="R2868" s="58">
        <v>37</v>
      </c>
      <c r="S2868" s="31">
        <v>397.80000000000007</v>
      </c>
    </row>
    <row r="2869" spans="1:19" x14ac:dyDescent="0.35">
      <c r="A2869" s="52">
        <v>44120</v>
      </c>
      <c r="B2869" s="33" t="s">
        <v>5794</v>
      </c>
      <c r="C2869" t="s">
        <v>5795</v>
      </c>
      <c r="D2869" s="33" t="s">
        <v>24</v>
      </c>
      <c r="E2869" s="33" t="s">
        <v>106</v>
      </c>
      <c r="F2869" s="33" t="s">
        <v>29</v>
      </c>
      <c r="G2869" t="s">
        <v>13</v>
      </c>
      <c r="H2869" s="33" t="s">
        <v>30</v>
      </c>
      <c r="I2869" t="s">
        <v>44</v>
      </c>
      <c r="J2869" s="33" t="s">
        <v>37</v>
      </c>
      <c r="K2869" t="s">
        <v>42</v>
      </c>
      <c r="L2869" s="33" t="s">
        <v>43</v>
      </c>
      <c r="M2869">
        <v>44</v>
      </c>
      <c r="N2869" s="33">
        <v>20</v>
      </c>
      <c r="O2869" s="49">
        <v>0.09</v>
      </c>
      <c r="P2869" s="56">
        <f t="shared" si="44"/>
        <v>79.199999999999989</v>
      </c>
      <c r="Q2869">
        <v>800.8</v>
      </c>
      <c r="R2869" s="58">
        <v>39</v>
      </c>
      <c r="S2869" s="31">
        <v>839.8</v>
      </c>
    </row>
    <row r="2870" spans="1:19" x14ac:dyDescent="0.35">
      <c r="A2870" s="52">
        <v>42350</v>
      </c>
      <c r="B2870" s="33" t="s">
        <v>5796</v>
      </c>
      <c r="C2870" t="s">
        <v>5797</v>
      </c>
      <c r="D2870" s="33" t="s">
        <v>24</v>
      </c>
      <c r="E2870" s="33" t="s">
        <v>55</v>
      </c>
      <c r="F2870" s="33" t="s">
        <v>29</v>
      </c>
      <c r="G2870" t="s">
        <v>6</v>
      </c>
      <c r="H2870" s="33" t="s">
        <v>32</v>
      </c>
      <c r="I2870" t="s">
        <v>48</v>
      </c>
      <c r="J2870" s="33" t="s">
        <v>34</v>
      </c>
      <c r="K2870" t="s">
        <v>40</v>
      </c>
      <c r="L2870" s="33" t="s">
        <v>43</v>
      </c>
      <c r="M2870">
        <v>209</v>
      </c>
      <c r="N2870" s="33">
        <v>10</v>
      </c>
      <c r="O2870" s="49">
        <v>0.17</v>
      </c>
      <c r="P2870" s="56">
        <f t="shared" si="44"/>
        <v>355.3</v>
      </c>
      <c r="Q2870">
        <v>1734.6999999999998</v>
      </c>
      <c r="R2870" s="58">
        <v>20</v>
      </c>
      <c r="S2870" s="31">
        <v>1754.6999999999998</v>
      </c>
    </row>
    <row r="2871" spans="1:19" x14ac:dyDescent="0.35">
      <c r="A2871" s="52">
        <v>43238</v>
      </c>
      <c r="B2871" s="33" t="s">
        <v>5798</v>
      </c>
      <c r="C2871" t="s">
        <v>5799</v>
      </c>
      <c r="D2871" s="33" t="s">
        <v>24</v>
      </c>
      <c r="E2871" s="33" t="s">
        <v>78</v>
      </c>
      <c r="F2871" s="33" t="s">
        <v>29</v>
      </c>
      <c r="G2871" t="s">
        <v>6</v>
      </c>
      <c r="H2871" s="33" t="s">
        <v>30</v>
      </c>
      <c r="I2871" t="s">
        <v>44</v>
      </c>
      <c r="J2871" s="33" t="s">
        <v>34</v>
      </c>
      <c r="K2871" t="s">
        <v>39</v>
      </c>
      <c r="L2871" s="33" t="s">
        <v>45</v>
      </c>
      <c r="M2871">
        <v>215</v>
      </c>
      <c r="N2871" s="33">
        <v>6</v>
      </c>
      <c r="O2871" s="49">
        <v>0.14000000000000001</v>
      </c>
      <c r="P2871" s="56">
        <f t="shared" si="44"/>
        <v>180.60000000000002</v>
      </c>
      <c r="Q2871">
        <v>1109.4000000000001</v>
      </c>
      <c r="R2871" s="58">
        <v>43</v>
      </c>
      <c r="S2871" s="31">
        <v>1152.4000000000001</v>
      </c>
    </row>
    <row r="2872" spans="1:19" x14ac:dyDescent="0.35">
      <c r="A2872" s="52">
        <v>42225</v>
      </c>
      <c r="B2872" s="33" t="s">
        <v>5800</v>
      </c>
      <c r="C2872" t="s">
        <v>5801</v>
      </c>
      <c r="D2872" s="33" t="s">
        <v>24</v>
      </c>
      <c r="E2872" s="33" t="s">
        <v>73</v>
      </c>
      <c r="F2872" s="33" t="s">
        <v>28</v>
      </c>
      <c r="G2872" t="s">
        <v>7</v>
      </c>
      <c r="H2872" s="33" t="s">
        <v>32</v>
      </c>
      <c r="I2872" t="s">
        <v>45</v>
      </c>
      <c r="J2872" s="33" t="s">
        <v>38</v>
      </c>
      <c r="K2872" t="s">
        <v>40</v>
      </c>
      <c r="L2872" s="33" t="s">
        <v>43</v>
      </c>
      <c r="M2872">
        <v>19</v>
      </c>
      <c r="N2872" s="33">
        <v>40</v>
      </c>
      <c r="O2872" s="49">
        <v>0.11</v>
      </c>
      <c r="P2872" s="56">
        <f t="shared" si="44"/>
        <v>83.600000000000009</v>
      </c>
      <c r="Q2872">
        <v>676.4</v>
      </c>
      <c r="R2872" s="58">
        <v>35</v>
      </c>
      <c r="S2872" s="31">
        <v>711.4</v>
      </c>
    </row>
    <row r="2873" spans="1:19" x14ac:dyDescent="0.35">
      <c r="A2873" s="52">
        <v>44522</v>
      </c>
      <c r="B2873" s="33" t="s">
        <v>5802</v>
      </c>
      <c r="C2873" t="s">
        <v>5803</v>
      </c>
      <c r="D2873" s="33" t="s">
        <v>25</v>
      </c>
      <c r="E2873" s="33" t="s">
        <v>115</v>
      </c>
      <c r="F2873" s="33" t="s">
        <v>28</v>
      </c>
      <c r="G2873" t="s">
        <v>8</v>
      </c>
      <c r="H2873" s="33" t="s">
        <v>33</v>
      </c>
      <c r="I2873" t="s">
        <v>46</v>
      </c>
      <c r="J2873" s="33" t="s">
        <v>38</v>
      </c>
      <c r="K2873" t="s">
        <v>40</v>
      </c>
      <c r="L2873" s="33" t="s">
        <v>45</v>
      </c>
      <c r="M2873">
        <v>11</v>
      </c>
      <c r="N2873" s="33">
        <v>16</v>
      </c>
      <c r="O2873" s="49">
        <v>0.2</v>
      </c>
      <c r="P2873" s="56">
        <f t="shared" si="44"/>
        <v>35.200000000000003</v>
      </c>
      <c r="Q2873">
        <v>140.80000000000001</v>
      </c>
      <c r="R2873" s="58">
        <v>41</v>
      </c>
      <c r="S2873" s="31">
        <v>181.8</v>
      </c>
    </row>
    <row r="2874" spans="1:19" x14ac:dyDescent="0.35">
      <c r="A2874" s="52">
        <v>43806</v>
      </c>
      <c r="B2874" s="33" t="s">
        <v>5804</v>
      </c>
      <c r="C2874" t="s">
        <v>5805</v>
      </c>
      <c r="D2874" s="33" t="s">
        <v>24</v>
      </c>
      <c r="E2874" s="33" t="s">
        <v>85</v>
      </c>
      <c r="F2874" s="33" t="s">
        <v>27</v>
      </c>
      <c r="G2874" t="s">
        <v>8</v>
      </c>
      <c r="H2874" s="33" t="s">
        <v>32</v>
      </c>
      <c r="I2874" t="s">
        <v>44</v>
      </c>
      <c r="J2874" s="33" t="s">
        <v>35</v>
      </c>
      <c r="K2874" t="s">
        <v>40</v>
      </c>
      <c r="L2874" s="33" t="s">
        <v>45</v>
      </c>
      <c r="M2874">
        <v>962</v>
      </c>
      <c r="N2874" s="33">
        <v>10</v>
      </c>
      <c r="O2874" s="49">
        <v>0.19</v>
      </c>
      <c r="P2874" s="56">
        <f t="shared" si="44"/>
        <v>1827.8</v>
      </c>
      <c r="Q2874">
        <v>7792.2000000000016</v>
      </c>
      <c r="R2874" s="58">
        <v>47</v>
      </c>
      <c r="S2874" s="31">
        <v>7839.2000000000016</v>
      </c>
    </row>
    <row r="2875" spans="1:19" x14ac:dyDescent="0.35">
      <c r="A2875" s="52">
        <v>43095</v>
      </c>
      <c r="B2875" s="33" t="s">
        <v>5806</v>
      </c>
      <c r="C2875" t="s">
        <v>5807</v>
      </c>
      <c r="D2875" s="33" t="s">
        <v>24</v>
      </c>
      <c r="E2875" s="33" t="s">
        <v>73</v>
      </c>
      <c r="F2875" s="33" t="s">
        <v>29</v>
      </c>
      <c r="G2875" t="s">
        <v>10</v>
      </c>
      <c r="H2875" s="33" t="s">
        <v>30</v>
      </c>
      <c r="I2875" t="s">
        <v>43</v>
      </c>
      <c r="J2875" s="33" t="s">
        <v>36</v>
      </c>
      <c r="K2875" t="s">
        <v>41</v>
      </c>
      <c r="L2875" s="33" t="s">
        <v>46</v>
      </c>
      <c r="M2875">
        <v>459</v>
      </c>
      <c r="N2875" s="33">
        <v>15</v>
      </c>
      <c r="O2875" s="49">
        <v>0.16</v>
      </c>
      <c r="P2875" s="56">
        <f t="shared" si="44"/>
        <v>1101.5999999999999</v>
      </c>
      <c r="Q2875">
        <v>5783.4</v>
      </c>
      <c r="R2875" s="58">
        <v>26</v>
      </c>
      <c r="S2875" s="31">
        <v>5809.4</v>
      </c>
    </row>
    <row r="2876" spans="1:19" x14ac:dyDescent="0.35">
      <c r="A2876" s="52">
        <v>43408</v>
      </c>
      <c r="B2876" s="33" t="s">
        <v>5808</v>
      </c>
      <c r="C2876" t="s">
        <v>5809</v>
      </c>
      <c r="D2876" s="33" t="s">
        <v>24</v>
      </c>
      <c r="E2876" s="33" t="s">
        <v>52</v>
      </c>
      <c r="F2876" s="33" t="s">
        <v>27</v>
      </c>
      <c r="G2876" t="s">
        <v>12</v>
      </c>
      <c r="H2876" s="33" t="s">
        <v>30</v>
      </c>
      <c r="I2876" t="s">
        <v>48</v>
      </c>
      <c r="J2876" s="33" t="s">
        <v>35</v>
      </c>
      <c r="K2876" t="s">
        <v>39</v>
      </c>
      <c r="L2876" s="33" t="s">
        <v>46</v>
      </c>
      <c r="M2876">
        <v>1007</v>
      </c>
      <c r="N2876" s="33">
        <v>10</v>
      </c>
      <c r="O2876" s="49">
        <v>0.12</v>
      </c>
      <c r="P2876" s="56">
        <f t="shared" si="44"/>
        <v>1208.3999999999999</v>
      </c>
      <c r="Q2876">
        <v>8861.6</v>
      </c>
      <c r="R2876" s="58">
        <v>21</v>
      </c>
      <c r="S2876" s="31">
        <v>8882.6</v>
      </c>
    </row>
    <row r="2877" spans="1:19" x14ac:dyDescent="0.35">
      <c r="A2877" s="52">
        <v>44513</v>
      </c>
      <c r="B2877" s="33" t="s">
        <v>5810</v>
      </c>
      <c r="C2877" t="s">
        <v>5811</v>
      </c>
      <c r="D2877" s="33" t="s">
        <v>24</v>
      </c>
      <c r="E2877" s="33" t="s">
        <v>73</v>
      </c>
      <c r="F2877" s="33" t="s">
        <v>27</v>
      </c>
      <c r="G2877" t="s">
        <v>11</v>
      </c>
      <c r="H2877" s="33" t="s">
        <v>31</v>
      </c>
      <c r="I2877" t="s">
        <v>43</v>
      </c>
      <c r="J2877" s="33" t="s">
        <v>38</v>
      </c>
      <c r="K2877" t="s">
        <v>41</v>
      </c>
      <c r="L2877" s="33" t="s">
        <v>46</v>
      </c>
      <c r="M2877">
        <v>12</v>
      </c>
      <c r="N2877" s="33">
        <v>32</v>
      </c>
      <c r="O2877" s="49">
        <v>0.17</v>
      </c>
      <c r="P2877" s="56">
        <f t="shared" si="44"/>
        <v>65.28</v>
      </c>
      <c r="Q2877">
        <v>318.71999999999997</v>
      </c>
      <c r="R2877" s="58">
        <v>50</v>
      </c>
      <c r="S2877" s="31">
        <v>368.71999999999997</v>
      </c>
    </row>
    <row r="2878" spans="1:19" x14ac:dyDescent="0.35">
      <c r="A2878" s="52">
        <v>43703</v>
      </c>
      <c r="B2878" s="33" t="s">
        <v>5812</v>
      </c>
      <c r="C2878" t="s">
        <v>5813</v>
      </c>
      <c r="D2878" s="33" t="s">
        <v>26</v>
      </c>
      <c r="E2878" s="33" t="s">
        <v>68</v>
      </c>
      <c r="F2878" s="33" t="s">
        <v>29</v>
      </c>
      <c r="G2878" t="s">
        <v>11</v>
      </c>
      <c r="H2878" s="33" t="s">
        <v>30</v>
      </c>
      <c r="I2878" t="s">
        <v>43</v>
      </c>
      <c r="J2878" s="33" t="s">
        <v>38</v>
      </c>
      <c r="K2878" t="s">
        <v>39</v>
      </c>
      <c r="L2878" s="33" t="s">
        <v>44</v>
      </c>
      <c r="M2878">
        <v>14</v>
      </c>
      <c r="N2878" s="33">
        <v>16</v>
      </c>
      <c r="O2878" s="49">
        <v>0.17</v>
      </c>
      <c r="P2878" s="56">
        <f t="shared" si="44"/>
        <v>38.080000000000005</v>
      </c>
      <c r="Q2878">
        <v>185.92</v>
      </c>
      <c r="R2878" s="58">
        <v>21</v>
      </c>
      <c r="S2878" s="31">
        <v>206.92</v>
      </c>
    </row>
    <row r="2879" spans="1:19" x14ac:dyDescent="0.35">
      <c r="A2879" s="52">
        <v>43295</v>
      </c>
      <c r="B2879" s="33" t="s">
        <v>5814</v>
      </c>
      <c r="C2879" t="s">
        <v>5815</v>
      </c>
      <c r="D2879" s="33" t="s">
        <v>24</v>
      </c>
      <c r="E2879" s="33" t="s">
        <v>85</v>
      </c>
      <c r="F2879" s="33" t="s">
        <v>28</v>
      </c>
      <c r="G2879" t="s">
        <v>9</v>
      </c>
      <c r="H2879" s="33" t="s">
        <v>32</v>
      </c>
      <c r="I2879" t="s">
        <v>45</v>
      </c>
      <c r="J2879" s="33" t="s">
        <v>37</v>
      </c>
      <c r="K2879" t="s">
        <v>42</v>
      </c>
      <c r="L2879" s="33" t="s">
        <v>43</v>
      </c>
      <c r="M2879">
        <v>96</v>
      </c>
      <c r="N2879" s="33">
        <v>10</v>
      </c>
      <c r="O2879" s="49">
        <v>0.1</v>
      </c>
      <c r="P2879" s="56">
        <f t="shared" si="44"/>
        <v>96</v>
      </c>
      <c r="Q2879">
        <v>864</v>
      </c>
      <c r="R2879" s="58">
        <v>21</v>
      </c>
      <c r="S2879" s="31">
        <v>885</v>
      </c>
    </row>
    <row r="2880" spans="1:19" x14ac:dyDescent="0.35">
      <c r="A2880" s="52">
        <v>43850</v>
      </c>
      <c r="B2880" s="33" t="s">
        <v>5816</v>
      </c>
      <c r="C2880" t="s">
        <v>5817</v>
      </c>
      <c r="D2880" s="33" t="s">
        <v>25</v>
      </c>
      <c r="E2880" s="33" t="s">
        <v>78</v>
      </c>
      <c r="F2880" s="33" t="s">
        <v>27</v>
      </c>
      <c r="G2880" t="s">
        <v>9</v>
      </c>
      <c r="H2880" s="33" t="s">
        <v>32</v>
      </c>
      <c r="I2880" t="s">
        <v>44</v>
      </c>
      <c r="J2880" s="33" t="s">
        <v>38</v>
      </c>
      <c r="K2880" t="s">
        <v>42</v>
      </c>
      <c r="L2880" s="33" t="s">
        <v>45</v>
      </c>
      <c r="M2880">
        <v>10</v>
      </c>
      <c r="N2880" s="33">
        <v>16</v>
      </c>
      <c r="O2880" s="49">
        <v>0.16</v>
      </c>
      <c r="P2880" s="56">
        <f t="shared" si="44"/>
        <v>25.6</v>
      </c>
      <c r="Q2880">
        <v>134.4</v>
      </c>
      <c r="R2880" s="58">
        <v>32</v>
      </c>
      <c r="S2880" s="31">
        <v>166.4</v>
      </c>
    </row>
    <row r="2881" spans="1:19" x14ac:dyDescent="0.35">
      <c r="A2881" s="52">
        <v>43969</v>
      </c>
      <c r="B2881" s="33" t="s">
        <v>5818</v>
      </c>
      <c r="C2881" t="s">
        <v>5819</v>
      </c>
      <c r="D2881" s="33" t="s">
        <v>24</v>
      </c>
      <c r="E2881" s="33" t="s">
        <v>58</v>
      </c>
      <c r="F2881" s="33" t="s">
        <v>29</v>
      </c>
      <c r="G2881" t="s">
        <v>12</v>
      </c>
      <c r="H2881" s="33" t="s">
        <v>32</v>
      </c>
      <c r="I2881" t="s">
        <v>47</v>
      </c>
      <c r="J2881" s="33" t="s">
        <v>34</v>
      </c>
      <c r="K2881" t="s">
        <v>42</v>
      </c>
      <c r="L2881" s="33" t="s">
        <v>43</v>
      </c>
      <c r="M2881">
        <v>289</v>
      </c>
      <c r="N2881" s="33">
        <v>10</v>
      </c>
      <c r="O2881" s="49">
        <v>0.13</v>
      </c>
      <c r="P2881" s="56">
        <f t="shared" si="44"/>
        <v>375.7</v>
      </c>
      <c r="Q2881">
        <v>2514.2999999999997</v>
      </c>
      <c r="R2881" s="58">
        <v>50</v>
      </c>
      <c r="S2881" s="31">
        <v>2564.2999999999997</v>
      </c>
    </row>
    <row r="2882" spans="1:19" x14ac:dyDescent="0.35">
      <c r="A2882" s="52">
        <v>43198</v>
      </c>
      <c r="B2882" s="33" t="s">
        <v>5820</v>
      </c>
      <c r="C2882" t="s">
        <v>5821</v>
      </c>
      <c r="D2882" s="33" t="s">
        <v>25</v>
      </c>
      <c r="E2882" s="33" t="s">
        <v>73</v>
      </c>
      <c r="F2882" s="33" t="s">
        <v>28</v>
      </c>
      <c r="G2882" t="s">
        <v>7</v>
      </c>
      <c r="H2882" s="33" t="s">
        <v>32</v>
      </c>
      <c r="I2882" t="s">
        <v>48</v>
      </c>
      <c r="J2882" s="33" t="s">
        <v>34</v>
      </c>
      <c r="K2882" t="s">
        <v>41</v>
      </c>
      <c r="L2882" s="33" t="s">
        <v>44</v>
      </c>
      <c r="M2882">
        <v>281</v>
      </c>
      <c r="N2882" s="33">
        <v>8</v>
      </c>
      <c r="O2882" s="49">
        <v>0.16</v>
      </c>
      <c r="P2882" s="56">
        <f t="shared" si="44"/>
        <v>359.68</v>
      </c>
      <c r="Q2882">
        <v>1888.32</v>
      </c>
      <c r="R2882" s="58">
        <v>45</v>
      </c>
      <c r="S2882" s="31">
        <v>1933.32</v>
      </c>
    </row>
    <row r="2883" spans="1:19" x14ac:dyDescent="0.35">
      <c r="A2883" s="52">
        <v>44203</v>
      </c>
      <c r="B2883" s="33" t="s">
        <v>5822</v>
      </c>
      <c r="C2883" t="s">
        <v>5823</v>
      </c>
      <c r="D2883" s="33" t="s">
        <v>24</v>
      </c>
      <c r="E2883" s="33" t="s">
        <v>63</v>
      </c>
      <c r="F2883" s="33" t="s">
        <v>28</v>
      </c>
      <c r="G2883" t="s">
        <v>10</v>
      </c>
      <c r="H2883" s="33" t="s">
        <v>32</v>
      </c>
      <c r="I2883" t="s">
        <v>47</v>
      </c>
      <c r="J2883" s="33" t="s">
        <v>37</v>
      </c>
      <c r="K2883" t="s">
        <v>41</v>
      </c>
      <c r="L2883" s="33" t="s">
        <v>45</v>
      </c>
      <c r="M2883">
        <v>91</v>
      </c>
      <c r="N2883" s="33">
        <v>20</v>
      </c>
      <c r="O2883" s="49">
        <v>0.08</v>
      </c>
      <c r="P2883" s="56">
        <f t="shared" ref="P2883:P2946" si="45">O2883*N2883*M2883</f>
        <v>145.6</v>
      </c>
      <c r="Q2883">
        <v>1674.4</v>
      </c>
      <c r="R2883" s="58">
        <v>34</v>
      </c>
      <c r="S2883" s="31">
        <v>1708.4</v>
      </c>
    </row>
    <row r="2884" spans="1:19" x14ac:dyDescent="0.35">
      <c r="A2884" s="52">
        <v>43413</v>
      </c>
      <c r="B2884" s="33" t="s">
        <v>5824</v>
      </c>
      <c r="C2884" t="s">
        <v>5825</v>
      </c>
      <c r="D2884" s="33" t="s">
        <v>26</v>
      </c>
      <c r="E2884" s="33" t="s">
        <v>115</v>
      </c>
      <c r="F2884" s="33" t="s">
        <v>27</v>
      </c>
      <c r="G2884" t="s">
        <v>6</v>
      </c>
      <c r="H2884" s="33" t="s">
        <v>31</v>
      </c>
      <c r="I2884" t="s">
        <v>44</v>
      </c>
      <c r="J2884" s="33" t="s">
        <v>34</v>
      </c>
      <c r="K2884" t="s">
        <v>39</v>
      </c>
      <c r="L2884" s="33" t="s">
        <v>45</v>
      </c>
      <c r="M2884">
        <v>278</v>
      </c>
      <c r="N2884" s="33">
        <v>4</v>
      </c>
      <c r="O2884" s="49">
        <v>0.09</v>
      </c>
      <c r="P2884" s="56">
        <f t="shared" si="45"/>
        <v>100.08</v>
      </c>
      <c r="Q2884">
        <v>1011.9200000000001</v>
      </c>
      <c r="R2884" s="58">
        <v>47</v>
      </c>
      <c r="S2884" s="31">
        <v>1058.92</v>
      </c>
    </row>
    <row r="2885" spans="1:19" x14ac:dyDescent="0.35">
      <c r="A2885" s="52">
        <v>43695</v>
      </c>
      <c r="B2885" s="33" t="s">
        <v>5826</v>
      </c>
      <c r="C2885" t="s">
        <v>5827</v>
      </c>
      <c r="D2885" s="33" t="s">
        <v>24</v>
      </c>
      <c r="E2885" s="33" t="s">
        <v>63</v>
      </c>
      <c r="F2885" s="33" t="s">
        <v>27</v>
      </c>
      <c r="G2885" t="s">
        <v>8</v>
      </c>
      <c r="H2885" s="33" t="s">
        <v>30</v>
      </c>
      <c r="I2885" t="s">
        <v>45</v>
      </c>
      <c r="J2885" s="33" t="s">
        <v>38</v>
      </c>
      <c r="K2885" t="s">
        <v>40</v>
      </c>
      <c r="L2885" s="33" t="s">
        <v>45</v>
      </c>
      <c r="M2885">
        <v>10</v>
      </c>
      <c r="N2885" s="33">
        <v>24</v>
      </c>
      <c r="O2885" s="49">
        <v>0.16</v>
      </c>
      <c r="P2885" s="56">
        <f t="shared" si="45"/>
        <v>38.4</v>
      </c>
      <c r="Q2885">
        <v>201.6</v>
      </c>
      <c r="R2885" s="58">
        <v>45</v>
      </c>
      <c r="S2885" s="31">
        <v>246.6</v>
      </c>
    </row>
    <row r="2886" spans="1:19" x14ac:dyDescent="0.35">
      <c r="A2886" s="52">
        <v>42570</v>
      </c>
      <c r="B2886" s="33" t="s">
        <v>5828</v>
      </c>
      <c r="C2886" t="s">
        <v>5829</v>
      </c>
      <c r="D2886" s="33" t="s">
        <v>25</v>
      </c>
      <c r="E2886" s="33" t="s">
        <v>52</v>
      </c>
      <c r="F2886" s="33" t="s">
        <v>28</v>
      </c>
      <c r="G2886" t="s">
        <v>13</v>
      </c>
      <c r="H2886" s="33" t="s">
        <v>33</v>
      </c>
      <c r="I2886" t="s">
        <v>43</v>
      </c>
      <c r="J2886" s="33" t="s">
        <v>38</v>
      </c>
      <c r="K2886" t="s">
        <v>39</v>
      </c>
      <c r="L2886" s="33" t="s">
        <v>43</v>
      </c>
      <c r="M2886">
        <v>10</v>
      </c>
      <c r="N2886" s="33">
        <v>40</v>
      </c>
      <c r="O2886" s="49">
        <v>0.15</v>
      </c>
      <c r="P2886" s="56">
        <f t="shared" si="45"/>
        <v>60</v>
      </c>
      <c r="Q2886">
        <v>340</v>
      </c>
      <c r="R2886" s="58">
        <v>50</v>
      </c>
      <c r="S2886" s="31">
        <v>390</v>
      </c>
    </row>
    <row r="2887" spans="1:19" x14ac:dyDescent="0.35">
      <c r="A2887" s="52">
        <v>44224</v>
      </c>
      <c r="B2887" s="33" t="s">
        <v>5830</v>
      </c>
      <c r="C2887" t="s">
        <v>5831</v>
      </c>
      <c r="D2887" s="33" t="s">
        <v>24</v>
      </c>
      <c r="E2887" s="33" t="s">
        <v>78</v>
      </c>
      <c r="F2887" s="33" t="s">
        <v>29</v>
      </c>
      <c r="G2887" t="s">
        <v>6</v>
      </c>
      <c r="H2887" s="33" t="s">
        <v>32</v>
      </c>
      <c r="I2887" t="s">
        <v>44</v>
      </c>
      <c r="J2887" s="33" t="s">
        <v>36</v>
      </c>
      <c r="K2887" t="s">
        <v>39</v>
      </c>
      <c r="L2887" s="33" t="s">
        <v>46</v>
      </c>
      <c r="M2887">
        <v>457</v>
      </c>
      <c r="N2887" s="33">
        <v>6</v>
      </c>
      <c r="O2887" s="49">
        <v>0.12</v>
      </c>
      <c r="P2887" s="56">
        <f t="shared" si="45"/>
        <v>329.03999999999996</v>
      </c>
      <c r="Q2887">
        <v>2412.96</v>
      </c>
      <c r="R2887" s="58">
        <v>34</v>
      </c>
      <c r="S2887" s="31">
        <v>2446.96</v>
      </c>
    </row>
    <row r="2888" spans="1:19" x14ac:dyDescent="0.35">
      <c r="A2888" s="52">
        <v>43112</v>
      </c>
      <c r="B2888" s="33" t="s">
        <v>5832</v>
      </c>
      <c r="C2888" t="s">
        <v>5833</v>
      </c>
      <c r="D2888" s="33" t="s">
        <v>24</v>
      </c>
      <c r="E2888" s="33" t="s">
        <v>68</v>
      </c>
      <c r="F2888" s="33" t="s">
        <v>27</v>
      </c>
      <c r="G2888" t="s">
        <v>8</v>
      </c>
      <c r="H2888" s="33" t="s">
        <v>30</v>
      </c>
      <c r="I2888" t="s">
        <v>48</v>
      </c>
      <c r="J2888" s="33" t="s">
        <v>37</v>
      </c>
      <c r="K2888" t="s">
        <v>42</v>
      </c>
      <c r="L2888" s="33" t="s">
        <v>45</v>
      </c>
      <c r="M2888">
        <v>53</v>
      </c>
      <c r="N2888" s="33">
        <v>15</v>
      </c>
      <c r="O2888" s="49">
        <v>0.11</v>
      </c>
      <c r="P2888" s="56">
        <f t="shared" si="45"/>
        <v>87.449999999999989</v>
      </c>
      <c r="Q2888">
        <v>707.55</v>
      </c>
      <c r="R2888" s="58">
        <v>22</v>
      </c>
      <c r="S2888" s="31">
        <v>729.55</v>
      </c>
    </row>
    <row r="2889" spans="1:19" x14ac:dyDescent="0.35">
      <c r="A2889" s="52">
        <v>43744</v>
      </c>
      <c r="B2889" s="33" t="s">
        <v>5834</v>
      </c>
      <c r="C2889" t="s">
        <v>5835</v>
      </c>
      <c r="D2889" s="33" t="s">
        <v>26</v>
      </c>
      <c r="E2889" s="33" t="s">
        <v>78</v>
      </c>
      <c r="F2889" s="33" t="s">
        <v>27</v>
      </c>
      <c r="G2889" t="s">
        <v>13</v>
      </c>
      <c r="H2889" s="33" t="s">
        <v>31</v>
      </c>
      <c r="I2889" t="s">
        <v>46</v>
      </c>
      <c r="J2889" s="33" t="s">
        <v>38</v>
      </c>
      <c r="K2889" t="s">
        <v>40</v>
      </c>
      <c r="L2889" s="33" t="s">
        <v>46</v>
      </c>
      <c r="M2889">
        <v>17</v>
      </c>
      <c r="N2889" s="33">
        <v>24</v>
      </c>
      <c r="O2889" s="49">
        <v>0.12</v>
      </c>
      <c r="P2889" s="56">
        <f t="shared" si="45"/>
        <v>48.96</v>
      </c>
      <c r="Q2889">
        <v>359.04</v>
      </c>
      <c r="R2889" s="58">
        <v>33</v>
      </c>
      <c r="S2889" s="31">
        <v>392.04</v>
      </c>
    </row>
    <row r="2890" spans="1:19" x14ac:dyDescent="0.35">
      <c r="A2890" s="52">
        <v>44347</v>
      </c>
      <c r="B2890" s="33" t="s">
        <v>5836</v>
      </c>
      <c r="C2890" t="s">
        <v>5837</v>
      </c>
      <c r="D2890" s="33" t="s">
        <v>24</v>
      </c>
      <c r="E2890" s="33" t="s">
        <v>85</v>
      </c>
      <c r="F2890" s="33" t="s">
        <v>27</v>
      </c>
      <c r="G2890" t="s">
        <v>9</v>
      </c>
      <c r="H2890" s="33" t="s">
        <v>30</v>
      </c>
      <c r="I2890" t="s">
        <v>46</v>
      </c>
      <c r="J2890" s="33" t="s">
        <v>36</v>
      </c>
      <c r="K2890" t="s">
        <v>39</v>
      </c>
      <c r="L2890" s="33" t="s">
        <v>43</v>
      </c>
      <c r="M2890">
        <v>252</v>
      </c>
      <c r="N2890" s="33">
        <v>12</v>
      </c>
      <c r="O2890" s="49">
        <v>0.2</v>
      </c>
      <c r="P2890" s="56">
        <f t="shared" si="45"/>
        <v>604.80000000000007</v>
      </c>
      <c r="Q2890">
        <v>2419.2000000000003</v>
      </c>
      <c r="R2890" s="58">
        <v>49</v>
      </c>
      <c r="S2890" s="31">
        <v>2468.2000000000003</v>
      </c>
    </row>
    <row r="2891" spans="1:19" x14ac:dyDescent="0.35">
      <c r="A2891" s="52">
        <v>43856</v>
      </c>
      <c r="B2891" s="33" t="s">
        <v>5838</v>
      </c>
      <c r="C2891" t="s">
        <v>5839</v>
      </c>
      <c r="D2891" s="33" t="s">
        <v>24</v>
      </c>
      <c r="E2891" s="33" t="s">
        <v>106</v>
      </c>
      <c r="F2891" s="33" t="s">
        <v>27</v>
      </c>
      <c r="G2891" t="s">
        <v>6</v>
      </c>
      <c r="H2891" s="33" t="s">
        <v>30</v>
      </c>
      <c r="I2891" t="s">
        <v>43</v>
      </c>
      <c r="J2891" s="33" t="s">
        <v>37</v>
      </c>
      <c r="K2891" t="s">
        <v>42</v>
      </c>
      <c r="L2891" s="33" t="s">
        <v>44</v>
      </c>
      <c r="M2891">
        <v>58</v>
      </c>
      <c r="N2891" s="33">
        <v>10</v>
      </c>
      <c r="O2891" s="49">
        <v>0.11</v>
      </c>
      <c r="P2891" s="56">
        <f t="shared" si="45"/>
        <v>63.800000000000004</v>
      </c>
      <c r="Q2891">
        <v>516.20000000000005</v>
      </c>
      <c r="R2891" s="58">
        <v>25</v>
      </c>
      <c r="S2891" s="31">
        <v>541.20000000000005</v>
      </c>
    </row>
    <row r="2892" spans="1:19" x14ac:dyDescent="0.35">
      <c r="A2892" s="52">
        <v>42722</v>
      </c>
      <c r="B2892" s="33" t="s">
        <v>5840</v>
      </c>
      <c r="C2892" t="s">
        <v>5841</v>
      </c>
      <c r="D2892" s="33" t="s">
        <v>26</v>
      </c>
      <c r="E2892" s="33" t="s">
        <v>78</v>
      </c>
      <c r="F2892" s="33" t="s">
        <v>28</v>
      </c>
      <c r="G2892" t="s">
        <v>8</v>
      </c>
      <c r="H2892" s="33" t="s">
        <v>30</v>
      </c>
      <c r="I2892" t="s">
        <v>45</v>
      </c>
      <c r="J2892" s="33" t="s">
        <v>37</v>
      </c>
      <c r="K2892" t="s">
        <v>39</v>
      </c>
      <c r="L2892" s="33" t="s">
        <v>43</v>
      </c>
      <c r="M2892">
        <v>83</v>
      </c>
      <c r="N2892" s="33">
        <v>10</v>
      </c>
      <c r="O2892" s="49">
        <v>0.08</v>
      </c>
      <c r="P2892" s="56">
        <f t="shared" si="45"/>
        <v>66.400000000000006</v>
      </c>
      <c r="Q2892">
        <v>763.60000000000014</v>
      </c>
      <c r="R2892" s="58">
        <v>21</v>
      </c>
      <c r="S2892" s="31">
        <v>784.60000000000014</v>
      </c>
    </row>
    <row r="2893" spans="1:19" x14ac:dyDescent="0.35">
      <c r="A2893" s="52">
        <v>43300</v>
      </c>
      <c r="B2893" s="33" t="s">
        <v>5842</v>
      </c>
      <c r="C2893" t="s">
        <v>5843</v>
      </c>
      <c r="D2893" s="33" t="s">
        <v>24</v>
      </c>
      <c r="E2893" s="33" t="s">
        <v>68</v>
      </c>
      <c r="F2893" s="33" t="s">
        <v>29</v>
      </c>
      <c r="G2893" t="s">
        <v>10</v>
      </c>
      <c r="H2893" s="33" t="s">
        <v>32</v>
      </c>
      <c r="I2893" t="s">
        <v>43</v>
      </c>
      <c r="J2893" s="33" t="s">
        <v>37</v>
      </c>
      <c r="K2893" t="s">
        <v>39</v>
      </c>
      <c r="L2893" s="33" t="s">
        <v>43</v>
      </c>
      <c r="M2893">
        <v>100</v>
      </c>
      <c r="N2893" s="33">
        <v>20</v>
      </c>
      <c r="O2893" s="49">
        <v>0.11</v>
      </c>
      <c r="P2893" s="56">
        <f t="shared" si="45"/>
        <v>220.00000000000003</v>
      </c>
      <c r="Q2893">
        <v>1780</v>
      </c>
      <c r="R2893" s="58">
        <v>34</v>
      </c>
      <c r="S2893" s="31">
        <v>1814</v>
      </c>
    </row>
    <row r="2894" spans="1:19" x14ac:dyDescent="0.35">
      <c r="A2894" s="52">
        <v>42893</v>
      </c>
      <c r="B2894" s="33" t="s">
        <v>5844</v>
      </c>
      <c r="C2894" t="s">
        <v>5845</v>
      </c>
      <c r="D2894" s="33" t="s">
        <v>24</v>
      </c>
      <c r="E2894" s="33" t="s">
        <v>55</v>
      </c>
      <c r="F2894" s="33" t="s">
        <v>28</v>
      </c>
      <c r="G2894" t="s">
        <v>13</v>
      </c>
      <c r="H2894" s="33" t="s">
        <v>31</v>
      </c>
      <c r="I2894" t="s">
        <v>45</v>
      </c>
      <c r="J2894" s="33" t="s">
        <v>35</v>
      </c>
      <c r="K2894" t="s">
        <v>39</v>
      </c>
      <c r="L2894" s="33" t="s">
        <v>46</v>
      </c>
      <c r="M2894">
        <v>772</v>
      </c>
      <c r="N2894" s="33">
        <v>8</v>
      </c>
      <c r="O2894" s="49">
        <v>0.17</v>
      </c>
      <c r="P2894" s="56">
        <f t="shared" si="45"/>
        <v>1049.92</v>
      </c>
      <c r="Q2894">
        <v>5126.08</v>
      </c>
      <c r="R2894" s="58">
        <v>41</v>
      </c>
      <c r="S2894" s="31">
        <v>5167.08</v>
      </c>
    </row>
    <row r="2895" spans="1:19" x14ac:dyDescent="0.35">
      <c r="A2895" s="52">
        <v>44071</v>
      </c>
      <c r="B2895" s="33" t="s">
        <v>5846</v>
      </c>
      <c r="C2895" t="s">
        <v>5847</v>
      </c>
      <c r="D2895" s="33" t="s">
        <v>25</v>
      </c>
      <c r="E2895" s="33" t="s">
        <v>55</v>
      </c>
      <c r="F2895" s="33" t="s">
        <v>27</v>
      </c>
      <c r="G2895" t="s">
        <v>11</v>
      </c>
      <c r="H2895" s="33" t="s">
        <v>30</v>
      </c>
      <c r="I2895" t="s">
        <v>44</v>
      </c>
      <c r="J2895" s="33" t="s">
        <v>35</v>
      </c>
      <c r="K2895" t="s">
        <v>39</v>
      </c>
      <c r="L2895" s="33" t="s">
        <v>44</v>
      </c>
      <c r="M2895">
        <v>1119</v>
      </c>
      <c r="N2895" s="33">
        <v>10</v>
      </c>
      <c r="O2895" s="49">
        <v>0.16</v>
      </c>
      <c r="P2895" s="56">
        <f t="shared" si="45"/>
        <v>1790.4</v>
      </c>
      <c r="Q2895">
        <v>9399.6</v>
      </c>
      <c r="R2895" s="58">
        <v>50</v>
      </c>
      <c r="S2895" s="31">
        <v>9449.6</v>
      </c>
    </row>
    <row r="2896" spans="1:19" x14ac:dyDescent="0.35">
      <c r="A2896" s="52">
        <v>43679</v>
      </c>
      <c r="B2896" s="33" t="s">
        <v>5848</v>
      </c>
      <c r="C2896" t="s">
        <v>5849</v>
      </c>
      <c r="D2896" s="33" t="s">
        <v>25</v>
      </c>
      <c r="E2896" s="33" t="s">
        <v>78</v>
      </c>
      <c r="F2896" s="33" t="s">
        <v>29</v>
      </c>
      <c r="G2896" t="s">
        <v>13</v>
      </c>
      <c r="H2896" s="33" t="s">
        <v>30</v>
      </c>
      <c r="I2896" t="s">
        <v>48</v>
      </c>
      <c r="J2896" s="33" t="s">
        <v>37</v>
      </c>
      <c r="K2896" t="s">
        <v>41</v>
      </c>
      <c r="L2896" s="33" t="s">
        <v>44</v>
      </c>
      <c r="M2896">
        <v>63</v>
      </c>
      <c r="N2896" s="33">
        <v>10</v>
      </c>
      <c r="O2896" s="49">
        <v>0.08</v>
      </c>
      <c r="P2896" s="56">
        <f t="shared" si="45"/>
        <v>50.400000000000006</v>
      </c>
      <c r="Q2896">
        <v>579.6</v>
      </c>
      <c r="R2896" s="58">
        <v>20</v>
      </c>
      <c r="S2896" s="31">
        <v>599.6</v>
      </c>
    </row>
    <row r="2897" spans="1:19" x14ac:dyDescent="0.35">
      <c r="A2897" s="52">
        <v>42284</v>
      </c>
      <c r="B2897" s="33" t="s">
        <v>5850</v>
      </c>
      <c r="C2897" t="s">
        <v>5851</v>
      </c>
      <c r="D2897" s="33" t="s">
        <v>26</v>
      </c>
      <c r="E2897" s="33" t="s">
        <v>115</v>
      </c>
      <c r="F2897" s="33" t="s">
        <v>29</v>
      </c>
      <c r="G2897" t="s">
        <v>11</v>
      </c>
      <c r="H2897" s="33" t="s">
        <v>32</v>
      </c>
      <c r="I2897" t="s">
        <v>47</v>
      </c>
      <c r="J2897" s="33" t="s">
        <v>35</v>
      </c>
      <c r="K2897" t="s">
        <v>39</v>
      </c>
      <c r="L2897" s="33" t="s">
        <v>44</v>
      </c>
      <c r="M2897">
        <v>874</v>
      </c>
      <c r="N2897" s="33">
        <v>10</v>
      </c>
      <c r="O2897" s="49">
        <v>0.15</v>
      </c>
      <c r="P2897" s="56">
        <f t="shared" si="45"/>
        <v>1311</v>
      </c>
      <c r="Q2897">
        <v>7429</v>
      </c>
      <c r="R2897" s="58">
        <v>39</v>
      </c>
      <c r="S2897" s="31">
        <v>7468</v>
      </c>
    </row>
    <row r="2898" spans="1:19" x14ac:dyDescent="0.35">
      <c r="A2898" s="52">
        <v>43314</v>
      </c>
      <c r="B2898" s="33" t="s">
        <v>5852</v>
      </c>
      <c r="C2898" t="s">
        <v>5853</v>
      </c>
      <c r="D2898" s="33" t="s">
        <v>24</v>
      </c>
      <c r="E2898" s="33" t="s">
        <v>52</v>
      </c>
      <c r="F2898" s="33" t="s">
        <v>27</v>
      </c>
      <c r="G2898" t="s">
        <v>6</v>
      </c>
      <c r="H2898" s="33" t="s">
        <v>33</v>
      </c>
      <c r="I2898" t="s">
        <v>45</v>
      </c>
      <c r="J2898" s="33" t="s">
        <v>35</v>
      </c>
      <c r="K2898" t="s">
        <v>39</v>
      </c>
      <c r="L2898" s="33" t="s">
        <v>45</v>
      </c>
      <c r="M2898">
        <v>791</v>
      </c>
      <c r="N2898" s="33">
        <v>8</v>
      </c>
      <c r="O2898" s="49">
        <v>0.19</v>
      </c>
      <c r="P2898" s="56">
        <f t="shared" si="45"/>
        <v>1202.32</v>
      </c>
      <c r="Q2898">
        <v>5125.68</v>
      </c>
      <c r="R2898" s="58">
        <v>34</v>
      </c>
      <c r="S2898" s="31">
        <v>5159.68</v>
      </c>
    </row>
    <row r="2899" spans="1:19" x14ac:dyDescent="0.35">
      <c r="A2899" s="52">
        <v>44044</v>
      </c>
      <c r="B2899" s="33" t="s">
        <v>5854</v>
      </c>
      <c r="C2899" t="s">
        <v>5855</v>
      </c>
      <c r="D2899" s="33" t="s">
        <v>24</v>
      </c>
      <c r="E2899" s="33" t="s">
        <v>78</v>
      </c>
      <c r="F2899" s="33" t="s">
        <v>29</v>
      </c>
      <c r="G2899" t="s">
        <v>9</v>
      </c>
      <c r="H2899" s="33" t="s">
        <v>31</v>
      </c>
      <c r="I2899" t="s">
        <v>45</v>
      </c>
      <c r="J2899" s="33" t="s">
        <v>37</v>
      </c>
      <c r="K2899" t="s">
        <v>39</v>
      </c>
      <c r="L2899" s="33" t="s">
        <v>46</v>
      </c>
      <c r="M2899">
        <v>74</v>
      </c>
      <c r="N2899" s="33">
        <v>10</v>
      </c>
      <c r="O2899" s="49">
        <v>0.2</v>
      </c>
      <c r="P2899" s="56">
        <f t="shared" si="45"/>
        <v>148</v>
      </c>
      <c r="Q2899">
        <v>592</v>
      </c>
      <c r="R2899" s="58">
        <v>23</v>
      </c>
      <c r="S2899" s="31">
        <v>615</v>
      </c>
    </row>
    <row r="2900" spans="1:19" x14ac:dyDescent="0.35">
      <c r="A2900" s="52">
        <v>43036</v>
      </c>
      <c r="B2900" s="33" t="s">
        <v>5856</v>
      </c>
      <c r="C2900" t="s">
        <v>5857</v>
      </c>
      <c r="D2900" s="33" t="s">
        <v>26</v>
      </c>
      <c r="E2900" s="33" t="s">
        <v>55</v>
      </c>
      <c r="F2900" s="33" t="s">
        <v>29</v>
      </c>
      <c r="G2900" t="s">
        <v>12</v>
      </c>
      <c r="H2900" s="33" t="s">
        <v>32</v>
      </c>
      <c r="I2900" t="s">
        <v>43</v>
      </c>
      <c r="J2900" s="33" t="s">
        <v>38</v>
      </c>
      <c r="K2900" t="s">
        <v>39</v>
      </c>
      <c r="L2900" s="33" t="s">
        <v>45</v>
      </c>
      <c r="M2900">
        <v>18</v>
      </c>
      <c r="N2900" s="33">
        <v>32</v>
      </c>
      <c r="O2900" s="49">
        <v>0.17</v>
      </c>
      <c r="P2900" s="56">
        <f t="shared" si="45"/>
        <v>97.92</v>
      </c>
      <c r="Q2900">
        <v>478.08</v>
      </c>
      <c r="R2900" s="58">
        <v>45</v>
      </c>
      <c r="S2900" s="31">
        <v>523.07999999999993</v>
      </c>
    </row>
    <row r="2901" spans="1:19" x14ac:dyDescent="0.35">
      <c r="A2901" s="52">
        <v>43729</v>
      </c>
      <c r="B2901" s="33" t="s">
        <v>5858</v>
      </c>
      <c r="C2901" t="s">
        <v>5859</v>
      </c>
      <c r="D2901" s="33" t="s">
        <v>24</v>
      </c>
      <c r="E2901" s="33" t="s">
        <v>58</v>
      </c>
      <c r="F2901" s="33" t="s">
        <v>28</v>
      </c>
      <c r="G2901" t="s">
        <v>6</v>
      </c>
      <c r="H2901" s="33" t="s">
        <v>33</v>
      </c>
      <c r="I2901" t="s">
        <v>45</v>
      </c>
      <c r="J2901" s="33" t="s">
        <v>38</v>
      </c>
      <c r="K2901" t="s">
        <v>41</v>
      </c>
      <c r="L2901" s="33" t="s">
        <v>46</v>
      </c>
      <c r="M2901">
        <v>18</v>
      </c>
      <c r="N2901" s="33">
        <v>24</v>
      </c>
      <c r="O2901" s="49">
        <v>0.19</v>
      </c>
      <c r="P2901" s="56">
        <f t="shared" si="45"/>
        <v>82.080000000000013</v>
      </c>
      <c r="Q2901">
        <v>349.92</v>
      </c>
      <c r="R2901" s="58">
        <v>33</v>
      </c>
      <c r="S2901" s="31">
        <v>382.92</v>
      </c>
    </row>
    <row r="2902" spans="1:19" x14ac:dyDescent="0.35">
      <c r="A2902" s="52">
        <v>42615</v>
      </c>
      <c r="B2902" s="33" t="s">
        <v>5860</v>
      </c>
      <c r="C2902" t="s">
        <v>5861</v>
      </c>
      <c r="D2902" s="33" t="s">
        <v>25</v>
      </c>
      <c r="E2902" s="33" t="s">
        <v>63</v>
      </c>
      <c r="F2902" s="33" t="s">
        <v>29</v>
      </c>
      <c r="G2902" t="s">
        <v>8</v>
      </c>
      <c r="H2902" s="33" t="s">
        <v>33</v>
      </c>
      <c r="I2902" t="s">
        <v>46</v>
      </c>
      <c r="J2902" s="33" t="s">
        <v>38</v>
      </c>
      <c r="K2902" t="s">
        <v>42</v>
      </c>
      <c r="L2902" s="33" t="s">
        <v>43</v>
      </c>
      <c r="M2902">
        <v>15</v>
      </c>
      <c r="N2902" s="33">
        <v>24</v>
      </c>
      <c r="O2902" s="49">
        <v>0.08</v>
      </c>
      <c r="P2902" s="56">
        <f t="shared" si="45"/>
        <v>28.799999999999997</v>
      </c>
      <c r="Q2902">
        <v>331.20000000000005</v>
      </c>
      <c r="R2902" s="58">
        <v>30</v>
      </c>
      <c r="S2902" s="31">
        <v>361.20000000000005</v>
      </c>
    </row>
    <row r="2903" spans="1:19" x14ac:dyDescent="0.35">
      <c r="A2903" s="52">
        <v>43922</v>
      </c>
      <c r="B2903" s="33" t="s">
        <v>5862</v>
      </c>
      <c r="C2903" t="s">
        <v>5863</v>
      </c>
      <c r="D2903" s="33" t="s">
        <v>26</v>
      </c>
      <c r="E2903" s="33" t="s">
        <v>73</v>
      </c>
      <c r="F2903" s="33" t="s">
        <v>28</v>
      </c>
      <c r="G2903" t="s">
        <v>7</v>
      </c>
      <c r="H2903" s="33" t="s">
        <v>33</v>
      </c>
      <c r="I2903" t="s">
        <v>45</v>
      </c>
      <c r="J2903" s="33" t="s">
        <v>37</v>
      </c>
      <c r="K2903" t="s">
        <v>41</v>
      </c>
      <c r="L2903" s="33" t="s">
        <v>43</v>
      </c>
      <c r="M2903">
        <v>82</v>
      </c>
      <c r="N2903" s="33">
        <v>15</v>
      </c>
      <c r="O2903" s="49">
        <v>0.19</v>
      </c>
      <c r="P2903" s="56">
        <f t="shared" si="45"/>
        <v>233.70000000000002</v>
      </c>
      <c r="Q2903">
        <v>996.30000000000007</v>
      </c>
      <c r="R2903" s="58">
        <v>22</v>
      </c>
      <c r="S2903" s="31">
        <v>1018.3000000000001</v>
      </c>
    </row>
    <row r="2904" spans="1:19" x14ac:dyDescent="0.35">
      <c r="A2904" s="52">
        <v>44183</v>
      </c>
      <c r="B2904" s="33" t="s">
        <v>5864</v>
      </c>
      <c r="C2904" t="s">
        <v>5865</v>
      </c>
      <c r="D2904" s="33" t="s">
        <v>24</v>
      </c>
      <c r="E2904" s="33" t="s">
        <v>68</v>
      </c>
      <c r="F2904" s="33" t="s">
        <v>28</v>
      </c>
      <c r="G2904" t="s">
        <v>13</v>
      </c>
      <c r="H2904" s="33" t="s">
        <v>30</v>
      </c>
      <c r="I2904" t="s">
        <v>45</v>
      </c>
      <c r="J2904" s="33" t="s">
        <v>35</v>
      </c>
      <c r="K2904" t="s">
        <v>39</v>
      </c>
      <c r="L2904" s="33" t="s">
        <v>46</v>
      </c>
      <c r="M2904">
        <v>956</v>
      </c>
      <c r="N2904" s="33">
        <v>4</v>
      </c>
      <c r="O2904" s="49">
        <v>0.14000000000000001</v>
      </c>
      <c r="P2904" s="56">
        <f t="shared" si="45"/>
        <v>535.36</v>
      </c>
      <c r="Q2904">
        <v>3288.64</v>
      </c>
      <c r="R2904" s="58">
        <v>45</v>
      </c>
      <c r="S2904" s="31">
        <v>3333.64</v>
      </c>
    </row>
    <row r="2905" spans="1:19" x14ac:dyDescent="0.35">
      <c r="A2905" s="52">
        <v>43361</v>
      </c>
      <c r="B2905" s="33" t="s">
        <v>5866</v>
      </c>
      <c r="C2905" t="s">
        <v>5867</v>
      </c>
      <c r="D2905" s="33" t="s">
        <v>24</v>
      </c>
      <c r="E2905" s="33" t="s">
        <v>106</v>
      </c>
      <c r="F2905" s="33" t="s">
        <v>28</v>
      </c>
      <c r="G2905" t="s">
        <v>8</v>
      </c>
      <c r="H2905" s="33" t="s">
        <v>33</v>
      </c>
      <c r="I2905" t="s">
        <v>43</v>
      </c>
      <c r="J2905" s="33" t="s">
        <v>36</v>
      </c>
      <c r="K2905" t="s">
        <v>40</v>
      </c>
      <c r="L2905" s="33" t="s">
        <v>46</v>
      </c>
      <c r="M2905">
        <v>221</v>
      </c>
      <c r="N2905" s="33">
        <v>12</v>
      </c>
      <c r="O2905" s="49">
        <v>0.2</v>
      </c>
      <c r="P2905" s="56">
        <f t="shared" si="45"/>
        <v>530.40000000000009</v>
      </c>
      <c r="Q2905">
        <v>2121.6000000000004</v>
      </c>
      <c r="R2905" s="58">
        <v>44</v>
      </c>
      <c r="S2905" s="31">
        <v>2165.6000000000004</v>
      </c>
    </row>
    <row r="2906" spans="1:19" x14ac:dyDescent="0.35">
      <c r="A2906" s="52">
        <v>42570</v>
      </c>
      <c r="B2906" s="33" t="s">
        <v>5868</v>
      </c>
      <c r="C2906" t="s">
        <v>5869</v>
      </c>
      <c r="D2906" s="33" t="s">
        <v>26</v>
      </c>
      <c r="E2906" s="33" t="s">
        <v>52</v>
      </c>
      <c r="F2906" s="33" t="s">
        <v>29</v>
      </c>
      <c r="G2906" t="s">
        <v>13</v>
      </c>
      <c r="H2906" s="33" t="s">
        <v>33</v>
      </c>
      <c r="I2906" t="s">
        <v>43</v>
      </c>
      <c r="J2906" s="33" t="s">
        <v>38</v>
      </c>
      <c r="K2906" t="s">
        <v>42</v>
      </c>
      <c r="L2906" s="33" t="s">
        <v>44</v>
      </c>
      <c r="M2906">
        <v>14</v>
      </c>
      <c r="N2906" s="33">
        <v>40</v>
      </c>
      <c r="O2906" s="49">
        <v>0.16</v>
      </c>
      <c r="P2906" s="56">
        <f t="shared" si="45"/>
        <v>89.600000000000009</v>
      </c>
      <c r="Q2906">
        <v>470.40000000000003</v>
      </c>
      <c r="R2906" s="58">
        <v>43</v>
      </c>
      <c r="S2906" s="31">
        <v>513.40000000000009</v>
      </c>
    </row>
    <row r="2907" spans="1:19" x14ac:dyDescent="0.35">
      <c r="A2907" s="52">
        <v>43629</v>
      </c>
      <c r="B2907" s="33" t="s">
        <v>5870</v>
      </c>
      <c r="C2907" t="s">
        <v>5871</v>
      </c>
      <c r="D2907" s="33" t="s">
        <v>24</v>
      </c>
      <c r="E2907" s="33" t="s">
        <v>58</v>
      </c>
      <c r="F2907" s="33" t="s">
        <v>29</v>
      </c>
      <c r="G2907" t="s">
        <v>7</v>
      </c>
      <c r="H2907" s="33" t="s">
        <v>33</v>
      </c>
      <c r="I2907" t="s">
        <v>46</v>
      </c>
      <c r="J2907" s="33" t="s">
        <v>35</v>
      </c>
      <c r="K2907" t="s">
        <v>39</v>
      </c>
      <c r="L2907" s="33" t="s">
        <v>45</v>
      </c>
      <c r="M2907">
        <v>711</v>
      </c>
      <c r="N2907" s="33">
        <v>6</v>
      </c>
      <c r="O2907" s="49">
        <v>0.17</v>
      </c>
      <c r="P2907" s="56">
        <f t="shared" si="45"/>
        <v>725.22</v>
      </c>
      <c r="Q2907">
        <v>3540.7799999999997</v>
      </c>
      <c r="R2907" s="58">
        <v>36</v>
      </c>
      <c r="S2907" s="31">
        <v>3576.7799999999997</v>
      </c>
    </row>
    <row r="2908" spans="1:19" x14ac:dyDescent="0.35">
      <c r="A2908" s="52">
        <v>44465</v>
      </c>
      <c r="B2908" s="33" t="s">
        <v>5872</v>
      </c>
      <c r="C2908" t="s">
        <v>5873</v>
      </c>
      <c r="D2908" s="33" t="s">
        <v>25</v>
      </c>
      <c r="E2908" s="33" t="s">
        <v>78</v>
      </c>
      <c r="F2908" s="33" t="s">
        <v>27</v>
      </c>
      <c r="G2908" t="s">
        <v>6</v>
      </c>
      <c r="H2908" s="33" t="s">
        <v>31</v>
      </c>
      <c r="I2908" t="s">
        <v>43</v>
      </c>
      <c r="J2908" s="33" t="s">
        <v>36</v>
      </c>
      <c r="K2908" t="s">
        <v>40</v>
      </c>
      <c r="L2908" s="33" t="s">
        <v>45</v>
      </c>
      <c r="M2908">
        <v>472</v>
      </c>
      <c r="N2908" s="33">
        <v>15</v>
      </c>
      <c r="O2908" s="49">
        <v>0.19</v>
      </c>
      <c r="P2908" s="56">
        <f t="shared" si="45"/>
        <v>1345.2</v>
      </c>
      <c r="Q2908">
        <v>5734.8</v>
      </c>
      <c r="R2908" s="58">
        <v>33</v>
      </c>
      <c r="S2908" s="31">
        <v>5767.8</v>
      </c>
    </row>
    <row r="2909" spans="1:19" x14ac:dyDescent="0.35">
      <c r="A2909" s="52">
        <v>43189</v>
      </c>
      <c r="B2909" s="33" t="s">
        <v>5874</v>
      </c>
      <c r="C2909" t="s">
        <v>5875</v>
      </c>
      <c r="D2909" s="33" t="s">
        <v>24</v>
      </c>
      <c r="E2909" s="33" t="s">
        <v>85</v>
      </c>
      <c r="F2909" s="33" t="s">
        <v>29</v>
      </c>
      <c r="G2909" t="s">
        <v>9</v>
      </c>
      <c r="H2909" s="33" t="s">
        <v>31</v>
      </c>
      <c r="I2909" t="s">
        <v>46</v>
      </c>
      <c r="J2909" s="33" t="s">
        <v>36</v>
      </c>
      <c r="K2909" t="s">
        <v>39</v>
      </c>
      <c r="L2909" s="33" t="s">
        <v>43</v>
      </c>
      <c r="M2909">
        <v>434</v>
      </c>
      <c r="N2909" s="33">
        <v>9</v>
      </c>
      <c r="O2909" s="49">
        <v>0.12</v>
      </c>
      <c r="P2909" s="56">
        <f t="shared" si="45"/>
        <v>468.72</v>
      </c>
      <c r="Q2909">
        <v>3437.2799999999997</v>
      </c>
      <c r="R2909" s="58">
        <v>50</v>
      </c>
      <c r="S2909" s="31">
        <v>3487.2799999999997</v>
      </c>
    </row>
    <row r="2910" spans="1:19" x14ac:dyDescent="0.35">
      <c r="A2910" s="52">
        <v>43105</v>
      </c>
      <c r="B2910" s="33" t="s">
        <v>5876</v>
      </c>
      <c r="C2910" t="s">
        <v>5877</v>
      </c>
      <c r="D2910" s="33" t="s">
        <v>26</v>
      </c>
      <c r="E2910" s="33" t="s">
        <v>55</v>
      </c>
      <c r="F2910" s="33" t="s">
        <v>28</v>
      </c>
      <c r="G2910" t="s">
        <v>7</v>
      </c>
      <c r="H2910" s="33" t="s">
        <v>32</v>
      </c>
      <c r="I2910" t="s">
        <v>48</v>
      </c>
      <c r="J2910" s="33" t="s">
        <v>37</v>
      </c>
      <c r="K2910" t="s">
        <v>41</v>
      </c>
      <c r="L2910" s="33" t="s">
        <v>43</v>
      </c>
      <c r="M2910">
        <v>34</v>
      </c>
      <c r="N2910" s="33">
        <v>20</v>
      </c>
      <c r="O2910" s="49">
        <v>0.15</v>
      </c>
      <c r="P2910" s="56">
        <f t="shared" si="45"/>
        <v>102</v>
      </c>
      <c r="Q2910">
        <v>578</v>
      </c>
      <c r="R2910" s="58">
        <v>38</v>
      </c>
      <c r="S2910" s="31">
        <v>616</v>
      </c>
    </row>
    <row r="2911" spans="1:19" x14ac:dyDescent="0.35">
      <c r="A2911" s="52">
        <v>44012</v>
      </c>
      <c r="B2911" s="33" t="s">
        <v>5878</v>
      </c>
      <c r="C2911" t="s">
        <v>5879</v>
      </c>
      <c r="D2911" s="33" t="s">
        <v>26</v>
      </c>
      <c r="E2911" s="33" t="s">
        <v>85</v>
      </c>
      <c r="F2911" s="33" t="s">
        <v>27</v>
      </c>
      <c r="G2911" t="s">
        <v>11</v>
      </c>
      <c r="H2911" s="33" t="s">
        <v>33</v>
      </c>
      <c r="I2911" t="s">
        <v>46</v>
      </c>
      <c r="J2911" s="33" t="s">
        <v>35</v>
      </c>
      <c r="K2911" t="s">
        <v>40</v>
      </c>
      <c r="L2911" s="33" t="s">
        <v>46</v>
      </c>
      <c r="M2911">
        <v>916</v>
      </c>
      <c r="N2911" s="33">
        <v>10</v>
      </c>
      <c r="O2911" s="49">
        <v>0.12</v>
      </c>
      <c r="P2911" s="56">
        <f t="shared" si="45"/>
        <v>1099.2</v>
      </c>
      <c r="Q2911">
        <v>8060.8000000000011</v>
      </c>
      <c r="R2911" s="58">
        <v>46</v>
      </c>
      <c r="S2911" s="31">
        <v>8106.8000000000011</v>
      </c>
    </row>
    <row r="2912" spans="1:19" x14ac:dyDescent="0.35">
      <c r="A2912" s="52">
        <v>44028</v>
      </c>
      <c r="B2912" s="33" t="s">
        <v>5880</v>
      </c>
      <c r="C2912" t="s">
        <v>5881</v>
      </c>
      <c r="D2912" s="33" t="s">
        <v>26</v>
      </c>
      <c r="E2912" s="33" t="s">
        <v>63</v>
      </c>
      <c r="F2912" s="33" t="s">
        <v>29</v>
      </c>
      <c r="G2912" t="s">
        <v>8</v>
      </c>
      <c r="H2912" s="33" t="s">
        <v>33</v>
      </c>
      <c r="I2912" t="s">
        <v>46</v>
      </c>
      <c r="J2912" s="33" t="s">
        <v>35</v>
      </c>
      <c r="K2912" t="s">
        <v>39</v>
      </c>
      <c r="L2912" s="33" t="s">
        <v>43</v>
      </c>
      <c r="M2912">
        <v>717</v>
      </c>
      <c r="N2912" s="33">
        <v>10</v>
      </c>
      <c r="O2912" s="49">
        <v>0.16</v>
      </c>
      <c r="P2912" s="56">
        <f t="shared" si="45"/>
        <v>1147.2</v>
      </c>
      <c r="Q2912">
        <v>6022.8</v>
      </c>
      <c r="R2912" s="58">
        <v>22</v>
      </c>
      <c r="S2912" s="31">
        <v>6044.8</v>
      </c>
    </row>
    <row r="2913" spans="1:19" x14ac:dyDescent="0.35">
      <c r="A2913" s="52">
        <v>43922</v>
      </c>
      <c r="B2913" s="33" t="s">
        <v>5882</v>
      </c>
      <c r="C2913" t="s">
        <v>5883</v>
      </c>
      <c r="D2913" s="33" t="s">
        <v>26</v>
      </c>
      <c r="E2913" s="33" t="s">
        <v>58</v>
      </c>
      <c r="F2913" s="33" t="s">
        <v>28</v>
      </c>
      <c r="G2913" t="s">
        <v>11</v>
      </c>
      <c r="H2913" s="33" t="s">
        <v>33</v>
      </c>
      <c r="I2913" t="s">
        <v>47</v>
      </c>
      <c r="J2913" s="33" t="s">
        <v>36</v>
      </c>
      <c r="K2913" t="s">
        <v>39</v>
      </c>
      <c r="L2913" s="33" t="s">
        <v>44</v>
      </c>
      <c r="M2913">
        <v>364</v>
      </c>
      <c r="N2913" s="33">
        <v>6</v>
      </c>
      <c r="O2913" s="49">
        <v>0.13</v>
      </c>
      <c r="P2913" s="56">
        <f t="shared" si="45"/>
        <v>283.92</v>
      </c>
      <c r="Q2913">
        <v>1900.08</v>
      </c>
      <c r="R2913" s="58">
        <v>38</v>
      </c>
      <c r="S2913" s="31">
        <v>1938.08</v>
      </c>
    </row>
    <row r="2914" spans="1:19" x14ac:dyDescent="0.35">
      <c r="A2914" s="52">
        <v>43016</v>
      </c>
      <c r="B2914" s="33" t="s">
        <v>5884</v>
      </c>
      <c r="C2914" t="s">
        <v>5885</v>
      </c>
      <c r="D2914" s="33" t="s">
        <v>26</v>
      </c>
      <c r="E2914" s="33" t="s">
        <v>115</v>
      </c>
      <c r="F2914" s="33" t="s">
        <v>27</v>
      </c>
      <c r="G2914" t="s">
        <v>7</v>
      </c>
      <c r="H2914" s="33" t="s">
        <v>30</v>
      </c>
      <c r="I2914" t="s">
        <v>48</v>
      </c>
      <c r="J2914" s="33" t="s">
        <v>37</v>
      </c>
      <c r="K2914" t="s">
        <v>39</v>
      </c>
      <c r="L2914" s="33" t="s">
        <v>44</v>
      </c>
      <c r="M2914">
        <v>21</v>
      </c>
      <c r="N2914" s="33">
        <v>10</v>
      </c>
      <c r="O2914" s="49">
        <v>0.12</v>
      </c>
      <c r="P2914" s="56">
        <f t="shared" si="45"/>
        <v>25.2</v>
      </c>
      <c r="Q2914">
        <v>184.8</v>
      </c>
      <c r="R2914" s="58">
        <v>47</v>
      </c>
      <c r="S2914" s="31">
        <v>231.8</v>
      </c>
    </row>
    <row r="2915" spans="1:19" x14ac:dyDescent="0.35">
      <c r="A2915" s="52">
        <v>43482</v>
      </c>
      <c r="B2915" s="33" t="s">
        <v>5886</v>
      </c>
      <c r="C2915" t="s">
        <v>5887</v>
      </c>
      <c r="D2915" s="33" t="s">
        <v>24</v>
      </c>
      <c r="E2915" s="33" t="s">
        <v>115</v>
      </c>
      <c r="F2915" s="33" t="s">
        <v>29</v>
      </c>
      <c r="G2915" t="s">
        <v>12</v>
      </c>
      <c r="H2915" s="33" t="s">
        <v>33</v>
      </c>
      <c r="I2915" t="s">
        <v>45</v>
      </c>
      <c r="J2915" s="33" t="s">
        <v>38</v>
      </c>
      <c r="K2915" t="s">
        <v>39</v>
      </c>
      <c r="L2915" s="33" t="s">
        <v>43</v>
      </c>
      <c r="M2915">
        <v>12</v>
      </c>
      <c r="N2915" s="33">
        <v>24</v>
      </c>
      <c r="O2915" s="49">
        <v>0.1</v>
      </c>
      <c r="P2915" s="56">
        <f t="shared" si="45"/>
        <v>28.800000000000004</v>
      </c>
      <c r="Q2915">
        <v>259.20000000000005</v>
      </c>
      <c r="R2915" s="58">
        <v>30</v>
      </c>
      <c r="S2915" s="31">
        <v>289.20000000000005</v>
      </c>
    </row>
    <row r="2916" spans="1:19" x14ac:dyDescent="0.35">
      <c r="A2916" s="52">
        <v>43150</v>
      </c>
      <c r="B2916" s="33" t="s">
        <v>5888</v>
      </c>
      <c r="C2916" t="s">
        <v>5889</v>
      </c>
      <c r="D2916" s="33" t="s">
        <v>26</v>
      </c>
      <c r="E2916" s="33" t="s">
        <v>58</v>
      </c>
      <c r="F2916" s="33" t="s">
        <v>29</v>
      </c>
      <c r="G2916" t="s">
        <v>7</v>
      </c>
      <c r="H2916" s="33" t="s">
        <v>33</v>
      </c>
      <c r="I2916" t="s">
        <v>44</v>
      </c>
      <c r="J2916" s="33" t="s">
        <v>37</v>
      </c>
      <c r="K2916" t="s">
        <v>39</v>
      </c>
      <c r="L2916" s="33" t="s">
        <v>46</v>
      </c>
      <c r="M2916">
        <v>84</v>
      </c>
      <c r="N2916" s="33">
        <v>25</v>
      </c>
      <c r="O2916" s="49">
        <v>0.11</v>
      </c>
      <c r="P2916" s="56">
        <f t="shared" si="45"/>
        <v>231</v>
      </c>
      <c r="Q2916">
        <v>1869</v>
      </c>
      <c r="R2916" s="58">
        <v>25</v>
      </c>
      <c r="S2916" s="31">
        <v>1894</v>
      </c>
    </row>
    <row r="2917" spans="1:19" x14ac:dyDescent="0.35">
      <c r="A2917" s="52">
        <v>43207</v>
      </c>
      <c r="B2917" s="33" t="s">
        <v>5890</v>
      </c>
      <c r="C2917" t="s">
        <v>5891</v>
      </c>
      <c r="D2917" s="33" t="s">
        <v>25</v>
      </c>
      <c r="E2917" s="33" t="s">
        <v>85</v>
      </c>
      <c r="F2917" s="33" t="s">
        <v>28</v>
      </c>
      <c r="G2917" t="s">
        <v>7</v>
      </c>
      <c r="H2917" s="33" t="s">
        <v>30</v>
      </c>
      <c r="I2917" t="s">
        <v>45</v>
      </c>
      <c r="J2917" s="33" t="s">
        <v>35</v>
      </c>
      <c r="K2917" t="s">
        <v>41</v>
      </c>
      <c r="L2917" s="33" t="s">
        <v>44</v>
      </c>
      <c r="M2917">
        <v>762</v>
      </c>
      <c r="N2917" s="33">
        <v>8</v>
      </c>
      <c r="O2917" s="49">
        <v>0.14000000000000001</v>
      </c>
      <c r="P2917" s="56">
        <f t="shared" si="45"/>
        <v>853.44</v>
      </c>
      <c r="Q2917">
        <v>5242.5599999999995</v>
      </c>
      <c r="R2917" s="58">
        <v>33</v>
      </c>
      <c r="S2917" s="31">
        <v>5275.5599999999995</v>
      </c>
    </row>
    <row r="2918" spans="1:19" x14ac:dyDescent="0.35">
      <c r="A2918" s="52">
        <v>43010</v>
      </c>
      <c r="B2918" s="33" t="s">
        <v>5892</v>
      </c>
      <c r="C2918" t="s">
        <v>5893</v>
      </c>
      <c r="D2918" s="33" t="s">
        <v>25</v>
      </c>
      <c r="E2918" s="33" t="s">
        <v>52</v>
      </c>
      <c r="F2918" s="33" t="s">
        <v>28</v>
      </c>
      <c r="G2918" t="s">
        <v>11</v>
      </c>
      <c r="H2918" s="33" t="s">
        <v>31</v>
      </c>
      <c r="I2918" t="s">
        <v>47</v>
      </c>
      <c r="J2918" s="33" t="s">
        <v>37</v>
      </c>
      <c r="K2918" t="s">
        <v>41</v>
      </c>
      <c r="L2918" s="33" t="s">
        <v>44</v>
      </c>
      <c r="M2918">
        <v>48</v>
      </c>
      <c r="N2918" s="33">
        <v>10</v>
      </c>
      <c r="O2918" s="49">
        <v>0.1</v>
      </c>
      <c r="P2918" s="56">
        <f t="shared" si="45"/>
        <v>48</v>
      </c>
      <c r="Q2918">
        <v>432</v>
      </c>
      <c r="R2918" s="58">
        <v>29</v>
      </c>
      <c r="S2918" s="31">
        <v>461</v>
      </c>
    </row>
    <row r="2919" spans="1:19" x14ac:dyDescent="0.35">
      <c r="A2919" s="52">
        <v>42467</v>
      </c>
      <c r="B2919" s="33" t="s">
        <v>5894</v>
      </c>
      <c r="C2919" t="s">
        <v>5895</v>
      </c>
      <c r="D2919" s="33" t="s">
        <v>24</v>
      </c>
      <c r="E2919" s="33" t="s">
        <v>68</v>
      </c>
      <c r="F2919" s="33" t="s">
        <v>29</v>
      </c>
      <c r="G2919" t="s">
        <v>11</v>
      </c>
      <c r="H2919" s="33" t="s">
        <v>30</v>
      </c>
      <c r="I2919" t="s">
        <v>43</v>
      </c>
      <c r="J2919" s="33" t="s">
        <v>36</v>
      </c>
      <c r="K2919" t="s">
        <v>42</v>
      </c>
      <c r="L2919" s="33" t="s">
        <v>43</v>
      </c>
      <c r="M2919">
        <v>267</v>
      </c>
      <c r="N2919" s="33">
        <v>6</v>
      </c>
      <c r="O2919" s="49">
        <v>0.09</v>
      </c>
      <c r="P2919" s="56">
        <f t="shared" si="45"/>
        <v>144.18</v>
      </c>
      <c r="Q2919">
        <v>1457.82</v>
      </c>
      <c r="R2919" s="58">
        <v>45</v>
      </c>
      <c r="S2919" s="31">
        <v>1502.82</v>
      </c>
    </row>
    <row r="2920" spans="1:19" x14ac:dyDescent="0.35">
      <c r="A2920" s="52">
        <v>43252</v>
      </c>
      <c r="B2920" s="33" t="s">
        <v>5896</v>
      </c>
      <c r="C2920" t="s">
        <v>5897</v>
      </c>
      <c r="D2920" s="33" t="s">
        <v>26</v>
      </c>
      <c r="E2920" s="33" t="s">
        <v>106</v>
      </c>
      <c r="F2920" s="33" t="s">
        <v>29</v>
      </c>
      <c r="G2920" t="s">
        <v>12</v>
      </c>
      <c r="H2920" s="33" t="s">
        <v>30</v>
      </c>
      <c r="I2920" t="s">
        <v>43</v>
      </c>
      <c r="J2920" s="33" t="s">
        <v>34</v>
      </c>
      <c r="K2920" t="s">
        <v>42</v>
      </c>
      <c r="L2920" s="33" t="s">
        <v>43</v>
      </c>
      <c r="M2920">
        <v>261</v>
      </c>
      <c r="N2920" s="33">
        <v>4</v>
      </c>
      <c r="O2920" s="49">
        <v>0.12</v>
      </c>
      <c r="P2920" s="56">
        <f t="shared" si="45"/>
        <v>125.28</v>
      </c>
      <c r="Q2920">
        <v>918.72</v>
      </c>
      <c r="R2920" s="58">
        <v>26</v>
      </c>
      <c r="S2920" s="31">
        <v>944.72</v>
      </c>
    </row>
    <row r="2921" spans="1:19" x14ac:dyDescent="0.35">
      <c r="A2921" s="52">
        <v>42562</v>
      </c>
      <c r="B2921" s="33" t="s">
        <v>5898</v>
      </c>
      <c r="C2921" t="s">
        <v>5899</v>
      </c>
      <c r="D2921" s="33" t="s">
        <v>26</v>
      </c>
      <c r="E2921" s="33" t="s">
        <v>58</v>
      </c>
      <c r="F2921" s="33" t="s">
        <v>29</v>
      </c>
      <c r="G2921" t="s">
        <v>13</v>
      </c>
      <c r="H2921" s="33" t="s">
        <v>33</v>
      </c>
      <c r="I2921" t="s">
        <v>43</v>
      </c>
      <c r="J2921" s="33" t="s">
        <v>34</v>
      </c>
      <c r="K2921" t="s">
        <v>41</v>
      </c>
      <c r="L2921" s="33" t="s">
        <v>46</v>
      </c>
      <c r="M2921">
        <v>222</v>
      </c>
      <c r="N2921" s="33">
        <v>4</v>
      </c>
      <c r="O2921" s="49">
        <v>0.2</v>
      </c>
      <c r="P2921" s="56">
        <f t="shared" si="45"/>
        <v>177.60000000000002</v>
      </c>
      <c r="Q2921">
        <v>710.40000000000009</v>
      </c>
      <c r="R2921" s="58">
        <v>27</v>
      </c>
      <c r="S2921" s="31">
        <v>737.40000000000009</v>
      </c>
    </row>
    <row r="2922" spans="1:19" x14ac:dyDescent="0.35">
      <c r="A2922" s="52">
        <v>43695</v>
      </c>
      <c r="B2922" s="33" t="s">
        <v>5900</v>
      </c>
      <c r="C2922" t="s">
        <v>5901</v>
      </c>
      <c r="D2922" s="33" t="s">
        <v>24</v>
      </c>
      <c r="E2922" s="33" t="s">
        <v>58</v>
      </c>
      <c r="F2922" s="33" t="s">
        <v>28</v>
      </c>
      <c r="G2922" t="s">
        <v>10</v>
      </c>
      <c r="H2922" s="33" t="s">
        <v>31</v>
      </c>
      <c r="I2922" t="s">
        <v>44</v>
      </c>
      <c r="J2922" s="33" t="s">
        <v>34</v>
      </c>
      <c r="K2922" t="s">
        <v>40</v>
      </c>
      <c r="L2922" s="33" t="s">
        <v>45</v>
      </c>
      <c r="M2922">
        <v>222</v>
      </c>
      <c r="N2922" s="33">
        <v>8</v>
      </c>
      <c r="O2922" s="49">
        <v>0.12</v>
      </c>
      <c r="P2922" s="56">
        <f t="shared" si="45"/>
        <v>213.12</v>
      </c>
      <c r="Q2922">
        <v>1562.88</v>
      </c>
      <c r="R2922" s="58">
        <v>37</v>
      </c>
      <c r="S2922" s="31">
        <v>1599.88</v>
      </c>
    </row>
    <row r="2923" spans="1:19" x14ac:dyDescent="0.35">
      <c r="A2923" s="52">
        <v>44416</v>
      </c>
      <c r="B2923" s="33" t="s">
        <v>5902</v>
      </c>
      <c r="C2923" t="s">
        <v>5903</v>
      </c>
      <c r="D2923" s="33" t="s">
        <v>26</v>
      </c>
      <c r="E2923" s="33" t="s">
        <v>58</v>
      </c>
      <c r="F2923" s="33" t="s">
        <v>27</v>
      </c>
      <c r="G2923" t="s">
        <v>6</v>
      </c>
      <c r="H2923" s="33" t="s">
        <v>32</v>
      </c>
      <c r="I2923" t="s">
        <v>45</v>
      </c>
      <c r="J2923" s="33" t="s">
        <v>36</v>
      </c>
      <c r="K2923" t="s">
        <v>41</v>
      </c>
      <c r="L2923" s="33" t="s">
        <v>46</v>
      </c>
      <c r="M2923">
        <v>439</v>
      </c>
      <c r="N2923" s="33">
        <v>15</v>
      </c>
      <c r="O2923" s="49">
        <v>0.12</v>
      </c>
      <c r="P2923" s="56">
        <f t="shared" si="45"/>
        <v>790.19999999999993</v>
      </c>
      <c r="Q2923">
        <v>5794.7999999999993</v>
      </c>
      <c r="R2923" s="58">
        <v>30</v>
      </c>
      <c r="S2923" s="31">
        <v>5824.7999999999993</v>
      </c>
    </row>
    <row r="2924" spans="1:19" x14ac:dyDescent="0.35">
      <c r="A2924" s="52">
        <v>43785</v>
      </c>
      <c r="B2924" s="33" t="s">
        <v>5904</v>
      </c>
      <c r="C2924" t="s">
        <v>5905</v>
      </c>
      <c r="D2924" s="33" t="s">
        <v>25</v>
      </c>
      <c r="E2924" s="33" t="s">
        <v>58</v>
      </c>
      <c r="F2924" s="33" t="s">
        <v>28</v>
      </c>
      <c r="G2924" t="s">
        <v>7</v>
      </c>
      <c r="H2924" s="33" t="s">
        <v>31</v>
      </c>
      <c r="I2924" t="s">
        <v>46</v>
      </c>
      <c r="J2924" s="33" t="s">
        <v>35</v>
      </c>
      <c r="K2924" t="s">
        <v>41</v>
      </c>
      <c r="L2924" s="33" t="s">
        <v>43</v>
      </c>
      <c r="M2924">
        <v>907</v>
      </c>
      <c r="N2924" s="33">
        <v>4</v>
      </c>
      <c r="O2924" s="49">
        <v>0.16</v>
      </c>
      <c r="P2924" s="56">
        <f t="shared" si="45"/>
        <v>580.48</v>
      </c>
      <c r="Q2924">
        <v>3047.52</v>
      </c>
      <c r="R2924" s="58">
        <v>39</v>
      </c>
      <c r="S2924" s="31">
        <v>3086.52</v>
      </c>
    </row>
    <row r="2925" spans="1:19" x14ac:dyDescent="0.35">
      <c r="A2925" s="52">
        <v>42402</v>
      </c>
      <c r="B2925" s="33" t="s">
        <v>5906</v>
      </c>
      <c r="C2925" t="s">
        <v>5907</v>
      </c>
      <c r="D2925" s="33" t="s">
        <v>24</v>
      </c>
      <c r="E2925" s="33" t="s">
        <v>63</v>
      </c>
      <c r="F2925" s="33" t="s">
        <v>27</v>
      </c>
      <c r="G2925" t="s">
        <v>11</v>
      </c>
      <c r="H2925" s="33" t="s">
        <v>32</v>
      </c>
      <c r="I2925" t="s">
        <v>46</v>
      </c>
      <c r="J2925" s="33" t="s">
        <v>37</v>
      </c>
      <c r="K2925" t="s">
        <v>40</v>
      </c>
      <c r="L2925" s="33" t="s">
        <v>45</v>
      </c>
      <c r="M2925">
        <v>80</v>
      </c>
      <c r="N2925" s="33">
        <v>20</v>
      </c>
      <c r="O2925" s="49">
        <v>0.09</v>
      </c>
      <c r="P2925" s="56">
        <f t="shared" si="45"/>
        <v>144</v>
      </c>
      <c r="Q2925">
        <v>1456</v>
      </c>
      <c r="R2925" s="58">
        <v>38</v>
      </c>
      <c r="S2925" s="31">
        <v>1494</v>
      </c>
    </row>
    <row r="2926" spans="1:19" x14ac:dyDescent="0.35">
      <c r="A2926" s="52">
        <v>44382</v>
      </c>
      <c r="B2926" s="33" t="s">
        <v>5908</v>
      </c>
      <c r="C2926" t="s">
        <v>5909</v>
      </c>
      <c r="D2926" s="33" t="s">
        <v>24</v>
      </c>
      <c r="E2926" s="33" t="s">
        <v>106</v>
      </c>
      <c r="F2926" s="33" t="s">
        <v>28</v>
      </c>
      <c r="G2926" t="s">
        <v>8</v>
      </c>
      <c r="H2926" s="33" t="s">
        <v>33</v>
      </c>
      <c r="I2926" t="s">
        <v>44</v>
      </c>
      <c r="J2926" s="33" t="s">
        <v>35</v>
      </c>
      <c r="K2926" t="s">
        <v>40</v>
      </c>
      <c r="L2926" s="33" t="s">
        <v>44</v>
      </c>
      <c r="M2926">
        <v>997</v>
      </c>
      <c r="N2926" s="33">
        <v>6</v>
      </c>
      <c r="O2926" s="49">
        <v>0.18</v>
      </c>
      <c r="P2926" s="56">
        <f t="shared" si="45"/>
        <v>1076.76</v>
      </c>
      <c r="Q2926">
        <v>4905.24</v>
      </c>
      <c r="R2926" s="58">
        <v>25</v>
      </c>
      <c r="S2926" s="31">
        <v>4930.24</v>
      </c>
    </row>
    <row r="2927" spans="1:19" x14ac:dyDescent="0.35">
      <c r="A2927" s="52">
        <v>42916</v>
      </c>
      <c r="B2927" s="33" t="s">
        <v>5910</v>
      </c>
      <c r="C2927" t="s">
        <v>5911</v>
      </c>
      <c r="D2927" s="33" t="s">
        <v>24</v>
      </c>
      <c r="E2927" s="33" t="s">
        <v>73</v>
      </c>
      <c r="F2927" s="33" t="s">
        <v>28</v>
      </c>
      <c r="G2927" t="s">
        <v>10</v>
      </c>
      <c r="H2927" s="33" t="s">
        <v>33</v>
      </c>
      <c r="I2927" t="s">
        <v>45</v>
      </c>
      <c r="J2927" s="33" t="s">
        <v>38</v>
      </c>
      <c r="K2927" t="s">
        <v>41</v>
      </c>
      <c r="L2927" s="33" t="s">
        <v>43</v>
      </c>
      <c r="M2927">
        <v>18</v>
      </c>
      <c r="N2927" s="33">
        <v>32</v>
      </c>
      <c r="O2927" s="49">
        <v>0.19</v>
      </c>
      <c r="P2927" s="56">
        <f t="shared" si="45"/>
        <v>109.44</v>
      </c>
      <c r="Q2927">
        <v>466.56000000000006</v>
      </c>
      <c r="R2927" s="58">
        <v>39</v>
      </c>
      <c r="S2927" s="31">
        <v>505.56000000000006</v>
      </c>
    </row>
    <row r="2928" spans="1:19" x14ac:dyDescent="0.35">
      <c r="A2928" s="52">
        <v>44035</v>
      </c>
      <c r="B2928" s="33" t="s">
        <v>5912</v>
      </c>
      <c r="C2928" t="s">
        <v>5913</v>
      </c>
      <c r="D2928" s="33" t="s">
        <v>26</v>
      </c>
      <c r="E2928" s="33" t="s">
        <v>68</v>
      </c>
      <c r="F2928" s="33" t="s">
        <v>28</v>
      </c>
      <c r="G2928" t="s">
        <v>13</v>
      </c>
      <c r="H2928" s="33" t="s">
        <v>33</v>
      </c>
      <c r="I2928" t="s">
        <v>47</v>
      </c>
      <c r="J2928" s="33" t="s">
        <v>35</v>
      </c>
      <c r="K2928" t="s">
        <v>42</v>
      </c>
      <c r="L2928" s="33" t="s">
        <v>43</v>
      </c>
      <c r="M2928">
        <v>769</v>
      </c>
      <c r="N2928" s="33">
        <v>6</v>
      </c>
      <c r="O2928" s="49">
        <v>0.16</v>
      </c>
      <c r="P2928" s="56">
        <f t="shared" si="45"/>
        <v>738.24</v>
      </c>
      <c r="Q2928">
        <v>3875.76</v>
      </c>
      <c r="R2928" s="58">
        <v>41</v>
      </c>
      <c r="S2928" s="31">
        <v>3916.76</v>
      </c>
    </row>
    <row r="2929" spans="1:19" x14ac:dyDescent="0.35">
      <c r="A2929" s="52">
        <v>42197</v>
      </c>
      <c r="B2929" s="33" t="s">
        <v>5914</v>
      </c>
      <c r="C2929" t="s">
        <v>5915</v>
      </c>
      <c r="D2929" s="33" t="s">
        <v>26</v>
      </c>
      <c r="E2929" s="33" t="s">
        <v>55</v>
      </c>
      <c r="F2929" s="33" t="s">
        <v>28</v>
      </c>
      <c r="G2929" t="s">
        <v>8</v>
      </c>
      <c r="H2929" s="33" t="s">
        <v>30</v>
      </c>
      <c r="I2929" t="s">
        <v>47</v>
      </c>
      <c r="J2929" s="33" t="s">
        <v>37</v>
      </c>
      <c r="K2929" t="s">
        <v>40</v>
      </c>
      <c r="L2929" s="33" t="s">
        <v>44</v>
      </c>
      <c r="M2929">
        <v>58</v>
      </c>
      <c r="N2929" s="33">
        <v>15</v>
      </c>
      <c r="O2929" s="49">
        <v>0.17</v>
      </c>
      <c r="P2929" s="56">
        <f t="shared" si="45"/>
        <v>147.9</v>
      </c>
      <c r="Q2929">
        <v>722.09999999999991</v>
      </c>
      <c r="R2929" s="58">
        <v>36</v>
      </c>
      <c r="S2929" s="31">
        <v>758.09999999999991</v>
      </c>
    </row>
    <row r="2930" spans="1:19" x14ac:dyDescent="0.35">
      <c r="A2930" s="52">
        <v>42201</v>
      </c>
      <c r="B2930" s="33" t="s">
        <v>5916</v>
      </c>
      <c r="C2930" t="s">
        <v>5917</v>
      </c>
      <c r="D2930" s="33" t="s">
        <v>25</v>
      </c>
      <c r="E2930" s="33" t="s">
        <v>106</v>
      </c>
      <c r="F2930" s="33" t="s">
        <v>27</v>
      </c>
      <c r="G2930" t="s">
        <v>9</v>
      </c>
      <c r="H2930" s="33" t="s">
        <v>33</v>
      </c>
      <c r="I2930" t="s">
        <v>46</v>
      </c>
      <c r="J2930" s="33" t="s">
        <v>36</v>
      </c>
      <c r="K2930" t="s">
        <v>39</v>
      </c>
      <c r="L2930" s="33" t="s">
        <v>44</v>
      </c>
      <c r="M2930">
        <v>202</v>
      </c>
      <c r="N2930" s="33">
        <v>6</v>
      </c>
      <c r="O2930" s="49">
        <v>0.2</v>
      </c>
      <c r="P2930" s="56">
        <f t="shared" si="45"/>
        <v>242.40000000000003</v>
      </c>
      <c r="Q2930">
        <v>969.60000000000014</v>
      </c>
      <c r="R2930" s="58">
        <v>49</v>
      </c>
      <c r="S2930" s="31">
        <v>1018.6000000000001</v>
      </c>
    </row>
    <row r="2931" spans="1:19" x14ac:dyDescent="0.35">
      <c r="A2931" s="52">
        <v>43421</v>
      </c>
      <c r="B2931" s="33" t="s">
        <v>5918</v>
      </c>
      <c r="C2931" t="s">
        <v>5919</v>
      </c>
      <c r="D2931" s="33" t="s">
        <v>26</v>
      </c>
      <c r="E2931" s="33" t="s">
        <v>115</v>
      </c>
      <c r="F2931" s="33" t="s">
        <v>29</v>
      </c>
      <c r="G2931" t="s">
        <v>12</v>
      </c>
      <c r="H2931" s="33" t="s">
        <v>31</v>
      </c>
      <c r="I2931" t="s">
        <v>48</v>
      </c>
      <c r="J2931" s="33" t="s">
        <v>34</v>
      </c>
      <c r="K2931" t="s">
        <v>42</v>
      </c>
      <c r="L2931" s="33" t="s">
        <v>46</v>
      </c>
      <c r="M2931">
        <v>203</v>
      </c>
      <c r="N2931" s="33">
        <v>8</v>
      </c>
      <c r="O2931" s="49">
        <v>0.17</v>
      </c>
      <c r="P2931" s="56">
        <f t="shared" si="45"/>
        <v>276.08000000000004</v>
      </c>
      <c r="Q2931">
        <v>1347.9199999999998</v>
      </c>
      <c r="R2931" s="58">
        <v>45</v>
      </c>
      <c r="S2931" s="31">
        <v>1392.9199999999998</v>
      </c>
    </row>
    <row r="2932" spans="1:19" x14ac:dyDescent="0.35">
      <c r="A2932" s="52">
        <v>43937</v>
      </c>
      <c r="B2932" s="33" t="s">
        <v>5920</v>
      </c>
      <c r="C2932" t="s">
        <v>5921</v>
      </c>
      <c r="D2932" s="33" t="s">
        <v>25</v>
      </c>
      <c r="E2932" s="33" t="s">
        <v>106</v>
      </c>
      <c r="F2932" s="33" t="s">
        <v>27</v>
      </c>
      <c r="G2932" t="s">
        <v>10</v>
      </c>
      <c r="H2932" s="33" t="s">
        <v>31</v>
      </c>
      <c r="I2932" t="s">
        <v>48</v>
      </c>
      <c r="J2932" s="33" t="s">
        <v>36</v>
      </c>
      <c r="K2932" t="s">
        <v>42</v>
      </c>
      <c r="L2932" s="33" t="s">
        <v>43</v>
      </c>
      <c r="M2932">
        <v>344</v>
      </c>
      <c r="N2932" s="33">
        <v>15</v>
      </c>
      <c r="O2932" s="49">
        <v>0.1</v>
      </c>
      <c r="P2932" s="56">
        <f t="shared" si="45"/>
        <v>516</v>
      </c>
      <c r="Q2932">
        <v>4644</v>
      </c>
      <c r="R2932" s="58">
        <v>50</v>
      </c>
      <c r="S2932" s="31">
        <v>4694</v>
      </c>
    </row>
    <row r="2933" spans="1:19" x14ac:dyDescent="0.35">
      <c r="A2933" s="52">
        <v>43957</v>
      </c>
      <c r="B2933" s="33" t="s">
        <v>5922</v>
      </c>
      <c r="C2933" t="s">
        <v>5923</v>
      </c>
      <c r="D2933" s="33" t="s">
        <v>26</v>
      </c>
      <c r="E2933" s="33" t="s">
        <v>106</v>
      </c>
      <c r="F2933" s="33" t="s">
        <v>28</v>
      </c>
      <c r="G2933" t="s">
        <v>6</v>
      </c>
      <c r="H2933" s="33" t="s">
        <v>32</v>
      </c>
      <c r="I2933" t="s">
        <v>46</v>
      </c>
      <c r="J2933" s="33" t="s">
        <v>36</v>
      </c>
      <c r="K2933" t="s">
        <v>39</v>
      </c>
      <c r="L2933" s="33" t="s">
        <v>46</v>
      </c>
      <c r="M2933">
        <v>388</v>
      </c>
      <c r="N2933" s="33">
        <v>15</v>
      </c>
      <c r="O2933" s="49">
        <v>0.19</v>
      </c>
      <c r="P2933" s="56">
        <f t="shared" si="45"/>
        <v>1105.8</v>
      </c>
      <c r="Q2933">
        <v>4714.2</v>
      </c>
      <c r="R2933" s="58">
        <v>50</v>
      </c>
      <c r="S2933" s="31">
        <v>4764.2</v>
      </c>
    </row>
    <row r="2934" spans="1:19" x14ac:dyDescent="0.35">
      <c r="A2934" s="52">
        <v>43253</v>
      </c>
      <c r="B2934" s="33" t="s">
        <v>5924</v>
      </c>
      <c r="C2934" t="s">
        <v>5925</v>
      </c>
      <c r="D2934" s="33" t="s">
        <v>25</v>
      </c>
      <c r="E2934" s="33" t="s">
        <v>52</v>
      </c>
      <c r="F2934" s="33" t="s">
        <v>28</v>
      </c>
      <c r="G2934" t="s">
        <v>13</v>
      </c>
      <c r="H2934" s="33" t="s">
        <v>30</v>
      </c>
      <c r="I2934" t="s">
        <v>46</v>
      </c>
      <c r="J2934" s="33" t="s">
        <v>37</v>
      </c>
      <c r="K2934" t="s">
        <v>41</v>
      </c>
      <c r="L2934" s="33" t="s">
        <v>46</v>
      </c>
      <c r="M2934">
        <v>22</v>
      </c>
      <c r="N2934" s="33">
        <v>10</v>
      </c>
      <c r="O2934" s="49">
        <v>0.12</v>
      </c>
      <c r="P2934" s="56">
        <f t="shared" si="45"/>
        <v>26.4</v>
      </c>
      <c r="Q2934">
        <v>193.60000000000002</v>
      </c>
      <c r="R2934" s="58">
        <v>43</v>
      </c>
      <c r="S2934" s="31">
        <v>236.60000000000002</v>
      </c>
    </row>
    <row r="2935" spans="1:19" x14ac:dyDescent="0.35">
      <c r="A2935" s="52">
        <v>43968</v>
      </c>
      <c r="B2935" s="33" t="s">
        <v>5926</v>
      </c>
      <c r="C2935" t="s">
        <v>5927</v>
      </c>
      <c r="D2935" s="33" t="s">
        <v>24</v>
      </c>
      <c r="E2935" s="33" t="s">
        <v>68</v>
      </c>
      <c r="F2935" s="33" t="s">
        <v>29</v>
      </c>
      <c r="G2935" t="s">
        <v>6</v>
      </c>
      <c r="H2935" s="33" t="s">
        <v>32</v>
      </c>
      <c r="I2935" t="s">
        <v>44</v>
      </c>
      <c r="J2935" s="33" t="s">
        <v>38</v>
      </c>
      <c r="K2935" t="s">
        <v>41</v>
      </c>
      <c r="L2935" s="33" t="s">
        <v>45</v>
      </c>
      <c r="M2935">
        <v>16</v>
      </c>
      <c r="N2935" s="33">
        <v>40</v>
      </c>
      <c r="O2935" s="49">
        <v>0.11</v>
      </c>
      <c r="P2935" s="56">
        <f t="shared" si="45"/>
        <v>70.400000000000006</v>
      </c>
      <c r="Q2935">
        <v>569.6</v>
      </c>
      <c r="R2935" s="58">
        <v>40</v>
      </c>
      <c r="S2935" s="31">
        <v>609.6</v>
      </c>
    </row>
    <row r="2936" spans="1:19" x14ac:dyDescent="0.35">
      <c r="A2936" s="52">
        <v>42790</v>
      </c>
      <c r="B2936" s="33" t="s">
        <v>5928</v>
      </c>
      <c r="C2936" t="s">
        <v>5929</v>
      </c>
      <c r="D2936" s="33" t="s">
        <v>26</v>
      </c>
      <c r="E2936" s="33" t="s">
        <v>68</v>
      </c>
      <c r="F2936" s="33" t="s">
        <v>28</v>
      </c>
      <c r="G2936" t="s">
        <v>13</v>
      </c>
      <c r="H2936" s="33" t="s">
        <v>32</v>
      </c>
      <c r="I2936" t="s">
        <v>48</v>
      </c>
      <c r="J2936" s="33" t="s">
        <v>36</v>
      </c>
      <c r="K2936" t="s">
        <v>41</v>
      </c>
      <c r="L2936" s="33" t="s">
        <v>43</v>
      </c>
      <c r="M2936">
        <v>422</v>
      </c>
      <c r="N2936" s="33">
        <v>9</v>
      </c>
      <c r="O2936" s="49">
        <v>0.1</v>
      </c>
      <c r="P2936" s="56">
        <f t="shared" si="45"/>
        <v>379.8</v>
      </c>
      <c r="Q2936">
        <v>3418.2</v>
      </c>
      <c r="R2936" s="58">
        <v>39</v>
      </c>
      <c r="S2936" s="31">
        <v>3457.2</v>
      </c>
    </row>
    <row r="2937" spans="1:19" x14ac:dyDescent="0.35">
      <c r="A2937" s="52">
        <v>43683</v>
      </c>
      <c r="B2937" s="33" t="s">
        <v>5930</v>
      </c>
      <c r="C2937" t="s">
        <v>5931</v>
      </c>
      <c r="D2937" s="33" t="s">
        <v>24</v>
      </c>
      <c r="E2937" s="33" t="s">
        <v>55</v>
      </c>
      <c r="F2937" s="33" t="s">
        <v>27</v>
      </c>
      <c r="G2937" t="s">
        <v>7</v>
      </c>
      <c r="H2937" s="33" t="s">
        <v>33</v>
      </c>
      <c r="I2937" t="s">
        <v>47</v>
      </c>
      <c r="J2937" s="33" t="s">
        <v>36</v>
      </c>
      <c r="K2937" t="s">
        <v>40</v>
      </c>
      <c r="L2937" s="33" t="s">
        <v>45</v>
      </c>
      <c r="M2937">
        <v>357</v>
      </c>
      <c r="N2937" s="33">
        <v>9</v>
      </c>
      <c r="O2937" s="49">
        <v>0.08</v>
      </c>
      <c r="P2937" s="56">
        <f t="shared" si="45"/>
        <v>257.03999999999996</v>
      </c>
      <c r="Q2937">
        <v>2955.9600000000005</v>
      </c>
      <c r="R2937" s="58">
        <v>50</v>
      </c>
      <c r="S2937" s="31">
        <v>3005.9600000000005</v>
      </c>
    </row>
    <row r="2938" spans="1:19" x14ac:dyDescent="0.35">
      <c r="A2938" s="52">
        <v>42140</v>
      </c>
      <c r="B2938" s="33" t="s">
        <v>5932</v>
      </c>
      <c r="C2938" t="s">
        <v>5933</v>
      </c>
      <c r="D2938" s="33" t="s">
        <v>25</v>
      </c>
      <c r="E2938" s="33" t="s">
        <v>55</v>
      </c>
      <c r="F2938" s="33" t="s">
        <v>29</v>
      </c>
      <c r="G2938" t="s">
        <v>11</v>
      </c>
      <c r="H2938" s="33" t="s">
        <v>32</v>
      </c>
      <c r="I2938" t="s">
        <v>43</v>
      </c>
      <c r="J2938" s="33" t="s">
        <v>35</v>
      </c>
      <c r="K2938" t="s">
        <v>41</v>
      </c>
      <c r="L2938" s="33" t="s">
        <v>43</v>
      </c>
      <c r="M2938">
        <v>1147</v>
      </c>
      <c r="N2938" s="33">
        <v>6</v>
      </c>
      <c r="O2938" s="49">
        <v>0.15</v>
      </c>
      <c r="P2938" s="56">
        <f t="shared" si="45"/>
        <v>1032.3</v>
      </c>
      <c r="Q2938">
        <v>5849.7</v>
      </c>
      <c r="R2938" s="58">
        <v>46</v>
      </c>
      <c r="S2938" s="31">
        <v>5895.7</v>
      </c>
    </row>
    <row r="2939" spans="1:19" x14ac:dyDescent="0.35">
      <c r="A2939" s="52">
        <v>43500</v>
      </c>
      <c r="B2939" s="33" t="s">
        <v>5934</v>
      </c>
      <c r="C2939" t="s">
        <v>5935</v>
      </c>
      <c r="D2939" s="33" t="s">
        <v>24</v>
      </c>
      <c r="E2939" s="33" t="s">
        <v>52</v>
      </c>
      <c r="F2939" s="33" t="s">
        <v>27</v>
      </c>
      <c r="G2939" t="s">
        <v>12</v>
      </c>
      <c r="H2939" s="33" t="s">
        <v>31</v>
      </c>
      <c r="I2939" t="s">
        <v>43</v>
      </c>
      <c r="J2939" s="33" t="s">
        <v>36</v>
      </c>
      <c r="K2939" t="s">
        <v>42</v>
      </c>
      <c r="L2939" s="33" t="s">
        <v>45</v>
      </c>
      <c r="M2939">
        <v>305</v>
      </c>
      <c r="N2939" s="33">
        <v>15</v>
      </c>
      <c r="O2939" s="49">
        <v>0.11</v>
      </c>
      <c r="P2939" s="56">
        <f t="shared" si="45"/>
        <v>503.25</v>
      </c>
      <c r="Q2939">
        <v>4071.75</v>
      </c>
      <c r="R2939" s="58">
        <v>48</v>
      </c>
      <c r="S2939" s="31">
        <v>4119.75</v>
      </c>
    </row>
    <row r="2940" spans="1:19" x14ac:dyDescent="0.35">
      <c r="A2940" s="52">
        <v>44071</v>
      </c>
      <c r="B2940" s="33" t="s">
        <v>5936</v>
      </c>
      <c r="C2940" t="s">
        <v>5937</v>
      </c>
      <c r="D2940" s="33" t="s">
        <v>24</v>
      </c>
      <c r="E2940" s="33" t="s">
        <v>55</v>
      </c>
      <c r="F2940" s="33" t="s">
        <v>28</v>
      </c>
      <c r="G2940" t="s">
        <v>10</v>
      </c>
      <c r="H2940" s="33" t="s">
        <v>31</v>
      </c>
      <c r="I2940" t="s">
        <v>43</v>
      </c>
      <c r="J2940" s="33" t="s">
        <v>36</v>
      </c>
      <c r="K2940" t="s">
        <v>42</v>
      </c>
      <c r="L2940" s="33" t="s">
        <v>46</v>
      </c>
      <c r="M2940">
        <v>219</v>
      </c>
      <c r="N2940" s="33">
        <v>6</v>
      </c>
      <c r="O2940" s="49">
        <v>0.09</v>
      </c>
      <c r="P2940" s="56">
        <f t="shared" si="45"/>
        <v>118.26</v>
      </c>
      <c r="Q2940">
        <v>1195.74</v>
      </c>
      <c r="R2940" s="58">
        <v>29</v>
      </c>
      <c r="S2940" s="31">
        <v>1224.74</v>
      </c>
    </row>
    <row r="2941" spans="1:19" x14ac:dyDescent="0.35">
      <c r="A2941" s="52">
        <v>42680</v>
      </c>
      <c r="B2941" s="33" t="s">
        <v>5938</v>
      </c>
      <c r="C2941" t="s">
        <v>5939</v>
      </c>
      <c r="D2941" s="33" t="s">
        <v>24</v>
      </c>
      <c r="E2941" s="33" t="s">
        <v>78</v>
      </c>
      <c r="F2941" s="33" t="s">
        <v>29</v>
      </c>
      <c r="G2941" t="s">
        <v>13</v>
      </c>
      <c r="H2941" s="33" t="s">
        <v>30</v>
      </c>
      <c r="I2941" t="s">
        <v>43</v>
      </c>
      <c r="J2941" s="33" t="s">
        <v>35</v>
      </c>
      <c r="K2941" t="s">
        <v>39</v>
      </c>
      <c r="L2941" s="33" t="s">
        <v>46</v>
      </c>
      <c r="M2941">
        <v>719</v>
      </c>
      <c r="N2941" s="33">
        <v>10</v>
      </c>
      <c r="O2941" s="49">
        <v>0.1</v>
      </c>
      <c r="P2941" s="56">
        <f t="shared" si="45"/>
        <v>719</v>
      </c>
      <c r="Q2941">
        <v>6471</v>
      </c>
      <c r="R2941" s="58">
        <v>50</v>
      </c>
      <c r="S2941" s="31">
        <v>6521</v>
      </c>
    </row>
    <row r="2942" spans="1:19" x14ac:dyDescent="0.35">
      <c r="A2942" s="52">
        <v>43486</v>
      </c>
      <c r="B2942" s="33" t="s">
        <v>5940</v>
      </c>
      <c r="C2942" t="s">
        <v>5941</v>
      </c>
      <c r="D2942" s="33" t="s">
        <v>25</v>
      </c>
      <c r="E2942" s="33" t="s">
        <v>52</v>
      </c>
      <c r="F2942" s="33" t="s">
        <v>27</v>
      </c>
      <c r="G2942" t="s">
        <v>7</v>
      </c>
      <c r="H2942" s="33" t="s">
        <v>33</v>
      </c>
      <c r="I2942" t="s">
        <v>44</v>
      </c>
      <c r="J2942" s="33" t="s">
        <v>37</v>
      </c>
      <c r="K2942" t="s">
        <v>42</v>
      </c>
      <c r="L2942" s="33" t="s">
        <v>43</v>
      </c>
      <c r="M2942">
        <v>84</v>
      </c>
      <c r="N2942" s="33">
        <v>15</v>
      </c>
      <c r="O2942" s="49">
        <v>0.09</v>
      </c>
      <c r="P2942" s="56">
        <f t="shared" si="45"/>
        <v>113.39999999999999</v>
      </c>
      <c r="Q2942">
        <v>1146.6000000000001</v>
      </c>
      <c r="R2942" s="58">
        <v>25</v>
      </c>
      <c r="S2942" s="31">
        <v>1171.6000000000001</v>
      </c>
    </row>
    <row r="2943" spans="1:19" x14ac:dyDescent="0.35">
      <c r="A2943" s="52">
        <v>43478</v>
      </c>
      <c r="B2943" s="33" t="s">
        <v>5942</v>
      </c>
      <c r="C2943" t="s">
        <v>5943</v>
      </c>
      <c r="D2943" s="33" t="s">
        <v>26</v>
      </c>
      <c r="E2943" s="33" t="s">
        <v>68</v>
      </c>
      <c r="F2943" s="33" t="s">
        <v>27</v>
      </c>
      <c r="G2943" t="s">
        <v>7</v>
      </c>
      <c r="H2943" s="33" t="s">
        <v>30</v>
      </c>
      <c r="I2943" t="s">
        <v>45</v>
      </c>
      <c r="J2943" s="33" t="s">
        <v>35</v>
      </c>
      <c r="K2943" t="s">
        <v>42</v>
      </c>
      <c r="L2943" s="33" t="s">
        <v>46</v>
      </c>
      <c r="M2943">
        <v>1159</v>
      </c>
      <c r="N2943" s="33">
        <v>10</v>
      </c>
      <c r="O2943" s="49">
        <v>0.12</v>
      </c>
      <c r="P2943" s="56">
        <f t="shared" si="45"/>
        <v>1390.8</v>
      </c>
      <c r="Q2943">
        <v>10199.200000000001</v>
      </c>
      <c r="R2943" s="58">
        <v>37</v>
      </c>
      <c r="S2943" s="31">
        <v>10236.200000000001</v>
      </c>
    </row>
    <row r="2944" spans="1:19" x14ac:dyDescent="0.35">
      <c r="A2944" s="52">
        <v>44336</v>
      </c>
      <c r="B2944" s="33" t="s">
        <v>5944</v>
      </c>
      <c r="C2944" t="s">
        <v>5945</v>
      </c>
      <c r="D2944" s="33" t="s">
        <v>24</v>
      </c>
      <c r="E2944" s="33" t="s">
        <v>115</v>
      </c>
      <c r="F2944" s="33" t="s">
        <v>29</v>
      </c>
      <c r="G2944" t="s">
        <v>7</v>
      </c>
      <c r="H2944" s="33" t="s">
        <v>31</v>
      </c>
      <c r="I2944" t="s">
        <v>48</v>
      </c>
      <c r="J2944" s="33" t="s">
        <v>34</v>
      </c>
      <c r="K2944" t="s">
        <v>40</v>
      </c>
      <c r="L2944" s="33" t="s">
        <v>46</v>
      </c>
      <c r="M2944">
        <v>294</v>
      </c>
      <c r="N2944" s="33">
        <v>8</v>
      </c>
      <c r="O2944" s="49">
        <v>0.09</v>
      </c>
      <c r="P2944" s="56">
        <f t="shared" si="45"/>
        <v>211.67999999999998</v>
      </c>
      <c r="Q2944">
        <v>2140.3200000000002</v>
      </c>
      <c r="R2944" s="58">
        <v>30</v>
      </c>
      <c r="S2944" s="31">
        <v>2170.3200000000002</v>
      </c>
    </row>
    <row r="2945" spans="1:19" x14ac:dyDescent="0.35">
      <c r="A2945" s="52">
        <v>43118</v>
      </c>
      <c r="B2945" s="33" t="s">
        <v>5946</v>
      </c>
      <c r="C2945" t="s">
        <v>5947</v>
      </c>
      <c r="D2945" s="33" t="s">
        <v>24</v>
      </c>
      <c r="E2945" s="33" t="s">
        <v>52</v>
      </c>
      <c r="F2945" s="33" t="s">
        <v>28</v>
      </c>
      <c r="G2945" t="s">
        <v>8</v>
      </c>
      <c r="H2945" s="33" t="s">
        <v>31</v>
      </c>
      <c r="I2945" t="s">
        <v>43</v>
      </c>
      <c r="J2945" s="33" t="s">
        <v>38</v>
      </c>
      <c r="K2945" t="s">
        <v>40</v>
      </c>
      <c r="L2945" s="33" t="s">
        <v>44</v>
      </c>
      <c r="M2945">
        <v>19</v>
      </c>
      <c r="N2945" s="33">
        <v>16</v>
      </c>
      <c r="O2945" s="49">
        <v>0.13</v>
      </c>
      <c r="P2945" s="56">
        <f t="shared" si="45"/>
        <v>39.520000000000003</v>
      </c>
      <c r="Q2945">
        <v>264.48</v>
      </c>
      <c r="R2945" s="58">
        <v>45</v>
      </c>
      <c r="S2945" s="31">
        <v>309.48</v>
      </c>
    </row>
    <row r="2946" spans="1:19" x14ac:dyDescent="0.35">
      <c r="A2946" s="52">
        <v>42365</v>
      </c>
      <c r="B2946" s="33" t="s">
        <v>5948</v>
      </c>
      <c r="C2946" t="s">
        <v>5949</v>
      </c>
      <c r="D2946" s="33" t="s">
        <v>24</v>
      </c>
      <c r="E2946" s="33" t="s">
        <v>115</v>
      </c>
      <c r="F2946" s="33" t="s">
        <v>29</v>
      </c>
      <c r="G2946" t="s">
        <v>13</v>
      </c>
      <c r="H2946" s="33" t="s">
        <v>30</v>
      </c>
      <c r="I2946" t="s">
        <v>44</v>
      </c>
      <c r="J2946" s="33" t="s">
        <v>34</v>
      </c>
      <c r="K2946" t="s">
        <v>40</v>
      </c>
      <c r="L2946" s="33" t="s">
        <v>45</v>
      </c>
      <c r="M2946">
        <v>221</v>
      </c>
      <c r="N2946" s="33">
        <v>8</v>
      </c>
      <c r="O2946" s="49">
        <v>0.09</v>
      </c>
      <c r="P2946" s="56">
        <f t="shared" si="45"/>
        <v>159.12</v>
      </c>
      <c r="Q2946">
        <v>1608.88</v>
      </c>
      <c r="R2946" s="58">
        <v>38</v>
      </c>
      <c r="S2946" s="31">
        <v>1646.88</v>
      </c>
    </row>
    <row r="2947" spans="1:19" x14ac:dyDescent="0.35">
      <c r="A2947" s="52">
        <v>43404</v>
      </c>
      <c r="B2947" s="33" t="s">
        <v>5950</v>
      </c>
      <c r="C2947" t="s">
        <v>5951</v>
      </c>
      <c r="D2947" s="33" t="s">
        <v>26</v>
      </c>
      <c r="E2947" s="33" t="s">
        <v>73</v>
      </c>
      <c r="F2947" s="33" t="s">
        <v>29</v>
      </c>
      <c r="G2947" t="s">
        <v>8</v>
      </c>
      <c r="H2947" s="33" t="s">
        <v>32</v>
      </c>
      <c r="I2947" t="s">
        <v>48</v>
      </c>
      <c r="J2947" s="33" t="s">
        <v>38</v>
      </c>
      <c r="K2947" t="s">
        <v>40</v>
      </c>
      <c r="L2947" s="33" t="s">
        <v>43</v>
      </c>
      <c r="M2947">
        <v>12</v>
      </c>
      <c r="N2947" s="33">
        <v>16</v>
      </c>
      <c r="O2947" s="49">
        <v>0.09</v>
      </c>
      <c r="P2947" s="56">
        <f t="shared" ref="P2947:P3010" si="46">O2947*N2947*M2947</f>
        <v>17.28</v>
      </c>
      <c r="Q2947">
        <v>174.72</v>
      </c>
      <c r="R2947" s="58">
        <v>41</v>
      </c>
      <c r="S2947" s="31">
        <v>215.72</v>
      </c>
    </row>
    <row r="2948" spans="1:19" x14ac:dyDescent="0.35">
      <c r="A2948" s="52">
        <v>43205</v>
      </c>
      <c r="B2948" s="33" t="s">
        <v>5952</v>
      </c>
      <c r="C2948" t="s">
        <v>5953</v>
      </c>
      <c r="D2948" s="33" t="s">
        <v>24</v>
      </c>
      <c r="E2948" s="33" t="s">
        <v>52</v>
      </c>
      <c r="F2948" s="33" t="s">
        <v>29</v>
      </c>
      <c r="G2948" t="s">
        <v>12</v>
      </c>
      <c r="H2948" s="33" t="s">
        <v>33</v>
      </c>
      <c r="I2948" t="s">
        <v>48</v>
      </c>
      <c r="J2948" s="33" t="s">
        <v>35</v>
      </c>
      <c r="K2948" t="s">
        <v>42</v>
      </c>
      <c r="L2948" s="33" t="s">
        <v>46</v>
      </c>
      <c r="M2948">
        <v>919</v>
      </c>
      <c r="N2948" s="33">
        <v>8</v>
      </c>
      <c r="O2948" s="49">
        <v>0.19</v>
      </c>
      <c r="P2948" s="56">
        <f t="shared" si="46"/>
        <v>1396.88</v>
      </c>
      <c r="Q2948">
        <v>5955.1200000000008</v>
      </c>
      <c r="R2948" s="58">
        <v>39</v>
      </c>
      <c r="S2948" s="31">
        <v>5994.1200000000008</v>
      </c>
    </row>
    <row r="2949" spans="1:19" x14ac:dyDescent="0.35">
      <c r="A2949" s="52">
        <v>42950</v>
      </c>
      <c r="B2949" s="33" t="s">
        <v>5954</v>
      </c>
      <c r="C2949" t="s">
        <v>5955</v>
      </c>
      <c r="D2949" s="33" t="s">
        <v>24</v>
      </c>
      <c r="E2949" s="33" t="s">
        <v>55</v>
      </c>
      <c r="F2949" s="33" t="s">
        <v>27</v>
      </c>
      <c r="G2949" t="s">
        <v>13</v>
      </c>
      <c r="H2949" s="33" t="s">
        <v>31</v>
      </c>
      <c r="I2949" t="s">
        <v>46</v>
      </c>
      <c r="J2949" s="33" t="s">
        <v>38</v>
      </c>
      <c r="K2949" t="s">
        <v>42</v>
      </c>
      <c r="L2949" s="33" t="s">
        <v>45</v>
      </c>
      <c r="M2949">
        <v>16</v>
      </c>
      <c r="N2949" s="33">
        <v>24</v>
      </c>
      <c r="O2949" s="49">
        <v>0.14000000000000001</v>
      </c>
      <c r="P2949" s="56">
        <f t="shared" si="46"/>
        <v>53.760000000000005</v>
      </c>
      <c r="Q2949">
        <v>330.24</v>
      </c>
      <c r="R2949" s="58">
        <v>44</v>
      </c>
      <c r="S2949" s="31">
        <v>374.24</v>
      </c>
    </row>
    <row r="2950" spans="1:19" x14ac:dyDescent="0.35">
      <c r="A2950" s="52">
        <v>42572</v>
      </c>
      <c r="B2950" s="33" t="s">
        <v>5956</v>
      </c>
      <c r="C2950" t="s">
        <v>5957</v>
      </c>
      <c r="D2950" s="33" t="s">
        <v>26</v>
      </c>
      <c r="E2950" s="33" t="s">
        <v>55</v>
      </c>
      <c r="F2950" s="33" t="s">
        <v>28</v>
      </c>
      <c r="G2950" t="s">
        <v>11</v>
      </c>
      <c r="H2950" s="33" t="s">
        <v>33</v>
      </c>
      <c r="I2950" t="s">
        <v>47</v>
      </c>
      <c r="J2950" s="33" t="s">
        <v>38</v>
      </c>
      <c r="K2950" t="s">
        <v>42</v>
      </c>
      <c r="L2950" s="33" t="s">
        <v>45</v>
      </c>
      <c r="M2950">
        <v>17</v>
      </c>
      <c r="N2950" s="33">
        <v>40</v>
      </c>
      <c r="O2950" s="49">
        <v>0.1</v>
      </c>
      <c r="P2950" s="56">
        <f t="shared" si="46"/>
        <v>68</v>
      </c>
      <c r="Q2950">
        <v>612</v>
      </c>
      <c r="R2950" s="58">
        <v>22</v>
      </c>
      <c r="S2950" s="31">
        <v>634</v>
      </c>
    </row>
    <row r="2951" spans="1:19" x14ac:dyDescent="0.35">
      <c r="A2951" s="52">
        <v>44187</v>
      </c>
      <c r="B2951" s="33" t="s">
        <v>5958</v>
      </c>
      <c r="C2951" t="s">
        <v>5959</v>
      </c>
      <c r="D2951" s="33" t="s">
        <v>24</v>
      </c>
      <c r="E2951" s="33" t="s">
        <v>52</v>
      </c>
      <c r="F2951" s="33" t="s">
        <v>29</v>
      </c>
      <c r="G2951" t="s">
        <v>10</v>
      </c>
      <c r="H2951" s="33" t="s">
        <v>30</v>
      </c>
      <c r="I2951" t="s">
        <v>46</v>
      </c>
      <c r="J2951" s="33" t="s">
        <v>37</v>
      </c>
      <c r="K2951" t="s">
        <v>41</v>
      </c>
      <c r="L2951" s="33" t="s">
        <v>46</v>
      </c>
      <c r="M2951">
        <v>22</v>
      </c>
      <c r="N2951" s="33">
        <v>10</v>
      </c>
      <c r="O2951" s="49">
        <v>0.13</v>
      </c>
      <c r="P2951" s="56">
        <f t="shared" si="46"/>
        <v>28.6</v>
      </c>
      <c r="Q2951">
        <v>191.39999999999998</v>
      </c>
      <c r="R2951" s="58">
        <v>44</v>
      </c>
      <c r="S2951" s="31">
        <v>235.39999999999998</v>
      </c>
    </row>
    <row r="2952" spans="1:19" x14ac:dyDescent="0.35">
      <c r="A2952" s="52">
        <v>44420</v>
      </c>
      <c r="B2952" s="33" t="s">
        <v>5960</v>
      </c>
      <c r="C2952" t="s">
        <v>5961</v>
      </c>
      <c r="D2952" s="33" t="s">
        <v>26</v>
      </c>
      <c r="E2952" s="33" t="s">
        <v>115</v>
      </c>
      <c r="F2952" s="33" t="s">
        <v>27</v>
      </c>
      <c r="G2952" t="s">
        <v>6</v>
      </c>
      <c r="H2952" s="33" t="s">
        <v>31</v>
      </c>
      <c r="I2952" t="s">
        <v>47</v>
      </c>
      <c r="J2952" s="33" t="s">
        <v>36</v>
      </c>
      <c r="K2952" t="s">
        <v>42</v>
      </c>
      <c r="L2952" s="33" t="s">
        <v>44</v>
      </c>
      <c r="M2952">
        <v>331</v>
      </c>
      <c r="N2952" s="33">
        <v>6</v>
      </c>
      <c r="O2952" s="49">
        <v>0.16</v>
      </c>
      <c r="P2952" s="56">
        <f t="shared" si="46"/>
        <v>317.76</v>
      </c>
      <c r="Q2952">
        <v>1668.24</v>
      </c>
      <c r="R2952" s="58">
        <v>29</v>
      </c>
      <c r="S2952" s="31">
        <v>1697.24</v>
      </c>
    </row>
    <row r="2953" spans="1:19" x14ac:dyDescent="0.35">
      <c r="A2953" s="52">
        <v>42314</v>
      </c>
      <c r="B2953" s="33" t="s">
        <v>5962</v>
      </c>
      <c r="C2953" t="s">
        <v>5963</v>
      </c>
      <c r="D2953" s="33" t="s">
        <v>25</v>
      </c>
      <c r="E2953" s="33" t="s">
        <v>106</v>
      </c>
      <c r="F2953" s="33" t="s">
        <v>29</v>
      </c>
      <c r="G2953" t="s">
        <v>12</v>
      </c>
      <c r="H2953" s="33" t="s">
        <v>31</v>
      </c>
      <c r="I2953" t="s">
        <v>46</v>
      </c>
      <c r="J2953" s="33" t="s">
        <v>34</v>
      </c>
      <c r="K2953" t="s">
        <v>40</v>
      </c>
      <c r="L2953" s="33" t="s">
        <v>43</v>
      </c>
      <c r="M2953">
        <v>243</v>
      </c>
      <c r="N2953" s="33">
        <v>10</v>
      </c>
      <c r="O2953" s="49">
        <v>0.15</v>
      </c>
      <c r="P2953" s="56">
        <f t="shared" si="46"/>
        <v>364.5</v>
      </c>
      <c r="Q2953">
        <v>2065.5</v>
      </c>
      <c r="R2953" s="58">
        <v>31</v>
      </c>
      <c r="S2953" s="31">
        <v>2096.5</v>
      </c>
    </row>
    <row r="2954" spans="1:19" x14ac:dyDescent="0.35">
      <c r="A2954" s="52">
        <v>43252</v>
      </c>
      <c r="B2954" s="33" t="s">
        <v>5964</v>
      </c>
      <c r="C2954" t="s">
        <v>5965</v>
      </c>
      <c r="D2954" s="33" t="s">
        <v>24</v>
      </c>
      <c r="E2954" s="33" t="s">
        <v>55</v>
      </c>
      <c r="F2954" s="33" t="s">
        <v>28</v>
      </c>
      <c r="G2954" t="s">
        <v>8</v>
      </c>
      <c r="H2954" s="33" t="s">
        <v>30</v>
      </c>
      <c r="I2954" t="s">
        <v>44</v>
      </c>
      <c r="J2954" s="33" t="s">
        <v>34</v>
      </c>
      <c r="K2954" t="s">
        <v>39</v>
      </c>
      <c r="L2954" s="33" t="s">
        <v>45</v>
      </c>
      <c r="M2954">
        <v>215</v>
      </c>
      <c r="N2954" s="33">
        <v>4</v>
      </c>
      <c r="O2954" s="49">
        <v>0.17</v>
      </c>
      <c r="P2954" s="56">
        <f t="shared" si="46"/>
        <v>146.20000000000002</v>
      </c>
      <c r="Q2954">
        <v>713.8</v>
      </c>
      <c r="R2954" s="58">
        <v>45</v>
      </c>
      <c r="S2954" s="31">
        <v>758.8</v>
      </c>
    </row>
    <row r="2955" spans="1:19" x14ac:dyDescent="0.35">
      <c r="A2955" s="52">
        <v>44176</v>
      </c>
      <c r="B2955" s="33" t="s">
        <v>5966</v>
      </c>
      <c r="C2955" t="s">
        <v>5967</v>
      </c>
      <c r="D2955" s="33" t="s">
        <v>26</v>
      </c>
      <c r="E2955" s="33" t="s">
        <v>73</v>
      </c>
      <c r="F2955" s="33" t="s">
        <v>28</v>
      </c>
      <c r="G2955" t="s">
        <v>9</v>
      </c>
      <c r="H2955" s="33" t="s">
        <v>30</v>
      </c>
      <c r="I2955" t="s">
        <v>47</v>
      </c>
      <c r="J2955" s="33" t="s">
        <v>35</v>
      </c>
      <c r="K2955" t="s">
        <v>41</v>
      </c>
      <c r="L2955" s="33" t="s">
        <v>44</v>
      </c>
      <c r="M2955">
        <v>1087</v>
      </c>
      <c r="N2955" s="33">
        <v>6</v>
      </c>
      <c r="O2955" s="49">
        <v>0.15</v>
      </c>
      <c r="P2955" s="56">
        <f t="shared" si="46"/>
        <v>978.3</v>
      </c>
      <c r="Q2955">
        <v>5543.7</v>
      </c>
      <c r="R2955" s="58">
        <v>36</v>
      </c>
      <c r="S2955" s="31">
        <v>5579.7</v>
      </c>
    </row>
    <row r="2956" spans="1:19" x14ac:dyDescent="0.35">
      <c r="A2956" s="52">
        <v>42168</v>
      </c>
      <c r="B2956" s="33" t="s">
        <v>5968</v>
      </c>
      <c r="C2956" t="s">
        <v>5969</v>
      </c>
      <c r="D2956" s="33" t="s">
        <v>26</v>
      </c>
      <c r="E2956" s="33" t="s">
        <v>55</v>
      </c>
      <c r="F2956" s="33" t="s">
        <v>27</v>
      </c>
      <c r="G2956" t="s">
        <v>10</v>
      </c>
      <c r="H2956" s="33" t="s">
        <v>32</v>
      </c>
      <c r="I2956" t="s">
        <v>46</v>
      </c>
      <c r="J2956" s="33" t="s">
        <v>38</v>
      </c>
      <c r="K2956" t="s">
        <v>42</v>
      </c>
      <c r="L2956" s="33" t="s">
        <v>46</v>
      </c>
      <c r="M2956">
        <v>13</v>
      </c>
      <c r="N2956" s="33">
        <v>16</v>
      </c>
      <c r="O2956" s="49">
        <v>0.17</v>
      </c>
      <c r="P2956" s="56">
        <f t="shared" si="46"/>
        <v>35.36</v>
      </c>
      <c r="Q2956">
        <v>172.64</v>
      </c>
      <c r="R2956" s="58">
        <v>31</v>
      </c>
      <c r="S2956" s="31">
        <v>203.64</v>
      </c>
    </row>
    <row r="2957" spans="1:19" x14ac:dyDescent="0.35">
      <c r="A2957" s="52">
        <v>42945</v>
      </c>
      <c r="B2957" s="33" t="s">
        <v>5970</v>
      </c>
      <c r="C2957" t="s">
        <v>5971</v>
      </c>
      <c r="D2957" s="33" t="s">
        <v>25</v>
      </c>
      <c r="E2957" s="33" t="s">
        <v>55</v>
      </c>
      <c r="F2957" s="33" t="s">
        <v>29</v>
      </c>
      <c r="G2957" t="s">
        <v>11</v>
      </c>
      <c r="H2957" s="33" t="s">
        <v>30</v>
      </c>
      <c r="I2957" t="s">
        <v>44</v>
      </c>
      <c r="J2957" s="33" t="s">
        <v>38</v>
      </c>
      <c r="K2957" t="s">
        <v>40</v>
      </c>
      <c r="L2957" s="33" t="s">
        <v>46</v>
      </c>
      <c r="M2957">
        <v>14</v>
      </c>
      <c r="N2957" s="33">
        <v>24</v>
      </c>
      <c r="O2957" s="49">
        <v>0.08</v>
      </c>
      <c r="P2957" s="56">
        <f t="shared" si="46"/>
        <v>26.88</v>
      </c>
      <c r="Q2957">
        <v>309.12</v>
      </c>
      <c r="R2957" s="58">
        <v>20</v>
      </c>
      <c r="S2957" s="31">
        <v>329.12</v>
      </c>
    </row>
    <row r="2958" spans="1:19" x14ac:dyDescent="0.35">
      <c r="A2958" s="52">
        <v>42203</v>
      </c>
      <c r="B2958" s="33" t="s">
        <v>5972</v>
      </c>
      <c r="C2958" t="s">
        <v>5973</v>
      </c>
      <c r="D2958" s="33" t="s">
        <v>26</v>
      </c>
      <c r="E2958" s="33" t="s">
        <v>63</v>
      </c>
      <c r="F2958" s="33" t="s">
        <v>29</v>
      </c>
      <c r="G2958" t="s">
        <v>13</v>
      </c>
      <c r="H2958" s="33" t="s">
        <v>31</v>
      </c>
      <c r="I2958" t="s">
        <v>45</v>
      </c>
      <c r="J2958" s="33" t="s">
        <v>35</v>
      </c>
      <c r="K2958" t="s">
        <v>42</v>
      </c>
      <c r="L2958" s="33" t="s">
        <v>45</v>
      </c>
      <c r="M2958">
        <v>1027</v>
      </c>
      <c r="N2958" s="33">
        <v>8</v>
      </c>
      <c r="O2958" s="49">
        <v>0.15</v>
      </c>
      <c r="P2958" s="56">
        <f t="shared" si="46"/>
        <v>1232.3999999999999</v>
      </c>
      <c r="Q2958">
        <v>6983.5999999999995</v>
      </c>
      <c r="R2958" s="58">
        <v>45</v>
      </c>
      <c r="S2958" s="31">
        <v>7028.5999999999995</v>
      </c>
    </row>
    <row r="2959" spans="1:19" x14ac:dyDescent="0.35">
      <c r="A2959" s="52">
        <v>42574</v>
      </c>
      <c r="B2959" s="33" t="s">
        <v>5974</v>
      </c>
      <c r="C2959" t="s">
        <v>5975</v>
      </c>
      <c r="D2959" s="33" t="s">
        <v>24</v>
      </c>
      <c r="E2959" s="33" t="s">
        <v>68</v>
      </c>
      <c r="F2959" s="33" t="s">
        <v>28</v>
      </c>
      <c r="G2959" t="s">
        <v>13</v>
      </c>
      <c r="H2959" s="33" t="s">
        <v>33</v>
      </c>
      <c r="I2959" t="s">
        <v>45</v>
      </c>
      <c r="J2959" s="33" t="s">
        <v>38</v>
      </c>
      <c r="K2959" t="s">
        <v>41</v>
      </c>
      <c r="L2959" s="33" t="s">
        <v>45</v>
      </c>
      <c r="M2959">
        <v>13</v>
      </c>
      <c r="N2959" s="33">
        <v>40</v>
      </c>
      <c r="O2959" s="49">
        <v>0.14000000000000001</v>
      </c>
      <c r="P2959" s="56">
        <f t="shared" si="46"/>
        <v>72.800000000000011</v>
      </c>
      <c r="Q2959">
        <v>447.2</v>
      </c>
      <c r="R2959" s="58">
        <v>49</v>
      </c>
      <c r="S2959" s="31">
        <v>496.2</v>
      </c>
    </row>
    <row r="2960" spans="1:19" x14ac:dyDescent="0.35">
      <c r="A2960" s="52">
        <v>43806</v>
      </c>
      <c r="B2960" s="33" t="s">
        <v>5976</v>
      </c>
      <c r="C2960" t="s">
        <v>5977</v>
      </c>
      <c r="D2960" s="33" t="s">
        <v>25</v>
      </c>
      <c r="E2960" s="33" t="s">
        <v>58</v>
      </c>
      <c r="F2960" s="33" t="s">
        <v>29</v>
      </c>
      <c r="G2960" t="s">
        <v>7</v>
      </c>
      <c r="H2960" s="33" t="s">
        <v>31</v>
      </c>
      <c r="I2960" t="s">
        <v>45</v>
      </c>
      <c r="J2960" s="33" t="s">
        <v>34</v>
      </c>
      <c r="K2960" t="s">
        <v>39</v>
      </c>
      <c r="L2960" s="33" t="s">
        <v>46</v>
      </c>
      <c r="M2960">
        <v>275</v>
      </c>
      <c r="N2960" s="33">
        <v>6</v>
      </c>
      <c r="O2960" s="49">
        <v>0.11</v>
      </c>
      <c r="P2960" s="56">
        <f t="shared" si="46"/>
        <v>181.5</v>
      </c>
      <c r="Q2960">
        <v>1468.5</v>
      </c>
      <c r="R2960" s="58">
        <v>32</v>
      </c>
      <c r="S2960" s="31">
        <v>1500.5</v>
      </c>
    </row>
    <row r="2961" spans="1:19" x14ac:dyDescent="0.35">
      <c r="A2961" s="52">
        <v>43925</v>
      </c>
      <c r="B2961" s="33" t="s">
        <v>5978</v>
      </c>
      <c r="C2961" t="s">
        <v>5979</v>
      </c>
      <c r="D2961" s="33" t="s">
        <v>24</v>
      </c>
      <c r="E2961" s="33" t="s">
        <v>68</v>
      </c>
      <c r="F2961" s="33" t="s">
        <v>27</v>
      </c>
      <c r="G2961" t="s">
        <v>13</v>
      </c>
      <c r="H2961" s="33" t="s">
        <v>33</v>
      </c>
      <c r="I2961" t="s">
        <v>47</v>
      </c>
      <c r="J2961" s="33" t="s">
        <v>37</v>
      </c>
      <c r="K2961" t="s">
        <v>41</v>
      </c>
      <c r="L2961" s="33" t="s">
        <v>43</v>
      </c>
      <c r="M2961">
        <v>34</v>
      </c>
      <c r="N2961" s="33">
        <v>25</v>
      </c>
      <c r="O2961" s="49">
        <v>0.1</v>
      </c>
      <c r="P2961" s="56">
        <f t="shared" si="46"/>
        <v>85</v>
      </c>
      <c r="Q2961">
        <v>765</v>
      </c>
      <c r="R2961" s="58">
        <v>41</v>
      </c>
      <c r="S2961" s="31">
        <v>806</v>
      </c>
    </row>
    <row r="2962" spans="1:19" x14ac:dyDescent="0.35">
      <c r="A2962" s="52">
        <v>43779</v>
      </c>
      <c r="B2962" s="33" t="s">
        <v>5980</v>
      </c>
      <c r="C2962" t="s">
        <v>5981</v>
      </c>
      <c r="D2962" s="33" t="s">
        <v>24</v>
      </c>
      <c r="E2962" s="33" t="s">
        <v>115</v>
      </c>
      <c r="F2962" s="33" t="s">
        <v>29</v>
      </c>
      <c r="G2962" t="s">
        <v>9</v>
      </c>
      <c r="H2962" s="33" t="s">
        <v>32</v>
      </c>
      <c r="I2962" t="s">
        <v>45</v>
      </c>
      <c r="J2962" s="33" t="s">
        <v>34</v>
      </c>
      <c r="K2962" t="s">
        <v>41</v>
      </c>
      <c r="L2962" s="33" t="s">
        <v>43</v>
      </c>
      <c r="M2962">
        <v>284</v>
      </c>
      <c r="N2962" s="33">
        <v>6</v>
      </c>
      <c r="O2962" s="49">
        <v>0.1</v>
      </c>
      <c r="P2962" s="56">
        <f t="shared" si="46"/>
        <v>170.40000000000003</v>
      </c>
      <c r="Q2962">
        <v>1533.6000000000001</v>
      </c>
      <c r="R2962" s="58">
        <v>47</v>
      </c>
      <c r="S2962" s="31">
        <v>1580.6000000000001</v>
      </c>
    </row>
    <row r="2963" spans="1:19" x14ac:dyDescent="0.35">
      <c r="A2963" s="52">
        <v>42200</v>
      </c>
      <c r="B2963" s="33" t="s">
        <v>5982</v>
      </c>
      <c r="C2963" t="s">
        <v>5983</v>
      </c>
      <c r="D2963" s="33" t="s">
        <v>25</v>
      </c>
      <c r="E2963" s="33" t="s">
        <v>68</v>
      </c>
      <c r="F2963" s="33" t="s">
        <v>29</v>
      </c>
      <c r="G2963" t="s">
        <v>9</v>
      </c>
      <c r="H2963" s="33" t="s">
        <v>33</v>
      </c>
      <c r="I2963" t="s">
        <v>48</v>
      </c>
      <c r="J2963" s="33" t="s">
        <v>34</v>
      </c>
      <c r="K2963" t="s">
        <v>40</v>
      </c>
      <c r="L2963" s="33" t="s">
        <v>46</v>
      </c>
      <c r="M2963">
        <v>215</v>
      </c>
      <c r="N2963" s="33">
        <v>8</v>
      </c>
      <c r="O2963" s="49">
        <v>0.09</v>
      </c>
      <c r="P2963" s="56">
        <f t="shared" si="46"/>
        <v>154.79999999999998</v>
      </c>
      <c r="Q2963">
        <v>1565.2</v>
      </c>
      <c r="R2963" s="58">
        <v>40</v>
      </c>
      <c r="S2963" s="31">
        <v>1605.2</v>
      </c>
    </row>
    <row r="2964" spans="1:19" x14ac:dyDescent="0.35">
      <c r="A2964" s="52">
        <v>43274</v>
      </c>
      <c r="B2964" s="33" t="s">
        <v>5984</v>
      </c>
      <c r="C2964" t="s">
        <v>5985</v>
      </c>
      <c r="D2964" s="33" t="s">
        <v>25</v>
      </c>
      <c r="E2964" s="33" t="s">
        <v>78</v>
      </c>
      <c r="F2964" s="33" t="s">
        <v>29</v>
      </c>
      <c r="G2964" t="s">
        <v>8</v>
      </c>
      <c r="H2964" s="33" t="s">
        <v>32</v>
      </c>
      <c r="I2964" t="s">
        <v>48</v>
      </c>
      <c r="J2964" s="33" t="s">
        <v>34</v>
      </c>
      <c r="K2964" t="s">
        <v>39</v>
      </c>
      <c r="L2964" s="33" t="s">
        <v>45</v>
      </c>
      <c r="M2964">
        <v>299</v>
      </c>
      <c r="N2964" s="33">
        <v>8</v>
      </c>
      <c r="O2964" s="49">
        <v>0.12</v>
      </c>
      <c r="P2964" s="56">
        <f t="shared" si="46"/>
        <v>287.03999999999996</v>
      </c>
      <c r="Q2964">
        <v>2104.96</v>
      </c>
      <c r="R2964" s="58">
        <v>23</v>
      </c>
      <c r="S2964" s="31">
        <v>2127.96</v>
      </c>
    </row>
    <row r="2965" spans="1:19" x14ac:dyDescent="0.35">
      <c r="A2965" s="52">
        <v>43813</v>
      </c>
      <c r="B2965" s="33" t="s">
        <v>5986</v>
      </c>
      <c r="C2965" t="s">
        <v>5987</v>
      </c>
      <c r="D2965" s="33" t="s">
        <v>26</v>
      </c>
      <c r="E2965" s="33" t="s">
        <v>55</v>
      </c>
      <c r="F2965" s="33" t="s">
        <v>28</v>
      </c>
      <c r="G2965" t="s">
        <v>9</v>
      </c>
      <c r="H2965" s="33" t="s">
        <v>33</v>
      </c>
      <c r="I2965" t="s">
        <v>45</v>
      </c>
      <c r="J2965" s="33" t="s">
        <v>37</v>
      </c>
      <c r="K2965" t="s">
        <v>42</v>
      </c>
      <c r="L2965" s="33" t="s">
        <v>44</v>
      </c>
      <c r="M2965">
        <v>20</v>
      </c>
      <c r="N2965" s="33">
        <v>10</v>
      </c>
      <c r="O2965" s="49">
        <v>0.17</v>
      </c>
      <c r="P2965" s="56">
        <f t="shared" si="46"/>
        <v>34</v>
      </c>
      <c r="Q2965">
        <v>165.99999999999997</v>
      </c>
      <c r="R2965" s="58">
        <v>29</v>
      </c>
      <c r="S2965" s="31">
        <v>194.99999999999997</v>
      </c>
    </row>
    <row r="2966" spans="1:19" x14ac:dyDescent="0.35">
      <c r="A2966" s="52">
        <v>42170</v>
      </c>
      <c r="B2966" s="33" t="s">
        <v>5988</v>
      </c>
      <c r="C2966" t="s">
        <v>5989</v>
      </c>
      <c r="D2966" s="33" t="s">
        <v>25</v>
      </c>
      <c r="E2966" s="33" t="s">
        <v>55</v>
      </c>
      <c r="F2966" s="33" t="s">
        <v>27</v>
      </c>
      <c r="G2966" t="s">
        <v>11</v>
      </c>
      <c r="H2966" s="33" t="s">
        <v>32</v>
      </c>
      <c r="I2966" t="s">
        <v>46</v>
      </c>
      <c r="J2966" s="33" t="s">
        <v>36</v>
      </c>
      <c r="K2966" t="s">
        <v>39</v>
      </c>
      <c r="L2966" s="33" t="s">
        <v>45</v>
      </c>
      <c r="M2966">
        <v>439</v>
      </c>
      <c r="N2966" s="33">
        <v>15</v>
      </c>
      <c r="O2966" s="49">
        <v>0.17</v>
      </c>
      <c r="P2966" s="56">
        <f t="shared" si="46"/>
        <v>1119.45</v>
      </c>
      <c r="Q2966">
        <v>5465.5499999999993</v>
      </c>
      <c r="R2966" s="58">
        <v>24</v>
      </c>
      <c r="S2966" s="31">
        <v>5489.5499999999993</v>
      </c>
    </row>
    <row r="2967" spans="1:19" x14ac:dyDescent="0.35">
      <c r="A2967" s="52">
        <v>42337</v>
      </c>
      <c r="B2967" s="33" t="s">
        <v>5990</v>
      </c>
      <c r="C2967" t="s">
        <v>5991</v>
      </c>
      <c r="D2967" s="33" t="s">
        <v>24</v>
      </c>
      <c r="E2967" s="33" t="s">
        <v>55</v>
      </c>
      <c r="F2967" s="33" t="s">
        <v>29</v>
      </c>
      <c r="G2967" t="s">
        <v>6</v>
      </c>
      <c r="H2967" s="33" t="s">
        <v>32</v>
      </c>
      <c r="I2967" t="s">
        <v>46</v>
      </c>
      <c r="J2967" s="33" t="s">
        <v>38</v>
      </c>
      <c r="K2967" t="s">
        <v>42</v>
      </c>
      <c r="L2967" s="33" t="s">
        <v>46</v>
      </c>
      <c r="M2967">
        <v>12</v>
      </c>
      <c r="N2967" s="33">
        <v>24</v>
      </c>
      <c r="O2967" s="49">
        <v>0.2</v>
      </c>
      <c r="P2967" s="56">
        <f t="shared" si="46"/>
        <v>57.600000000000009</v>
      </c>
      <c r="Q2967">
        <v>230.40000000000003</v>
      </c>
      <c r="R2967" s="58">
        <v>35</v>
      </c>
      <c r="S2967" s="31">
        <v>265.40000000000003</v>
      </c>
    </row>
    <row r="2968" spans="1:19" x14ac:dyDescent="0.35">
      <c r="A2968" s="52">
        <v>43606</v>
      </c>
      <c r="B2968" s="33" t="s">
        <v>5992</v>
      </c>
      <c r="C2968" t="s">
        <v>5993</v>
      </c>
      <c r="D2968" s="33" t="s">
        <v>26</v>
      </c>
      <c r="E2968" s="33" t="s">
        <v>85</v>
      </c>
      <c r="F2968" s="33" t="s">
        <v>28</v>
      </c>
      <c r="G2968" t="s">
        <v>11</v>
      </c>
      <c r="H2968" s="33" t="s">
        <v>32</v>
      </c>
      <c r="I2968" t="s">
        <v>45</v>
      </c>
      <c r="J2968" s="33" t="s">
        <v>37</v>
      </c>
      <c r="K2968" t="s">
        <v>40</v>
      </c>
      <c r="L2968" s="33" t="s">
        <v>46</v>
      </c>
      <c r="M2968">
        <v>95</v>
      </c>
      <c r="N2968" s="33">
        <v>10</v>
      </c>
      <c r="O2968" s="49">
        <v>0.12</v>
      </c>
      <c r="P2968" s="56">
        <f t="shared" si="46"/>
        <v>114</v>
      </c>
      <c r="Q2968">
        <v>836.00000000000011</v>
      </c>
      <c r="R2968" s="58">
        <v>40</v>
      </c>
      <c r="S2968" s="31">
        <v>876.00000000000011</v>
      </c>
    </row>
    <row r="2969" spans="1:19" x14ac:dyDescent="0.35">
      <c r="A2969" s="52">
        <v>43706</v>
      </c>
      <c r="B2969" s="33" t="s">
        <v>5994</v>
      </c>
      <c r="C2969" t="s">
        <v>5995</v>
      </c>
      <c r="D2969" s="33" t="s">
        <v>24</v>
      </c>
      <c r="E2969" s="33" t="s">
        <v>106</v>
      </c>
      <c r="F2969" s="33" t="s">
        <v>27</v>
      </c>
      <c r="G2969" t="s">
        <v>11</v>
      </c>
      <c r="H2969" s="33" t="s">
        <v>31</v>
      </c>
      <c r="I2969" t="s">
        <v>44</v>
      </c>
      <c r="J2969" s="33" t="s">
        <v>38</v>
      </c>
      <c r="K2969" t="s">
        <v>39</v>
      </c>
      <c r="L2969" s="33" t="s">
        <v>45</v>
      </c>
      <c r="M2969">
        <v>10</v>
      </c>
      <c r="N2969" s="33">
        <v>32</v>
      </c>
      <c r="O2969" s="49">
        <v>0.13</v>
      </c>
      <c r="P2969" s="56">
        <f t="shared" si="46"/>
        <v>41.6</v>
      </c>
      <c r="Q2969">
        <v>278.39999999999998</v>
      </c>
      <c r="R2969" s="58">
        <v>26</v>
      </c>
      <c r="S2969" s="31">
        <v>304.39999999999998</v>
      </c>
    </row>
    <row r="2970" spans="1:19" x14ac:dyDescent="0.35">
      <c r="A2970" s="52">
        <v>44513</v>
      </c>
      <c r="B2970" s="33" t="s">
        <v>5996</v>
      </c>
      <c r="C2970" t="s">
        <v>5997</v>
      </c>
      <c r="D2970" s="33" t="s">
        <v>24</v>
      </c>
      <c r="E2970" s="33" t="s">
        <v>73</v>
      </c>
      <c r="F2970" s="33" t="s">
        <v>28</v>
      </c>
      <c r="G2970" t="s">
        <v>12</v>
      </c>
      <c r="H2970" s="33" t="s">
        <v>30</v>
      </c>
      <c r="I2970" t="s">
        <v>45</v>
      </c>
      <c r="J2970" s="33" t="s">
        <v>35</v>
      </c>
      <c r="K2970" t="s">
        <v>40</v>
      </c>
      <c r="L2970" s="33" t="s">
        <v>45</v>
      </c>
      <c r="M2970">
        <v>1154</v>
      </c>
      <c r="N2970" s="33">
        <v>4</v>
      </c>
      <c r="O2970" s="49">
        <v>0.19</v>
      </c>
      <c r="P2970" s="56">
        <f t="shared" si="46"/>
        <v>877.04</v>
      </c>
      <c r="Q2970">
        <v>3738.96</v>
      </c>
      <c r="R2970" s="58">
        <v>39</v>
      </c>
      <c r="S2970" s="31">
        <v>3777.96</v>
      </c>
    </row>
    <row r="2971" spans="1:19" x14ac:dyDescent="0.35">
      <c r="A2971" s="52">
        <v>42229</v>
      </c>
      <c r="B2971" s="33" t="s">
        <v>5998</v>
      </c>
      <c r="C2971" t="s">
        <v>5999</v>
      </c>
      <c r="D2971" s="33" t="s">
        <v>26</v>
      </c>
      <c r="E2971" s="33" t="s">
        <v>73</v>
      </c>
      <c r="F2971" s="33" t="s">
        <v>27</v>
      </c>
      <c r="G2971" t="s">
        <v>8</v>
      </c>
      <c r="H2971" s="33" t="s">
        <v>31</v>
      </c>
      <c r="I2971" t="s">
        <v>44</v>
      </c>
      <c r="J2971" s="33" t="s">
        <v>37</v>
      </c>
      <c r="K2971" t="s">
        <v>42</v>
      </c>
      <c r="L2971" s="33" t="s">
        <v>43</v>
      </c>
      <c r="M2971">
        <v>94</v>
      </c>
      <c r="N2971" s="33">
        <v>25</v>
      </c>
      <c r="O2971" s="49">
        <v>0.2</v>
      </c>
      <c r="P2971" s="56">
        <f t="shared" si="46"/>
        <v>470</v>
      </c>
      <c r="Q2971">
        <v>1880</v>
      </c>
      <c r="R2971" s="58">
        <v>36</v>
      </c>
      <c r="S2971" s="31">
        <v>1916</v>
      </c>
    </row>
    <row r="2972" spans="1:19" x14ac:dyDescent="0.35">
      <c r="A2972" s="52">
        <v>43840</v>
      </c>
      <c r="B2972" s="33" t="s">
        <v>6000</v>
      </c>
      <c r="C2972" t="s">
        <v>6001</v>
      </c>
      <c r="D2972" s="33" t="s">
        <v>26</v>
      </c>
      <c r="E2972" s="33" t="s">
        <v>106</v>
      </c>
      <c r="F2972" s="33" t="s">
        <v>27</v>
      </c>
      <c r="G2972" t="s">
        <v>12</v>
      </c>
      <c r="H2972" s="33" t="s">
        <v>32</v>
      </c>
      <c r="I2972" t="s">
        <v>44</v>
      </c>
      <c r="J2972" s="33" t="s">
        <v>34</v>
      </c>
      <c r="K2972" t="s">
        <v>39</v>
      </c>
      <c r="L2972" s="33" t="s">
        <v>46</v>
      </c>
      <c r="M2972">
        <v>284</v>
      </c>
      <c r="N2972" s="33">
        <v>10</v>
      </c>
      <c r="O2972" s="49">
        <v>0.09</v>
      </c>
      <c r="P2972" s="56">
        <f t="shared" si="46"/>
        <v>255.59999999999997</v>
      </c>
      <c r="Q2972">
        <v>2584.4</v>
      </c>
      <c r="R2972" s="58">
        <v>31</v>
      </c>
      <c r="S2972" s="31">
        <v>2615.4</v>
      </c>
    </row>
    <row r="2973" spans="1:19" x14ac:dyDescent="0.35">
      <c r="A2973" s="52">
        <v>43427</v>
      </c>
      <c r="B2973" s="33" t="s">
        <v>6002</v>
      </c>
      <c r="C2973" t="s">
        <v>6003</v>
      </c>
      <c r="D2973" s="33" t="s">
        <v>24</v>
      </c>
      <c r="E2973" s="33" t="s">
        <v>78</v>
      </c>
      <c r="F2973" s="33" t="s">
        <v>28</v>
      </c>
      <c r="G2973" t="s">
        <v>13</v>
      </c>
      <c r="H2973" s="33" t="s">
        <v>33</v>
      </c>
      <c r="I2973" t="s">
        <v>43</v>
      </c>
      <c r="J2973" s="33" t="s">
        <v>36</v>
      </c>
      <c r="K2973" t="s">
        <v>42</v>
      </c>
      <c r="L2973" s="33" t="s">
        <v>43</v>
      </c>
      <c r="M2973">
        <v>278</v>
      </c>
      <c r="N2973" s="33">
        <v>15</v>
      </c>
      <c r="O2973" s="49">
        <v>0.19</v>
      </c>
      <c r="P2973" s="56">
        <f t="shared" si="46"/>
        <v>792.30000000000007</v>
      </c>
      <c r="Q2973">
        <v>3377.7000000000003</v>
      </c>
      <c r="R2973" s="58">
        <v>38</v>
      </c>
      <c r="S2973" s="31">
        <v>3415.7000000000003</v>
      </c>
    </row>
    <row r="2974" spans="1:19" x14ac:dyDescent="0.35">
      <c r="A2974" s="52">
        <v>44139</v>
      </c>
      <c r="B2974" s="33" t="s">
        <v>6004</v>
      </c>
      <c r="C2974" t="s">
        <v>6005</v>
      </c>
      <c r="D2974" s="33" t="s">
        <v>24</v>
      </c>
      <c r="E2974" s="33" t="s">
        <v>106</v>
      </c>
      <c r="F2974" s="33" t="s">
        <v>29</v>
      </c>
      <c r="G2974" t="s">
        <v>11</v>
      </c>
      <c r="H2974" s="33" t="s">
        <v>32</v>
      </c>
      <c r="I2974" t="s">
        <v>44</v>
      </c>
      <c r="J2974" s="33" t="s">
        <v>38</v>
      </c>
      <c r="K2974" t="s">
        <v>41</v>
      </c>
      <c r="L2974" s="33" t="s">
        <v>43</v>
      </c>
      <c r="M2974">
        <v>19</v>
      </c>
      <c r="N2974" s="33">
        <v>16</v>
      </c>
      <c r="O2974" s="49">
        <v>0.12</v>
      </c>
      <c r="P2974" s="56">
        <f t="shared" si="46"/>
        <v>36.479999999999997</v>
      </c>
      <c r="Q2974">
        <v>267.52</v>
      </c>
      <c r="R2974" s="58">
        <v>32</v>
      </c>
      <c r="S2974" s="31">
        <v>299.52</v>
      </c>
    </row>
    <row r="2975" spans="1:19" x14ac:dyDescent="0.35">
      <c r="A2975" s="52">
        <v>43370</v>
      </c>
      <c r="B2975" s="33" t="s">
        <v>6006</v>
      </c>
      <c r="C2975" t="s">
        <v>6007</v>
      </c>
      <c r="D2975" s="33" t="s">
        <v>24</v>
      </c>
      <c r="E2975" s="33" t="s">
        <v>63</v>
      </c>
      <c r="F2975" s="33" t="s">
        <v>27</v>
      </c>
      <c r="G2975" t="s">
        <v>9</v>
      </c>
      <c r="H2975" s="33" t="s">
        <v>33</v>
      </c>
      <c r="I2975" t="s">
        <v>48</v>
      </c>
      <c r="J2975" s="33" t="s">
        <v>35</v>
      </c>
      <c r="K2975" t="s">
        <v>41</v>
      </c>
      <c r="L2975" s="33" t="s">
        <v>46</v>
      </c>
      <c r="M2975">
        <v>1117</v>
      </c>
      <c r="N2975" s="33">
        <v>4</v>
      </c>
      <c r="O2975" s="49">
        <v>0.11</v>
      </c>
      <c r="P2975" s="56">
        <f t="shared" si="46"/>
        <v>491.48</v>
      </c>
      <c r="Q2975">
        <v>3976.52</v>
      </c>
      <c r="R2975" s="58">
        <v>47</v>
      </c>
      <c r="S2975" s="31">
        <v>4023.52</v>
      </c>
    </row>
    <row r="2976" spans="1:19" x14ac:dyDescent="0.35">
      <c r="A2976" s="52">
        <v>43944</v>
      </c>
      <c r="B2976" s="33" t="s">
        <v>6008</v>
      </c>
      <c r="C2976" t="s">
        <v>6009</v>
      </c>
      <c r="D2976" s="33" t="s">
        <v>24</v>
      </c>
      <c r="E2976" s="33" t="s">
        <v>73</v>
      </c>
      <c r="F2976" s="33" t="s">
        <v>28</v>
      </c>
      <c r="G2976" t="s">
        <v>7</v>
      </c>
      <c r="H2976" s="33" t="s">
        <v>31</v>
      </c>
      <c r="I2976" t="s">
        <v>44</v>
      </c>
      <c r="J2976" s="33" t="s">
        <v>38</v>
      </c>
      <c r="K2976" t="s">
        <v>39</v>
      </c>
      <c r="L2976" s="33" t="s">
        <v>44</v>
      </c>
      <c r="M2976">
        <v>12</v>
      </c>
      <c r="N2976" s="33">
        <v>32</v>
      </c>
      <c r="O2976" s="49">
        <v>0.13</v>
      </c>
      <c r="P2976" s="56">
        <f t="shared" si="46"/>
        <v>49.92</v>
      </c>
      <c r="Q2976">
        <v>334.08</v>
      </c>
      <c r="R2976" s="58">
        <v>23</v>
      </c>
      <c r="S2976" s="31">
        <v>357.08</v>
      </c>
    </row>
    <row r="2977" spans="1:19" x14ac:dyDescent="0.35">
      <c r="A2977" s="52">
        <v>44583</v>
      </c>
      <c r="B2977" s="33" t="s">
        <v>6010</v>
      </c>
      <c r="C2977" t="s">
        <v>6011</v>
      </c>
      <c r="D2977" s="33" t="s">
        <v>24</v>
      </c>
      <c r="E2977" s="33" t="s">
        <v>106</v>
      </c>
      <c r="F2977" s="33" t="s">
        <v>29</v>
      </c>
      <c r="G2977" t="s">
        <v>13</v>
      </c>
      <c r="H2977" s="33" t="s">
        <v>32</v>
      </c>
      <c r="I2977" t="s">
        <v>45</v>
      </c>
      <c r="J2977" s="33" t="s">
        <v>36</v>
      </c>
      <c r="K2977" t="s">
        <v>39</v>
      </c>
      <c r="L2977" s="33" t="s">
        <v>43</v>
      </c>
      <c r="M2977">
        <v>340</v>
      </c>
      <c r="N2977" s="33">
        <v>15</v>
      </c>
      <c r="O2977" s="49">
        <v>0.19</v>
      </c>
      <c r="P2977" s="56">
        <f t="shared" si="46"/>
        <v>969</v>
      </c>
      <c r="Q2977">
        <v>4131</v>
      </c>
      <c r="R2977" s="58">
        <v>29</v>
      </c>
      <c r="S2977" s="31">
        <v>4160</v>
      </c>
    </row>
    <row r="2978" spans="1:19" x14ac:dyDescent="0.35">
      <c r="A2978" s="52">
        <v>43496</v>
      </c>
      <c r="B2978" s="33" t="s">
        <v>6012</v>
      </c>
      <c r="C2978" t="s">
        <v>6013</v>
      </c>
      <c r="D2978" s="33" t="s">
        <v>25</v>
      </c>
      <c r="E2978" s="33" t="s">
        <v>68</v>
      </c>
      <c r="F2978" s="33" t="s">
        <v>29</v>
      </c>
      <c r="G2978" t="s">
        <v>9</v>
      </c>
      <c r="H2978" s="33" t="s">
        <v>31</v>
      </c>
      <c r="I2978" t="s">
        <v>47</v>
      </c>
      <c r="J2978" s="33" t="s">
        <v>37</v>
      </c>
      <c r="K2978" t="s">
        <v>41</v>
      </c>
      <c r="L2978" s="33" t="s">
        <v>44</v>
      </c>
      <c r="M2978">
        <v>93</v>
      </c>
      <c r="N2978" s="33">
        <v>25</v>
      </c>
      <c r="O2978" s="49">
        <v>0.2</v>
      </c>
      <c r="P2978" s="56">
        <f t="shared" si="46"/>
        <v>465</v>
      </c>
      <c r="Q2978">
        <v>1860</v>
      </c>
      <c r="R2978" s="58">
        <v>33</v>
      </c>
      <c r="S2978" s="31">
        <v>1893</v>
      </c>
    </row>
    <row r="2979" spans="1:19" x14ac:dyDescent="0.35">
      <c r="A2979" s="52">
        <v>43042</v>
      </c>
      <c r="B2979" s="33" t="s">
        <v>6014</v>
      </c>
      <c r="C2979" t="s">
        <v>6015</v>
      </c>
      <c r="D2979" s="33" t="s">
        <v>24</v>
      </c>
      <c r="E2979" s="33" t="s">
        <v>85</v>
      </c>
      <c r="F2979" s="33" t="s">
        <v>27</v>
      </c>
      <c r="G2979" t="s">
        <v>13</v>
      </c>
      <c r="H2979" s="33" t="s">
        <v>30</v>
      </c>
      <c r="I2979" t="s">
        <v>48</v>
      </c>
      <c r="J2979" s="33" t="s">
        <v>36</v>
      </c>
      <c r="K2979" t="s">
        <v>41</v>
      </c>
      <c r="L2979" s="33" t="s">
        <v>43</v>
      </c>
      <c r="M2979">
        <v>420</v>
      </c>
      <c r="N2979" s="33">
        <v>9</v>
      </c>
      <c r="O2979" s="49">
        <v>0.15</v>
      </c>
      <c r="P2979" s="56">
        <f t="shared" si="46"/>
        <v>567</v>
      </c>
      <c r="Q2979">
        <v>3213</v>
      </c>
      <c r="R2979" s="58">
        <v>36</v>
      </c>
      <c r="S2979" s="31">
        <v>3249</v>
      </c>
    </row>
    <row r="2980" spans="1:19" x14ac:dyDescent="0.35">
      <c r="A2980" s="52">
        <v>43209</v>
      </c>
      <c r="B2980" s="33" t="s">
        <v>6016</v>
      </c>
      <c r="C2980" t="s">
        <v>6017</v>
      </c>
      <c r="D2980" s="33" t="s">
        <v>26</v>
      </c>
      <c r="E2980" s="33" t="s">
        <v>85</v>
      </c>
      <c r="F2980" s="33" t="s">
        <v>27</v>
      </c>
      <c r="G2980" t="s">
        <v>13</v>
      </c>
      <c r="H2980" s="33" t="s">
        <v>30</v>
      </c>
      <c r="I2980" t="s">
        <v>43</v>
      </c>
      <c r="J2980" s="33" t="s">
        <v>36</v>
      </c>
      <c r="K2980" t="s">
        <v>41</v>
      </c>
      <c r="L2980" s="33" t="s">
        <v>43</v>
      </c>
      <c r="M2980">
        <v>492</v>
      </c>
      <c r="N2980" s="33">
        <v>15</v>
      </c>
      <c r="O2980" s="49">
        <v>0.15</v>
      </c>
      <c r="P2980" s="56">
        <f t="shared" si="46"/>
        <v>1107</v>
      </c>
      <c r="Q2980">
        <v>6273</v>
      </c>
      <c r="R2980" s="58">
        <v>41</v>
      </c>
      <c r="S2980" s="31">
        <v>6314</v>
      </c>
    </row>
    <row r="2981" spans="1:19" x14ac:dyDescent="0.35">
      <c r="A2981" s="52">
        <v>42329</v>
      </c>
      <c r="B2981" s="33" t="s">
        <v>6018</v>
      </c>
      <c r="C2981" t="s">
        <v>6019</v>
      </c>
      <c r="D2981" s="33" t="s">
        <v>24</v>
      </c>
      <c r="E2981" s="33" t="s">
        <v>68</v>
      </c>
      <c r="F2981" s="33" t="s">
        <v>28</v>
      </c>
      <c r="G2981" t="s">
        <v>9</v>
      </c>
      <c r="H2981" s="33" t="s">
        <v>33</v>
      </c>
      <c r="I2981" t="s">
        <v>47</v>
      </c>
      <c r="J2981" s="33" t="s">
        <v>35</v>
      </c>
      <c r="K2981" t="s">
        <v>40</v>
      </c>
      <c r="L2981" s="33" t="s">
        <v>45</v>
      </c>
      <c r="M2981">
        <v>1070</v>
      </c>
      <c r="N2981" s="33">
        <v>4</v>
      </c>
      <c r="O2981" s="49">
        <v>0.09</v>
      </c>
      <c r="P2981" s="56">
        <f t="shared" si="46"/>
        <v>385.2</v>
      </c>
      <c r="Q2981">
        <v>3894.8</v>
      </c>
      <c r="R2981" s="58">
        <v>34</v>
      </c>
      <c r="S2981" s="31">
        <v>3928.8</v>
      </c>
    </row>
    <row r="2982" spans="1:19" x14ac:dyDescent="0.35">
      <c r="A2982" s="52">
        <v>42290</v>
      </c>
      <c r="B2982" s="33" t="s">
        <v>6020</v>
      </c>
      <c r="C2982" t="s">
        <v>6021</v>
      </c>
      <c r="D2982" s="33" t="s">
        <v>25</v>
      </c>
      <c r="E2982" s="33" t="s">
        <v>63</v>
      </c>
      <c r="F2982" s="33" t="s">
        <v>27</v>
      </c>
      <c r="G2982" t="s">
        <v>12</v>
      </c>
      <c r="H2982" s="33" t="s">
        <v>32</v>
      </c>
      <c r="I2982" t="s">
        <v>48</v>
      </c>
      <c r="J2982" s="33" t="s">
        <v>36</v>
      </c>
      <c r="K2982" t="s">
        <v>39</v>
      </c>
      <c r="L2982" s="33" t="s">
        <v>44</v>
      </c>
      <c r="M2982">
        <v>493</v>
      </c>
      <c r="N2982" s="33">
        <v>15</v>
      </c>
      <c r="O2982" s="49">
        <v>0.19</v>
      </c>
      <c r="P2982" s="56">
        <f t="shared" si="46"/>
        <v>1405.05</v>
      </c>
      <c r="Q2982">
        <v>5989.95</v>
      </c>
      <c r="R2982" s="58">
        <v>26</v>
      </c>
      <c r="S2982" s="31">
        <v>6015.95</v>
      </c>
    </row>
    <row r="2983" spans="1:19" x14ac:dyDescent="0.35">
      <c r="A2983" s="52">
        <v>42218</v>
      </c>
      <c r="B2983" s="33" t="s">
        <v>6022</v>
      </c>
      <c r="C2983" t="s">
        <v>6023</v>
      </c>
      <c r="D2983" s="33" t="s">
        <v>24</v>
      </c>
      <c r="E2983" s="33" t="s">
        <v>73</v>
      </c>
      <c r="F2983" s="33" t="s">
        <v>29</v>
      </c>
      <c r="G2983" t="s">
        <v>13</v>
      </c>
      <c r="H2983" s="33" t="s">
        <v>31</v>
      </c>
      <c r="I2983" t="s">
        <v>44</v>
      </c>
      <c r="J2983" s="33" t="s">
        <v>36</v>
      </c>
      <c r="K2983" t="s">
        <v>41</v>
      </c>
      <c r="L2983" s="33" t="s">
        <v>44</v>
      </c>
      <c r="M2983">
        <v>252</v>
      </c>
      <c r="N2983" s="33">
        <v>9</v>
      </c>
      <c r="O2983" s="49">
        <v>0.08</v>
      </c>
      <c r="P2983" s="56">
        <f t="shared" si="46"/>
        <v>181.44</v>
      </c>
      <c r="Q2983">
        <v>2086.5600000000004</v>
      </c>
      <c r="R2983" s="58">
        <v>24</v>
      </c>
      <c r="S2983" s="31">
        <v>2110.5600000000004</v>
      </c>
    </row>
    <row r="2984" spans="1:19" x14ac:dyDescent="0.35">
      <c r="A2984" s="52">
        <v>44145</v>
      </c>
      <c r="B2984" s="33" t="s">
        <v>6024</v>
      </c>
      <c r="C2984" t="s">
        <v>6025</v>
      </c>
      <c r="D2984" s="33" t="s">
        <v>24</v>
      </c>
      <c r="E2984" s="33" t="s">
        <v>78</v>
      </c>
      <c r="F2984" s="33" t="s">
        <v>29</v>
      </c>
      <c r="G2984" t="s">
        <v>10</v>
      </c>
      <c r="H2984" s="33" t="s">
        <v>30</v>
      </c>
      <c r="I2984" t="s">
        <v>48</v>
      </c>
      <c r="J2984" s="33" t="s">
        <v>37</v>
      </c>
      <c r="K2984" t="s">
        <v>42</v>
      </c>
      <c r="L2984" s="33" t="s">
        <v>44</v>
      </c>
      <c r="M2984">
        <v>78</v>
      </c>
      <c r="N2984" s="33">
        <v>25</v>
      </c>
      <c r="O2984" s="49">
        <v>0.16</v>
      </c>
      <c r="P2984" s="56">
        <f t="shared" si="46"/>
        <v>312</v>
      </c>
      <c r="Q2984">
        <v>1638</v>
      </c>
      <c r="R2984" s="58">
        <v>42</v>
      </c>
      <c r="S2984" s="31">
        <v>1680</v>
      </c>
    </row>
    <row r="2985" spans="1:19" x14ac:dyDescent="0.35">
      <c r="A2985" s="52">
        <v>43490</v>
      </c>
      <c r="B2985" s="33" t="s">
        <v>6026</v>
      </c>
      <c r="C2985" t="s">
        <v>6027</v>
      </c>
      <c r="D2985" s="33" t="s">
        <v>24</v>
      </c>
      <c r="E2985" s="33" t="s">
        <v>52</v>
      </c>
      <c r="F2985" s="33" t="s">
        <v>28</v>
      </c>
      <c r="G2985" t="s">
        <v>9</v>
      </c>
      <c r="H2985" s="33" t="s">
        <v>30</v>
      </c>
      <c r="I2985" t="s">
        <v>45</v>
      </c>
      <c r="J2985" s="33" t="s">
        <v>36</v>
      </c>
      <c r="K2985" t="s">
        <v>41</v>
      </c>
      <c r="L2985" s="33" t="s">
        <v>45</v>
      </c>
      <c r="M2985">
        <v>382</v>
      </c>
      <c r="N2985" s="33">
        <v>12</v>
      </c>
      <c r="O2985" s="49">
        <v>0.2</v>
      </c>
      <c r="P2985" s="56">
        <f t="shared" si="46"/>
        <v>916.80000000000018</v>
      </c>
      <c r="Q2985">
        <v>3667.2000000000007</v>
      </c>
      <c r="R2985" s="58">
        <v>48</v>
      </c>
      <c r="S2985" s="31">
        <v>3715.2000000000007</v>
      </c>
    </row>
    <row r="2986" spans="1:19" x14ac:dyDescent="0.35">
      <c r="A2986" s="52">
        <v>42805</v>
      </c>
      <c r="B2986" s="33" t="s">
        <v>6028</v>
      </c>
      <c r="C2986" t="s">
        <v>6029</v>
      </c>
      <c r="D2986" s="33" t="s">
        <v>24</v>
      </c>
      <c r="E2986" s="33" t="s">
        <v>63</v>
      </c>
      <c r="F2986" s="33" t="s">
        <v>27</v>
      </c>
      <c r="G2986" t="s">
        <v>11</v>
      </c>
      <c r="H2986" s="33" t="s">
        <v>30</v>
      </c>
      <c r="I2986" t="s">
        <v>43</v>
      </c>
      <c r="J2986" s="33" t="s">
        <v>35</v>
      </c>
      <c r="K2986" t="s">
        <v>42</v>
      </c>
      <c r="L2986" s="33" t="s">
        <v>43</v>
      </c>
      <c r="M2986">
        <v>871</v>
      </c>
      <c r="N2986" s="33">
        <v>6</v>
      </c>
      <c r="O2986" s="49">
        <v>0.09</v>
      </c>
      <c r="P2986" s="56">
        <f t="shared" si="46"/>
        <v>470.34000000000003</v>
      </c>
      <c r="Q2986">
        <v>4755.66</v>
      </c>
      <c r="R2986" s="58">
        <v>27</v>
      </c>
      <c r="S2986" s="31">
        <v>4782.66</v>
      </c>
    </row>
    <row r="2987" spans="1:19" x14ac:dyDescent="0.35">
      <c r="A2987" s="52">
        <v>43066</v>
      </c>
      <c r="B2987" s="33" t="s">
        <v>6030</v>
      </c>
      <c r="C2987" t="s">
        <v>6031</v>
      </c>
      <c r="D2987" s="33" t="s">
        <v>25</v>
      </c>
      <c r="E2987" s="33" t="s">
        <v>68</v>
      </c>
      <c r="F2987" s="33" t="s">
        <v>28</v>
      </c>
      <c r="G2987" t="s">
        <v>7</v>
      </c>
      <c r="H2987" s="33" t="s">
        <v>33</v>
      </c>
      <c r="I2987" t="s">
        <v>46</v>
      </c>
      <c r="J2987" s="33" t="s">
        <v>35</v>
      </c>
      <c r="K2987" t="s">
        <v>41</v>
      </c>
      <c r="L2987" s="33" t="s">
        <v>46</v>
      </c>
      <c r="M2987">
        <v>1052</v>
      </c>
      <c r="N2987" s="33">
        <v>6</v>
      </c>
      <c r="O2987" s="49">
        <v>0.12</v>
      </c>
      <c r="P2987" s="56">
        <f t="shared" si="46"/>
        <v>757.43999999999994</v>
      </c>
      <c r="Q2987">
        <v>5554.56</v>
      </c>
      <c r="R2987" s="58">
        <v>42</v>
      </c>
      <c r="S2987" s="31">
        <v>5596.56</v>
      </c>
    </row>
    <row r="2988" spans="1:19" x14ac:dyDescent="0.35">
      <c r="A2988" s="52">
        <v>44605</v>
      </c>
      <c r="B2988" s="33" t="s">
        <v>6032</v>
      </c>
      <c r="C2988" t="s">
        <v>6033</v>
      </c>
      <c r="D2988" s="33" t="s">
        <v>24</v>
      </c>
      <c r="E2988" s="33" t="s">
        <v>115</v>
      </c>
      <c r="F2988" s="33" t="s">
        <v>29</v>
      </c>
      <c r="G2988" t="s">
        <v>12</v>
      </c>
      <c r="H2988" s="33" t="s">
        <v>32</v>
      </c>
      <c r="I2988" t="s">
        <v>44</v>
      </c>
      <c r="J2988" s="33" t="s">
        <v>37</v>
      </c>
      <c r="K2988" t="s">
        <v>42</v>
      </c>
      <c r="L2988" s="33" t="s">
        <v>46</v>
      </c>
      <c r="M2988">
        <v>48</v>
      </c>
      <c r="N2988" s="33">
        <v>25</v>
      </c>
      <c r="O2988" s="49">
        <v>0.08</v>
      </c>
      <c r="P2988" s="56">
        <f t="shared" si="46"/>
        <v>96</v>
      </c>
      <c r="Q2988">
        <v>1104</v>
      </c>
      <c r="R2988" s="58">
        <v>26</v>
      </c>
      <c r="S2988" s="31">
        <v>1130</v>
      </c>
    </row>
    <row r="2989" spans="1:19" x14ac:dyDescent="0.35">
      <c r="A2989" s="52">
        <v>42216</v>
      </c>
      <c r="B2989" s="33" t="s">
        <v>6034</v>
      </c>
      <c r="C2989" t="s">
        <v>6035</v>
      </c>
      <c r="D2989" s="33" t="s">
        <v>25</v>
      </c>
      <c r="E2989" s="33" t="s">
        <v>52</v>
      </c>
      <c r="F2989" s="33" t="s">
        <v>27</v>
      </c>
      <c r="G2989" t="s">
        <v>9</v>
      </c>
      <c r="H2989" s="33" t="s">
        <v>32</v>
      </c>
      <c r="I2989" t="s">
        <v>48</v>
      </c>
      <c r="J2989" s="33" t="s">
        <v>38</v>
      </c>
      <c r="K2989" t="s">
        <v>40</v>
      </c>
      <c r="L2989" s="33" t="s">
        <v>44</v>
      </c>
      <c r="M2989">
        <v>16</v>
      </c>
      <c r="N2989" s="33">
        <v>32</v>
      </c>
      <c r="O2989" s="49">
        <v>0.12</v>
      </c>
      <c r="P2989" s="56">
        <f t="shared" si="46"/>
        <v>61.44</v>
      </c>
      <c r="Q2989">
        <v>450.56</v>
      </c>
      <c r="R2989" s="58">
        <v>34</v>
      </c>
      <c r="S2989" s="31">
        <v>484.56</v>
      </c>
    </row>
    <row r="2990" spans="1:19" x14ac:dyDescent="0.35">
      <c r="A2990" s="52">
        <v>43917</v>
      </c>
      <c r="B2990" s="33" t="s">
        <v>6036</v>
      </c>
      <c r="C2990" t="s">
        <v>6037</v>
      </c>
      <c r="D2990" s="33" t="s">
        <v>24</v>
      </c>
      <c r="E2990" s="33" t="s">
        <v>63</v>
      </c>
      <c r="F2990" s="33" t="s">
        <v>27</v>
      </c>
      <c r="G2990" t="s">
        <v>13</v>
      </c>
      <c r="H2990" s="33" t="s">
        <v>31</v>
      </c>
      <c r="I2990" t="s">
        <v>48</v>
      </c>
      <c r="J2990" s="33" t="s">
        <v>36</v>
      </c>
      <c r="K2990" t="s">
        <v>42</v>
      </c>
      <c r="L2990" s="33" t="s">
        <v>44</v>
      </c>
      <c r="M2990">
        <v>218</v>
      </c>
      <c r="N2990" s="33">
        <v>6</v>
      </c>
      <c r="O2990" s="49">
        <v>0.13</v>
      </c>
      <c r="P2990" s="56">
        <f t="shared" si="46"/>
        <v>170.04</v>
      </c>
      <c r="Q2990">
        <v>1137.96</v>
      </c>
      <c r="R2990" s="58">
        <v>32</v>
      </c>
      <c r="S2990" s="31">
        <v>1169.96</v>
      </c>
    </row>
    <row r="2991" spans="1:19" x14ac:dyDescent="0.35">
      <c r="A2991" s="52">
        <v>42305</v>
      </c>
      <c r="B2991" s="33" t="s">
        <v>6038</v>
      </c>
      <c r="C2991" t="s">
        <v>6039</v>
      </c>
      <c r="D2991" s="33" t="s">
        <v>24</v>
      </c>
      <c r="E2991" s="33" t="s">
        <v>68</v>
      </c>
      <c r="F2991" s="33" t="s">
        <v>28</v>
      </c>
      <c r="G2991" t="s">
        <v>13</v>
      </c>
      <c r="H2991" s="33" t="s">
        <v>32</v>
      </c>
      <c r="I2991" t="s">
        <v>43</v>
      </c>
      <c r="J2991" s="33" t="s">
        <v>37</v>
      </c>
      <c r="K2991" t="s">
        <v>41</v>
      </c>
      <c r="L2991" s="33" t="s">
        <v>45</v>
      </c>
      <c r="M2991">
        <v>100</v>
      </c>
      <c r="N2991" s="33">
        <v>10</v>
      </c>
      <c r="O2991" s="49">
        <v>0.11</v>
      </c>
      <c r="P2991" s="56">
        <f t="shared" si="46"/>
        <v>110.00000000000001</v>
      </c>
      <c r="Q2991">
        <v>890</v>
      </c>
      <c r="R2991" s="58">
        <v>23</v>
      </c>
      <c r="S2991" s="31">
        <v>913</v>
      </c>
    </row>
    <row r="2992" spans="1:19" x14ac:dyDescent="0.35">
      <c r="A2992" s="52">
        <v>42981</v>
      </c>
      <c r="B2992" s="33" t="s">
        <v>6040</v>
      </c>
      <c r="C2992" t="s">
        <v>6041</v>
      </c>
      <c r="D2992" s="33" t="s">
        <v>26</v>
      </c>
      <c r="E2992" s="33" t="s">
        <v>106</v>
      </c>
      <c r="F2992" s="33" t="s">
        <v>28</v>
      </c>
      <c r="G2992" t="s">
        <v>12</v>
      </c>
      <c r="H2992" s="33" t="s">
        <v>33</v>
      </c>
      <c r="I2992" t="s">
        <v>48</v>
      </c>
      <c r="J2992" s="33" t="s">
        <v>34</v>
      </c>
      <c r="K2992" t="s">
        <v>39</v>
      </c>
      <c r="L2992" s="33" t="s">
        <v>46</v>
      </c>
      <c r="M2992">
        <v>252</v>
      </c>
      <c r="N2992" s="33">
        <v>10</v>
      </c>
      <c r="O2992" s="49">
        <v>0.14000000000000001</v>
      </c>
      <c r="P2992" s="56">
        <f t="shared" si="46"/>
        <v>352.8</v>
      </c>
      <c r="Q2992">
        <v>2167.1999999999998</v>
      </c>
      <c r="R2992" s="58">
        <v>50</v>
      </c>
      <c r="S2992" s="31">
        <v>2217.1999999999998</v>
      </c>
    </row>
    <row r="2993" spans="1:19" x14ac:dyDescent="0.35">
      <c r="A2993" s="52">
        <v>42775</v>
      </c>
      <c r="B2993" s="33" t="s">
        <v>6042</v>
      </c>
      <c r="C2993" t="s">
        <v>6043</v>
      </c>
      <c r="D2993" s="33" t="s">
        <v>24</v>
      </c>
      <c r="E2993" s="33" t="s">
        <v>73</v>
      </c>
      <c r="F2993" s="33" t="s">
        <v>29</v>
      </c>
      <c r="G2993" t="s">
        <v>13</v>
      </c>
      <c r="H2993" s="33" t="s">
        <v>30</v>
      </c>
      <c r="I2993" t="s">
        <v>44</v>
      </c>
      <c r="J2993" s="33" t="s">
        <v>38</v>
      </c>
      <c r="K2993" t="s">
        <v>41</v>
      </c>
      <c r="L2993" s="33" t="s">
        <v>46</v>
      </c>
      <c r="M2993">
        <v>15</v>
      </c>
      <c r="N2993" s="33">
        <v>16</v>
      </c>
      <c r="O2993" s="49">
        <v>0.09</v>
      </c>
      <c r="P2993" s="56">
        <f t="shared" si="46"/>
        <v>21.599999999999998</v>
      </c>
      <c r="Q2993">
        <v>218.4</v>
      </c>
      <c r="R2993" s="58">
        <v>24</v>
      </c>
      <c r="S2993" s="31">
        <v>242.4</v>
      </c>
    </row>
    <row r="2994" spans="1:19" x14ac:dyDescent="0.35">
      <c r="A2994" s="52">
        <v>44414</v>
      </c>
      <c r="B2994" s="33" t="s">
        <v>6044</v>
      </c>
      <c r="C2994" t="s">
        <v>6045</v>
      </c>
      <c r="D2994" s="33" t="s">
        <v>24</v>
      </c>
      <c r="E2994" s="33" t="s">
        <v>55</v>
      </c>
      <c r="F2994" s="33" t="s">
        <v>27</v>
      </c>
      <c r="G2994" t="s">
        <v>10</v>
      </c>
      <c r="H2994" s="33" t="s">
        <v>31</v>
      </c>
      <c r="I2994" t="s">
        <v>46</v>
      </c>
      <c r="J2994" s="33" t="s">
        <v>38</v>
      </c>
      <c r="K2994" t="s">
        <v>39</v>
      </c>
      <c r="L2994" s="33" t="s">
        <v>43</v>
      </c>
      <c r="M2994">
        <v>14</v>
      </c>
      <c r="N2994" s="33">
        <v>40</v>
      </c>
      <c r="O2994" s="49">
        <v>0.12</v>
      </c>
      <c r="P2994" s="56">
        <f t="shared" si="46"/>
        <v>67.2</v>
      </c>
      <c r="Q2994">
        <v>492.80000000000007</v>
      </c>
      <c r="R2994" s="58">
        <v>34</v>
      </c>
      <c r="S2994" s="31">
        <v>526.80000000000007</v>
      </c>
    </row>
    <row r="2995" spans="1:19" x14ac:dyDescent="0.35">
      <c r="A2995" s="52">
        <v>43021</v>
      </c>
      <c r="B2995" s="33" t="s">
        <v>6046</v>
      </c>
      <c r="C2995" t="s">
        <v>6047</v>
      </c>
      <c r="D2995" s="33" t="s">
        <v>24</v>
      </c>
      <c r="E2995" s="33" t="s">
        <v>106</v>
      </c>
      <c r="F2995" s="33" t="s">
        <v>29</v>
      </c>
      <c r="G2995" t="s">
        <v>12</v>
      </c>
      <c r="H2995" s="33" t="s">
        <v>32</v>
      </c>
      <c r="I2995" t="s">
        <v>46</v>
      </c>
      <c r="J2995" s="33" t="s">
        <v>37</v>
      </c>
      <c r="K2995" t="s">
        <v>39</v>
      </c>
      <c r="L2995" s="33" t="s">
        <v>44</v>
      </c>
      <c r="M2995">
        <v>90</v>
      </c>
      <c r="N2995" s="33">
        <v>10</v>
      </c>
      <c r="O2995" s="49">
        <v>0.19</v>
      </c>
      <c r="P2995" s="56">
        <f t="shared" si="46"/>
        <v>171</v>
      </c>
      <c r="Q2995">
        <v>729.00000000000011</v>
      </c>
      <c r="R2995" s="58">
        <v>32</v>
      </c>
      <c r="S2995" s="31">
        <v>761.00000000000011</v>
      </c>
    </row>
    <row r="2996" spans="1:19" x14ac:dyDescent="0.35">
      <c r="A2996" s="52">
        <v>42659</v>
      </c>
      <c r="B2996" s="33" t="s">
        <v>6048</v>
      </c>
      <c r="C2996" t="s">
        <v>6049</v>
      </c>
      <c r="D2996" s="33" t="s">
        <v>26</v>
      </c>
      <c r="E2996" s="33" t="s">
        <v>58</v>
      </c>
      <c r="F2996" s="33" t="s">
        <v>28</v>
      </c>
      <c r="G2996" t="s">
        <v>6</v>
      </c>
      <c r="H2996" s="33" t="s">
        <v>33</v>
      </c>
      <c r="I2996" t="s">
        <v>47</v>
      </c>
      <c r="J2996" s="33" t="s">
        <v>37</v>
      </c>
      <c r="K2996" t="s">
        <v>41</v>
      </c>
      <c r="L2996" s="33" t="s">
        <v>46</v>
      </c>
      <c r="M2996">
        <v>69</v>
      </c>
      <c r="N2996" s="33">
        <v>20</v>
      </c>
      <c r="O2996" s="49">
        <v>0.11</v>
      </c>
      <c r="P2996" s="56">
        <f t="shared" si="46"/>
        <v>151.80000000000001</v>
      </c>
      <c r="Q2996">
        <v>1228.2</v>
      </c>
      <c r="R2996" s="58">
        <v>42</v>
      </c>
      <c r="S2996" s="31">
        <v>1270.2</v>
      </c>
    </row>
    <row r="2997" spans="1:19" x14ac:dyDescent="0.35">
      <c r="A2997" s="52">
        <v>43886</v>
      </c>
      <c r="B2997" s="33" t="s">
        <v>6050</v>
      </c>
      <c r="C2997" t="s">
        <v>6051</v>
      </c>
      <c r="D2997" s="33" t="s">
        <v>24</v>
      </c>
      <c r="E2997" s="33" t="s">
        <v>73</v>
      </c>
      <c r="F2997" s="33" t="s">
        <v>28</v>
      </c>
      <c r="G2997" t="s">
        <v>10</v>
      </c>
      <c r="H2997" s="33" t="s">
        <v>30</v>
      </c>
      <c r="I2997" t="s">
        <v>43</v>
      </c>
      <c r="J2997" s="33" t="s">
        <v>36</v>
      </c>
      <c r="K2997" t="s">
        <v>42</v>
      </c>
      <c r="L2997" s="33" t="s">
        <v>43</v>
      </c>
      <c r="M2997">
        <v>494</v>
      </c>
      <c r="N2997" s="33">
        <v>6</v>
      </c>
      <c r="O2997" s="49">
        <v>0.15</v>
      </c>
      <c r="P2997" s="56">
        <f t="shared" si="46"/>
        <v>444.59999999999997</v>
      </c>
      <c r="Q2997">
        <v>2519.3999999999996</v>
      </c>
      <c r="R2997" s="58">
        <v>42</v>
      </c>
      <c r="S2997" s="31">
        <v>2561.3999999999996</v>
      </c>
    </row>
    <row r="2998" spans="1:19" x14ac:dyDescent="0.35">
      <c r="A2998" s="52">
        <v>43609</v>
      </c>
      <c r="B2998" s="33" t="s">
        <v>6052</v>
      </c>
      <c r="C2998" t="s">
        <v>6053</v>
      </c>
      <c r="D2998" s="33" t="s">
        <v>26</v>
      </c>
      <c r="E2998" s="33" t="s">
        <v>55</v>
      </c>
      <c r="F2998" s="33" t="s">
        <v>27</v>
      </c>
      <c r="G2998" t="s">
        <v>12</v>
      </c>
      <c r="H2998" s="33" t="s">
        <v>32</v>
      </c>
      <c r="I2998" t="s">
        <v>47</v>
      </c>
      <c r="J2998" s="33" t="s">
        <v>34</v>
      </c>
      <c r="K2998" t="s">
        <v>42</v>
      </c>
      <c r="L2998" s="33" t="s">
        <v>46</v>
      </c>
      <c r="M2998">
        <v>230</v>
      </c>
      <c r="N2998" s="33">
        <v>8</v>
      </c>
      <c r="O2998" s="49">
        <v>0.19</v>
      </c>
      <c r="P2998" s="56">
        <f t="shared" si="46"/>
        <v>349.6</v>
      </c>
      <c r="Q2998">
        <v>1490.4</v>
      </c>
      <c r="R2998" s="58">
        <v>34</v>
      </c>
      <c r="S2998" s="31">
        <v>1524.4</v>
      </c>
    </row>
    <row r="2999" spans="1:19" x14ac:dyDescent="0.35">
      <c r="A2999" s="52">
        <v>43377</v>
      </c>
      <c r="B2999" s="33" t="s">
        <v>6054</v>
      </c>
      <c r="C2999" t="s">
        <v>6055</v>
      </c>
      <c r="D2999" s="33" t="s">
        <v>24</v>
      </c>
      <c r="E2999" s="33" t="s">
        <v>73</v>
      </c>
      <c r="F2999" s="33" t="s">
        <v>28</v>
      </c>
      <c r="G2999" t="s">
        <v>8</v>
      </c>
      <c r="H2999" s="33" t="s">
        <v>33</v>
      </c>
      <c r="I2999" t="s">
        <v>44</v>
      </c>
      <c r="J2999" s="33" t="s">
        <v>34</v>
      </c>
      <c r="K2999" t="s">
        <v>42</v>
      </c>
      <c r="L2999" s="33" t="s">
        <v>46</v>
      </c>
      <c r="M2999">
        <v>284</v>
      </c>
      <c r="N2999" s="33">
        <v>4</v>
      </c>
      <c r="O2999" s="49">
        <v>0.11</v>
      </c>
      <c r="P2999" s="56">
        <f t="shared" si="46"/>
        <v>124.96</v>
      </c>
      <c r="Q2999">
        <v>1011.04</v>
      </c>
      <c r="R2999" s="58">
        <v>32</v>
      </c>
      <c r="S2999" s="31">
        <v>1043.04</v>
      </c>
    </row>
    <row r="3000" spans="1:19" x14ac:dyDescent="0.35">
      <c r="A3000" s="52">
        <v>42430</v>
      </c>
      <c r="B3000" s="33" t="s">
        <v>6056</v>
      </c>
      <c r="C3000" t="s">
        <v>6057</v>
      </c>
      <c r="D3000" s="33" t="s">
        <v>24</v>
      </c>
      <c r="E3000" s="33" t="s">
        <v>78</v>
      </c>
      <c r="F3000" s="33" t="s">
        <v>29</v>
      </c>
      <c r="G3000" t="s">
        <v>13</v>
      </c>
      <c r="H3000" s="33" t="s">
        <v>32</v>
      </c>
      <c r="I3000" t="s">
        <v>43</v>
      </c>
      <c r="J3000" s="33" t="s">
        <v>35</v>
      </c>
      <c r="K3000" t="s">
        <v>40</v>
      </c>
      <c r="L3000" s="33" t="s">
        <v>46</v>
      </c>
      <c r="M3000">
        <v>955</v>
      </c>
      <c r="N3000" s="33">
        <v>8</v>
      </c>
      <c r="O3000" s="49">
        <v>0.09</v>
      </c>
      <c r="P3000" s="56">
        <f t="shared" si="46"/>
        <v>687.6</v>
      </c>
      <c r="Q3000">
        <v>6952.4000000000005</v>
      </c>
      <c r="R3000" s="58">
        <v>35</v>
      </c>
      <c r="S3000" s="31">
        <v>6987.4000000000005</v>
      </c>
    </row>
    <row r="3001" spans="1:19" x14ac:dyDescent="0.35">
      <c r="A3001" s="52">
        <v>44581</v>
      </c>
      <c r="B3001" s="33" t="s">
        <v>6058</v>
      </c>
      <c r="C3001" t="s">
        <v>6059</v>
      </c>
      <c r="D3001" s="33" t="s">
        <v>26</v>
      </c>
      <c r="E3001" s="33" t="s">
        <v>73</v>
      </c>
      <c r="F3001" s="33" t="s">
        <v>29</v>
      </c>
      <c r="G3001" t="s">
        <v>10</v>
      </c>
      <c r="H3001" s="33" t="s">
        <v>31</v>
      </c>
      <c r="I3001" t="s">
        <v>43</v>
      </c>
      <c r="J3001" s="33" t="s">
        <v>34</v>
      </c>
      <c r="K3001" t="s">
        <v>40</v>
      </c>
      <c r="L3001" s="33" t="s">
        <v>44</v>
      </c>
      <c r="M3001">
        <v>216</v>
      </c>
      <c r="N3001" s="33">
        <v>6</v>
      </c>
      <c r="O3001" s="49">
        <v>0.19</v>
      </c>
      <c r="P3001" s="56">
        <f t="shared" si="46"/>
        <v>246.24000000000004</v>
      </c>
      <c r="Q3001">
        <v>1049.76</v>
      </c>
      <c r="R3001" s="58">
        <v>36</v>
      </c>
      <c r="S3001" s="31">
        <v>1085.76</v>
      </c>
    </row>
    <row r="3002" spans="1:19" x14ac:dyDescent="0.35">
      <c r="A3002" s="52">
        <v>43605</v>
      </c>
      <c r="B3002" s="33" t="s">
        <v>6060</v>
      </c>
      <c r="C3002" t="s">
        <v>6061</v>
      </c>
      <c r="D3002" s="33" t="s">
        <v>26</v>
      </c>
      <c r="E3002" s="33" t="s">
        <v>52</v>
      </c>
      <c r="F3002" s="33" t="s">
        <v>28</v>
      </c>
      <c r="G3002" t="s">
        <v>7</v>
      </c>
      <c r="H3002" s="33" t="s">
        <v>30</v>
      </c>
      <c r="I3002" t="s">
        <v>48</v>
      </c>
      <c r="J3002" s="33" t="s">
        <v>35</v>
      </c>
      <c r="K3002" t="s">
        <v>40</v>
      </c>
      <c r="L3002" s="33" t="s">
        <v>44</v>
      </c>
      <c r="M3002">
        <v>1008</v>
      </c>
      <c r="N3002" s="33">
        <v>6</v>
      </c>
      <c r="O3002" s="49">
        <v>0.2</v>
      </c>
      <c r="P3002" s="56">
        <f t="shared" si="46"/>
        <v>1209.6000000000001</v>
      </c>
      <c r="Q3002">
        <v>4838.4000000000005</v>
      </c>
      <c r="R3002" s="58">
        <v>46</v>
      </c>
      <c r="S3002" s="31">
        <v>4884.4000000000005</v>
      </c>
    </row>
    <row r="3003" spans="1:19" x14ac:dyDescent="0.35">
      <c r="A3003" s="52">
        <v>44525</v>
      </c>
      <c r="B3003" s="33" t="s">
        <v>6062</v>
      </c>
      <c r="C3003" t="s">
        <v>6063</v>
      </c>
      <c r="D3003" s="33" t="s">
        <v>24</v>
      </c>
      <c r="E3003" s="33" t="s">
        <v>73</v>
      </c>
      <c r="F3003" s="33" t="s">
        <v>29</v>
      </c>
      <c r="G3003" t="s">
        <v>6</v>
      </c>
      <c r="H3003" s="33" t="s">
        <v>31</v>
      </c>
      <c r="I3003" t="s">
        <v>46</v>
      </c>
      <c r="J3003" s="33" t="s">
        <v>36</v>
      </c>
      <c r="K3003" t="s">
        <v>40</v>
      </c>
      <c r="L3003" s="33" t="s">
        <v>44</v>
      </c>
      <c r="M3003">
        <v>402</v>
      </c>
      <c r="N3003" s="33">
        <v>12</v>
      </c>
      <c r="O3003" s="49">
        <v>0.13</v>
      </c>
      <c r="P3003" s="56">
        <f t="shared" si="46"/>
        <v>627.12</v>
      </c>
      <c r="Q3003">
        <v>4196.88</v>
      </c>
      <c r="R3003" s="58">
        <v>40</v>
      </c>
      <c r="S3003" s="31">
        <v>4236.88</v>
      </c>
    </row>
    <row r="3004" spans="1:19" x14ac:dyDescent="0.35">
      <c r="A3004" s="52">
        <v>44211</v>
      </c>
      <c r="B3004" s="33" t="s">
        <v>6064</v>
      </c>
      <c r="C3004" t="s">
        <v>6065</v>
      </c>
      <c r="D3004" s="33" t="s">
        <v>26</v>
      </c>
      <c r="E3004" s="33" t="s">
        <v>52</v>
      </c>
      <c r="F3004" s="33" t="s">
        <v>29</v>
      </c>
      <c r="G3004" t="s">
        <v>6</v>
      </c>
      <c r="H3004" s="33" t="s">
        <v>31</v>
      </c>
      <c r="I3004" t="s">
        <v>43</v>
      </c>
      <c r="J3004" s="33" t="s">
        <v>34</v>
      </c>
      <c r="K3004" t="s">
        <v>41</v>
      </c>
      <c r="L3004" s="33" t="s">
        <v>44</v>
      </c>
      <c r="M3004">
        <v>255</v>
      </c>
      <c r="N3004" s="33">
        <v>10</v>
      </c>
      <c r="O3004" s="49">
        <v>0.08</v>
      </c>
      <c r="P3004" s="56">
        <f t="shared" si="46"/>
        <v>204</v>
      </c>
      <c r="Q3004">
        <v>2346.0000000000005</v>
      </c>
      <c r="R3004" s="58">
        <v>39</v>
      </c>
      <c r="S3004" s="31">
        <v>2385.0000000000005</v>
      </c>
    </row>
    <row r="3005" spans="1:19" x14ac:dyDescent="0.35">
      <c r="A3005" s="52">
        <v>44268</v>
      </c>
      <c r="B3005" s="33" t="s">
        <v>6066</v>
      </c>
      <c r="C3005" t="s">
        <v>6067</v>
      </c>
      <c r="D3005" s="33" t="s">
        <v>25</v>
      </c>
      <c r="E3005" s="33" t="s">
        <v>85</v>
      </c>
      <c r="F3005" s="33" t="s">
        <v>29</v>
      </c>
      <c r="G3005" t="s">
        <v>7</v>
      </c>
      <c r="H3005" s="33" t="s">
        <v>30</v>
      </c>
      <c r="I3005" t="s">
        <v>48</v>
      </c>
      <c r="J3005" s="33" t="s">
        <v>35</v>
      </c>
      <c r="K3005" t="s">
        <v>40</v>
      </c>
      <c r="L3005" s="33" t="s">
        <v>45</v>
      </c>
      <c r="M3005">
        <v>927</v>
      </c>
      <c r="N3005" s="33">
        <v>6</v>
      </c>
      <c r="O3005" s="49">
        <v>0.16</v>
      </c>
      <c r="P3005" s="56">
        <f t="shared" si="46"/>
        <v>889.92</v>
      </c>
      <c r="Q3005">
        <v>4672.08</v>
      </c>
      <c r="R3005" s="58">
        <v>45</v>
      </c>
      <c r="S3005" s="31">
        <v>4717.08</v>
      </c>
    </row>
    <row r="3006" spans="1:19" x14ac:dyDescent="0.35">
      <c r="A3006" s="52">
        <v>43631</v>
      </c>
      <c r="B3006" s="33" t="s">
        <v>6068</v>
      </c>
      <c r="C3006" t="s">
        <v>6069</v>
      </c>
      <c r="D3006" s="33" t="s">
        <v>25</v>
      </c>
      <c r="E3006" s="33" t="s">
        <v>78</v>
      </c>
      <c r="F3006" s="33" t="s">
        <v>27</v>
      </c>
      <c r="G3006" t="s">
        <v>7</v>
      </c>
      <c r="H3006" s="33" t="s">
        <v>32</v>
      </c>
      <c r="I3006" t="s">
        <v>44</v>
      </c>
      <c r="J3006" s="33" t="s">
        <v>35</v>
      </c>
      <c r="K3006" t="s">
        <v>42</v>
      </c>
      <c r="L3006" s="33" t="s">
        <v>46</v>
      </c>
      <c r="M3006">
        <v>1038</v>
      </c>
      <c r="N3006" s="33">
        <v>10</v>
      </c>
      <c r="O3006" s="49">
        <v>0.09</v>
      </c>
      <c r="P3006" s="56">
        <f t="shared" si="46"/>
        <v>934.19999999999993</v>
      </c>
      <c r="Q3006">
        <v>9445.7999999999993</v>
      </c>
      <c r="R3006" s="58">
        <v>44</v>
      </c>
      <c r="S3006" s="31">
        <v>9489.7999999999993</v>
      </c>
    </row>
    <row r="3007" spans="1:19" x14ac:dyDescent="0.35">
      <c r="A3007" s="52">
        <v>42946</v>
      </c>
      <c r="B3007" s="33" t="s">
        <v>6070</v>
      </c>
      <c r="C3007" t="s">
        <v>6071</v>
      </c>
      <c r="D3007" s="33" t="s">
        <v>24</v>
      </c>
      <c r="E3007" s="33" t="s">
        <v>85</v>
      </c>
      <c r="F3007" s="33" t="s">
        <v>28</v>
      </c>
      <c r="G3007" t="s">
        <v>10</v>
      </c>
      <c r="H3007" s="33" t="s">
        <v>32</v>
      </c>
      <c r="I3007" t="s">
        <v>47</v>
      </c>
      <c r="J3007" s="33" t="s">
        <v>36</v>
      </c>
      <c r="K3007" t="s">
        <v>40</v>
      </c>
      <c r="L3007" s="33" t="s">
        <v>45</v>
      </c>
      <c r="M3007">
        <v>204</v>
      </c>
      <c r="N3007" s="33">
        <v>9</v>
      </c>
      <c r="O3007" s="49">
        <v>0.16</v>
      </c>
      <c r="P3007" s="56">
        <f t="shared" si="46"/>
        <v>293.76</v>
      </c>
      <c r="Q3007">
        <v>1542.24</v>
      </c>
      <c r="R3007" s="58">
        <v>36</v>
      </c>
      <c r="S3007" s="31">
        <v>1578.24</v>
      </c>
    </row>
    <row r="3008" spans="1:19" x14ac:dyDescent="0.35">
      <c r="A3008" s="52">
        <v>43247</v>
      </c>
      <c r="B3008" s="33" t="s">
        <v>6072</v>
      </c>
      <c r="C3008" t="s">
        <v>6073</v>
      </c>
      <c r="D3008" s="33" t="s">
        <v>24</v>
      </c>
      <c r="E3008" s="33" t="s">
        <v>73</v>
      </c>
      <c r="F3008" s="33" t="s">
        <v>29</v>
      </c>
      <c r="G3008" t="s">
        <v>13</v>
      </c>
      <c r="H3008" s="33" t="s">
        <v>30</v>
      </c>
      <c r="I3008" t="s">
        <v>44</v>
      </c>
      <c r="J3008" s="33" t="s">
        <v>37</v>
      </c>
      <c r="K3008" t="s">
        <v>39</v>
      </c>
      <c r="L3008" s="33" t="s">
        <v>45</v>
      </c>
      <c r="M3008">
        <v>85</v>
      </c>
      <c r="N3008" s="33">
        <v>20</v>
      </c>
      <c r="O3008" s="49">
        <v>0.11</v>
      </c>
      <c r="P3008" s="56">
        <f t="shared" si="46"/>
        <v>187.00000000000003</v>
      </c>
      <c r="Q3008">
        <v>1513</v>
      </c>
      <c r="R3008" s="58">
        <v>45</v>
      </c>
      <c r="S3008" s="31">
        <v>1558</v>
      </c>
    </row>
    <row r="3009" spans="1:19" x14ac:dyDescent="0.35">
      <c r="A3009" s="52">
        <v>43351</v>
      </c>
      <c r="B3009" s="33" t="s">
        <v>6074</v>
      </c>
      <c r="C3009" t="s">
        <v>6075</v>
      </c>
      <c r="D3009" s="33" t="s">
        <v>24</v>
      </c>
      <c r="E3009" s="33" t="s">
        <v>73</v>
      </c>
      <c r="F3009" s="33" t="s">
        <v>29</v>
      </c>
      <c r="G3009" t="s">
        <v>7</v>
      </c>
      <c r="H3009" s="33" t="s">
        <v>32</v>
      </c>
      <c r="I3009" t="s">
        <v>46</v>
      </c>
      <c r="J3009" s="33" t="s">
        <v>38</v>
      </c>
      <c r="K3009" t="s">
        <v>42</v>
      </c>
      <c r="L3009" s="33" t="s">
        <v>44</v>
      </c>
      <c r="M3009">
        <v>14</v>
      </c>
      <c r="N3009" s="33">
        <v>40</v>
      </c>
      <c r="O3009" s="49">
        <v>0.19</v>
      </c>
      <c r="P3009" s="56">
        <f t="shared" si="46"/>
        <v>106.39999999999999</v>
      </c>
      <c r="Q3009">
        <v>453.60000000000008</v>
      </c>
      <c r="R3009" s="58">
        <v>45</v>
      </c>
      <c r="S3009" s="31">
        <v>498.60000000000008</v>
      </c>
    </row>
    <row r="3010" spans="1:19" x14ac:dyDescent="0.35">
      <c r="A3010" s="52">
        <v>43317</v>
      </c>
      <c r="B3010" s="33" t="s">
        <v>6076</v>
      </c>
      <c r="C3010" t="s">
        <v>6077</v>
      </c>
      <c r="D3010" s="33" t="s">
        <v>25</v>
      </c>
      <c r="E3010" s="33" t="s">
        <v>106</v>
      </c>
      <c r="F3010" s="33" t="s">
        <v>28</v>
      </c>
      <c r="G3010" t="s">
        <v>11</v>
      </c>
      <c r="H3010" s="33" t="s">
        <v>31</v>
      </c>
      <c r="I3010" t="s">
        <v>44</v>
      </c>
      <c r="J3010" s="33" t="s">
        <v>38</v>
      </c>
      <c r="K3010" t="s">
        <v>42</v>
      </c>
      <c r="L3010" s="33" t="s">
        <v>43</v>
      </c>
      <c r="M3010">
        <v>19</v>
      </c>
      <c r="N3010" s="33">
        <v>40</v>
      </c>
      <c r="O3010" s="49">
        <v>0.17</v>
      </c>
      <c r="P3010" s="56">
        <f t="shared" si="46"/>
        <v>129.20000000000002</v>
      </c>
      <c r="Q3010">
        <v>630.79999999999995</v>
      </c>
      <c r="R3010" s="58">
        <v>33</v>
      </c>
      <c r="S3010" s="31">
        <v>663.8</v>
      </c>
    </row>
    <row r="3011" spans="1:19" x14ac:dyDescent="0.35">
      <c r="A3011" s="52">
        <v>44427</v>
      </c>
      <c r="B3011" s="33" t="s">
        <v>6078</v>
      </c>
      <c r="C3011" t="s">
        <v>6079</v>
      </c>
      <c r="D3011" s="33" t="s">
        <v>25</v>
      </c>
      <c r="E3011" s="33" t="s">
        <v>78</v>
      </c>
      <c r="F3011" s="33" t="s">
        <v>27</v>
      </c>
      <c r="G3011" t="s">
        <v>13</v>
      </c>
      <c r="H3011" s="33" t="s">
        <v>32</v>
      </c>
      <c r="I3011" t="s">
        <v>48</v>
      </c>
      <c r="J3011" s="33" t="s">
        <v>36</v>
      </c>
      <c r="K3011" t="s">
        <v>42</v>
      </c>
      <c r="L3011" s="33" t="s">
        <v>45</v>
      </c>
      <c r="M3011">
        <v>274</v>
      </c>
      <c r="N3011" s="33">
        <v>12</v>
      </c>
      <c r="O3011" s="49">
        <v>0.08</v>
      </c>
      <c r="P3011" s="56">
        <f t="shared" ref="P3011:P3074" si="47">O3011*N3011*M3011</f>
        <v>263.03999999999996</v>
      </c>
      <c r="Q3011">
        <v>3024.96</v>
      </c>
      <c r="R3011" s="58">
        <v>49</v>
      </c>
      <c r="S3011" s="31">
        <v>3073.96</v>
      </c>
    </row>
    <row r="3012" spans="1:19" x14ac:dyDescent="0.35">
      <c r="A3012" s="52">
        <v>43984</v>
      </c>
      <c r="B3012" s="33" t="s">
        <v>6080</v>
      </c>
      <c r="C3012" t="s">
        <v>6081</v>
      </c>
      <c r="D3012" s="33" t="s">
        <v>24</v>
      </c>
      <c r="E3012" s="33" t="s">
        <v>115</v>
      </c>
      <c r="F3012" s="33" t="s">
        <v>28</v>
      </c>
      <c r="G3012" t="s">
        <v>7</v>
      </c>
      <c r="H3012" s="33" t="s">
        <v>33</v>
      </c>
      <c r="I3012" t="s">
        <v>45</v>
      </c>
      <c r="J3012" s="33" t="s">
        <v>35</v>
      </c>
      <c r="K3012" t="s">
        <v>39</v>
      </c>
      <c r="L3012" s="33" t="s">
        <v>45</v>
      </c>
      <c r="M3012">
        <v>1146</v>
      </c>
      <c r="N3012" s="33">
        <v>8</v>
      </c>
      <c r="O3012" s="49">
        <v>0.17</v>
      </c>
      <c r="P3012" s="56">
        <f t="shared" si="47"/>
        <v>1558.5600000000002</v>
      </c>
      <c r="Q3012">
        <v>7609.44</v>
      </c>
      <c r="R3012" s="58">
        <v>43</v>
      </c>
      <c r="S3012" s="31">
        <v>7652.44</v>
      </c>
    </row>
    <row r="3013" spans="1:19" x14ac:dyDescent="0.35">
      <c r="A3013" s="52">
        <v>43441</v>
      </c>
      <c r="B3013" s="33" t="s">
        <v>6082</v>
      </c>
      <c r="C3013" t="s">
        <v>6083</v>
      </c>
      <c r="D3013" s="33" t="s">
        <v>26</v>
      </c>
      <c r="E3013" s="33" t="s">
        <v>85</v>
      </c>
      <c r="F3013" s="33" t="s">
        <v>28</v>
      </c>
      <c r="G3013" t="s">
        <v>7</v>
      </c>
      <c r="H3013" s="33" t="s">
        <v>30</v>
      </c>
      <c r="I3013" t="s">
        <v>43</v>
      </c>
      <c r="J3013" s="33" t="s">
        <v>36</v>
      </c>
      <c r="K3013" t="s">
        <v>42</v>
      </c>
      <c r="L3013" s="33" t="s">
        <v>46</v>
      </c>
      <c r="M3013">
        <v>270</v>
      </c>
      <c r="N3013" s="33">
        <v>9</v>
      </c>
      <c r="O3013" s="49">
        <v>0.19</v>
      </c>
      <c r="P3013" s="56">
        <f t="shared" si="47"/>
        <v>461.7</v>
      </c>
      <c r="Q3013">
        <v>1968.3000000000002</v>
      </c>
      <c r="R3013" s="58">
        <v>45</v>
      </c>
      <c r="S3013" s="31">
        <v>2013.3000000000002</v>
      </c>
    </row>
    <row r="3014" spans="1:19" x14ac:dyDescent="0.35">
      <c r="A3014" s="52">
        <v>42202</v>
      </c>
      <c r="B3014" s="33" t="s">
        <v>6084</v>
      </c>
      <c r="C3014" t="s">
        <v>6085</v>
      </c>
      <c r="D3014" s="33" t="s">
        <v>26</v>
      </c>
      <c r="E3014" s="33" t="s">
        <v>78</v>
      </c>
      <c r="F3014" s="33" t="s">
        <v>27</v>
      </c>
      <c r="G3014" t="s">
        <v>7</v>
      </c>
      <c r="H3014" s="33" t="s">
        <v>30</v>
      </c>
      <c r="I3014" t="s">
        <v>48</v>
      </c>
      <c r="J3014" s="33" t="s">
        <v>38</v>
      </c>
      <c r="K3014" t="s">
        <v>41</v>
      </c>
      <c r="L3014" s="33" t="s">
        <v>44</v>
      </c>
      <c r="M3014">
        <v>11</v>
      </c>
      <c r="N3014" s="33">
        <v>16</v>
      </c>
      <c r="O3014" s="49">
        <v>0.09</v>
      </c>
      <c r="P3014" s="56">
        <f t="shared" si="47"/>
        <v>15.84</v>
      </c>
      <c r="Q3014">
        <v>160.16</v>
      </c>
      <c r="R3014" s="58">
        <v>30</v>
      </c>
      <c r="S3014" s="31">
        <v>190.16</v>
      </c>
    </row>
    <row r="3015" spans="1:19" x14ac:dyDescent="0.35">
      <c r="A3015" s="52">
        <v>42586</v>
      </c>
      <c r="B3015" s="33" t="s">
        <v>6086</v>
      </c>
      <c r="C3015" t="s">
        <v>6087</v>
      </c>
      <c r="D3015" s="33" t="s">
        <v>24</v>
      </c>
      <c r="E3015" s="33" t="s">
        <v>73</v>
      </c>
      <c r="F3015" s="33" t="s">
        <v>27</v>
      </c>
      <c r="G3015" t="s">
        <v>7</v>
      </c>
      <c r="H3015" s="33" t="s">
        <v>33</v>
      </c>
      <c r="I3015" t="s">
        <v>43</v>
      </c>
      <c r="J3015" s="33" t="s">
        <v>34</v>
      </c>
      <c r="K3015" t="s">
        <v>39</v>
      </c>
      <c r="L3015" s="33" t="s">
        <v>46</v>
      </c>
      <c r="M3015">
        <v>280</v>
      </c>
      <c r="N3015" s="33">
        <v>10</v>
      </c>
      <c r="O3015" s="49">
        <v>0.16</v>
      </c>
      <c r="P3015" s="56">
        <f t="shared" si="47"/>
        <v>448</v>
      </c>
      <c r="Q3015">
        <v>2352</v>
      </c>
      <c r="R3015" s="58">
        <v>48</v>
      </c>
      <c r="S3015" s="31">
        <v>2400</v>
      </c>
    </row>
    <row r="3016" spans="1:19" x14ac:dyDescent="0.35">
      <c r="A3016" s="52">
        <v>43724</v>
      </c>
      <c r="B3016" s="33" t="s">
        <v>6088</v>
      </c>
      <c r="C3016" t="s">
        <v>6089</v>
      </c>
      <c r="D3016" s="33" t="s">
        <v>26</v>
      </c>
      <c r="E3016" s="33" t="s">
        <v>52</v>
      </c>
      <c r="F3016" s="33" t="s">
        <v>29</v>
      </c>
      <c r="G3016" t="s">
        <v>9</v>
      </c>
      <c r="H3016" s="33" t="s">
        <v>32</v>
      </c>
      <c r="I3016" t="s">
        <v>48</v>
      </c>
      <c r="J3016" s="33" t="s">
        <v>35</v>
      </c>
      <c r="K3016" t="s">
        <v>41</v>
      </c>
      <c r="L3016" s="33" t="s">
        <v>43</v>
      </c>
      <c r="M3016">
        <v>1125</v>
      </c>
      <c r="N3016" s="33">
        <v>4</v>
      </c>
      <c r="O3016" s="49">
        <v>0.16</v>
      </c>
      <c r="P3016" s="56">
        <f t="shared" si="47"/>
        <v>720</v>
      </c>
      <c r="Q3016">
        <v>3780</v>
      </c>
      <c r="R3016" s="58">
        <v>36</v>
      </c>
      <c r="S3016" s="31">
        <v>3816</v>
      </c>
    </row>
    <row r="3017" spans="1:19" x14ac:dyDescent="0.35">
      <c r="A3017" s="52">
        <v>43083</v>
      </c>
      <c r="B3017" s="33" t="s">
        <v>6090</v>
      </c>
      <c r="C3017" t="s">
        <v>6091</v>
      </c>
      <c r="D3017" s="33" t="s">
        <v>24</v>
      </c>
      <c r="E3017" s="33" t="s">
        <v>58</v>
      </c>
      <c r="F3017" s="33" t="s">
        <v>29</v>
      </c>
      <c r="G3017" t="s">
        <v>9</v>
      </c>
      <c r="H3017" s="33" t="s">
        <v>32</v>
      </c>
      <c r="I3017" t="s">
        <v>45</v>
      </c>
      <c r="J3017" s="33" t="s">
        <v>34</v>
      </c>
      <c r="K3017" t="s">
        <v>42</v>
      </c>
      <c r="L3017" s="33" t="s">
        <v>43</v>
      </c>
      <c r="M3017">
        <v>211</v>
      </c>
      <c r="N3017" s="33">
        <v>10</v>
      </c>
      <c r="O3017" s="49">
        <v>0.1</v>
      </c>
      <c r="P3017" s="56">
        <f t="shared" si="47"/>
        <v>211</v>
      </c>
      <c r="Q3017">
        <v>1899</v>
      </c>
      <c r="R3017" s="58">
        <v>22</v>
      </c>
      <c r="S3017" s="31">
        <v>1921</v>
      </c>
    </row>
    <row r="3018" spans="1:19" x14ac:dyDescent="0.35">
      <c r="A3018" s="52">
        <v>44053</v>
      </c>
      <c r="B3018" s="33" t="s">
        <v>6092</v>
      </c>
      <c r="C3018" t="s">
        <v>6093</v>
      </c>
      <c r="D3018" s="33" t="s">
        <v>24</v>
      </c>
      <c r="E3018" s="33" t="s">
        <v>55</v>
      </c>
      <c r="F3018" s="33" t="s">
        <v>27</v>
      </c>
      <c r="G3018" t="s">
        <v>7</v>
      </c>
      <c r="H3018" s="33" t="s">
        <v>30</v>
      </c>
      <c r="I3018" t="s">
        <v>43</v>
      </c>
      <c r="J3018" s="33" t="s">
        <v>36</v>
      </c>
      <c r="K3018" t="s">
        <v>39</v>
      </c>
      <c r="L3018" s="33" t="s">
        <v>46</v>
      </c>
      <c r="M3018">
        <v>301</v>
      </c>
      <c r="N3018" s="33">
        <v>12</v>
      </c>
      <c r="O3018" s="49">
        <v>0.19</v>
      </c>
      <c r="P3018" s="56">
        <f t="shared" si="47"/>
        <v>686.28000000000009</v>
      </c>
      <c r="Q3018">
        <v>2925.7200000000003</v>
      </c>
      <c r="R3018" s="58">
        <v>32</v>
      </c>
      <c r="S3018" s="31">
        <v>2957.7200000000003</v>
      </c>
    </row>
    <row r="3019" spans="1:19" x14ac:dyDescent="0.35">
      <c r="A3019" s="52">
        <v>43186</v>
      </c>
      <c r="B3019" s="33" t="s">
        <v>6094</v>
      </c>
      <c r="C3019" t="s">
        <v>6095</v>
      </c>
      <c r="D3019" s="33" t="s">
        <v>24</v>
      </c>
      <c r="E3019" s="33" t="s">
        <v>73</v>
      </c>
      <c r="F3019" s="33" t="s">
        <v>27</v>
      </c>
      <c r="G3019" t="s">
        <v>9</v>
      </c>
      <c r="H3019" s="33" t="s">
        <v>32</v>
      </c>
      <c r="I3019" t="s">
        <v>47</v>
      </c>
      <c r="J3019" s="33" t="s">
        <v>37</v>
      </c>
      <c r="K3019" t="s">
        <v>39</v>
      </c>
      <c r="L3019" s="33" t="s">
        <v>43</v>
      </c>
      <c r="M3019">
        <v>74</v>
      </c>
      <c r="N3019" s="33">
        <v>25</v>
      </c>
      <c r="O3019" s="49">
        <v>0.16</v>
      </c>
      <c r="P3019" s="56">
        <f t="shared" si="47"/>
        <v>296</v>
      </c>
      <c r="Q3019">
        <v>1554</v>
      </c>
      <c r="R3019" s="58">
        <v>22</v>
      </c>
      <c r="S3019" s="31">
        <v>1576</v>
      </c>
    </row>
    <row r="3020" spans="1:19" x14ac:dyDescent="0.35">
      <c r="A3020" s="52">
        <v>43830</v>
      </c>
      <c r="B3020" s="33" t="s">
        <v>6096</v>
      </c>
      <c r="C3020" t="s">
        <v>6097</v>
      </c>
      <c r="D3020" s="33" t="s">
        <v>24</v>
      </c>
      <c r="E3020" s="33" t="s">
        <v>58</v>
      </c>
      <c r="F3020" s="33" t="s">
        <v>28</v>
      </c>
      <c r="G3020" t="s">
        <v>6</v>
      </c>
      <c r="H3020" s="33" t="s">
        <v>33</v>
      </c>
      <c r="I3020" t="s">
        <v>48</v>
      </c>
      <c r="J3020" s="33" t="s">
        <v>37</v>
      </c>
      <c r="K3020" t="s">
        <v>40</v>
      </c>
      <c r="L3020" s="33" t="s">
        <v>43</v>
      </c>
      <c r="M3020">
        <v>39</v>
      </c>
      <c r="N3020" s="33">
        <v>25</v>
      </c>
      <c r="O3020" s="49">
        <v>0.19</v>
      </c>
      <c r="P3020" s="56">
        <f t="shared" si="47"/>
        <v>185.25</v>
      </c>
      <c r="Q3020">
        <v>789.75</v>
      </c>
      <c r="R3020" s="58">
        <v>32</v>
      </c>
      <c r="S3020" s="31">
        <v>821.75</v>
      </c>
    </row>
    <row r="3021" spans="1:19" x14ac:dyDescent="0.35">
      <c r="A3021" s="52">
        <v>44570</v>
      </c>
      <c r="B3021" s="33" t="s">
        <v>6098</v>
      </c>
      <c r="C3021" t="s">
        <v>6099</v>
      </c>
      <c r="D3021" s="33" t="s">
        <v>26</v>
      </c>
      <c r="E3021" s="33" t="s">
        <v>58</v>
      </c>
      <c r="F3021" s="33" t="s">
        <v>28</v>
      </c>
      <c r="G3021" t="s">
        <v>7</v>
      </c>
      <c r="H3021" s="33" t="s">
        <v>33</v>
      </c>
      <c r="I3021" t="s">
        <v>48</v>
      </c>
      <c r="J3021" s="33" t="s">
        <v>36</v>
      </c>
      <c r="K3021" t="s">
        <v>41</v>
      </c>
      <c r="L3021" s="33" t="s">
        <v>44</v>
      </c>
      <c r="M3021">
        <v>363</v>
      </c>
      <c r="N3021" s="33">
        <v>6</v>
      </c>
      <c r="O3021" s="49">
        <v>0.2</v>
      </c>
      <c r="P3021" s="56">
        <f t="shared" si="47"/>
        <v>435.60000000000008</v>
      </c>
      <c r="Q3021">
        <v>1742.4000000000003</v>
      </c>
      <c r="R3021" s="58">
        <v>36</v>
      </c>
      <c r="S3021" s="31">
        <v>1778.4000000000003</v>
      </c>
    </row>
    <row r="3022" spans="1:19" x14ac:dyDescent="0.35">
      <c r="A3022" s="52">
        <v>43472</v>
      </c>
      <c r="B3022" s="33" t="s">
        <v>6100</v>
      </c>
      <c r="C3022" t="s">
        <v>6101</v>
      </c>
      <c r="D3022" s="33" t="s">
        <v>24</v>
      </c>
      <c r="E3022" s="33" t="s">
        <v>85</v>
      </c>
      <c r="F3022" s="33" t="s">
        <v>29</v>
      </c>
      <c r="G3022" t="s">
        <v>7</v>
      </c>
      <c r="H3022" s="33" t="s">
        <v>30</v>
      </c>
      <c r="I3022" t="s">
        <v>44</v>
      </c>
      <c r="J3022" s="33" t="s">
        <v>36</v>
      </c>
      <c r="K3022" t="s">
        <v>40</v>
      </c>
      <c r="L3022" s="33" t="s">
        <v>43</v>
      </c>
      <c r="M3022">
        <v>324</v>
      </c>
      <c r="N3022" s="33">
        <v>9</v>
      </c>
      <c r="O3022" s="49">
        <v>0.08</v>
      </c>
      <c r="P3022" s="56">
        <f t="shared" si="47"/>
        <v>233.28</v>
      </c>
      <c r="Q3022">
        <v>2682.7200000000003</v>
      </c>
      <c r="R3022" s="58">
        <v>26</v>
      </c>
      <c r="S3022" s="31">
        <v>2708.7200000000003</v>
      </c>
    </row>
    <row r="3023" spans="1:19" x14ac:dyDescent="0.35">
      <c r="A3023" s="52">
        <v>43978</v>
      </c>
      <c r="B3023" s="33" t="s">
        <v>6102</v>
      </c>
      <c r="C3023" t="s">
        <v>6103</v>
      </c>
      <c r="D3023" s="33" t="s">
        <v>26</v>
      </c>
      <c r="E3023" s="33" t="s">
        <v>52</v>
      </c>
      <c r="F3023" s="33" t="s">
        <v>29</v>
      </c>
      <c r="G3023" t="s">
        <v>10</v>
      </c>
      <c r="H3023" s="33" t="s">
        <v>31</v>
      </c>
      <c r="I3023" t="s">
        <v>46</v>
      </c>
      <c r="J3023" s="33" t="s">
        <v>36</v>
      </c>
      <c r="K3023" t="s">
        <v>39</v>
      </c>
      <c r="L3023" s="33" t="s">
        <v>45</v>
      </c>
      <c r="M3023">
        <v>475</v>
      </c>
      <c r="N3023" s="33">
        <v>15</v>
      </c>
      <c r="O3023" s="49">
        <v>0.08</v>
      </c>
      <c r="P3023" s="56">
        <f t="shared" si="47"/>
        <v>570</v>
      </c>
      <c r="Q3023">
        <v>6555</v>
      </c>
      <c r="R3023" s="58">
        <v>43</v>
      </c>
      <c r="S3023" s="31">
        <v>6598</v>
      </c>
    </row>
    <row r="3024" spans="1:19" x14ac:dyDescent="0.35">
      <c r="A3024" s="52">
        <v>43833</v>
      </c>
      <c r="B3024" s="33" t="s">
        <v>6104</v>
      </c>
      <c r="C3024" t="s">
        <v>6105</v>
      </c>
      <c r="D3024" s="33" t="s">
        <v>25</v>
      </c>
      <c r="E3024" s="33" t="s">
        <v>58</v>
      </c>
      <c r="F3024" s="33" t="s">
        <v>29</v>
      </c>
      <c r="G3024" t="s">
        <v>6</v>
      </c>
      <c r="H3024" s="33" t="s">
        <v>30</v>
      </c>
      <c r="I3024" t="s">
        <v>48</v>
      </c>
      <c r="J3024" s="33" t="s">
        <v>34</v>
      </c>
      <c r="K3024" t="s">
        <v>42</v>
      </c>
      <c r="L3024" s="33" t="s">
        <v>43</v>
      </c>
      <c r="M3024">
        <v>201</v>
      </c>
      <c r="N3024" s="33">
        <v>4</v>
      </c>
      <c r="O3024" s="49">
        <v>0.13</v>
      </c>
      <c r="P3024" s="56">
        <f t="shared" si="47"/>
        <v>104.52000000000001</v>
      </c>
      <c r="Q3024">
        <v>699.48</v>
      </c>
      <c r="R3024" s="58">
        <v>24</v>
      </c>
      <c r="S3024" s="31">
        <v>723.48</v>
      </c>
    </row>
    <row r="3025" spans="1:19" x14ac:dyDescent="0.35">
      <c r="A3025" s="52">
        <v>43507</v>
      </c>
      <c r="B3025" s="33" t="s">
        <v>6106</v>
      </c>
      <c r="C3025" t="s">
        <v>6107</v>
      </c>
      <c r="D3025" s="33" t="s">
        <v>25</v>
      </c>
      <c r="E3025" s="33" t="s">
        <v>73</v>
      </c>
      <c r="F3025" s="33" t="s">
        <v>28</v>
      </c>
      <c r="G3025" t="s">
        <v>7</v>
      </c>
      <c r="H3025" s="33" t="s">
        <v>31</v>
      </c>
      <c r="I3025" t="s">
        <v>45</v>
      </c>
      <c r="J3025" s="33" t="s">
        <v>38</v>
      </c>
      <c r="K3025" t="s">
        <v>39</v>
      </c>
      <c r="L3025" s="33" t="s">
        <v>45</v>
      </c>
      <c r="M3025">
        <v>11</v>
      </c>
      <c r="N3025" s="33">
        <v>40</v>
      </c>
      <c r="O3025" s="49">
        <v>0.18</v>
      </c>
      <c r="P3025" s="56">
        <f t="shared" si="47"/>
        <v>79.199999999999989</v>
      </c>
      <c r="Q3025">
        <v>360.80000000000007</v>
      </c>
      <c r="R3025" s="58">
        <v>48</v>
      </c>
      <c r="S3025" s="31">
        <v>408.80000000000007</v>
      </c>
    </row>
    <row r="3026" spans="1:19" x14ac:dyDescent="0.35">
      <c r="A3026" s="52">
        <v>43944</v>
      </c>
      <c r="B3026" s="33" t="s">
        <v>6108</v>
      </c>
      <c r="C3026" t="s">
        <v>6109</v>
      </c>
      <c r="D3026" s="33" t="s">
        <v>24</v>
      </c>
      <c r="E3026" s="33" t="s">
        <v>55</v>
      </c>
      <c r="F3026" s="33" t="s">
        <v>28</v>
      </c>
      <c r="G3026" t="s">
        <v>8</v>
      </c>
      <c r="H3026" s="33" t="s">
        <v>31</v>
      </c>
      <c r="I3026" t="s">
        <v>43</v>
      </c>
      <c r="J3026" s="33" t="s">
        <v>37</v>
      </c>
      <c r="K3026" t="s">
        <v>40</v>
      </c>
      <c r="L3026" s="33" t="s">
        <v>43</v>
      </c>
      <c r="M3026">
        <v>97</v>
      </c>
      <c r="N3026" s="33">
        <v>20</v>
      </c>
      <c r="O3026" s="49">
        <v>0.16</v>
      </c>
      <c r="P3026" s="56">
        <f t="shared" si="47"/>
        <v>310.40000000000003</v>
      </c>
      <c r="Q3026">
        <v>1629.6000000000001</v>
      </c>
      <c r="R3026" s="58">
        <v>20</v>
      </c>
      <c r="S3026" s="31">
        <v>1649.6000000000001</v>
      </c>
    </row>
    <row r="3027" spans="1:19" x14ac:dyDescent="0.35">
      <c r="A3027" s="52">
        <v>42768</v>
      </c>
      <c r="B3027" s="33" t="s">
        <v>6110</v>
      </c>
      <c r="C3027" t="s">
        <v>6111</v>
      </c>
      <c r="D3027" s="33" t="s">
        <v>25</v>
      </c>
      <c r="E3027" s="33" t="s">
        <v>58</v>
      </c>
      <c r="F3027" s="33" t="s">
        <v>28</v>
      </c>
      <c r="G3027" t="s">
        <v>12</v>
      </c>
      <c r="H3027" s="33" t="s">
        <v>31</v>
      </c>
      <c r="I3027" t="s">
        <v>46</v>
      </c>
      <c r="J3027" s="33" t="s">
        <v>35</v>
      </c>
      <c r="K3027" t="s">
        <v>39</v>
      </c>
      <c r="L3027" s="33" t="s">
        <v>44</v>
      </c>
      <c r="M3027">
        <v>917</v>
      </c>
      <c r="N3027" s="33">
        <v>10</v>
      </c>
      <c r="O3027" s="49">
        <v>0.08</v>
      </c>
      <c r="P3027" s="56">
        <f t="shared" si="47"/>
        <v>733.6</v>
      </c>
      <c r="Q3027">
        <v>8436.4000000000015</v>
      </c>
      <c r="R3027" s="58">
        <v>23</v>
      </c>
      <c r="S3027" s="31">
        <v>8459.4000000000015</v>
      </c>
    </row>
    <row r="3028" spans="1:19" x14ac:dyDescent="0.35">
      <c r="A3028" s="52">
        <v>44521</v>
      </c>
      <c r="B3028" s="33" t="s">
        <v>6112</v>
      </c>
      <c r="C3028" t="s">
        <v>6113</v>
      </c>
      <c r="D3028" s="33" t="s">
        <v>26</v>
      </c>
      <c r="E3028" s="33" t="s">
        <v>58</v>
      </c>
      <c r="F3028" s="33" t="s">
        <v>27</v>
      </c>
      <c r="G3028" t="s">
        <v>11</v>
      </c>
      <c r="H3028" s="33" t="s">
        <v>30</v>
      </c>
      <c r="I3028" t="s">
        <v>48</v>
      </c>
      <c r="J3028" s="33" t="s">
        <v>37</v>
      </c>
      <c r="K3028" t="s">
        <v>39</v>
      </c>
      <c r="L3028" s="33" t="s">
        <v>45</v>
      </c>
      <c r="M3028">
        <v>27</v>
      </c>
      <c r="N3028" s="33">
        <v>25</v>
      </c>
      <c r="O3028" s="49">
        <v>0.09</v>
      </c>
      <c r="P3028" s="56">
        <f t="shared" si="47"/>
        <v>60.75</v>
      </c>
      <c r="Q3028">
        <v>614.25</v>
      </c>
      <c r="R3028" s="58">
        <v>24</v>
      </c>
      <c r="S3028" s="31">
        <v>638.25</v>
      </c>
    </row>
    <row r="3029" spans="1:19" x14ac:dyDescent="0.35">
      <c r="A3029" s="52">
        <v>43289</v>
      </c>
      <c r="B3029" s="33" t="s">
        <v>6114</v>
      </c>
      <c r="C3029" t="s">
        <v>6115</v>
      </c>
      <c r="D3029" s="33" t="s">
        <v>24</v>
      </c>
      <c r="E3029" s="33" t="s">
        <v>73</v>
      </c>
      <c r="F3029" s="33" t="s">
        <v>27</v>
      </c>
      <c r="G3029" t="s">
        <v>8</v>
      </c>
      <c r="H3029" s="33" t="s">
        <v>30</v>
      </c>
      <c r="I3029" t="s">
        <v>43</v>
      </c>
      <c r="J3029" s="33" t="s">
        <v>38</v>
      </c>
      <c r="K3029" t="s">
        <v>40</v>
      </c>
      <c r="L3029" s="33" t="s">
        <v>44</v>
      </c>
      <c r="M3029">
        <v>13</v>
      </c>
      <c r="N3029" s="33">
        <v>32</v>
      </c>
      <c r="O3029" s="49">
        <v>0.08</v>
      </c>
      <c r="P3029" s="56">
        <f t="shared" si="47"/>
        <v>33.28</v>
      </c>
      <c r="Q3029">
        <v>382.72</v>
      </c>
      <c r="R3029" s="58">
        <v>42</v>
      </c>
      <c r="S3029" s="31">
        <v>424.72</v>
      </c>
    </row>
    <row r="3030" spans="1:19" x14ac:dyDescent="0.35">
      <c r="A3030" s="52">
        <v>44503</v>
      </c>
      <c r="B3030" s="33" t="s">
        <v>6116</v>
      </c>
      <c r="C3030" t="s">
        <v>6117</v>
      </c>
      <c r="D3030" s="33" t="s">
        <v>24</v>
      </c>
      <c r="E3030" s="33" t="s">
        <v>63</v>
      </c>
      <c r="F3030" s="33" t="s">
        <v>27</v>
      </c>
      <c r="G3030" t="s">
        <v>6</v>
      </c>
      <c r="H3030" s="33" t="s">
        <v>31</v>
      </c>
      <c r="I3030" t="s">
        <v>44</v>
      </c>
      <c r="J3030" s="33" t="s">
        <v>34</v>
      </c>
      <c r="K3030" t="s">
        <v>41</v>
      </c>
      <c r="L3030" s="33" t="s">
        <v>44</v>
      </c>
      <c r="M3030">
        <v>223</v>
      </c>
      <c r="N3030" s="33">
        <v>8</v>
      </c>
      <c r="O3030" s="49">
        <v>0.17</v>
      </c>
      <c r="P3030" s="56">
        <f t="shared" si="47"/>
        <v>303.28000000000003</v>
      </c>
      <c r="Q3030">
        <v>1480.72</v>
      </c>
      <c r="R3030" s="58">
        <v>35</v>
      </c>
      <c r="S3030" s="31">
        <v>1515.72</v>
      </c>
    </row>
    <row r="3031" spans="1:19" x14ac:dyDescent="0.35">
      <c r="A3031" s="52">
        <v>42875</v>
      </c>
      <c r="B3031" s="33" t="s">
        <v>6118</v>
      </c>
      <c r="C3031" t="s">
        <v>6119</v>
      </c>
      <c r="D3031" s="33" t="s">
        <v>24</v>
      </c>
      <c r="E3031" s="33" t="s">
        <v>115</v>
      </c>
      <c r="F3031" s="33" t="s">
        <v>29</v>
      </c>
      <c r="G3031" t="s">
        <v>8</v>
      </c>
      <c r="H3031" s="33" t="s">
        <v>30</v>
      </c>
      <c r="I3031" t="s">
        <v>46</v>
      </c>
      <c r="J3031" s="33" t="s">
        <v>37</v>
      </c>
      <c r="K3031" t="s">
        <v>39</v>
      </c>
      <c r="L3031" s="33" t="s">
        <v>46</v>
      </c>
      <c r="M3031">
        <v>31</v>
      </c>
      <c r="N3031" s="33">
        <v>20</v>
      </c>
      <c r="O3031" s="49">
        <v>0.18</v>
      </c>
      <c r="P3031" s="56">
        <f t="shared" si="47"/>
        <v>111.6</v>
      </c>
      <c r="Q3031">
        <v>508.40000000000009</v>
      </c>
      <c r="R3031" s="58">
        <v>22</v>
      </c>
      <c r="S3031" s="31">
        <v>530.40000000000009</v>
      </c>
    </row>
    <row r="3032" spans="1:19" x14ac:dyDescent="0.35">
      <c r="A3032" s="52">
        <v>42698</v>
      </c>
      <c r="B3032" s="33" t="s">
        <v>6120</v>
      </c>
      <c r="C3032" t="s">
        <v>6121</v>
      </c>
      <c r="D3032" s="33" t="s">
        <v>26</v>
      </c>
      <c r="E3032" s="33" t="s">
        <v>73</v>
      </c>
      <c r="F3032" s="33" t="s">
        <v>27</v>
      </c>
      <c r="G3032" t="s">
        <v>13</v>
      </c>
      <c r="H3032" s="33" t="s">
        <v>30</v>
      </c>
      <c r="I3032" t="s">
        <v>46</v>
      </c>
      <c r="J3032" s="33" t="s">
        <v>38</v>
      </c>
      <c r="K3032" t="s">
        <v>42</v>
      </c>
      <c r="L3032" s="33" t="s">
        <v>44</v>
      </c>
      <c r="M3032">
        <v>18</v>
      </c>
      <c r="N3032" s="33">
        <v>40</v>
      </c>
      <c r="O3032" s="49">
        <v>0.1</v>
      </c>
      <c r="P3032" s="56">
        <f t="shared" si="47"/>
        <v>72</v>
      </c>
      <c r="Q3032">
        <v>648</v>
      </c>
      <c r="R3032" s="58">
        <v>28</v>
      </c>
      <c r="S3032" s="31">
        <v>676</v>
      </c>
    </row>
    <row r="3033" spans="1:19" x14ac:dyDescent="0.35">
      <c r="A3033" s="52">
        <v>43118</v>
      </c>
      <c r="B3033" s="33" t="s">
        <v>6122</v>
      </c>
      <c r="C3033" t="s">
        <v>6123</v>
      </c>
      <c r="D3033" s="33" t="s">
        <v>26</v>
      </c>
      <c r="E3033" s="33" t="s">
        <v>52</v>
      </c>
      <c r="F3033" s="33" t="s">
        <v>28</v>
      </c>
      <c r="G3033" t="s">
        <v>11</v>
      </c>
      <c r="H3033" s="33" t="s">
        <v>30</v>
      </c>
      <c r="I3033" t="s">
        <v>45</v>
      </c>
      <c r="J3033" s="33" t="s">
        <v>35</v>
      </c>
      <c r="K3033" t="s">
        <v>39</v>
      </c>
      <c r="L3033" s="33" t="s">
        <v>46</v>
      </c>
      <c r="M3033">
        <v>1193</v>
      </c>
      <c r="N3033" s="33">
        <v>6</v>
      </c>
      <c r="O3033" s="49">
        <v>0.14000000000000001</v>
      </c>
      <c r="P3033" s="56">
        <f t="shared" si="47"/>
        <v>1002.1200000000001</v>
      </c>
      <c r="Q3033">
        <v>6155.88</v>
      </c>
      <c r="R3033" s="58">
        <v>44</v>
      </c>
      <c r="S3033" s="31">
        <v>6199.88</v>
      </c>
    </row>
    <row r="3034" spans="1:19" x14ac:dyDescent="0.35">
      <c r="A3034" s="52">
        <v>42891</v>
      </c>
      <c r="B3034" s="33" t="s">
        <v>6124</v>
      </c>
      <c r="C3034" t="s">
        <v>6125</v>
      </c>
      <c r="D3034" s="33" t="s">
        <v>26</v>
      </c>
      <c r="E3034" s="33" t="s">
        <v>52</v>
      </c>
      <c r="F3034" s="33" t="s">
        <v>27</v>
      </c>
      <c r="G3034" t="s">
        <v>11</v>
      </c>
      <c r="H3034" s="33" t="s">
        <v>30</v>
      </c>
      <c r="I3034" t="s">
        <v>48</v>
      </c>
      <c r="J3034" s="33" t="s">
        <v>36</v>
      </c>
      <c r="K3034" t="s">
        <v>42</v>
      </c>
      <c r="L3034" s="33" t="s">
        <v>46</v>
      </c>
      <c r="M3034">
        <v>499</v>
      </c>
      <c r="N3034" s="33">
        <v>12</v>
      </c>
      <c r="O3034" s="49">
        <v>0.2</v>
      </c>
      <c r="P3034" s="56">
        <f t="shared" si="47"/>
        <v>1197.6000000000001</v>
      </c>
      <c r="Q3034">
        <v>4790.4000000000005</v>
      </c>
      <c r="R3034" s="58">
        <v>38</v>
      </c>
      <c r="S3034" s="31">
        <v>4828.4000000000005</v>
      </c>
    </row>
    <row r="3035" spans="1:19" x14ac:dyDescent="0.35">
      <c r="A3035" s="52">
        <v>43774</v>
      </c>
      <c r="B3035" s="33" t="s">
        <v>6126</v>
      </c>
      <c r="C3035" t="s">
        <v>6127</v>
      </c>
      <c r="D3035" s="33" t="s">
        <v>24</v>
      </c>
      <c r="E3035" s="33" t="s">
        <v>52</v>
      </c>
      <c r="F3035" s="33" t="s">
        <v>28</v>
      </c>
      <c r="G3035" t="s">
        <v>6</v>
      </c>
      <c r="H3035" s="33" t="s">
        <v>31</v>
      </c>
      <c r="I3035" t="s">
        <v>48</v>
      </c>
      <c r="J3035" s="33" t="s">
        <v>35</v>
      </c>
      <c r="K3035" t="s">
        <v>39</v>
      </c>
      <c r="L3035" s="33" t="s">
        <v>45</v>
      </c>
      <c r="M3035">
        <v>716</v>
      </c>
      <c r="N3035" s="33">
        <v>6</v>
      </c>
      <c r="O3035" s="49">
        <v>0.08</v>
      </c>
      <c r="P3035" s="56">
        <f t="shared" si="47"/>
        <v>343.68</v>
      </c>
      <c r="Q3035">
        <v>3952.32</v>
      </c>
      <c r="R3035" s="58">
        <v>36</v>
      </c>
      <c r="S3035" s="31">
        <v>3988.32</v>
      </c>
    </row>
    <row r="3036" spans="1:19" x14ac:dyDescent="0.35">
      <c r="A3036" s="52">
        <v>42359</v>
      </c>
      <c r="B3036" s="33" t="s">
        <v>6128</v>
      </c>
      <c r="C3036" t="s">
        <v>6129</v>
      </c>
      <c r="D3036" s="33" t="s">
        <v>26</v>
      </c>
      <c r="E3036" s="33" t="s">
        <v>78</v>
      </c>
      <c r="F3036" s="33" t="s">
        <v>28</v>
      </c>
      <c r="G3036" t="s">
        <v>8</v>
      </c>
      <c r="H3036" s="33" t="s">
        <v>31</v>
      </c>
      <c r="I3036" t="s">
        <v>46</v>
      </c>
      <c r="J3036" s="33" t="s">
        <v>38</v>
      </c>
      <c r="K3036" t="s">
        <v>42</v>
      </c>
      <c r="L3036" s="33" t="s">
        <v>44</v>
      </c>
      <c r="M3036">
        <v>11</v>
      </c>
      <c r="N3036" s="33">
        <v>32</v>
      </c>
      <c r="O3036" s="49">
        <v>0.11</v>
      </c>
      <c r="P3036" s="56">
        <f t="shared" si="47"/>
        <v>38.72</v>
      </c>
      <c r="Q3036">
        <v>313.28000000000003</v>
      </c>
      <c r="R3036" s="58">
        <v>38</v>
      </c>
      <c r="S3036" s="31">
        <v>351.28000000000003</v>
      </c>
    </row>
    <row r="3037" spans="1:19" x14ac:dyDescent="0.35">
      <c r="A3037" s="52">
        <v>42160</v>
      </c>
      <c r="B3037" s="33" t="s">
        <v>6130</v>
      </c>
      <c r="C3037" t="s">
        <v>6131</v>
      </c>
      <c r="D3037" s="33" t="s">
        <v>24</v>
      </c>
      <c r="E3037" s="33" t="s">
        <v>106</v>
      </c>
      <c r="F3037" s="33" t="s">
        <v>28</v>
      </c>
      <c r="G3037" t="s">
        <v>7</v>
      </c>
      <c r="H3037" s="33" t="s">
        <v>32</v>
      </c>
      <c r="I3037" t="s">
        <v>48</v>
      </c>
      <c r="J3037" s="33" t="s">
        <v>36</v>
      </c>
      <c r="K3037" t="s">
        <v>39</v>
      </c>
      <c r="L3037" s="33" t="s">
        <v>43</v>
      </c>
      <c r="M3037">
        <v>303</v>
      </c>
      <c r="N3037" s="33">
        <v>15</v>
      </c>
      <c r="O3037" s="49">
        <v>0.12</v>
      </c>
      <c r="P3037" s="56">
        <f t="shared" si="47"/>
        <v>545.4</v>
      </c>
      <c r="Q3037">
        <v>3999.6</v>
      </c>
      <c r="R3037" s="58">
        <v>35</v>
      </c>
      <c r="S3037" s="31">
        <v>4034.6</v>
      </c>
    </row>
    <row r="3038" spans="1:19" x14ac:dyDescent="0.35">
      <c r="A3038" s="52">
        <v>42670</v>
      </c>
      <c r="B3038" s="33" t="s">
        <v>6132</v>
      </c>
      <c r="C3038" t="s">
        <v>6133</v>
      </c>
      <c r="D3038" s="33" t="s">
        <v>26</v>
      </c>
      <c r="E3038" s="33" t="s">
        <v>68</v>
      </c>
      <c r="F3038" s="33" t="s">
        <v>27</v>
      </c>
      <c r="G3038" t="s">
        <v>7</v>
      </c>
      <c r="H3038" s="33" t="s">
        <v>32</v>
      </c>
      <c r="I3038" t="s">
        <v>48</v>
      </c>
      <c r="J3038" s="33" t="s">
        <v>36</v>
      </c>
      <c r="K3038" t="s">
        <v>40</v>
      </c>
      <c r="L3038" s="33" t="s">
        <v>45</v>
      </c>
      <c r="M3038">
        <v>352</v>
      </c>
      <c r="N3038" s="33">
        <v>9</v>
      </c>
      <c r="O3038" s="49">
        <v>0.16</v>
      </c>
      <c r="P3038" s="56">
        <f t="shared" si="47"/>
        <v>506.88</v>
      </c>
      <c r="Q3038">
        <v>2661.12</v>
      </c>
      <c r="R3038" s="58">
        <v>20</v>
      </c>
      <c r="S3038" s="31">
        <v>2681.12</v>
      </c>
    </row>
    <row r="3039" spans="1:19" x14ac:dyDescent="0.35">
      <c r="A3039" s="52">
        <v>43858</v>
      </c>
      <c r="B3039" s="33" t="s">
        <v>6134</v>
      </c>
      <c r="C3039" t="s">
        <v>6135</v>
      </c>
      <c r="D3039" s="33" t="s">
        <v>26</v>
      </c>
      <c r="E3039" s="33" t="s">
        <v>106</v>
      </c>
      <c r="F3039" s="33" t="s">
        <v>29</v>
      </c>
      <c r="G3039" t="s">
        <v>10</v>
      </c>
      <c r="H3039" s="33" t="s">
        <v>32</v>
      </c>
      <c r="I3039" t="s">
        <v>48</v>
      </c>
      <c r="J3039" s="33" t="s">
        <v>34</v>
      </c>
      <c r="K3039" t="s">
        <v>39</v>
      </c>
      <c r="L3039" s="33" t="s">
        <v>46</v>
      </c>
      <c r="M3039">
        <v>229</v>
      </c>
      <c r="N3039" s="33">
        <v>4</v>
      </c>
      <c r="O3039" s="49">
        <v>0.14000000000000001</v>
      </c>
      <c r="P3039" s="56">
        <f t="shared" si="47"/>
        <v>128.24</v>
      </c>
      <c r="Q3039">
        <v>787.76</v>
      </c>
      <c r="R3039" s="58">
        <v>22</v>
      </c>
      <c r="S3039" s="31">
        <v>809.76</v>
      </c>
    </row>
    <row r="3040" spans="1:19" x14ac:dyDescent="0.35">
      <c r="A3040" s="52">
        <v>43480</v>
      </c>
      <c r="B3040" s="33" t="s">
        <v>6136</v>
      </c>
      <c r="C3040" t="s">
        <v>6137</v>
      </c>
      <c r="D3040" s="33" t="s">
        <v>26</v>
      </c>
      <c r="E3040" s="33" t="s">
        <v>85</v>
      </c>
      <c r="F3040" s="33" t="s">
        <v>29</v>
      </c>
      <c r="G3040" t="s">
        <v>11</v>
      </c>
      <c r="H3040" s="33" t="s">
        <v>30</v>
      </c>
      <c r="I3040" t="s">
        <v>43</v>
      </c>
      <c r="J3040" s="33" t="s">
        <v>36</v>
      </c>
      <c r="K3040" t="s">
        <v>39</v>
      </c>
      <c r="L3040" s="33" t="s">
        <v>44</v>
      </c>
      <c r="M3040">
        <v>400</v>
      </c>
      <c r="N3040" s="33">
        <v>15</v>
      </c>
      <c r="O3040" s="49">
        <v>0.2</v>
      </c>
      <c r="P3040" s="56">
        <f t="shared" si="47"/>
        <v>1200</v>
      </c>
      <c r="Q3040">
        <v>4800</v>
      </c>
      <c r="R3040" s="58">
        <v>27</v>
      </c>
      <c r="S3040" s="31">
        <v>4827</v>
      </c>
    </row>
    <row r="3041" spans="1:19" x14ac:dyDescent="0.35">
      <c r="A3041" s="52">
        <v>43172</v>
      </c>
      <c r="B3041" s="33" t="s">
        <v>6138</v>
      </c>
      <c r="C3041" t="s">
        <v>6139</v>
      </c>
      <c r="D3041" s="33" t="s">
        <v>26</v>
      </c>
      <c r="E3041" s="33" t="s">
        <v>73</v>
      </c>
      <c r="F3041" s="33" t="s">
        <v>29</v>
      </c>
      <c r="G3041" t="s">
        <v>8</v>
      </c>
      <c r="H3041" s="33" t="s">
        <v>30</v>
      </c>
      <c r="I3041" t="s">
        <v>43</v>
      </c>
      <c r="J3041" s="33" t="s">
        <v>36</v>
      </c>
      <c r="K3041" t="s">
        <v>42</v>
      </c>
      <c r="L3041" s="33" t="s">
        <v>43</v>
      </c>
      <c r="M3041">
        <v>356</v>
      </c>
      <c r="N3041" s="33">
        <v>12</v>
      </c>
      <c r="O3041" s="49">
        <v>0.13</v>
      </c>
      <c r="P3041" s="56">
        <f t="shared" si="47"/>
        <v>555.36</v>
      </c>
      <c r="Q3041">
        <v>3716.64</v>
      </c>
      <c r="R3041" s="58">
        <v>24</v>
      </c>
      <c r="S3041" s="31">
        <v>3740.64</v>
      </c>
    </row>
    <row r="3042" spans="1:19" x14ac:dyDescent="0.35">
      <c r="A3042" s="52">
        <v>43013</v>
      </c>
      <c r="B3042" s="33" t="s">
        <v>6140</v>
      </c>
      <c r="C3042" t="s">
        <v>6141</v>
      </c>
      <c r="D3042" s="33" t="s">
        <v>24</v>
      </c>
      <c r="E3042" s="33" t="s">
        <v>78</v>
      </c>
      <c r="F3042" s="33" t="s">
        <v>27</v>
      </c>
      <c r="G3042" t="s">
        <v>9</v>
      </c>
      <c r="H3042" s="33" t="s">
        <v>30</v>
      </c>
      <c r="I3042" t="s">
        <v>46</v>
      </c>
      <c r="J3042" s="33" t="s">
        <v>38</v>
      </c>
      <c r="K3042" t="s">
        <v>40</v>
      </c>
      <c r="L3042" s="33" t="s">
        <v>46</v>
      </c>
      <c r="M3042">
        <v>13</v>
      </c>
      <c r="N3042" s="33">
        <v>24</v>
      </c>
      <c r="O3042" s="49">
        <v>0.16</v>
      </c>
      <c r="P3042" s="56">
        <f t="shared" si="47"/>
        <v>49.92</v>
      </c>
      <c r="Q3042">
        <v>262.08</v>
      </c>
      <c r="R3042" s="58">
        <v>34</v>
      </c>
      <c r="S3042" s="31">
        <v>296.08</v>
      </c>
    </row>
    <row r="3043" spans="1:19" x14ac:dyDescent="0.35">
      <c r="A3043" s="52">
        <v>42684</v>
      </c>
      <c r="B3043" s="33" t="s">
        <v>6142</v>
      </c>
      <c r="C3043" t="s">
        <v>6143</v>
      </c>
      <c r="D3043" s="33" t="s">
        <v>24</v>
      </c>
      <c r="E3043" s="33" t="s">
        <v>52</v>
      </c>
      <c r="F3043" s="33" t="s">
        <v>28</v>
      </c>
      <c r="G3043" t="s">
        <v>8</v>
      </c>
      <c r="H3043" s="33" t="s">
        <v>30</v>
      </c>
      <c r="I3043" t="s">
        <v>48</v>
      </c>
      <c r="J3043" s="33" t="s">
        <v>37</v>
      </c>
      <c r="K3043" t="s">
        <v>41</v>
      </c>
      <c r="L3043" s="33" t="s">
        <v>45</v>
      </c>
      <c r="M3043">
        <v>62</v>
      </c>
      <c r="N3043" s="33">
        <v>25</v>
      </c>
      <c r="O3043" s="49">
        <v>0.16</v>
      </c>
      <c r="P3043" s="56">
        <f t="shared" si="47"/>
        <v>248</v>
      </c>
      <c r="Q3043">
        <v>1302</v>
      </c>
      <c r="R3043" s="58">
        <v>29</v>
      </c>
      <c r="S3043" s="31">
        <v>1331</v>
      </c>
    </row>
    <row r="3044" spans="1:19" x14ac:dyDescent="0.35">
      <c r="A3044" s="52">
        <v>43947</v>
      </c>
      <c r="B3044" s="33" t="s">
        <v>6144</v>
      </c>
      <c r="C3044" t="s">
        <v>6145</v>
      </c>
      <c r="D3044" s="33" t="s">
        <v>26</v>
      </c>
      <c r="E3044" s="33" t="s">
        <v>73</v>
      </c>
      <c r="F3044" s="33" t="s">
        <v>27</v>
      </c>
      <c r="G3044" t="s">
        <v>13</v>
      </c>
      <c r="H3044" s="33" t="s">
        <v>30</v>
      </c>
      <c r="I3044" t="s">
        <v>46</v>
      </c>
      <c r="J3044" s="33" t="s">
        <v>38</v>
      </c>
      <c r="K3044" t="s">
        <v>39</v>
      </c>
      <c r="L3044" s="33" t="s">
        <v>45</v>
      </c>
      <c r="M3044">
        <v>19</v>
      </c>
      <c r="N3044" s="33">
        <v>32</v>
      </c>
      <c r="O3044" s="49">
        <v>0.12</v>
      </c>
      <c r="P3044" s="56">
        <f t="shared" si="47"/>
        <v>72.959999999999994</v>
      </c>
      <c r="Q3044">
        <v>535.04</v>
      </c>
      <c r="R3044" s="58">
        <v>39</v>
      </c>
      <c r="S3044" s="31">
        <v>574.04</v>
      </c>
    </row>
    <row r="3045" spans="1:19" x14ac:dyDescent="0.35">
      <c r="A3045" s="52">
        <v>42486</v>
      </c>
      <c r="B3045" s="33" t="s">
        <v>6146</v>
      </c>
      <c r="C3045" t="s">
        <v>6147</v>
      </c>
      <c r="D3045" s="33" t="s">
        <v>24</v>
      </c>
      <c r="E3045" s="33" t="s">
        <v>106</v>
      </c>
      <c r="F3045" s="33" t="s">
        <v>29</v>
      </c>
      <c r="G3045" t="s">
        <v>8</v>
      </c>
      <c r="H3045" s="33" t="s">
        <v>32</v>
      </c>
      <c r="I3045" t="s">
        <v>47</v>
      </c>
      <c r="J3045" s="33" t="s">
        <v>35</v>
      </c>
      <c r="K3045" t="s">
        <v>42</v>
      </c>
      <c r="L3045" s="33" t="s">
        <v>44</v>
      </c>
      <c r="M3045">
        <v>736</v>
      </c>
      <c r="N3045" s="33">
        <v>6</v>
      </c>
      <c r="O3045" s="49">
        <v>0.13</v>
      </c>
      <c r="P3045" s="56">
        <f t="shared" si="47"/>
        <v>574.08000000000004</v>
      </c>
      <c r="Q3045">
        <v>3841.9199999999996</v>
      </c>
      <c r="R3045" s="58">
        <v>39</v>
      </c>
      <c r="S3045" s="31">
        <v>3880.9199999999996</v>
      </c>
    </row>
    <row r="3046" spans="1:19" x14ac:dyDescent="0.35">
      <c r="A3046" s="52">
        <v>42833</v>
      </c>
      <c r="B3046" s="33" t="s">
        <v>6148</v>
      </c>
      <c r="C3046" t="s">
        <v>6149</v>
      </c>
      <c r="D3046" s="33" t="s">
        <v>24</v>
      </c>
      <c r="E3046" s="33" t="s">
        <v>52</v>
      </c>
      <c r="F3046" s="33" t="s">
        <v>28</v>
      </c>
      <c r="G3046" t="s">
        <v>7</v>
      </c>
      <c r="H3046" s="33" t="s">
        <v>31</v>
      </c>
      <c r="I3046" t="s">
        <v>43</v>
      </c>
      <c r="J3046" s="33" t="s">
        <v>35</v>
      </c>
      <c r="K3046" t="s">
        <v>42</v>
      </c>
      <c r="L3046" s="33" t="s">
        <v>46</v>
      </c>
      <c r="M3046">
        <v>1097</v>
      </c>
      <c r="N3046" s="33">
        <v>10</v>
      </c>
      <c r="O3046" s="49">
        <v>0.18</v>
      </c>
      <c r="P3046" s="56">
        <f t="shared" si="47"/>
        <v>1974.6</v>
      </c>
      <c r="Q3046">
        <v>8995.4000000000015</v>
      </c>
      <c r="R3046" s="58">
        <v>38</v>
      </c>
      <c r="S3046" s="31">
        <v>9033.4000000000015</v>
      </c>
    </row>
    <row r="3047" spans="1:19" x14ac:dyDescent="0.35">
      <c r="A3047" s="52">
        <v>44267</v>
      </c>
      <c r="B3047" s="33" t="s">
        <v>6150</v>
      </c>
      <c r="C3047" t="s">
        <v>6151</v>
      </c>
      <c r="D3047" s="33" t="s">
        <v>26</v>
      </c>
      <c r="E3047" s="33" t="s">
        <v>52</v>
      </c>
      <c r="F3047" s="33" t="s">
        <v>29</v>
      </c>
      <c r="G3047" t="s">
        <v>6</v>
      </c>
      <c r="H3047" s="33" t="s">
        <v>31</v>
      </c>
      <c r="I3047" t="s">
        <v>45</v>
      </c>
      <c r="J3047" s="33" t="s">
        <v>37</v>
      </c>
      <c r="K3047" t="s">
        <v>42</v>
      </c>
      <c r="L3047" s="33" t="s">
        <v>43</v>
      </c>
      <c r="M3047">
        <v>58</v>
      </c>
      <c r="N3047" s="33">
        <v>15</v>
      </c>
      <c r="O3047" s="49">
        <v>0.09</v>
      </c>
      <c r="P3047" s="56">
        <f t="shared" si="47"/>
        <v>78.3</v>
      </c>
      <c r="Q3047">
        <v>791.7</v>
      </c>
      <c r="R3047" s="58">
        <v>36</v>
      </c>
      <c r="S3047" s="31">
        <v>827.7</v>
      </c>
    </row>
    <row r="3048" spans="1:19" x14ac:dyDescent="0.35">
      <c r="A3048" s="52">
        <v>42264</v>
      </c>
      <c r="B3048" s="33" t="s">
        <v>6152</v>
      </c>
      <c r="C3048" t="s">
        <v>6153</v>
      </c>
      <c r="D3048" s="33" t="s">
        <v>26</v>
      </c>
      <c r="E3048" s="33" t="s">
        <v>52</v>
      </c>
      <c r="F3048" s="33" t="s">
        <v>27</v>
      </c>
      <c r="G3048" t="s">
        <v>8</v>
      </c>
      <c r="H3048" s="33" t="s">
        <v>32</v>
      </c>
      <c r="I3048" t="s">
        <v>48</v>
      </c>
      <c r="J3048" s="33" t="s">
        <v>37</v>
      </c>
      <c r="K3048" t="s">
        <v>39</v>
      </c>
      <c r="L3048" s="33" t="s">
        <v>43</v>
      </c>
      <c r="M3048">
        <v>64</v>
      </c>
      <c r="N3048" s="33">
        <v>10</v>
      </c>
      <c r="O3048" s="49">
        <v>0.13</v>
      </c>
      <c r="P3048" s="56">
        <f t="shared" si="47"/>
        <v>83.2</v>
      </c>
      <c r="Q3048">
        <v>556.79999999999995</v>
      </c>
      <c r="R3048" s="58">
        <v>32</v>
      </c>
      <c r="S3048" s="31">
        <v>588.79999999999995</v>
      </c>
    </row>
    <row r="3049" spans="1:19" x14ac:dyDescent="0.35">
      <c r="A3049" s="52">
        <v>43553</v>
      </c>
      <c r="B3049" s="33" t="s">
        <v>6154</v>
      </c>
      <c r="C3049" t="s">
        <v>6155</v>
      </c>
      <c r="D3049" s="33" t="s">
        <v>24</v>
      </c>
      <c r="E3049" s="33" t="s">
        <v>106</v>
      </c>
      <c r="F3049" s="33" t="s">
        <v>29</v>
      </c>
      <c r="G3049" t="s">
        <v>12</v>
      </c>
      <c r="H3049" s="33" t="s">
        <v>33</v>
      </c>
      <c r="I3049" t="s">
        <v>45</v>
      </c>
      <c r="J3049" s="33" t="s">
        <v>36</v>
      </c>
      <c r="K3049" t="s">
        <v>39</v>
      </c>
      <c r="L3049" s="33" t="s">
        <v>43</v>
      </c>
      <c r="M3049">
        <v>272</v>
      </c>
      <c r="N3049" s="33">
        <v>12</v>
      </c>
      <c r="O3049" s="49">
        <v>0.09</v>
      </c>
      <c r="P3049" s="56">
        <f t="shared" si="47"/>
        <v>293.76</v>
      </c>
      <c r="Q3049">
        <v>2970.24</v>
      </c>
      <c r="R3049" s="58">
        <v>46</v>
      </c>
      <c r="S3049" s="31">
        <v>3016.24</v>
      </c>
    </row>
    <row r="3050" spans="1:19" x14ac:dyDescent="0.35">
      <c r="A3050" s="52">
        <v>43747</v>
      </c>
      <c r="B3050" s="33" t="s">
        <v>6156</v>
      </c>
      <c r="C3050" t="s">
        <v>6157</v>
      </c>
      <c r="D3050" s="33" t="s">
        <v>26</v>
      </c>
      <c r="E3050" s="33" t="s">
        <v>73</v>
      </c>
      <c r="F3050" s="33" t="s">
        <v>29</v>
      </c>
      <c r="G3050" t="s">
        <v>7</v>
      </c>
      <c r="H3050" s="33" t="s">
        <v>33</v>
      </c>
      <c r="I3050" t="s">
        <v>46</v>
      </c>
      <c r="J3050" s="33" t="s">
        <v>35</v>
      </c>
      <c r="K3050" t="s">
        <v>39</v>
      </c>
      <c r="L3050" s="33" t="s">
        <v>44</v>
      </c>
      <c r="M3050">
        <v>1012</v>
      </c>
      <c r="N3050" s="33">
        <v>8</v>
      </c>
      <c r="O3050" s="49">
        <v>0.19</v>
      </c>
      <c r="P3050" s="56">
        <f t="shared" si="47"/>
        <v>1538.24</v>
      </c>
      <c r="Q3050">
        <v>6557.76</v>
      </c>
      <c r="R3050" s="58">
        <v>20</v>
      </c>
      <c r="S3050" s="31">
        <v>6577.76</v>
      </c>
    </row>
    <row r="3051" spans="1:19" x14ac:dyDescent="0.35">
      <c r="A3051" s="52">
        <v>43427</v>
      </c>
      <c r="B3051" s="33" t="s">
        <v>6158</v>
      </c>
      <c r="C3051" t="s">
        <v>6159</v>
      </c>
      <c r="D3051" s="33" t="s">
        <v>24</v>
      </c>
      <c r="E3051" s="33" t="s">
        <v>115</v>
      </c>
      <c r="F3051" s="33" t="s">
        <v>27</v>
      </c>
      <c r="G3051" t="s">
        <v>9</v>
      </c>
      <c r="H3051" s="33" t="s">
        <v>30</v>
      </c>
      <c r="I3051" t="s">
        <v>46</v>
      </c>
      <c r="J3051" s="33" t="s">
        <v>38</v>
      </c>
      <c r="K3051" t="s">
        <v>40</v>
      </c>
      <c r="L3051" s="33" t="s">
        <v>45</v>
      </c>
      <c r="M3051">
        <v>13</v>
      </c>
      <c r="N3051" s="33">
        <v>40</v>
      </c>
      <c r="O3051" s="49">
        <v>0.17</v>
      </c>
      <c r="P3051" s="56">
        <f t="shared" si="47"/>
        <v>88.4</v>
      </c>
      <c r="Q3051">
        <v>431.59999999999997</v>
      </c>
      <c r="R3051" s="58">
        <v>34</v>
      </c>
      <c r="S3051" s="31">
        <v>465.59999999999997</v>
      </c>
    </row>
    <row r="3052" spans="1:19" x14ac:dyDescent="0.35">
      <c r="A3052" s="52">
        <v>43204</v>
      </c>
      <c r="B3052" s="33" t="s">
        <v>6160</v>
      </c>
      <c r="C3052" t="s">
        <v>6161</v>
      </c>
      <c r="D3052" s="33" t="s">
        <v>24</v>
      </c>
      <c r="E3052" s="33" t="s">
        <v>52</v>
      </c>
      <c r="F3052" s="33" t="s">
        <v>28</v>
      </c>
      <c r="G3052" t="s">
        <v>11</v>
      </c>
      <c r="H3052" s="33" t="s">
        <v>31</v>
      </c>
      <c r="I3052" t="s">
        <v>47</v>
      </c>
      <c r="J3052" s="33" t="s">
        <v>35</v>
      </c>
      <c r="K3052" t="s">
        <v>41</v>
      </c>
      <c r="L3052" s="33" t="s">
        <v>45</v>
      </c>
      <c r="M3052">
        <v>964</v>
      </c>
      <c r="N3052" s="33">
        <v>8</v>
      </c>
      <c r="O3052" s="49">
        <v>0.12</v>
      </c>
      <c r="P3052" s="56">
        <f t="shared" si="47"/>
        <v>925.43999999999994</v>
      </c>
      <c r="Q3052">
        <v>6786.56</v>
      </c>
      <c r="R3052" s="58">
        <v>31</v>
      </c>
      <c r="S3052" s="31">
        <v>6817.56</v>
      </c>
    </row>
    <row r="3053" spans="1:19" x14ac:dyDescent="0.35">
      <c r="A3053" s="52">
        <v>43401</v>
      </c>
      <c r="B3053" s="33" t="s">
        <v>6162</v>
      </c>
      <c r="C3053" t="s">
        <v>6163</v>
      </c>
      <c r="D3053" s="33" t="s">
        <v>26</v>
      </c>
      <c r="E3053" s="33" t="s">
        <v>78</v>
      </c>
      <c r="F3053" s="33" t="s">
        <v>29</v>
      </c>
      <c r="G3053" t="s">
        <v>9</v>
      </c>
      <c r="H3053" s="33" t="s">
        <v>31</v>
      </c>
      <c r="I3053" t="s">
        <v>46</v>
      </c>
      <c r="J3053" s="33" t="s">
        <v>35</v>
      </c>
      <c r="K3053" t="s">
        <v>40</v>
      </c>
      <c r="L3053" s="33" t="s">
        <v>44</v>
      </c>
      <c r="M3053">
        <v>725</v>
      </c>
      <c r="N3053" s="33">
        <v>10</v>
      </c>
      <c r="O3053" s="49">
        <v>0.19</v>
      </c>
      <c r="P3053" s="56">
        <f t="shared" si="47"/>
        <v>1377.5</v>
      </c>
      <c r="Q3053">
        <v>5872.5000000000009</v>
      </c>
      <c r="R3053" s="58">
        <v>31</v>
      </c>
      <c r="S3053" s="31">
        <v>5903.5000000000009</v>
      </c>
    </row>
    <row r="3054" spans="1:19" x14ac:dyDescent="0.35">
      <c r="A3054" s="52">
        <v>43698</v>
      </c>
      <c r="B3054" s="33" t="s">
        <v>6164</v>
      </c>
      <c r="C3054" t="s">
        <v>6165</v>
      </c>
      <c r="D3054" s="33" t="s">
        <v>24</v>
      </c>
      <c r="E3054" s="33" t="s">
        <v>68</v>
      </c>
      <c r="F3054" s="33" t="s">
        <v>29</v>
      </c>
      <c r="G3054" t="s">
        <v>13</v>
      </c>
      <c r="H3054" s="33" t="s">
        <v>31</v>
      </c>
      <c r="I3054" t="s">
        <v>46</v>
      </c>
      <c r="J3054" s="33" t="s">
        <v>35</v>
      </c>
      <c r="K3054" t="s">
        <v>41</v>
      </c>
      <c r="L3054" s="33" t="s">
        <v>45</v>
      </c>
      <c r="M3054">
        <v>827</v>
      </c>
      <c r="N3054" s="33">
        <v>10</v>
      </c>
      <c r="O3054" s="49">
        <v>0.08</v>
      </c>
      <c r="P3054" s="56">
        <f t="shared" si="47"/>
        <v>661.6</v>
      </c>
      <c r="Q3054">
        <v>7608.4000000000005</v>
      </c>
      <c r="R3054" s="58">
        <v>40</v>
      </c>
      <c r="S3054" s="31">
        <v>7648.4000000000005</v>
      </c>
    </row>
    <row r="3055" spans="1:19" x14ac:dyDescent="0.35">
      <c r="A3055" s="52">
        <v>42990</v>
      </c>
      <c r="B3055" s="33" t="s">
        <v>6166</v>
      </c>
      <c r="C3055" t="s">
        <v>6167</v>
      </c>
      <c r="D3055" s="33" t="s">
        <v>24</v>
      </c>
      <c r="E3055" s="33" t="s">
        <v>85</v>
      </c>
      <c r="F3055" s="33" t="s">
        <v>27</v>
      </c>
      <c r="G3055" t="s">
        <v>10</v>
      </c>
      <c r="H3055" s="33" t="s">
        <v>33</v>
      </c>
      <c r="I3055" t="s">
        <v>46</v>
      </c>
      <c r="J3055" s="33" t="s">
        <v>35</v>
      </c>
      <c r="K3055" t="s">
        <v>41</v>
      </c>
      <c r="L3055" s="33" t="s">
        <v>44</v>
      </c>
      <c r="M3055">
        <v>1091</v>
      </c>
      <c r="N3055" s="33">
        <v>10</v>
      </c>
      <c r="O3055" s="49">
        <v>0.19</v>
      </c>
      <c r="P3055" s="56">
        <f t="shared" si="47"/>
        <v>2072.9</v>
      </c>
      <c r="Q3055">
        <v>8837.1000000000022</v>
      </c>
      <c r="R3055" s="58">
        <v>49</v>
      </c>
      <c r="S3055" s="31">
        <v>8886.1000000000022</v>
      </c>
    </row>
    <row r="3056" spans="1:19" x14ac:dyDescent="0.35">
      <c r="A3056" s="52">
        <v>43402</v>
      </c>
      <c r="B3056" s="33" t="s">
        <v>6168</v>
      </c>
      <c r="C3056" t="s">
        <v>6169</v>
      </c>
      <c r="D3056" s="33" t="s">
        <v>24</v>
      </c>
      <c r="E3056" s="33" t="s">
        <v>73</v>
      </c>
      <c r="F3056" s="33" t="s">
        <v>27</v>
      </c>
      <c r="G3056" t="s">
        <v>7</v>
      </c>
      <c r="H3056" s="33" t="s">
        <v>31</v>
      </c>
      <c r="I3056" t="s">
        <v>43</v>
      </c>
      <c r="J3056" s="33" t="s">
        <v>37</v>
      </c>
      <c r="K3056" t="s">
        <v>39</v>
      </c>
      <c r="L3056" s="33" t="s">
        <v>43</v>
      </c>
      <c r="M3056">
        <v>92</v>
      </c>
      <c r="N3056" s="33">
        <v>25</v>
      </c>
      <c r="O3056" s="49">
        <v>0.16</v>
      </c>
      <c r="P3056" s="56">
        <f t="shared" si="47"/>
        <v>368</v>
      </c>
      <c r="Q3056">
        <v>1932</v>
      </c>
      <c r="R3056" s="58">
        <v>42</v>
      </c>
      <c r="S3056" s="31">
        <v>1974</v>
      </c>
    </row>
    <row r="3057" spans="1:19" x14ac:dyDescent="0.35">
      <c r="A3057" s="52">
        <v>43885</v>
      </c>
      <c r="B3057" s="33" t="s">
        <v>6170</v>
      </c>
      <c r="C3057" t="s">
        <v>6171</v>
      </c>
      <c r="D3057" s="33" t="s">
        <v>24</v>
      </c>
      <c r="E3057" s="33" t="s">
        <v>68</v>
      </c>
      <c r="F3057" s="33" t="s">
        <v>29</v>
      </c>
      <c r="G3057" t="s">
        <v>10</v>
      </c>
      <c r="H3057" s="33" t="s">
        <v>30</v>
      </c>
      <c r="I3057" t="s">
        <v>48</v>
      </c>
      <c r="J3057" s="33" t="s">
        <v>34</v>
      </c>
      <c r="K3057" t="s">
        <v>40</v>
      </c>
      <c r="L3057" s="33" t="s">
        <v>44</v>
      </c>
      <c r="M3057">
        <v>263</v>
      </c>
      <c r="N3057" s="33">
        <v>6</v>
      </c>
      <c r="O3057" s="49">
        <v>0.09</v>
      </c>
      <c r="P3057" s="56">
        <f t="shared" si="47"/>
        <v>142.02000000000001</v>
      </c>
      <c r="Q3057">
        <v>1435.98</v>
      </c>
      <c r="R3057" s="58">
        <v>39</v>
      </c>
      <c r="S3057" s="31">
        <v>1474.98</v>
      </c>
    </row>
    <row r="3058" spans="1:19" x14ac:dyDescent="0.35">
      <c r="A3058" s="52">
        <v>42244</v>
      </c>
      <c r="B3058" s="33" t="s">
        <v>6172</v>
      </c>
      <c r="C3058" t="s">
        <v>6173</v>
      </c>
      <c r="D3058" s="33" t="s">
        <v>24</v>
      </c>
      <c r="E3058" s="33" t="s">
        <v>63</v>
      </c>
      <c r="F3058" s="33" t="s">
        <v>27</v>
      </c>
      <c r="G3058" t="s">
        <v>7</v>
      </c>
      <c r="H3058" s="33" t="s">
        <v>31</v>
      </c>
      <c r="I3058" t="s">
        <v>43</v>
      </c>
      <c r="J3058" s="33" t="s">
        <v>36</v>
      </c>
      <c r="K3058" t="s">
        <v>41</v>
      </c>
      <c r="L3058" s="33" t="s">
        <v>44</v>
      </c>
      <c r="M3058">
        <v>307</v>
      </c>
      <c r="N3058" s="33">
        <v>6</v>
      </c>
      <c r="O3058" s="49">
        <v>0.2</v>
      </c>
      <c r="P3058" s="56">
        <f t="shared" si="47"/>
        <v>368.40000000000003</v>
      </c>
      <c r="Q3058">
        <v>1473.6000000000001</v>
      </c>
      <c r="R3058" s="58">
        <v>44</v>
      </c>
      <c r="S3058" s="31">
        <v>1517.6000000000001</v>
      </c>
    </row>
    <row r="3059" spans="1:19" x14ac:dyDescent="0.35">
      <c r="A3059" s="52">
        <v>44218</v>
      </c>
      <c r="B3059" s="33" t="s">
        <v>6174</v>
      </c>
      <c r="C3059" t="s">
        <v>6175</v>
      </c>
      <c r="D3059" s="33" t="s">
        <v>25</v>
      </c>
      <c r="E3059" s="33" t="s">
        <v>78</v>
      </c>
      <c r="F3059" s="33" t="s">
        <v>27</v>
      </c>
      <c r="G3059" t="s">
        <v>6</v>
      </c>
      <c r="H3059" s="33" t="s">
        <v>32</v>
      </c>
      <c r="I3059" t="s">
        <v>45</v>
      </c>
      <c r="J3059" s="33" t="s">
        <v>38</v>
      </c>
      <c r="K3059" t="s">
        <v>42</v>
      </c>
      <c r="L3059" s="33" t="s">
        <v>43</v>
      </c>
      <c r="M3059">
        <v>16</v>
      </c>
      <c r="N3059" s="33">
        <v>16</v>
      </c>
      <c r="O3059" s="49">
        <v>0.09</v>
      </c>
      <c r="P3059" s="56">
        <f t="shared" si="47"/>
        <v>23.04</v>
      </c>
      <c r="Q3059">
        <v>232.96</v>
      </c>
      <c r="R3059" s="58">
        <v>50</v>
      </c>
      <c r="S3059" s="31">
        <v>282.96000000000004</v>
      </c>
    </row>
    <row r="3060" spans="1:19" x14ac:dyDescent="0.35">
      <c r="A3060" s="52">
        <v>44533</v>
      </c>
      <c r="B3060" s="33" t="s">
        <v>6176</v>
      </c>
      <c r="C3060" t="s">
        <v>6177</v>
      </c>
      <c r="D3060" s="33" t="s">
        <v>25</v>
      </c>
      <c r="E3060" s="33" t="s">
        <v>52</v>
      </c>
      <c r="F3060" s="33" t="s">
        <v>27</v>
      </c>
      <c r="G3060" t="s">
        <v>12</v>
      </c>
      <c r="H3060" s="33" t="s">
        <v>31</v>
      </c>
      <c r="I3060" t="s">
        <v>48</v>
      </c>
      <c r="J3060" s="33" t="s">
        <v>34</v>
      </c>
      <c r="K3060" t="s">
        <v>41</v>
      </c>
      <c r="L3060" s="33" t="s">
        <v>45</v>
      </c>
      <c r="M3060">
        <v>207</v>
      </c>
      <c r="N3060" s="33">
        <v>4</v>
      </c>
      <c r="O3060" s="49">
        <v>0.18</v>
      </c>
      <c r="P3060" s="56">
        <f t="shared" si="47"/>
        <v>149.04</v>
      </c>
      <c r="Q3060">
        <v>678.96</v>
      </c>
      <c r="R3060" s="58">
        <v>44</v>
      </c>
      <c r="S3060" s="31">
        <v>722.96</v>
      </c>
    </row>
    <row r="3061" spans="1:19" x14ac:dyDescent="0.35">
      <c r="A3061" s="52">
        <v>43356</v>
      </c>
      <c r="B3061" s="33" t="s">
        <v>6178</v>
      </c>
      <c r="C3061" t="s">
        <v>6179</v>
      </c>
      <c r="D3061" s="33" t="s">
        <v>26</v>
      </c>
      <c r="E3061" s="33" t="s">
        <v>55</v>
      </c>
      <c r="F3061" s="33" t="s">
        <v>28</v>
      </c>
      <c r="G3061" t="s">
        <v>6</v>
      </c>
      <c r="H3061" s="33" t="s">
        <v>32</v>
      </c>
      <c r="I3061" t="s">
        <v>47</v>
      </c>
      <c r="J3061" s="33" t="s">
        <v>38</v>
      </c>
      <c r="K3061" t="s">
        <v>39</v>
      </c>
      <c r="L3061" s="33" t="s">
        <v>44</v>
      </c>
      <c r="M3061">
        <v>13</v>
      </c>
      <c r="N3061" s="33">
        <v>16</v>
      </c>
      <c r="O3061" s="49">
        <v>0.16</v>
      </c>
      <c r="P3061" s="56">
        <f t="shared" si="47"/>
        <v>33.28</v>
      </c>
      <c r="Q3061">
        <v>174.72</v>
      </c>
      <c r="R3061" s="58">
        <v>49</v>
      </c>
      <c r="S3061" s="31">
        <v>223.72</v>
      </c>
    </row>
    <row r="3062" spans="1:19" x14ac:dyDescent="0.35">
      <c r="A3062" s="52">
        <v>43498</v>
      </c>
      <c r="B3062" s="33" t="s">
        <v>6180</v>
      </c>
      <c r="C3062" t="s">
        <v>6181</v>
      </c>
      <c r="D3062" s="33" t="s">
        <v>26</v>
      </c>
      <c r="E3062" s="33" t="s">
        <v>58</v>
      </c>
      <c r="F3062" s="33" t="s">
        <v>28</v>
      </c>
      <c r="G3062" t="s">
        <v>11</v>
      </c>
      <c r="H3062" s="33" t="s">
        <v>30</v>
      </c>
      <c r="I3062" t="s">
        <v>45</v>
      </c>
      <c r="J3062" s="33" t="s">
        <v>35</v>
      </c>
      <c r="K3062" t="s">
        <v>42</v>
      </c>
      <c r="L3062" s="33" t="s">
        <v>46</v>
      </c>
      <c r="M3062">
        <v>1192</v>
      </c>
      <c r="N3062" s="33">
        <v>8</v>
      </c>
      <c r="O3062" s="49">
        <v>0.11</v>
      </c>
      <c r="P3062" s="56">
        <f t="shared" si="47"/>
        <v>1048.96</v>
      </c>
      <c r="Q3062">
        <v>8487.0400000000009</v>
      </c>
      <c r="R3062" s="58">
        <v>31</v>
      </c>
      <c r="S3062" s="31">
        <v>8518.0400000000009</v>
      </c>
    </row>
    <row r="3063" spans="1:19" x14ac:dyDescent="0.35">
      <c r="A3063" s="52">
        <v>43829</v>
      </c>
      <c r="B3063" s="33" t="s">
        <v>6182</v>
      </c>
      <c r="C3063" t="s">
        <v>6183</v>
      </c>
      <c r="D3063" s="33" t="s">
        <v>25</v>
      </c>
      <c r="E3063" s="33" t="s">
        <v>63</v>
      </c>
      <c r="F3063" s="33" t="s">
        <v>27</v>
      </c>
      <c r="G3063" t="s">
        <v>13</v>
      </c>
      <c r="H3063" s="33" t="s">
        <v>31</v>
      </c>
      <c r="I3063" t="s">
        <v>43</v>
      </c>
      <c r="J3063" s="33" t="s">
        <v>36</v>
      </c>
      <c r="K3063" t="s">
        <v>42</v>
      </c>
      <c r="L3063" s="33" t="s">
        <v>44</v>
      </c>
      <c r="M3063">
        <v>303</v>
      </c>
      <c r="N3063" s="33">
        <v>9</v>
      </c>
      <c r="O3063" s="49">
        <v>0.18</v>
      </c>
      <c r="P3063" s="56">
        <f t="shared" si="47"/>
        <v>490.85999999999996</v>
      </c>
      <c r="Q3063">
        <v>2236.1400000000003</v>
      </c>
      <c r="R3063" s="58">
        <v>28</v>
      </c>
      <c r="S3063" s="31">
        <v>2264.1400000000003</v>
      </c>
    </row>
    <row r="3064" spans="1:19" x14ac:dyDescent="0.35">
      <c r="A3064" s="52">
        <v>43399</v>
      </c>
      <c r="B3064" s="33" t="s">
        <v>6184</v>
      </c>
      <c r="C3064" t="s">
        <v>6185</v>
      </c>
      <c r="D3064" s="33" t="s">
        <v>26</v>
      </c>
      <c r="E3064" s="33" t="s">
        <v>55</v>
      </c>
      <c r="F3064" s="33" t="s">
        <v>28</v>
      </c>
      <c r="G3064" t="s">
        <v>10</v>
      </c>
      <c r="H3064" s="33" t="s">
        <v>33</v>
      </c>
      <c r="I3064" t="s">
        <v>48</v>
      </c>
      <c r="J3064" s="33" t="s">
        <v>38</v>
      </c>
      <c r="K3064" t="s">
        <v>42</v>
      </c>
      <c r="L3064" s="33" t="s">
        <v>46</v>
      </c>
      <c r="M3064">
        <v>17</v>
      </c>
      <c r="N3064" s="33">
        <v>32</v>
      </c>
      <c r="O3064" s="49">
        <v>0.09</v>
      </c>
      <c r="P3064" s="56">
        <f t="shared" si="47"/>
        <v>48.96</v>
      </c>
      <c r="Q3064">
        <v>495.04</v>
      </c>
      <c r="R3064" s="58">
        <v>47</v>
      </c>
      <c r="S3064" s="31">
        <v>542.04</v>
      </c>
    </row>
    <row r="3065" spans="1:19" x14ac:dyDescent="0.35">
      <c r="A3065" s="52">
        <v>43352</v>
      </c>
      <c r="B3065" s="33" t="s">
        <v>6186</v>
      </c>
      <c r="C3065" t="s">
        <v>6187</v>
      </c>
      <c r="D3065" s="33" t="s">
        <v>25</v>
      </c>
      <c r="E3065" s="33" t="s">
        <v>106</v>
      </c>
      <c r="F3065" s="33" t="s">
        <v>27</v>
      </c>
      <c r="G3065" t="s">
        <v>8</v>
      </c>
      <c r="H3065" s="33" t="s">
        <v>31</v>
      </c>
      <c r="I3065" t="s">
        <v>45</v>
      </c>
      <c r="J3065" s="33" t="s">
        <v>37</v>
      </c>
      <c r="K3065" t="s">
        <v>41</v>
      </c>
      <c r="L3065" s="33" t="s">
        <v>46</v>
      </c>
      <c r="M3065">
        <v>84</v>
      </c>
      <c r="N3065" s="33">
        <v>15</v>
      </c>
      <c r="O3065" s="49">
        <v>0.19</v>
      </c>
      <c r="P3065" s="56">
        <f t="shared" si="47"/>
        <v>239.4</v>
      </c>
      <c r="Q3065">
        <v>1020.6</v>
      </c>
      <c r="R3065" s="58">
        <v>36</v>
      </c>
      <c r="S3065" s="31">
        <v>1056.5999999999999</v>
      </c>
    </row>
    <row r="3066" spans="1:19" x14ac:dyDescent="0.35">
      <c r="A3066" s="52">
        <v>44049</v>
      </c>
      <c r="B3066" s="33" t="s">
        <v>6188</v>
      </c>
      <c r="C3066" t="s">
        <v>6189</v>
      </c>
      <c r="D3066" s="33" t="s">
        <v>26</v>
      </c>
      <c r="E3066" s="33" t="s">
        <v>55</v>
      </c>
      <c r="F3066" s="33" t="s">
        <v>29</v>
      </c>
      <c r="G3066" t="s">
        <v>12</v>
      </c>
      <c r="H3066" s="33" t="s">
        <v>33</v>
      </c>
      <c r="I3066" t="s">
        <v>44</v>
      </c>
      <c r="J3066" s="33" t="s">
        <v>35</v>
      </c>
      <c r="K3066" t="s">
        <v>40</v>
      </c>
      <c r="L3066" s="33" t="s">
        <v>43</v>
      </c>
      <c r="M3066">
        <v>1035</v>
      </c>
      <c r="N3066" s="33">
        <v>6</v>
      </c>
      <c r="O3066" s="49">
        <v>0.12</v>
      </c>
      <c r="P3066" s="56">
        <f t="shared" si="47"/>
        <v>745.19999999999993</v>
      </c>
      <c r="Q3066">
        <v>5464.8</v>
      </c>
      <c r="R3066" s="58">
        <v>48</v>
      </c>
      <c r="S3066" s="31">
        <v>5512.8</v>
      </c>
    </row>
    <row r="3067" spans="1:19" x14ac:dyDescent="0.35">
      <c r="A3067" s="52">
        <v>43639</v>
      </c>
      <c r="B3067" s="33" t="s">
        <v>6190</v>
      </c>
      <c r="C3067" t="s">
        <v>6191</v>
      </c>
      <c r="D3067" s="33" t="s">
        <v>26</v>
      </c>
      <c r="E3067" s="33" t="s">
        <v>85</v>
      </c>
      <c r="F3067" s="33" t="s">
        <v>29</v>
      </c>
      <c r="G3067" t="s">
        <v>6</v>
      </c>
      <c r="H3067" s="33" t="s">
        <v>30</v>
      </c>
      <c r="I3067" t="s">
        <v>46</v>
      </c>
      <c r="J3067" s="33" t="s">
        <v>37</v>
      </c>
      <c r="K3067" t="s">
        <v>40</v>
      </c>
      <c r="L3067" s="33" t="s">
        <v>43</v>
      </c>
      <c r="M3067">
        <v>50</v>
      </c>
      <c r="N3067" s="33">
        <v>10</v>
      </c>
      <c r="O3067" s="49">
        <v>0.19</v>
      </c>
      <c r="P3067" s="56">
        <f t="shared" si="47"/>
        <v>95</v>
      </c>
      <c r="Q3067">
        <v>405.00000000000006</v>
      </c>
      <c r="R3067" s="58">
        <v>27</v>
      </c>
      <c r="S3067" s="31">
        <v>432.00000000000006</v>
      </c>
    </row>
    <row r="3068" spans="1:19" x14ac:dyDescent="0.35">
      <c r="A3068" s="52">
        <v>43204</v>
      </c>
      <c r="B3068" s="33" t="s">
        <v>6192</v>
      </c>
      <c r="C3068" t="s">
        <v>6193</v>
      </c>
      <c r="D3068" s="33" t="s">
        <v>24</v>
      </c>
      <c r="E3068" s="33" t="s">
        <v>106</v>
      </c>
      <c r="F3068" s="33" t="s">
        <v>29</v>
      </c>
      <c r="G3068" t="s">
        <v>12</v>
      </c>
      <c r="H3068" s="33" t="s">
        <v>33</v>
      </c>
      <c r="I3068" t="s">
        <v>46</v>
      </c>
      <c r="J3068" s="33" t="s">
        <v>34</v>
      </c>
      <c r="K3068" t="s">
        <v>40</v>
      </c>
      <c r="L3068" s="33" t="s">
        <v>43</v>
      </c>
      <c r="M3068">
        <v>212</v>
      </c>
      <c r="N3068" s="33">
        <v>4</v>
      </c>
      <c r="O3068" s="49">
        <v>0.17</v>
      </c>
      <c r="P3068" s="56">
        <f t="shared" si="47"/>
        <v>144.16</v>
      </c>
      <c r="Q3068">
        <v>703.83999999999992</v>
      </c>
      <c r="R3068" s="58">
        <v>46</v>
      </c>
      <c r="S3068" s="31">
        <v>749.83999999999992</v>
      </c>
    </row>
    <row r="3069" spans="1:19" x14ac:dyDescent="0.35">
      <c r="A3069" s="52">
        <v>44305</v>
      </c>
      <c r="B3069" s="33" t="s">
        <v>6194</v>
      </c>
      <c r="C3069" t="s">
        <v>6195</v>
      </c>
      <c r="D3069" s="33" t="s">
        <v>26</v>
      </c>
      <c r="E3069" s="33" t="s">
        <v>78</v>
      </c>
      <c r="F3069" s="33" t="s">
        <v>29</v>
      </c>
      <c r="G3069" t="s">
        <v>12</v>
      </c>
      <c r="H3069" s="33" t="s">
        <v>31</v>
      </c>
      <c r="I3069" t="s">
        <v>43</v>
      </c>
      <c r="J3069" s="33" t="s">
        <v>34</v>
      </c>
      <c r="K3069" t="s">
        <v>41</v>
      </c>
      <c r="L3069" s="33" t="s">
        <v>44</v>
      </c>
      <c r="M3069">
        <v>286</v>
      </c>
      <c r="N3069" s="33">
        <v>6</v>
      </c>
      <c r="O3069" s="49">
        <v>0.19</v>
      </c>
      <c r="P3069" s="56">
        <f t="shared" si="47"/>
        <v>326.04000000000002</v>
      </c>
      <c r="Q3069">
        <v>1389.96</v>
      </c>
      <c r="R3069" s="58">
        <v>21</v>
      </c>
      <c r="S3069" s="31">
        <v>1410.96</v>
      </c>
    </row>
    <row r="3070" spans="1:19" x14ac:dyDescent="0.35">
      <c r="A3070" s="52">
        <v>42457</v>
      </c>
      <c r="B3070" s="33" t="s">
        <v>6196</v>
      </c>
      <c r="C3070" t="s">
        <v>6197</v>
      </c>
      <c r="D3070" s="33" t="s">
        <v>26</v>
      </c>
      <c r="E3070" s="33" t="s">
        <v>115</v>
      </c>
      <c r="F3070" s="33" t="s">
        <v>28</v>
      </c>
      <c r="G3070" t="s">
        <v>11</v>
      </c>
      <c r="H3070" s="33" t="s">
        <v>32</v>
      </c>
      <c r="I3070" t="s">
        <v>43</v>
      </c>
      <c r="J3070" s="33" t="s">
        <v>38</v>
      </c>
      <c r="K3070" t="s">
        <v>39</v>
      </c>
      <c r="L3070" s="33" t="s">
        <v>43</v>
      </c>
      <c r="M3070">
        <v>11</v>
      </c>
      <c r="N3070" s="33">
        <v>32</v>
      </c>
      <c r="O3070" s="49">
        <v>0.18</v>
      </c>
      <c r="P3070" s="56">
        <f t="shared" si="47"/>
        <v>63.36</v>
      </c>
      <c r="Q3070">
        <v>288.64000000000004</v>
      </c>
      <c r="R3070" s="58">
        <v>35</v>
      </c>
      <c r="S3070" s="31">
        <v>323.64000000000004</v>
      </c>
    </row>
    <row r="3071" spans="1:19" x14ac:dyDescent="0.35">
      <c r="A3071" s="52">
        <v>44121</v>
      </c>
      <c r="B3071" s="33" t="s">
        <v>6198</v>
      </c>
      <c r="C3071" t="s">
        <v>6199</v>
      </c>
      <c r="D3071" s="33" t="s">
        <v>24</v>
      </c>
      <c r="E3071" s="33" t="s">
        <v>68</v>
      </c>
      <c r="F3071" s="33" t="s">
        <v>27</v>
      </c>
      <c r="G3071" t="s">
        <v>12</v>
      </c>
      <c r="H3071" s="33" t="s">
        <v>31</v>
      </c>
      <c r="I3071" t="s">
        <v>44</v>
      </c>
      <c r="J3071" s="33" t="s">
        <v>34</v>
      </c>
      <c r="K3071" t="s">
        <v>40</v>
      </c>
      <c r="L3071" s="33" t="s">
        <v>45</v>
      </c>
      <c r="M3071">
        <v>258</v>
      </c>
      <c r="N3071" s="33">
        <v>8</v>
      </c>
      <c r="O3071" s="49">
        <v>0.1</v>
      </c>
      <c r="P3071" s="56">
        <f t="shared" si="47"/>
        <v>206.4</v>
      </c>
      <c r="Q3071">
        <v>1857.6000000000001</v>
      </c>
      <c r="R3071" s="58">
        <v>39</v>
      </c>
      <c r="S3071" s="31">
        <v>1896.6000000000001</v>
      </c>
    </row>
    <row r="3072" spans="1:19" x14ac:dyDescent="0.35">
      <c r="A3072" s="52">
        <v>44557</v>
      </c>
      <c r="B3072" s="33" t="s">
        <v>6200</v>
      </c>
      <c r="C3072" t="s">
        <v>6201</v>
      </c>
      <c r="D3072" s="33" t="s">
        <v>24</v>
      </c>
      <c r="E3072" s="33" t="s">
        <v>55</v>
      </c>
      <c r="F3072" s="33" t="s">
        <v>27</v>
      </c>
      <c r="G3072" t="s">
        <v>6</v>
      </c>
      <c r="H3072" s="33" t="s">
        <v>30</v>
      </c>
      <c r="I3072" t="s">
        <v>45</v>
      </c>
      <c r="J3072" s="33" t="s">
        <v>35</v>
      </c>
      <c r="K3072" t="s">
        <v>39</v>
      </c>
      <c r="L3072" s="33" t="s">
        <v>46</v>
      </c>
      <c r="M3072">
        <v>1061</v>
      </c>
      <c r="N3072" s="33">
        <v>6</v>
      </c>
      <c r="O3072" s="49">
        <v>0.11</v>
      </c>
      <c r="P3072" s="56">
        <f t="shared" si="47"/>
        <v>700.26</v>
      </c>
      <c r="Q3072">
        <v>5665.74</v>
      </c>
      <c r="R3072" s="58">
        <v>35</v>
      </c>
      <c r="S3072" s="31">
        <v>5700.74</v>
      </c>
    </row>
    <row r="3073" spans="1:19" x14ac:dyDescent="0.35">
      <c r="A3073" s="52">
        <v>42350</v>
      </c>
      <c r="B3073" s="33" t="s">
        <v>6202</v>
      </c>
      <c r="C3073" t="s">
        <v>6203</v>
      </c>
      <c r="D3073" s="33" t="s">
        <v>24</v>
      </c>
      <c r="E3073" s="33" t="s">
        <v>115</v>
      </c>
      <c r="F3073" s="33" t="s">
        <v>27</v>
      </c>
      <c r="G3073" t="s">
        <v>13</v>
      </c>
      <c r="H3073" s="33" t="s">
        <v>32</v>
      </c>
      <c r="I3073" t="s">
        <v>43</v>
      </c>
      <c r="J3073" s="33" t="s">
        <v>38</v>
      </c>
      <c r="K3073" t="s">
        <v>41</v>
      </c>
      <c r="L3073" s="33" t="s">
        <v>43</v>
      </c>
      <c r="M3073">
        <v>10</v>
      </c>
      <c r="N3073" s="33">
        <v>40</v>
      </c>
      <c r="O3073" s="49">
        <v>0.11</v>
      </c>
      <c r="P3073" s="56">
        <f t="shared" si="47"/>
        <v>44</v>
      </c>
      <c r="Q3073">
        <v>356</v>
      </c>
      <c r="R3073" s="58">
        <v>36</v>
      </c>
      <c r="S3073" s="31">
        <v>392</v>
      </c>
    </row>
    <row r="3074" spans="1:19" x14ac:dyDescent="0.35">
      <c r="A3074" s="52">
        <v>43443</v>
      </c>
      <c r="B3074" s="33" t="s">
        <v>6204</v>
      </c>
      <c r="C3074" t="s">
        <v>6205</v>
      </c>
      <c r="D3074" s="33" t="s">
        <v>26</v>
      </c>
      <c r="E3074" s="33" t="s">
        <v>73</v>
      </c>
      <c r="F3074" s="33" t="s">
        <v>29</v>
      </c>
      <c r="G3074" t="s">
        <v>11</v>
      </c>
      <c r="H3074" s="33" t="s">
        <v>31</v>
      </c>
      <c r="I3074" t="s">
        <v>46</v>
      </c>
      <c r="J3074" s="33" t="s">
        <v>38</v>
      </c>
      <c r="K3074" t="s">
        <v>42</v>
      </c>
      <c r="L3074" s="33" t="s">
        <v>45</v>
      </c>
      <c r="M3074">
        <v>15</v>
      </c>
      <c r="N3074" s="33">
        <v>16</v>
      </c>
      <c r="O3074" s="49">
        <v>0.08</v>
      </c>
      <c r="P3074" s="56">
        <f t="shared" si="47"/>
        <v>19.2</v>
      </c>
      <c r="Q3074">
        <v>220.8</v>
      </c>
      <c r="R3074" s="58">
        <v>23</v>
      </c>
      <c r="S3074" s="31">
        <v>243.8</v>
      </c>
    </row>
    <row r="3075" spans="1:19" x14ac:dyDescent="0.35">
      <c r="A3075" s="52">
        <v>43813</v>
      </c>
      <c r="B3075" s="33" t="s">
        <v>6206</v>
      </c>
      <c r="C3075" t="s">
        <v>6207</v>
      </c>
      <c r="D3075" s="33" t="s">
        <v>26</v>
      </c>
      <c r="E3075" s="33" t="s">
        <v>73</v>
      </c>
      <c r="F3075" s="33" t="s">
        <v>27</v>
      </c>
      <c r="G3075" t="s">
        <v>11</v>
      </c>
      <c r="H3075" s="33" t="s">
        <v>32</v>
      </c>
      <c r="I3075" t="s">
        <v>47</v>
      </c>
      <c r="J3075" s="33" t="s">
        <v>34</v>
      </c>
      <c r="K3075" t="s">
        <v>39</v>
      </c>
      <c r="L3075" s="33" t="s">
        <v>43</v>
      </c>
      <c r="M3075">
        <v>288</v>
      </c>
      <c r="N3075" s="33">
        <v>4</v>
      </c>
      <c r="O3075" s="49">
        <v>0.19</v>
      </c>
      <c r="P3075" s="56">
        <f t="shared" ref="P3075:P3138" si="48">O3075*N3075*M3075</f>
        <v>218.88</v>
      </c>
      <c r="Q3075">
        <v>933.12000000000012</v>
      </c>
      <c r="R3075" s="58">
        <v>23</v>
      </c>
      <c r="S3075" s="31">
        <v>956.12000000000012</v>
      </c>
    </row>
    <row r="3076" spans="1:19" x14ac:dyDescent="0.35">
      <c r="A3076" s="52">
        <v>43063</v>
      </c>
      <c r="B3076" s="33" t="s">
        <v>6208</v>
      </c>
      <c r="C3076" t="s">
        <v>6209</v>
      </c>
      <c r="D3076" s="33" t="s">
        <v>24</v>
      </c>
      <c r="E3076" s="33" t="s">
        <v>106</v>
      </c>
      <c r="F3076" s="33" t="s">
        <v>28</v>
      </c>
      <c r="G3076" t="s">
        <v>13</v>
      </c>
      <c r="H3076" s="33" t="s">
        <v>31</v>
      </c>
      <c r="I3076" t="s">
        <v>44</v>
      </c>
      <c r="J3076" s="33" t="s">
        <v>37</v>
      </c>
      <c r="K3076" t="s">
        <v>42</v>
      </c>
      <c r="L3076" s="33" t="s">
        <v>45</v>
      </c>
      <c r="M3076">
        <v>88</v>
      </c>
      <c r="N3076" s="33">
        <v>20</v>
      </c>
      <c r="O3076" s="49">
        <v>0.08</v>
      </c>
      <c r="P3076" s="56">
        <f t="shared" si="48"/>
        <v>140.80000000000001</v>
      </c>
      <c r="Q3076">
        <v>1619.2000000000003</v>
      </c>
      <c r="R3076" s="58">
        <v>26</v>
      </c>
      <c r="S3076" s="31">
        <v>1645.2000000000003</v>
      </c>
    </row>
    <row r="3077" spans="1:19" x14ac:dyDescent="0.35">
      <c r="A3077" s="52">
        <v>43982</v>
      </c>
      <c r="B3077" s="33" t="s">
        <v>6210</v>
      </c>
      <c r="C3077" t="s">
        <v>6211</v>
      </c>
      <c r="D3077" s="33" t="s">
        <v>24</v>
      </c>
      <c r="E3077" s="33" t="s">
        <v>58</v>
      </c>
      <c r="F3077" s="33" t="s">
        <v>27</v>
      </c>
      <c r="G3077" t="s">
        <v>13</v>
      </c>
      <c r="H3077" s="33" t="s">
        <v>30</v>
      </c>
      <c r="I3077" t="s">
        <v>48</v>
      </c>
      <c r="J3077" s="33" t="s">
        <v>35</v>
      </c>
      <c r="K3077" t="s">
        <v>41</v>
      </c>
      <c r="L3077" s="33" t="s">
        <v>46</v>
      </c>
      <c r="M3077">
        <v>907</v>
      </c>
      <c r="N3077" s="33">
        <v>6</v>
      </c>
      <c r="O3077" s="49">
        <v>0.1</v>
      </c>
      <c r="P3077" s="56">
        <f t="shared" si="48"/>
        <v>544.20000000000005</v>
      </c>
      <c r="Q3077">
        <v>4897.8</v>
      </c>
      <c r="R3077" s="58">
        <v>41</v>
      </c>
      <c r="S3077" s="31">
        <v>4938.8</v>
      </c>
    </row>
    <row r="3078" spans="1:19" x14ac:dyDescent="0.35">
      <c r="A3078" s="52">
        <v>42624</v>
      </c>
      <c r="B3078" s="33" t="s">
        <v>6212</v>
      </c>
      <c r="C3078" t="s">
        <v>6213</v>
      </c>
      <c r="D3078" s="33" t="s">
        <v>24</v>
      </c>
      <c r="E3078" s="33" t="s">
        <v>63</v>
      </c>
      <c r="F3078" s="33" t="s">
        <v>29</v>
      </c>
      <c r="G3078" t="s">
        <v>8</v>
      </c>
      <c r="H3078" s="33" t="s">
        <v>33</v>
      </c>
      <c r="I3078" t="s">
        <v>43</v>
      </c>
      <c r="J3078" s="33" t="s">
        <v>37</v>
      </c>
      <c r="K3078" t="s">
        <v>41</v>
      </c>
      <c r="L3078" s="33" t="s">
        <v>43</v>
      </c>
      <c r="M3078">
        <v>38</v>
      </c>
      <c r="N3078" s="33">
        <v>25</v>
      </c>
      <c r="O3078" s="49">
        <v>0.1</v>
      </c>
      <c r="P3078" s="56">
        <f t="shared" si="48"/>
        <v>95</v>
      </c>
      <c r="Q3078">
        <v>855</v>
      </c>
      <c r="R3078" s="58">
        <v>35</v>
      </c>
      <c r="S3078" s="31">
        <v>890</v>
      </c>
    </row>
    <row r="3079" spans="1:19" x14ac:dyDescent="0.35">
      <c r="A3079" s="52">
        <v>43115</v>
      </c>
      <c r="B3079" s="33" t="s">
        <v>6214</v>
      </c>
      <c r="C3079" t="s">
        <v>6215</v>
      </c>
      <c r="D3079" s="33" t="s">
        <v>26</v>
      </c>
      <c r="E3079" s="33" t="s">
        <v>106</v>
      </c>
      <c r="F3079" s="33" t="s">
        <v>28</v>
      </c>
      <c r="G3079" t="s">
        <v>6</v>
      </c>
      <c r="H3079" s="33" t="s">
        <v>31</v>
      </c>
      <c r="I3079" t="s">
        <v>46</v>
      </c>
      <c r="J3079" s="33" t="s">
        <v>34</v>
      </c>
      <c r="K3079" t="s">
        <v>41</v>
      </c>
      <c r="L3079" s="33" t="s">
        <v>43</v>
      </c>
      <c r="M3079">
        <v>209</v>
      </c>
      <c r="N3079" s="33">
        <v>8</v>
      </c>
      <c r="O3079" s="49">
        <v>0.18</v>
      </c>
      <c r="P3079" s="56">
        <f t="shared" si="48"/>
        <v>300.95999999999998</v>
      </c>
      <c r="Q3079">
        <v>1371.0400000000002</v>
      </c>
      <c r="R3079" s="58">
        <v>32</v>
      </c>
      <c r="S3079" s="31">
        <v>1403.0400000000002</v>
      </c>
    </row>
    <row r="3080" spans="1:19" x14ac:dyDescent="0.35">
      <c r="A3080" s="52">
        <v>43215</v>
      </c>
      <c r="B3080" s="33" t="s">
        <v>6216</v>
      </c>
      <c r="C3080" t="s">
        <v>6217</v>
      </c>
      <c r="D3080" s="33" t="s">
        <v>26</v>
      </c>
      <c r="E3080" s="33" t="s">
        <v>78</v>
      </c>
      <c r="F3080" s="33" t="s">
        <v>29</v>
      </c>
      <c r="G3080" t="s">
        <v>8</v>
      </c>
      <c r="H3080" s="33" t="s">
        <v>31</v>
      </c>
      <c r="I3080" t="s">
        <v>45</v>
      </c>
      <c r="J3080" s="33" t="s">
        <v>35</v>
      </c>
      <c r="K3080" t="s">
        <v>39</v>
      </c>
      <c r="L3080" s="33" t="s">
        <v>43</v>
      </c>
      <c r="M3080">
        <v>757</v>
      </c>
      <c r="N3080" s="33">
        <v>4</v>
      </c>
      <c r="O3080" s="49">
        <v>0.08</v>
      </c>
      <c r="P3080" s="56">
        <f t="shared" si="48"/>
        <v>242.24</v>
      </c>
      <c r="Q3080">
        <v>2785.76</v>
      </c>
      <c r="R3080" s="58">
        <v>40</v>
      </c>
      <c r="S3080" s="31">
        <v>2825.76</v>
      </c>
    </row>
    <row r="3081" spans="1:19" x14ac:dyDescent="0.35">
      <c r="A3081" s="52">
        <v>42440</v>
      </c>
      <c r="B3081" s="33" t="s">
        <v>6218</v>
      </c>
      <c r="C3081" t="s">
        <v>6219</v>
      </c>
      <c r="D3081" s="33" t="s">
        <v>24</v>
      </c>
      <c r="E3081" s="33" t="s">
        <v>115</v>
      </c>
      <c r="F3081" s="33" t="s">
        <v>29</v>
      </c>
      <c r="G3081" t="s">
        <v>12</v>
      </c>
      <c r="H3081" s="33" t="s">
        <v>33</v>
      </c>
      <c r="I3081" t="s">
        <v>44</v>
      </c>
      <c r="J3081" s="33" t="s">
        <v>37</v>
      </c>
      <c r="K3081" t="s">
        <v>42</v>
      </c>
      <c r="L3081" s="33" t="s">
        <v>44</v>
      </c>
      <c r="M3081">
        <v>46</v>
      </c>
      <c r="N3081" s="33">
        <v>10</v>
      </c>
      <c r="O3081" s="49">
        <v>0.2</v>
      </c>
      <c r="P3081" s="56">
        <f t="shared" si="48"/>
        <v>92</v>
      </c>
      <c r="Q3081">
        <v>368</v>
      </c>
      <c r="R3081" s="58">
        <v>40</v>
      </c>
      <c r="S3081" s="31">
        <v>408</v>
      </c>
    </row>
    <row r="3082" spans="1:19" x14ac:dyDescent="0.35">
      <c r="A3082" s="52">
        <v>43693</v>
      </c>
      <c r="B3082" s="33" t="s">
        <v>6220</v>
      </c>
      <c r="C3082" t="s">
        <v>6221</v>
      </c>
      <c r="D3082" s="33" t="s">
        <v>26</v>
      </c>
      <c r="E3082" s="33" t="s">
        <v>115</v>
      </c>
      <c r="F3082" s="33" t="s">
        <v>29</v>
      </c>
      <c r="G3082" t="s">
        <v>11</v>
      </c>
      <c r="H3082" s="33" t="s">
        <v>32</v>
      </c>
      <c r="I3082" t="s">
        <v>43</v>
      </c>
      <c r="J3082" s="33" t="s">
        <v>38</v>
      </c>
      <c r="K3082" t="s">
        <v>40</v>
      </c>
      <c r="L3082" s="33" t="s">
        <v>43</v>
      </c>
      <c r="M3082">
        <v>15</v>
      </c>
      <c r="N3082" s="33">
        <v>16</v>
      </c>
      <c r="O3082" s="49">
        <v>0.13</v>
      </c>
      <c r="P3082" s="56">
        <f t="shared" si="48"/>
        <v>31.200000000000003</v>
      </c>
      <c r="Q3082">
        <v>208.8</v>
      </c>
      <c r="R3082" s="58">
        <v>42</v>
      </c>
      <c r="S3082" s="31">
        <v>250.8</v>
      </c>
    </row>
    <row r="3083" spans="1:19" x14ac:dyDescent="0.35">
      <c r="A3083" s="52">
        <v>43544</v>
      </c>
      <c r="B3083" s="33" t="s">
        <v>6222</v>
      </c>
      <c r="C3083" t="s">
        <v>6223</v>
      </c>
      <c r="D3083" s="33" t="s">
        <v>25</v>
      </c>
      <c r="E3083" s="33" t="s">
        <v>52</v>
      </c>
      <c r="F3083" s="33" t="s">
        <v>28</v>
      </c>
      <c r="G3083" t="s">
        <v>6</v>
      </c>
      <c r="H3083" s="33" t="s">
        <v>32</v>
      </c>
      <c r="I3083" t="s">
        <v>45</v>
      </c>
      <c r="J3083" s="33" t="s">
        <v>35</v>
      </c>
      <c r="K3083" t="s">
        <v>41</v>
      </c>
      <c r="L3083" s="33" t="s">
        <v>44</v>
      </c>
      <c r="M3083">
        <v>830</v>
      </c>
      <c r="N3083" s="33">
        <v>4</v>
      </c>
      <c r="O3083" s="49">
        <v>0.18</v>
      </c>
      <c r="P3083" s="56">
        <f t="shared" si="48"/>
        <v>597.6</v>
      </c>
      <c r="Q3083">
        <v>2722.4</v>
      </c>
      <c r="R3083" s="58">
        <v>40</v>
      </c>
      <c r="S3083" s="31">
        <v>2762.4</v>
      </c>
    </row>
    <row r="3084" spans="1:19" x14ac:dyDescent="0.35">
      <c r="A3084" s="52">
        <v>42821</v>
      </c>
      <c r="B3084" s="33" t="s">
        <v>6224</v>
      </c>
      <c r="C3084" t="s">
        <v>6225</v>
      </c>
      <c r="D3084" s="33" t="s">
        <v>24</v>
      </c>
      <c r="E3084" s="33" t="s">
        <v>78</v>
      </c>
      <c r="F3084" s="33" t="s">
        <v>27</v>
      </c>
      <c r="G3084" t="s">
        <v>9</v>
      </c>
      <c r="H3084" s="33" t="s">
        <v>32</v>
      </c>
      <c r="I3084" t="s">
        <v>43</v>
      </c>
      <c r="J3084" s="33" t="s">
        <v>37</v>
      </c>
      <c r="K3084" t="s">
        <v>40</v>
      </c>
      <c r="L3084" s="33" t="s">
        <v>43</v>
      </c>
      <c r="M3084">
        <v>40</v>
      </c>
      <c r="N3084" s="33">
        <v>10</v>
      </c>
      <c r="O3084" s="49">
        <v>0.19</v>
      </c>
      <c r="P3084" s="56">
        <f t="shared" si="48"/>
        <v>76</v>
      </c>
      <c r="Q3084">
        <v>324.00000000000006</v>
      </c>
      <c r="R3084" s="58">
        <v>40</v>
      </c>
      <c r="S3084" s="31">
        <v>364.00000000000006</v>
      </c>
    </row>
    <row r="3085" spans="1:19" x14ac:dyDescent="0.35">
      <c r="A3085" s="52">
        <v>43677</v>
      </c>
      <c r="B3085" s="33" t="s">
        <v>6226</v>
      </c>
      <c r="C3085" t="s">
        <v>6227</v>
      </c>
      <c r="D3085" s="33" t="s">
        <v>26</v>
      </c>
      <c r="E3085" s="33" t="s">
        <v>63</v>
      </c>
      <c r="F3085" s="33" t="s">
        <v>28</v>
      </c>
      <c r="G3085" t="s">
        <v>10</v>
      </c>
      <c r="H3085" s="33" t="s">
        <v>30</v>
      </c>
      <c r="I3085" t="s">
        <v>44</v>
      </c>
      <c r="J3085" s="33" t="s">
        <v>35</v>
      </c>
      <c r="K3085" t="s">
        <v>42</v>
      </c>
      <c r="L3085" s="33" t="s">
        <v>45</v>
      </c>
      <c r="M3085">
        <v>997</v>
      </c>
      <c r="N3085" s="33">
        <v>6</v>
      </c>
      <c r="O3085" s="49">
        <v>0.15</v>
      </c>
      <c r="P3085" s="56">
        <f t="shared" si="48"/>
        <v>897.3</v>
      </c>
      <c r="Q3085">
        <v>5084.7</v>
      </c>
      <c r="R3085" s="58">
        <v>34</v>
      </c>
      <c r="S3085" s="31">
        <v>5118.7</v>
      </c>
    </row>
    <row r="3086" spans="1:19" x14ac:dyDescent="0.35">
      <c r="A3086" s="52">
        <v>43138</v>
      </c>
      <c r="B3086" s="33" t="s">
        <v>6228</v>
      </c>
      <c r="C3086" t="s">
        <v>6229</v>
      </c>
      <c r="D3086" s="33" t="s">
        <v>26</v>
      </c>
      <c r="E3086" s="33" t="s">
        <v>68</v>
      </c>
      <c r="F3086" s="33" t="s">
        <v>28</v>
      </c>
      <c r="G3086" t="s">
        <v>9</v>
      </c>
      <c r="H3086" s="33" t="s">
        <v>32</v>
      </c>
      <c r="I3086" t="s">
        <v>46</v>
      </c>
      <c r="J3086" s="33" t="s">
        <v>35</v>
      </c>
      <c r="K3086" t="s">
        <v>39</v>
      </c>
      <c r="L3086" s="33" t="s">
        <v>46</v>
      </c>
      <c r="M3086">
        <v>969</v>
      </c>
      <c r="N3086" s="33">
        <v>6</v>
      </c>
      <c r="O3086" s="49">
        <v>0.14000000000000001</v>
      </c>
      <c r="P3086" s="56">
        <f t="shared" si="48"/>
        <v>813.96</v>
      </c>
      <c r="Q3086">
        <v>5000.04</v>
      </c>
      <c r="R3086" s="58">
        <v>26</v>
      </c>
      <c r="S3086" s="31">
        <v>5026.04</v>
      </c>
    </row>
    <row r="3087" spans="1:19" x14ac:dyDescent="0.35">
      <c r="A3087" s="52">
        <v>43502</v>
      </c>
      <c r="B3087" s="33" t="s">
        <v>6230</v>
      </c>
      <c r="C3087" t="s">
        <v>6231</v>
      </c>
      <c r="D3087" s="33" t="s">
        <v>26</v>
      </c>
      <c r="E3087" s="33" t="s">
        <v>52</v>
      </c>
      <c r="F3087" s="33" t="s">
        <v>29</v>
      </c>
      <c r="G3087" t="s">
        <v>9</v>
      </c>
      <c r="H3087" s="33" t="s">
        <v>30</v>
      </c>
      <c r="I3087" t="s">
        <v>43</v>
      </c>
      <c r="J3087" s="33" t="s">
        <v>38</v>
      </c>
      <c r="K3087" t="s">
        <v>42</v>
      </c>
      <c r="L3087" s="33" t="s">
        <v>44</v>
      </c>
      <c r="M3087">
        <v>17</v>
      </c>
      <c r="N3087" s="33">
        <v>24</v>
      </c>
      <c r="O3087" s="49">
        <v>0.14000000000000001</v>
      </c>
      <c r="P3087" s="56">
        <f t="shared" si="48"/>
        <v>57.120000000000005</v>
      </c>
      <c r="Q3087">
        <v>350.88</v>
      </c>
      <c r="R3087" s="58">
        <v>46</v>
      </c>
      <c r="S3087" s="31">
        <v>396.88</v>
      </c>
    </row>
    <row r="3088" spans="1:19" x14ac:dyDescent="0.35">
      <c r="A3088" s="52">
        <v>43127</v>
      </c>
      <c r="B3088" s="33" t="s">
        <v>6232</v>
      </c>
      <c r="C3088" t="s">
        <v>6233</v>
      </c>
      <c r="D3088" s="33" t="s">
        <v>24</v>
      </c>
      <c r="E3088" s="33" t="s">
        <v>115</v>
      </c>
      <c r="F3088" s="33" t="s">
        <v>27</v>
      </c>
      <c r="G3088" t="s">
        <v>7</v>
      </c>
      <c r="H3088" s="33" t="s">
        <v>32</v>
      </c>
      <c r="I3088" t="s">
        <v>43</v>
      </c>
      <c r="J3088" s="33" t="s">
        <v>34</v>
      </c>
      <c r="K3088" t="s">
        <v>42</v>
      </c>
      <c r="L3088" s="33" t="s">
        <v>46</v>
      </c>
      <c r="M3088">
        <v>298</v>
      </c>
      <c r="N3088" s="33">
        <v>4</v>
      </c>
      <c r="O3088" s="49">
        <v>0.09</v>
      </c>
      <c r="P3088" s="56">
        <f t="shared" si="48"/>
        <v>107.28</v>
      </c>
      <c r="Q3088">
        <v>1084.72</v>
      </c>
      <c r="R3088" s="58">
        <v>33</v>
      </c>
      <c r="S3088" s="31">
        <v>1117.72</v>
      </c>
    </row>
    <row r="3089" spans="1:19" x14ac:dyDescent="0.35">
      <c r="A3089" s="52">
        <v>43733</v>
      </c>
      <c r="B3089" s="33" t="s">
        <v>6234</v>
      </c>
      <c r="C3089" t="s">
        <v>6235</v>
      </c>
      <c r="D3089" s="33" t="s">
        <v>26</v>
      </c>
      <c r="E3089" s="33" t="s">
        <v>58</v>
      </c>
      <c r="F3089" s="33" t="s">
        <v>27</v>
      </c>
      <c r="G3089" t="s">
        <v>13</v>
      </c>
      <c r="H3089" s="33" t="s">
        <v>33</v>
      </c>
      <c r="I3089" t="s">
        <v>44</v>
      </c>
      <c r="J3089" s="33" t="s">
        <v>38</v>
      </c>
      <c r="K3089" t="s">
        <v>39</v>
      </c>
      <c r="L3089" s="33" t="s">
        <v>44</v>
      </c>
      <c r="M3089">
        <v>19</v>
      </c>
      <c r="N3089" s="33">
        <v>16</v>
      </c>
      <c r="O3089" s="49">
        <v>0.13</v>
      </c>
      <c r="P3089" s="56">
        <f t="shared" si="48"/>
        <v>39.520000000000003</v>
      </c>
      <c r="Q3089">
        <v>264.48</v>
      </c>
      <c r="R3089" s="58">
        <v>23</v>
      </c>
      <c r="S3089" s="31">
        <v>287.48</v>
      </c>
    </row>
    <row r="3090" spans="1:19" x14ac:dyDescent="0.35">
      <c r="A3090" s="52">
        <v>42766</v>
      </c>
      <c r="B3090" s="33" t="s">
        <v>6236</v>
      </c>
      <c r="C3090" t="s">
        <v>6237</v>
      </c>
      <c r="D3090" s="33" t="s">
        <v>24</v>
      </c>
      <c r="E3090" s="33" t="s">
        <v>52</v>
      </c>
      <c r="F3090" s="33" t="s">
        <v>29</v>
      </c>
      <c r="G3090" t="s">
        <v>8</v>
      </c>
      <c r="H3090" s="33" t="s">
        <v>32</v>
      </c>
      <c r="I3090" t="s">
        <v>45</v>
      </c>
      <c r="J3090" s="33" t="s">
        <v>37</v>
      </c>
      <c r="K3090" t="s">
        <v>39</v>
      </c>
      <c r="L3090" s="33" t="s">
        <v>44</v>
      </c>
      <c r="M3090">
        <v>26</v>
      </c>
      <c r="N3090" s="33">
        <v>10</v>
      </c>
      <c r="O3090" s="49">
        <v>0.16</v>
      </c>
      <c r="P3090" s="56">
        <f t="shared" si="48"/>
        <v>41.6</v>
      </c>
      <c r="Q3090">
        <v>218.4</v>
      </c>
      <c r="R3090" s="58">
        <v>47</v>
      </c>
      <c r="S3090" s="31">
        <v>265.39999999999998</v>
      </c>
    </row>
    <row r="3091" spans="1:19" x14ac:dyDescent="0.35">
      <c r="A3091" s="52">
        <v>43492</v>
      </c>
      <c r="B3091" s="33" t="s">
        <v>6238</v>
      </c>
      <c r="C3091" t="s">
        <v>6239</v>
      </c>
      <c r="D3091" s="33" t="s">
        <v>24</v>
      </c>
      <c r="E3091" s="33" t="s">
        <v>85</v>
      </c>
      <c r="F3091" s="33" t="s">
        <v>28</v>
      </c>
      <c r="G3091" t="s">
        <v>6</v>
      </c>
      <c r="H3091" s="33" t="s">
        <v>30</v>
      </c>
      <c r="I3091" t="s">
        <v>48</v>
      </c>
      <c r="J3091" s="33" t="s">
        <v>35</v>
      </c>
      <c r="K3091" t="s">
        <v>39</v>
      </c>
      <c r="L3091" s="33" t="s">
        <v>43</v>
      </c>
      <c r="M3091">
        <v>1067</v>
      </c>
      <c r="N3091" s="33">
        <v>8</v>
      </c>
      <c r="O3091" s="49">
        <v>0.08</v>
      </c>
      <c r="P3091" s="56">
        <f t="shared" si="48"/>
        <v>682.88</v>
      </c>
      <c r="Q3091">
        <v>7853.12</v>
      </c>
      <c r="R3091" s="58">
        <v>49</v>
      </c>
      <c r="S3091" s="31">
        <v>7902.12</v>
      </c>
    </row>
    <row r="3092" spans="1:19" x14ac:dyDescent="0.35">
      <c r="A3092" s="52">
        <v>43179</v>
      </c>
      <c r="B3092" s="33" t="s">
        <v>6240</v>
      </c>
      <c r="C3092" t="s">
        <v>6241</v>
      </c>
      <c r="D3092" s="33" t="s">
        <v>24</v>
      </c>
      <c r="E3092" s="33" t="s">
        <v>52</v>
      </c>
      <c r="F3092" s="33" t="s">
        <v>29</v>
      </c>
      <c r="G3092" t="s">
        <v>13</v>
      </c>
      <c r="H3092" s="33" t="s">
        <v>32</v>
      </c>
      <c r="I3092" t="s">
        <v>43</v>
      </c>
      <c r="J3092" s="33" t="s">
        <v>35</v>
      </c>
      <c r="K3092" t="s">
        <v>39</v>
      </c>
      <c r="L3092" s="33" t="s">
        <v>44</v>
      </c>
      <c r="M3092">
        <v>1187</v>
      </c>
      <c r="N3092" s="33">
        <v>10</v>
      </c>
      <c r="O3092" s="49">
        <v>0.1</v>
      </c>
      <c r="P3092" s="56">
        <f t="shared" si="48"/>
        <v>1187</v>
      </c>
      <c r="Q3092">
        <v>10683</v>
      </c>
      <c r="R3092" s="58">
        <v>40</v>
      </c>
      <c r="S3092" s="31">
        <v>10723</v>
      </c>
    </row>
    <row r="3093" spans="1:19" x14ac:dyDescent="0.35">
      <c r="A3093" s="52">
        <v>43979</v>
      </c>
      <c r="B3093" s="33" t="s">
        <v>6242</v>
      </c>
      <c r="C3093" t="s">
        <v>6243</v>
      </c>
      <c r="D3093" s="33" t="s">
        <v>24</v>
      </c>
      <c r="E3093" s="33" t="s">
        <v>106</v>
      </c>
      <c r="F3093" s="33" t="s">
        <v>27</v>
      </c>
      <c r="G3093" t="s">
        <v>11</v>
      </c>
      <c r="H3093" s="33" t="s">
        <v>32</v>
      </c>
      <c r="I3093" t="s">
        <v>48</v>
      </c>
      <c r="J3093" s="33" t="s">
        <v>35</v>
      </c>
      <c r="K3093" t="s">
        <v>42</v>
      </c>
      <c r="L3093" s="33" t="s">
        <v>44</v>
      </c>
      <c r="M3093">
        <v>899</v>
      </c>
      <c r="N3093" s="33">
        <v>4</v>
      </c>
      <c r="O3093" s="49">
        <v>0.15</v>
      </c>
      <c r="P3093" s="56">
        <f t="shared" si="48"/>
        <v>539.4</v>
      </c>
      <c r="Q3093">
        <v>3056.6</v>
      </c>
      <c r="R3093" s="58">
        <v>25</v>
      </c>
      <c r="S3093" s="31">
        <v>3081.6</v>
      </c>
    </row>
    <row r="3094" spans="1:19" x14ac:dyDescent="0.35">
      <c r="A3094" s="52">
        <v>42273</v>
      </c>
      <c r="B3094" s="33" t="s">
        <v>6244</v>
      </c>
      <c r="C3094" t="s">
        <v>6245</v>
      </c>
      <c r="D3094" s="33" t="s">
        <v>26</v>
      </c>
      <c r="E3094" s="33" t="s">
        <v>78</v>
      </c>
      <c r="F3094" s="33" t="s">
        <v>28</v>
      </c>
      <c r="G3094" t="s">
        <v>11</v>
      </c>
      <c r="H3094" s="33" t="s">
        <v>30</v>
      </c>
      <c r="I3094" t="s">
        <v>47</v>
      </c>
      <c r="J3094" s="33" t="s">
        <v>38</v>
      </c>
      <c r="K3094" t="s">
        <v>39</v>
      </c>
      <c r="L3094" s="33" t="s">
        <v>45</v>
      </c>
      <c r="M3094">
        <v>12</v>
      </c>
      <c r="N3094" s="33">
        <v>16</v>
      </c>
      <c r="O3094" s="49">
        <v>0.14000000000000001</v>
      </c>
      <c r="P3094" s="56">
        <f t="shared" si="48"/>
        <v>26.880000000000003</v>
      </c>
      <c r="Q3094">
        <v>165.12</v>
      </c>
      <c r="R3094" s="58">
        <v>31</v>
      </c>
      <c r="S3094" s="31">
        <v>196.12</v>
      </c>
    </row>
    <row r="3095" spans="1:19" x14ac:dyDescent="0.35">
      <c r="A3095" s="52">
        <v>44021</v>
      </c>
      <c r="B3095" s="33" t="s">
        <v>6246</v>
      </c>
      <c r="C3095" t="s">
        <v>6247</v>
      </c>
      <c r="D3095" s="33" t="s">
        <v>26</v>
      </c>
      <c r="E3095" s="33" t="s">
        <v>106</v>
      </c>
      <c r="F3095" s="33" t="s">
        <v>27</v>
      </c>
      <c r="G3095" t="s">
        <v>13</v>
      </c>
      <c r="H3095" s="33" t="s">
        <v>31</v>
      </c>
      <c r="I3095" t="s">
        <v>45</v>
      </c>
      <c r="J3095" s="33" t="s">
        <v>37</v>
      </c>
      <c r="K3095" t="s">
        <v>40</v>
      </c>
      <c r="L3095" s="33" t="s">
        <v>44</v>
      </c>
      <c r="M3095">
        <v>76</v>
      </c>
      <c r="N3095" s="33">
        <v>10</v>
      </c>
      <c r="O3095" s="49">
        <v>0.19</v>
      </c>
      <c r="P3095" s="56">
        <f t="shared" si="48"/>
        <v>144.4</v>
      </c>
      <c r="Q3095">
        <v>615.60000000000014</v>
      </c>
      <c r="R3095" s="58">
        <v>48</v>
      </c>
      <c r="S3095" s="31">
        <v>663.60000000000014</v>
      </c>
    </row>
    <row r="3096" spans="1:19" x14ac:dyDescent="0.35">
      <c r="A3096" s="52">
        <v>43546</v>
      </c>
      <c r="B3096" s="33" t="s">
        <v>6248</v>
      </c>
      <c r="C3096" t="s">
        <v>6249</v>
      </c>
      <c r="D3096" s="33" t="s">
        <v>26</v>
      </c>
      <c r="E3096" s="33" t="s">
        <v>115</v>
      </c>
      <c r="F3096" s="33" t="s">
        <v>29</v>
      </c>
      <c r="G3096" t="s">
        <v>13</v>
      </c>
      <c r="H3096" s="33" t="s">
        <v>32</v>
      </c>
      <c r="I3096" t="s">
        <v>47</v>
      </c>
      <c r="J3096" s="33" t="s">
        <v>36</v>
      </c>
      <c r="K3096" t="s">
        <v>41</v>
      </c>
      <c r="L3096" s="33" t="s">
        <v>43</v>
      </c>
      <c r="M3096">
        <v>389</v>
      </c>
      <c r="N3096" s="33">
        <v>12</v>
      </c>
      <c r="O3096" s="49">
        <v>0.1</v>
      </c>
      <c r="P3096" s="56">
        <f t="shared" si="48"/>
        <v>466.80000000000007</v>
      </c>
      <c r="Q3096">
        <v>4201.2000000000007</v>
      </c>
      <c r="R3096" s="58">
        <v>28</v>
      </c>
      <c r="S3096" s="31">
        <v>4229.2000000000007</v>
      </c>
    </row>
    <row r="3097" spans="1:19" x14ac:dyDescent="0.35">
      <c r="A3097" s="52">
        <v>43756</v>
      </c>
      <c r="B3097" s="33" t="s">
        <v>6250</v>
      </c>
      <c r="C3097" t="s">
        <v>6251</v>
      </c>
      <c r="D3097" s="33" t="s">
        <v>26</v>
      </c>
      <c r="E3097" s="33" t="s">
        <v>78</v>
      </c>
      <c r="F3097" s="33" t="s">
        <v>27</v>
      </c>
      <c r="G3097" t="s">
        <v>8</v>
      </c>
      <c r="H3097" s="33" t="s">
        <v>30</v>
      </c>
      <c r="I3097" t="s">
        <v>48</v>
      </c>
      <c r="J3097" s="33" t="s">
        <v>35</v>
      </c>
      <c r="K3097" t="s">
        <v>42</v>
      </c>
      <c r="L3097" s="33" t="s">
        <v>43</v>
      </c>
      <c r="M3097">
        <v>1059</v>
      </c>
      <c r="N3097" s="33">
        <v>10</v>
      </c>
      <c r="O3097" s="49">
        <v>0.15</v>
      </c>
      <c r="P3097" s="56">
        <f t="shared" si="48"/>
        <v>1588.5</v>
      </c>
      <c r="Q3097">
        <v>9001.5</v>
      </c>
      <c r="R3097" s="58">
        <v>41</v>
      </c>
      <c r="S3097" s="31">
        <v>9042.5</v>
      </c>
    </row>
    <row r="3098" spans="1:19" x14ac:dyDescent="0.35">
      <c r="A3098" s="52">
        <v>42218</v>
      </c>
      <c r="B3098" s="33" t="s">
        <v>6252</v>
      </c>
      <c r="C3098" t="s">
        <v>6253</v>
      </c>
      <c r="D3098" s="33" t="s">
        <v>25</v>
      </c>
      <c r="E3098" s="33" t="s">
        <v>63</v>
      </c>
      <c r="F3098" s="33" t="s">
        <v>28</v>
      </c>
      <c r="G3098" t="s">
        <v>12</v>
      </c>
      <c r="H3098" s="33" t="s">
        <v>33</v>
      </c>
      <c r="I3098" t="s">
        <v>46</v>
      </c>
      <c r="J3098" s="33" t="s">
        <v>36</v>
      </c>
      <c r="K3098" t="s">
        <v>41</v>
      </c>
      <c r="L3098" s="33" t="s">
        <v>45</v>
      </c>
      <c r="M3098">
        <v>205</v>
      </c>
      <c r="N3098" s="33">
        <v>9</v>
      </c>
      <c r="O3098" s="49">
        <v>0.17</v>
      </c>
      <c r="P3098" s="56">
        <f t="shared" si="48"/>
        <v>313.64999999999998</v>
      </c>
      <c r="Q3098">
        <v>1531.35</v>
      </c>
      <c r="R3098" s="58">
        <v>21</v>
      </c>
      <c r="S3098" s="31">
        <v>1552.35</v>
      </c>
    </row>
    <row r="3099" spans="1:19" x14ac:dyDescent="0.35">
      <c r="A3099" s="52">
        <v>42911</v>
      </c>
      <c r="B3099" s="33" t="s">
        <v>6254</v>
      </c>
      <c r="C3099" t="s">
        <v>6255</v>
      </c>
      <c r="D3099" s="33" t="s">
        <v>24</v>
      </c>
      <c r="E3099" s="33" t="s">
        <v>63</v>
      </c>
      <c r="F3099" s="33" t="s">
        <v>29</v>
      </c>
      <c r="G3099" t="s">
        <v>12</v>
      </c>
      <c r="H3099" s="33" t="s">
        <v>33</v>
      </c>
      <c r="I3099" t="s">
        <v>48</v>
      </c>
      <c r="J3099" s="33" t="s">
        <v>38</v>
      </c>
      <c r="K3099" t="s">
        <v>41</v>
      </c>
      <c r="L3099" s="33" t="s">
        <v>43</v>
      </c>
      <c r="M3099">
        <v>11</v>
      </c>
      <c r="N3099" s="33">
        <v>40</v>
      </c>
      <c r="O3099" s="49">
        <v>0.12</v>
      </c>
      <c r="P3099" s="56">
        <f t="shared" si="48"/>
        <v>52.8</v>
      </c>
      <c r="Q3099">
        <v>387.20000000000005</v>
      </c>
      <c r="R3099" s="58">
        <v>28</v>
      </c>
      <c r="S3099" s="31">
        <v>415.20000000000005</v>
      </c>
    </row>
    <row r="3100" spans="1:19" x14ac:dyDescent="0.35">
      <c r="A3100" s="52">
        <v>42513</v>
      </c>
      <c r="B3100" s="33" t="s">
        <v>6256</v>
      </c>
      <c r="C3100" t="s">
        <v>6257</v>
      </c>
      <c r="D3100" s="33" t="s">
        <v>24</v>
      </c>
      <c r="E3100" s="33" t="s">
        <v>58</v>
      </c>
      <c r="F3100" s="33" t="s">
        <v>28</v>
      </c>
      <c r="G3100" t="s">
        <v>12</v>
      </c>
      <c r="H3100" s="33" t="s">
        <v>32</v>
      </c>
      <c r="I3100" t="s">
        <v>48</v>
      </c>
      <c r="J3100" s="33" t="s">
        <v>34</v>
      </c>
      <c r="K3100" t="s">
        <v>42</v>
      </c>
      <c r="L3100" s="33" t="s">
        <v>43</v>
      </c>
      <c r="M3100">
        <v>218</v>
      </c>
      <c r="N3100" s="33">
        <v>6</v>
      </c>
      <c r="O3100" s="49">
        <v>0.08</v>
      </c>
      <c r="P3100" s="56">
        <f t="shared" si="48"/>
        <v>104.64</v>
      </c>
      <c r="Q3100">
        <v>1203.3600000000001</v>
      </c>
      <c r="R3100" s="58">
        <v>43</v>
      </c>
      <c r="S3100" s="31">
        <v>1246.3600000000001</v>
      </c>
    </row>
    <row r="3101" spans="1:19" x14ac:dyDescent="0.35">
      <c r="A3101" s="52">
        <v>43687</v>
      </c>
      <c r="B3101" s="33" t="s">
        <v>6258</v>
      </c>
      <c r="C3101" t="s">
        <v>6259</v>
      </c>
      <c r="D3101" s="33" t="s">
        <v>24</v>
      </c>
      <c r="E3101" s="33" t="s">
        <v>52</v>
      </c>
      <c r="F3101" s="33" t="s">
        <v>29</v>
      </c>
      <c r="G3101" t="s">
        <v>8</v>
      </c>
      <c r="H3101" s="33" t="s">
        <v>31</v>
      </c>
      <c r="I3101" t="s">
        <v>43</v>
      </c>
      <c r="J3101" s="33" t="s">
        <v>37</v>
      </c>
      <c r="K3101" t="s">
        <v>41</v>
      </c>
      <c r="L3101" s="33" t="s">
        <v>45</v>
      </c>
      <c r="M3101">
        <v>46</v>
      </c>
      <c r="N3101" s="33">
        <v>20</v>
      </c>
      <c r="O3101" s="49">
        <v>0.11</v>
      </c>
      <c r="P3101" s="56">
        <f t="shared" si="48"/>
        <v>101.2</v>
      </c>
      <c r="Q3101">
        <v>818.80000000000007</v>
      </c>
      <c r="R3101" s="58">
        <v>30</v>
      </c>
      <c r="S3101" s="31">
        <v>848.80000000000007</v>
      </c>
    </row>
    <row r="3102" spans="1:19" x14ac:dyDescent="0.35">
      <c r="A3102" s="52">
        <v>44602</v>
      </c>
      <c r="B3102" s="33" t="s">
        <v>6260</v>
      </c>
      <c r="C3102" t="s">
        <v>6261</v>
      </c>
      <c r="D3102" s="33" t="s">
        <v>25</v>
      </c>
      <c r="E3102" s="33" t="s">
        <v>115</v>
      </c>
      <c r="F3102" s="33" t="s">
        <v>29</v>
      </c>
      <c r="G3102" t="s">
        <v>9</v>
      </c>
      <c r="H3102" s="33" t="s">
        <v>33</v>
      </c>
      <c r="I3102" t="s">
        <v>47</v>
      </c>
      <c r="J3102" s="33" t="s">
        <v>35</v>
      </c>
      <c r="K3102" t="s">
        <v>41</v>
      </c>
      <c r="L3102" s="33" t="s">
        <v>43</v>
      </c>
      <c r="M3102">
        <v>1094</v>
      </c>
      <c r="N3102" s="33">
        <v>6</v>
      </c>
      <c r="O3102" s="49">
        <v>0.2</v>
      </c>
      <c r="P3102" s="56">
        <f t="shared" si="48"/>
        <v>1312.8000000000002</v>
      </c>
      <c r="Q3102">
        <v>5251.2000000000007</v>
      </c>
      <c r="R3102" s="58">
        <v>45</v>
      </c>
      <c r="S3102" s="31">
        <v>5296.2000000000007</v>
      </c>
    </row>
    <row r="3103" spans="1:19" x14ac:dyDescent="0.35">
      <c r="A3103" s="52">
        <v>42899</v>
      </c>
      <c r="B3103" s="33" t="s">
        <v>6262</v>
      </c>
      <c r="C3103" t="s">
        <v>6263</v>
      </c>
      <c r="D3103" s="33" t="s">
        <v>26</v>
      </c>
      <c r="E3103" s="33" t="s">
        <v>73</v>
      </c>
      <c r="F3103" s="33" t="s">
        <v>29</v>
      </c>
      <c r="G3103" t="s">
        <v>11</v>
      </c>
      <c r="H3103" s="33" t="s">
        <v>32</v>
      </c>
      <c r="I3103" t="s">
        <v>46</v>
      </c>
      <c r="J3103" s="33" t="s">
        <v>35</v>
      </c>
      <c r="K3103" t="s">
        <v>40</v>
      </c>
      <c r="L3103" s="33" t="s">
        <v>46</v>
      </c>
      <c r="M3103">
        <v>767</v>
      </c>
      <c r="N3103" s="33">
        <v>8</v>
      </c>
      <c r="O3103" s="49">
        <v>0.14000000000000001</v>
      </c>
      <c r="P3103" s="56">
        <f t="shared" si="48"/>
        <v>859.04000000000008</v>
      </c>
      <c r="Q3103">
        <v>5276.96</v>
      </c>
      <c r="R3103" s="58">
        <v>36</v>
      </c>
      <c r="S3103" s="31">
        <v>5312.96</v>
      </c>
    </row>
    <row r="3104" spans="1:19" x14ac:dyDescent="0.35">
      <c r="A3104" s="52">
        <v>43995</v>
      </c>
      <c r="B3104" s="33" t="s">
        <v>6264</v>
      </c>
      <c r="C3104" t="s">
        <v>6265</v>
      </c>
      <c r="D3104" s="33" t="s">
        <v>25</v>
      </c>
      <c r="E3104" s="33" t="s">
        <v>58</v>
      </c>
      <c r="F3104" s="33" t="s">
        <v>28</v>
      </c>
      <c r="G3104" t="s">
        <v>12</v>
      </c>
      <c r="H3104" s="33" t="s">
        <v>33</v>
      </c>
      <c r="I3104" t="s">
        <v>45</v>
      </c>
      <c r="J3104" s="33" t="s">
        <v>36</v>
      </c>
      <c r="K3104" t="s">
        <v>40</v>
      </c>
      <c r="L3104" s="33" t="s">
        <v>45</v>
      </c>
      <c r="M3104">
        <v>359</v>
      </c>
      <c r="N3104" s="33">
        <v>9</v>
      </c>
      <c r="O3104" s="49">
        <v>0.11</v>
      </c>
      <c r="P3104" s="56">
        <f t="shared" si="48"/>
        <v>355.41</v>
      </c>
      <c r="Q3104">
        <v>2875.59</v>
      </c>
      <c r="R3104" s="58">
        <v>47</v>
      </c>
      <c r="S3104" s="31">
        <v>2922.59</v>
      </c>
    </row>
    <row r="3105" spans="1:19" x14ac:dyDescent="0.35">
      <c r="A3105" s="52">
        <v>42234</v>
      </c>
      <c r="B3105" s="33" t="s">
        <v>6266</v>
      </c>
      <c r="C3105" t="s">
        <v>6267</v>
      </c>
      <c r="D3105" s="33" t="s">
        <v>26</v>
      </c>
      <c r="E3105" s="33" t="s">
        <v>58</v>
      </c>
      <c r="F3105" s="33" t="s">
        <v>28</v>
      </c>
      <c r="G3105" t="s">
        <v>13</v>
      </c>
      <c r="H3105" s="33" t="s">
        <v>32</v>
      </c>
      <c r="I3105" t="s">
        <v>43</v>
      </c>
      <c r="J3105" s="33" t="s">
        <v>37</v>
      </c>
      <c r="K3105" t="s">
        <v>41</v>
      </c>
      <c r="L3105" s="33" t="s">
        <v>44</v>
      </c>
      <c r="M3105">
        <v>73</v>
      </c>
      <c r="N3105" s="33">
        <v>25</v>
      </c>
      <c r="O3105" s="49">
        <v>0.2</v>
      </c>
      <c r="P3105" s="56">
        <f t="shared" si="48"/>
        <v>365</v>
      </c>
      <c r="Q3105">
        <v>1460</v>
      </c>
      <c r="R3105" s="58">
        <v>29</v>
      </c>
      <c r="S3105" s="31">
        <v>1489</v>
      </c>
    </row>
    <row r="3106" spans="1:19" x14ac:dyDescent="0.35">
      <c r="A3106" s="52">
        <v>42165</v>
      </c>
      <c r="B3106" s="33" t="s">
        <v>6268</v>
      </c>
      <c r="C3106" t="s">
        <v>6269</v>
      </c>
      <c r="D3106" s="33" t="s">
        <v>25</v>
      </c>
      <c r="E3106" s="33" t="s">
        <v>68</v>
      </c>
      <c r="F3106" s="33" t="s">
        <v>28</v>
      </c>
      <c r="G3106" t="s">
        <v>11</v>
      </c>
      <c r="H3106" s="33" t="s">
        <v>32</v>
      </c>
      <c r="I3106" t="s">
        <v>45</v>
      </c>
      <c r="J3106" s="33" t="s">
        <v>36</v>
      </c>
      <c r="K3106" t="s">
        <v>41</v>
      </c>
      <c r="L3106" s="33" t="s">
        <v>45</v>
      </c>
      <c r="M3106">
        <v>285</v>
      </c>
      <c r="N3106" s="33">
        <v>6</v>
      </c>
      <c r="O3106" s="49">
        <v>0.11</v>
      </c>
      <c r="P3106" s="56">
        <f t="shared" si="48"/>
        <v>188.10000000000002</v>
      </c>
      <c r="Q3106">
        <v>1521.8999999999999</v>
      </c>
      <c r="R3106" s="58">
        <v>50</v>
      </c>
      <c r="S3106" s="31">
        <v>1571.8999999999999</v>
      </c>
    </row>
    <row r="3107" spans="1:19" x14ac:dyDescent="0.35">
      <c r="A3107" s="52">
        <v>44282</v>
      </c>
      <c r="B3107" s="33" t="s">
        <v>6270</v>
      </c>
      <c r="C3107" t="s">
        <v>6271</v>
      </c>
      <c r="D3107" s="33" t="s">
        <v>24</v>
      </c>
      <c r="E3107" s="33" t="s">
        <v>55</v>
      </c>
      <c r="F3107" s="33" t="s">
        <v>27</v>
      </c>
      <c r="G3107" t="s">
        <v>11</v>
      </c>
      <c r="H3107" s="33" t="s">
        <v>30</v>
      </c>
      <c r="I3107" t="s">
        <v>43</v>
      </c>
      <c r="J3107" s="33" t="s">
        <v>38</v>
      </c>
      <c r="K3107" t="s">
        <v>39</v>
      </c>
      <c r="L3107" s="33" t="s">
        <v>45</v>
      </c>
      <c r="M3107">
        <v>13</v>
      </c>
      <c r="N3107" s="33">
        <v>32</v>
      </c>
      <c r="O3107" s="49">
        <v>0.2</v>
      </c>
      <c r="P3107" s="56">
        <f t="shared" si="48"/>
        <v>83.2</v>
      </c>
      <c r="Q3107">
        <v>332.8</v>
      </c>
      <c r="R3107" s="58">
        <v>26</v>
      </c>
      <c r="S3107" s="31">
        <v>358.8</v>
      </c>
    </row>
    <row r="3108" spans="1:19" x14ac:dyDescent="0.35">
      <c r="A3108" s="52">
        <v>43174</v>
      </c>
      <c r="B3108" s="33" t="s">
        <v>6272</v>
      </c>
      <c r="C3108" t="s">
        <v>6273</v>
      </c>
      <c r="D3108" s="33" t="s">
        <v>26</v>
      </c>
      <c r="E3108" s="33" t="s">
        <v>78</v>
      </c>
      <c r="F3108" s="33" t="s">
        <v>27</v>
      </c>
      <c r="G3108" t="s">
        <v>13</v>
      </c>
      <c r="H3108" s="33" t="s">
        <v>31</v>
      </c>
      <c r="I3108" t="s">
        <v>43</v>
      </c>
      <c r="J3108" s="33" t="s">
        <v>36</v>
      </c>
      <c r="K3108" t="s">
        <v>42</v>
      </c>
      <c r="L3108" s="33" t="s">
        <v>46</v>
      </c>
      <c r="M3108">
        <v>300</v>
      </c>
      <c r="N3108" s="33">
        <v>12</v>
      </c>
      <c r="O3108" s="49">
        <v>0.19</v>
      </c>
      <c r="P3108" s="56">
        <f t="shared" si="48"/>
        <v>684.00000000000011</v>
      </c>
      <c r="Q3108">
        <v>2916</v>
      </c>
      <c r="R3108" s="58">
        <v>43</v>
      </c>
      <c r="S3108" s="31">
        <v>2959</v>
      </c>
    </row>
    <row r="3109" spans="1:19" x14ac:dyDescent="0.35">
      <c r="A3109" s="52">
        <v>43196</v>
      </c>
      <c r="B3109" s="33" t="s">
        <v>6274</v>
      </c>
      <c r="C3109" t="s">
        <v>6275</v>
      </c>
      <c r="D3109" s="33" t="s">
        <v>26</v>
      </c>
      <c r="E3109" s="33" t="s">
        <v>58</v>
      </c>
      <c r="F3109" s="33" t="s">
        <v>27</v>
      </c>
      <c r="G3109" t="s">
        <v>8</v>
      </c>
      <c r="H3109" s="33" t="s">
        <v>30</v>
      </c>
      <c r="I3109" t="s">
        <v>43</v>
      </c>
      <c r="J3109" s="33" t="s">
        <v>37</v>
      </c>
      <c r="K3109" t="s">
        <v>40</v>
      </c>
      <c r="L3109" s="33" t="s">
        <v>44</v>
      </c>
      <c r="M3109">
        <v>66</v>
      </c>
      <c r="N3109" s="33">
        <v>15</v>
      </c>
      <c r="O3109" s="49">
        <v>0.18</v>
      </c>
      <c r="P3109" s="56">
        <f t="shared" si="48"/>
        <v>178.2</v>
      </c>
      <c r="Q3109">
        <v>811.80000000000007</v>
      </c>
      <c r="R3109" s="58">
        <v>32</v>
      </c>
      <c r="S3109" s="31">
        <v>843.80000000000007</v>
      </c>
    </row>
    <row r="3110" spans="1:19" x14ac:dyDescent="0.35">
      <c r="A3110" s="52">
        <v>43530</v>
      </c>
      <c r="B3110" s="33" t="s">
        <v>6276</v>
      </c>
      <c r="C3110" t="s">
        <v>6277</v>
      </c>
      <c r="D3110" s="33" t="s">
        <v>25</v>
      </c>
      <c r="E3110" s="33" t="s">
        <v>85</v>
      </c>
      <c r="F3110" s="33" t="s">
        <v>28</v>
      </c>
      <c r="G3110" t="s">
        <v>10</v>
      </c>
      <c r="H3110" s="33" t="s">
        <v>31</v>
      </c>
      <c r="I3110" t="s">
        <v>47</v>
      </c>
      <c r="J3110" s="33" t="s">
        <v>35</v>
      </c>
      <c r="K3110" t="s">
        <v>42</v>
      </c>
      <c r="L3110" s="33" t="s">
        <v>46</v>
      </c>
      <c r="M3110">
        <v>723</v>
      </c>
      <c r="N3110" s="33">
        <v>4</v>
      </c>
      <c r="O3110" s="49">
        <v>0.14000000000000001</v>
      </c>
      <c r="P3110" s="56">
        <f t="shared" si="48"/>
        <v>404.88000000000005</v>
      </c>
      <c r="Q3110">
        <v>2487.12</v>
      </c>
      <c r="R3110" s="58">
        <v>31</v>
      </c>
      <c r="S3110" s="31">
        <v>2518.12</v>
      </c>
    </row>
    <row r="3111" spans="1:19" x14ac:dyDescent="0.35">
      <c r="A3111" s="52">
        <v>42262</v>
      </c>
      <c r="B3111" s="33" t="s">
        <v>6278</v>
      </c>
      <c r="C3111" t="s">
        <v>6279</v>
      </c>
      <c r="D3111" s="33" t="s">
        <v>24</v>
      </c>
      <c r="E3111" s="33" t="s">
        <v>106</v>
      </c>
      <c r="F3111" s="33" t="s">
        <v>27</v>
      </c>
      <c r="G3111" t="s">
        <v>13</v>
      </c>
      <c r="H3111" s="33" t="s">
        <v>30</v>
      </c>
      <c r="I3111" t="s">
        <v>47</v>
      </c>
      <c r="J3111" s="33" t="s">
        <v>37</v>
      </c>
      <c r="K3111" t="s">
        <v>41</v>
      </c>
      <c r="L3111" s="33" t="s">
        <v>46</v>
      </c>
      <c r="M3111">
        <v>41</v>
      </c>
      <c r="N3111" s="33">
        <v>10</v>
      </c>
      <c r="O3111" s="49">
        <v>0.12</v>
      </c>
      <c r="P3111" s="56">
        <f t="shared" si="48"/>
        <v>49.199999999999996</v>
      </c>
      <c r="Q3111">
        <v>360.8</v>
      </c>
      <c r="R3111" s="58">
        <v>43</v>
      </c>
      <c r="S3111" s="31">
        <v>403.8</v>
      </c>
    </row>
    <row r="3112" spans="1:19" x14ac:dyDescent="0.35">
      <c r="A3112" s="52">
        <v>43236</v>
      </c>
      <c r="B3112" s="33" t="s">
        <v>6280</v>
      </c>
      <c r="C3112" t="s">
        <v>6281</v>
      </c>
      <c r="D3112" s="33" t="s">
        <v>26</v>
      </c>
      <c r="E3112" s="33" t="s">
        <v>85</v>
      </c>
      <c r="F3112" s="33" t="s">
        <v>27</v>
      </c>
      <c r="G3112" t="s">
        <v>10</v>
      </c>
      <c r="H3112" s="33" t="s">
        <v>32</v>
      </c>
      <c r="I3112" t="s">
        <v>47</v>
      </c>
      <c r="J3112" s="33" t="s">
        <v>35</v>
      </c>
      <c r="K3112" t="s">
        <v>41</v>
      </c>
      <c r="L3112" s="33" t="s">
        <v>44</v>
      </c>
      <c r="M3112">
        <v>1045</v>
      </c>
      <c r="N3112" s="33">
        <v>8</v>
      </c>
      <c r="O3112" s="49">
        <v>0.14000000000000001</v>
      </c>
      <c r="P3112" s="56">
        <f t="shared" si="48"/>
        <v>1170.4000000000001</v>
      </c>
      <c r="Q3112">
        <v>7189.5999999999995</v>
      </c>
      <c r="R3112" s="58">
        <v>37</v>
      </c>
      <c r="S3112" s="31">
        <v>7226.5999999999995</v>
      </c>
    </row>
    <row r="3113" spans="1:19" x14ac:dyDescent="0.35">
      <c r="A3113" s="52">
        <v>42692</v>
      </c>
      <c r="B3113" s="33" t="s">
        <v>6282</v>
      </c>
      <c r="C3113" t="s">
        <v>6283</v>
      </c>
      <c r="D3113" s="33" t="s">
        <v>24</v>
      </c>
      <c r="E3113" s="33" t="s">
        <v>106</v>
      </c>
      <c r="F3113" s="33" t="s">
        <v>29</v>
      </c>
      <c r="G3113" t="s">
        <v>9</v>
      </c>
      <c r="H3113" s="33" t="s">
        <v>31</v>
      </c>
      <c r="I3113" t="s">
        <v>47</v>
      </c>
      <c r="J3113" s="33" t="s">
        <v>36</v>
      </c>
      <c r="K3113" t="s">
        <v>39</v>
      </c>
      <c r="L3113" s="33" t="s">
        <v>44</v>
      </c>
      <c r="M3113">
        <v>317</v>
      </c>
      <c r="N3113" s="33">
        <v>9</v>
      </c>
      <c r="O3113" s="49">
        <v>0.08</v>
      </c>
      <c r="P3113" s="56">
        <f t="shared" si="48"/>
        <v>228.23999999999998</v>
      </c>
      <c r="Q3113">
        <v>2624.76</v>
      </c>
      <c r="R3113" s="58">
        <v>42</v>
      </c>
      <c r="S3113" s="31">
        <v>2666.76</v>
      </c>
    </row>
    <row r="3114" spans="1:19" x14ac:dyDescent="0.35">
      <c r="A3114" s="52">
        <v>42672</v>
      </c>
      <c r="B3114" s="33" t="s">
        <v>6284</v>
      </c>
      <c r="C3114" t="s">
        <v>6285</v>
      </c>
      <c r="D3114" s="33" t="s">
        <v>24</v>
      </c>
      <c r="E3114" s="33" t="s">
        <v>85</v>
      </c>
      <c r="F3114" s="33" t="s">
        <v>29</v>
      </c>
      <c r="G3114" t="s">
        <v>12</v>
      </c>
      <c r="H3114" s="33" t="s">
        <v>33</v>
      </c>
      <c r="I3114" t="s">
        <v>45</v>
      </c>
      <c r="J3114" s="33" t="s">
        <v>34</v>
      </c>
      <c r="K3114" t="s">
        <v>40</v>
      </c>
      <c r="L3114" s="33" t="s">
        <v>44</v>
      </c>
      <c r="M3114">
        <v>245</v>
      </c>
      <c r="N3114" s="33">
        <v>10</v>
      </c>
      <c r="O3114" s="49">
        <v>0.13</v>
      </c>
      <c r="P3114" s="56">
        <f t="shared" si="48"/>
        <v>318.5</v>
      </c>
      <c r="Q3114">
        <v>2131.5</v>
      </c>
      <c r="R3114" s="58">
        <v>36</v>
      </c>
      <c r="S3114" s="31">
        <v>2167.5</v>
      </c>
    </row>
    <row r="3115" spans="1:19" x14ac:dyDescent="0.35">
      <c r="A3115" s="52">
        <v>44498</v>
      </c>
      <c r="B3115" s="33" t="s">
        <v>6286</v>
      </c>
      <c r="C3115" t="s">
        <v>6287</v>
      </c>
      <c r="D3115" s="33" t="s">
        <v>25</v>
      </c>
      <c r="E3115" s="33" t="s">
        <v>73</v>
      </c>
      <c r="F3115" s="33" t="s">
        <v>27</v>
      </c>
      <c r="G3115" t="s">
        <v>7</v>
      </c>
      <c r="H3115" s="33" t="s">
        <v>31</v>
      </c>
      <c r="I3115" t="s">
        <v>44</v>
      </c>
      <c r="J3115" s="33" t="s">
        <v>38</v>
      </c>
      <c r="K3115" t="s">
        <v>41</v>
      </c>
      <c r="L3115" s="33" t="s">
        <v>44</v>
      </c>
      <c r="M3115">
        <v>14</v>
      </c>
      <c r="N3115" s="33">
        <v>24</v>
      </c>
      <c r="O3115" s="49">
        <v>0.12</v>
      </c>
      <c r="P3115" s="56">
        <f t="shared" si="48"/>
        <v>40.32</v>
      </c>
      <c r="Q3115">
        <v>295.68</v>
      </c>
      <c r="R3115" s="58">
        <v>44</v>
      </c>
      <c r="S3115" s="31">
        <v>339.68</v>
      </c>
    </row>
    <row r="3116" spans="1:19" x14ac:dyDescent="0.35">
      <c r="A3116" s="52">
        <v>42639</v>
      </c>
      <c r="B3116" s="33" t="s">
        <v>6288</v>
      </c>
      <c r="C3116" t="s">
        <v>6289</v>
      </c>
      <c r="D3116" s="33" t="s">
        <v>24</v>
      </c>
      <c r="E3116" s="33" t="s">
        <v>106</v>
      </c>
      <c r="F3116" s="33" t="s">
        <v>27</v>
      </c>
      <c r="G3116" t="s">
        <v>12</v>
      </c>
      <c r="H3116" s="33" t="s">
        <v>31</v>
      </c>
      <c r="I3116" t="s">
        <v>45</v>
      </c>
      <c r="J3116" s="33" t="s">
        <v>34</v>
      </c>
      <c r="K3116" t="s">
        <v>40</v>
      </c>
      <c r="L3116" s="33" t="s">
        <v>46</v>
      </c>
      <c r="M3116">
        <v>266</v>
      </c>
      <c r="N3116" s="33">
        <v>4</v>
      </c>
      <c r="O3116" s="49">
        <v>0.16</v>
      </c>
      <c r="P3116" s="56">
        <f t="shared" si="48"/>
        <v>170.24</v>
      </c>
      <c r="Q3116">
        <v>893.76</v>
      </c>
      <c r="R3116" s="58">
        <v>48</v>
      </c>
      <c r="S3116" s="31">
        <v>941.76</v>
      </c>
    </row>
    <row r="3117" spans="1:19" x14ac:dyDescent="0.35">
      <c r="A3117" s="52">
        <v>43408</v>
      </c>
      <c r="B3117" s="33" t="s">
        <v>6290</v>
      </c>
      <c r="C3117" t="s">
        <v>6291</v>
      </c>
      <c r="D3117" s="33" t="s">
        <v>24</v>
      </c>
      <c r="E3117" s="33" t="s">
        <v>106</v>
      </c>
      <c r="F3117" s="33" t="s">
        <v>28</v>
      </c>
      <c r="G3117" t="s">
        <v>11</v>
      </c>
      <c r="H3117" s="33" t="s">
        <v>32</v>
      </c>
      <c r="I3117" t="s">
        <v>45</v>
      </c>
      <c r="J3117" s="33" t="s">
        <v>38</v>
      </c>
      <c r="K3117" t="s">
        <v>39</v>
      </c>
      <c r="L3117" s="33" t="s">
        <v>44</v>
      </c>
      <c r="M3117">
        <v>11</v>
      </c>
      <c r="N3117" s="33">
        <v>16</v>
      </c>
      <c r="O3117" s="49">
        <v>0.15</v>
      </c>
      <c r="P3117" s="56">
        <f t="shared" si="48"/>
        <v>26.4</v>
      </c>
      <c r="Q3117">
        <v>149.6</v>
      </c>
      <c r="R3117" s="58">
        <v>28</v>
      </c>
      <c r="S3117" s="31">
        <v>177.6</v>
      </c>
    </row>
    <row r="3118" spans="1:19" x14ac:dyDescent="0.35">
      <c r="A3118" s="52">
        <v>42157</v>
      </c>
      <c r="B3118" s="33" t="s">
        <v>6292</v>
      </c>
      <c r="C3118" t="s">
        <v>6293</v>
      </c>
      <c r="D3118" s="33" t="s">
        <v>24</v>
      </c>
      <c r="E3118" s="33" t="s">
        <v>85</v>
      </c>
      <c r="F3118" s="33" t="s">
        <v>27</v>
      </c>
      <c r="G3118" t="s">
        <v>11</v>
      </c>
      <c r="H3118" s="33" t="s">
        <v>33</v>
      </c>
      <c r="I3118" t="s">
        <v>45</v>
      </c>
      <c r="J3118" s="33" t="s">
        <v>35</v>
      </c>
      <c r="K3118" t="s">
        <v>42</v>
      </c>
      <c r="L3118" s="33" t="s">
        <v>44</v>
      </c>
      <c r="M3118">
        <v>1072</v>
      </c>
      <c r="N3118" s="33">
        <v>4</v>
      </c>
      <c r="O3118" s="49">
        <v>0.18</v>
      </c>
      <c r="P3118" s="56">
        <f t="shared" si="48"/>
        <v>771.83999999999992</v>
      </c>
      <c r="Q3118">
        <v>3516.1600000000003</v>
      </c>
      <c r="R3118" s="58">
        <v>45</v>
      </c>
      <c r="S3118" s="31">
        <v>3561.1600000000003</v>
      </c>
    </row>
    <row r="3119" spans="1:19" x14ac:dyDescent="0.35">
      <c r="A3119" s="52">
        <v>43870</v>
      </c>
      <c r="B3119" s="33" t="s">
        <v>6294</v>
      </c>
      <c r="C3119" t="s">
        <v>6295</v>
      </c>
      <c r="D3119" s="33" t="s">
        <v>26</v>
      </c>
      <c r="E3119" s="33" t="s">
        <v>85</v>
      </c>
      <c r="F3119" s="33" t="s">
        <v>29</v>
      </c>
      <c r="G3119" t="s">
        <v>6</v>
      </c>
      <c r="H3119" s="33" t="s">
        <v>33</v>
      </c>
      <c r="I3119" t="s">
        <v>45</v>
      </c>
      <c r="J3119" s="33" t="s">
        <v>36</v>
      </c>
      <c r="K3119" t="s">
        <v>40</v>
      </c>
      <c r="L3119" s="33" t="s">
        <v>46</v>
      </c>
      <c r="M3119">
        <v>422</v>
      </c>
      <c r="N3119" s="33">
        <v>6</v>
      </c>
      <c r="O3119" s="49">
        <v>0.16</v>
      </c>
      <c r="P3119" s="56">
        <f t="shared" si="48"/>
        <v>405.12</v>
      </c>
      <c r="Q3119">
        <v>2126.88</v>
      </c>
      <c r="R3119" s="58">
        <v>32</v>
      </c>
      <c r="S3119" s="31">
        <v>2158.88</v>
      </c>
    </row>
    <row r="3120" spans="1:19" x14ac:dyDescent="0.35">
      <c r="A3120" s="52">
        <v>44240</v>
      </c>
      <c r="B3120" s="33" t="s">
        <v>6296</v>
      </c>
      <c r="C3120" t="s">
        <v>6297</v>
      </c>
      <c r="D3120" s="33" t="s">
        <v>26</v>
      </c>
      <c r="E3120" s="33" t="s">
        <v>63</v>
      </c>
      <c r="F3120" s="33" t="s">
        <v>28</v>
      </c>
      <c r="G3120" t="s">
        <v>11</v>
      </c>
      <c r="H3120" s="33" t="s">
        <v>30</v>
      </c>
      <c r="I3120" t="s">
        <v>45</v>
      </c>
      <c r="J3120" s="33" t="s">
        <v>36</v>
      </c>
      <c r="K3120" t="s">
        <v>42</v>
      </c>
      <c r="L3120" s="33" t="s">
        <v>44</v>
      </c>
      <c r="M3120">
        <v>220</v>
      </c>
      <c r="N3120" s="33">
        <v>12</v>
      </c>
      <c r="O3120" s="49">
        <v>0.2</v>
      </c>
      <c r="P3120" s="56">
        <f t="shared" si="48"/>
        <v>528.00000000000011</v>
      </c>
      <c r="Q3120">
        <v>2112.0000000000005</v>
      </c>
      <c r="R3120" s="58">
        <v>24</v>
      </c>
      <c r="S3120" s="31">
        <v>2136.0000000000005</v>
      </c>
    </row>
    <row r="3121" spans="1:19" x14ac:dyDescent="0.35">
      <c r="A3121" s="52">
        <v>42595</v>
      </c>
      <c r="B3121" s="33" t="s">
        <v>6298</v>
      </c>
      <c r="C3121" t="s">
        <v>6299</v>
      </c>
      <c r="D3121" s="33" t="s">
        <v>26</v>
      </c>
      <c r="E3121" s="33" t="s">
        <v>115</v>
      </c>
      <c r="F3121" s="33" t="s">
        <v>28</v>
      </c>
      <c r="G3121" t="s">
        <v>13</v>
      </c>
      <c r="H3121" s="33" t="s">
        <v>32</v>
      </c>
      <c r="I3121" t="s">
        <v>46</v>
      </c>
      <c r="J3121" s="33" t="s">
        <v>37</v>
      </c>
      <c r="K3121" t="s">
        <v>41</v>
      </c>
      <c r="L3121" s="33" t="s">
        <v>46</v>
      </c>
      <c r="M3121">
        <v>94</v>
      </c>
      <c r="N3121" s="33">
        <v>10</v>
      </c>
      <c r="O3121" s="49">
        <v>0.19</v>
      </c>
      <c r="P3121" s="56">
        <f t="shared" si="48"/>
        <v>178.6</v>
      </c>
      <c r="Q3121">
        <v>761.40000000000009</v>
      </c>
      <c r="R3121" s="58">
        <v>39</v>
      </c>
      <c r="S3121" s="31">
        <v>800.40000000000009</v>
      </c>
    </row>
    <row r="3122" spans="1:19" x14ac:dyDescent="0.35">
      <c r="A3122" s="52">
        <v>42759</v>
      </c>
      <c r="B3122" s="33" t="s">
        <v>6300</v>
      </c>
      <c r="C3122" t="s">
        <v>6301</v>
      </c>
      <c r="D3122" s="33" t="s">
        <v>26</v>
      </c>
      <c r="E3122" s="33" t="s">
        <v>58</v>
      </c>
      <c r="F3122" s="33" t="s">
        <v>27</v>
      </c>
      <c r="G3122" t="s">
        <v>6</v>
      </c>
      <c r="H3122" s="33" t="s">
        <v>31</v>
      </c>
      <c r="I3122" t="s">
        <v>48</v>
      </c>
      <c r="J3122" s="33" t="s">
        <v>36</v>
      </c>
      <c r="K3122" t="s">
        <v>40</v>
      </c>
      <c r="L3122" s="33" t="s">
        <v>43</v>
      </c>
      <c r="M3122">
        <v>345</v>
      </c>
      <c r="N3122" s="33">
        <v>6</v>
      </c>
      <c r="O3122" s="49">
        <v>0.16</v>
      </c>
      <c r="P3122" s="56">
        <f t="shared" si="48"/>
        <v>331.2</v>
      </c>
      <c r="Q3122">
        <v>1738.8</v>
      </c>
      <c r="R3122" s="58">
        <v>21</v>
      </c>
      <c r="S3122" s="31">
        <v>1759.8</v>
      </c>
    </row>
    <row r="3123" spans="1:19" x14ac:dyDescent="0.35">
      <c r="A3123" s="52">
        <v>42782</v>
      </c>
      <c r="B3123" s="33" t="s">
        <v>6302</v>
      </c>
      <c r="C3123" t="s">
        <v>6303</v>
      </c>
      <c r="D3123" s="33" t="s">
        <v>26</v>
      </c>
      <c r="E3123" s="33" t="s">
        <v>68</v>
      </c>
      <c r="F3123" s="33" t="s">
        <v>28</v>
      </c>
      <c r="G3123" t="s">
        <v>12</v>
      </c>
      <c r="H3123" s="33" t="s">
        <v>30</v>
      </c>
      <c r="I3123" t="s">
        <v>48</v>
      </c>
      <c r="J3123" s="33" t="s">
        <v>38</v>
      </c>
      <c r="K3123" t="s">
        <v>42</v>
      </c>
      <c r="L3123" s="33" t="s">
        <v>43</v>
      </c>
      <c r="M3123">
        <v>18</v>
      </c>
      <c r="N3123" s="33">
        <v>16</v>
      </c>
      <c r="O3123" s="49">
        <v>0.19</v>
      </c>
      <c r="P3123" s="56">
        <f t="shared" si="48"/>
        <v>54.72</v>
      </c>
      <c r="Q3123">
        <v>233.28000000000003</v>
      </c>
      <c r="R3123" s="58">
        <v>32</v>
      </c>
      <c r="S3123" s="31">
        <v>265.28000000000003</v>
      </c>
    </row>
    <row r="3124" spans="1:19" x14ac:dyDescent="0.35">
      <c r="A3124" s="52">
        <v>43179</v>
      </c>
      <c r="B3124" s="33" t="s">
        <v>6304</v>
      </c>
      <c r="C3124" t="s">
        <v>6305</v>
      </c>
      <c r="D3124" s="33" t="s">
        <v>24</v>
      </c>
      <c r="E3124" s="33" t="s">
        <v>115</v>
      </c>
      <c r="F3124" s="33" t="s">
        <v>27</v>
      </c>
      <c r="G3124" t="s">
        <v>10</v>
      </c>
      <c r="H3124" s="33" t="s">
        <v>30</v>
      </c>
      <c r="I3124" t="s">
        <v>47</v>
      </c>
      <c r="J3124" s="33" t="s">
        <v>35</v>
      </c>
      <c r="K3124" t="s">
        <v>41</v>
      </c>
      <c r="L3124" s="33" t="s">
        <v>45</v>
      </c>
      <c r="M3124">
        <v>1140</v>
      </c>
      <c r="N3124" s="33">
        <v>4</v>
      </c>
      <c r="O3124" s="49">
        <v>0.13</v>
      </c>
      <c r="P3124" s="56">
        <f t="shared" si="48"/>
        <v>592.80000000000007</v>
      </c>
      <c r="Q3124">
        <v>3967.2</v>
      </c>
      <c r="R3124" s="58">
        <v>36</v>
      </c>
      <c r="S3124" s="31">
        <v>4003.2</v>
      </c>
    </row>
    <row r="3125" spans="1:19" x14ac:dyDescent="0.35">
      <c r="A3125" s="52">
        <v>42670</v>
      </c>
      <c r="B3125" s="33" t="s">
        <v>6306</v>
      </c>
      <c r="C3125" t="s">
        <v>6307</v>
      </c>
      <c r="D3125" s="33" t="s">
        <v>26</v>
      </c>
      <c r="E3125" s="33" t="s">
        <v>78</v>
      </c>
      <c r="F3125" s="33" t="s">
        <v>27</v>
      </c>
      <c r="G3125" t="s">
        <v>10</v>
      </c>
      <c r="H3125" s="33" t="s">
        <v>31</v>
      </c>
      <c r="I3125" t="s">
        <v>46</v>
      </c>
      <c r="J3125" s="33" t="s">
        <v>34</v>
      </c>
      <c r="K3125" t="s">
        <v>41</v>
      </c>
      <c r="L3125" s="33" t="s">
        <v>44</v>
      </c>
      <c r="M3125">
        <v>257</v>
      </c>
      <c r="N3125" s="33">
        <v>6</v>
      </c>
      <c r="O3125" s="49">
        <v>0.12</v>
      </c>
      <c r="P3125" s="56">
        <f t="shared" si="48"/>
        <v>185.04</v>
      </c>
      <c r="Q3125">
        <v>1356.96</v>
      </c>
      <c r="R3125" s="58">
        <v>28</v>
      </c>
      <c r="S3125" s="31">
        <v>1384.96</v>
      </c>
    </row>
    <row r="3126" spans="1:19" x14ac:dyDescent="0.35">
      <c r="A3126" s="52">
        <v>42335</v>
      </c>
      <c r="B3126" s="33" t="s">
        <v>6308</v>
      </c>
      <c r="C3126" t="s">
        <v>6309</v>
      </c>
      <c r="D3126" s="33" t="s">
        <v>26</v>
      </c>
      <c r="E3126" s="33" t="s">
        <v>73</v>
      </c>
      <c r="F3126" s="33" t="s">
        <v>27</v>
      </c>
      <c r="G3126" t="s">
        <v>7</v>
      </c>
      <c r="H3126" s="33" t="s">
        <v>30</v>
      </c>
      <c r="I3126" t="s">
        <v>44</v>
      </c>
      <c r="J3126" s="33" t="s">
        <v>37</v>
      </c>
      <c r="K3126" t="s">
        <v>40</v>
      </c>
      <c r="L3126" s="33" t="s">
        <v>46</v>
      </c>
      <c r="M3126">
        <v>79</v>
      </c>
      <c r="N3126" s="33">
        <v>10</v>
      </c>
      <c r="O3126" s="49">
        <v>0.2</v>
      </c>
      <c r="P3126" s="56">
        <f t="shared" si="48"/>
        <v>158</v>
      </c>
      <c r="Q3126">
        <v>632</v>
      </c>
      <c r="R3126" s="58">
        <v>47</v>
      </c>
      <c r="S3126" s="31">
        <v>679</v>
      </c>
    </row>
    <row r="3127" spans="1:19" x14ac:dyDescent="0.35">
      <c r="A3127" s="52">
        <v>44362</v>
      </c>
      <c r="B3127" s="33" t="s">
        <v>6310</v>
      </c>
      <c r="C3127" t="s">
        <v>6311</v>
      </c>
      <c r="D3127" s="33" t="s">
        <v>24</v>
      </c>
      <c r="E3127" s="33" t="s">
        <v>73</v>
      </c>
      <c r="F3127" s="33" t="s">
        <v>27</v>
      </c>
      <c r="G3127" t="s">
        <v>12</v>
      </c>
      <c r="H3127" s="33" t="s">
        <v>32</v>
      </c>
      <c r="I3127" t="s">
        <v>46</v>
      </c>
      <c r="J3127" s="33" t="s">
        <v>34</v>
      </c>
      <c r="K3127" t="s">
        <v>41</v>
      </c>
      <c r="L3127" s="33" t="s">
        <v>44</v>
      </c>
      <c r="M3127">
        <v>200</v>
      </c>
      <c r="N3127" s="33">
        <v>4</v>
      </c>
      <c r="O3127" s="49">
        <v>0.14000000000000001</v>
      </c>
      <c r="P3127" s="56">
        <f t="shared" si="48"/>
        <v>112.00000000000001</v>
      </c>
      <c r="Q3127">
        <v>688</v>
      </c>
      <c r="R3127" s="58">
        <v>22</v>
      </c>
      <c r="S3127" s="31">
        <v>710</v>
      </c>
    </row>
    <row r="3128" spans="1:19" x14ac:dyDescent="0.35">
      <c r="A3128" s="52">
        <v>43457</v>
      </c>
      <c r="B3128" s="33" t="s">
        <v>6312</v>
      </c>
      <c r="C3128" t="s">
        <v>6313</v>
      </c>
      <c r="D3128" s="33" t="s">
        <v>26</v>
      </c>
      <c r="E3128" s="33" t="s">
        <v>85</v>
      </c>
      <c r="F3128" s="33" t="s">
        <v>28</v>
      </c>
      <c r="G3128" t="s">
        <v>9</v>
      </c>
      <c r="H3128" s="33" t="s">
        <v>31</v>
      </c>
      <c r="I3128" t="s">
        <v>45</v>
      </c>
      <c r="J3128" s="33" t="s">
        <v>38</v>
      </c>
      <c r="K3128" t="s">
        <v>41</v>
      </c>
      <c r="L3128" s="33" t="s">
        <v>45</v>
      </c>
      <c r="M3128">
        <v>18</v>
      </c>
      <c r="N3128" s="33">
        <v>16</v>
      </c>
      <c r="O3128" s="49">
        <v>0.2</v>
      </c>
      <c r="P3128" s="56">
        <f t="shared" si="48"/>
        <v>57.6</v>
      </c>
      <c r="Q3128">
        <v>230.4</v>
      </c>
      <c r="R3128" s="58">
        <v>25</v>
      </c>
      <c r="S3128" s="31">
        <v>255.4</v>
      </c>
    </row>
    <row r="3129" spans="1:19" x14ac:dyDescent="0.35">
      <c r="A3129" s="52">
        <v>42219</v>
      </c>
      <c r="B3129" s="33" t="s">
        <v>6314</v>
      </c>
      <c r="C3129" t="s">
        <v>6315</v>
      </c>
      <c r="D3129" s="33" t="s">
        <v>26</v>
      </c>
      <c r="E3129" s="33" t="s">
        <v>106</v>
      </c>
      <c r="F3129" s="33" t="s">
        <v>29</v>
      </c>
      <c r="G3129" t="s">
        <v>6</v>
      </c>
      <c r="H3129" s="33" t="s">
        <v>30</v>
      </c>
      <c r="I3129" t="s">
        <v>48</v>
      </c>
      <c r="J3129" s="33" t="s">
        <v>35</v>
      </c>
      <c r="K3129" t="s">
        <v>40</v>
      </c>
      <c r="L3129" s="33" t="s">
        <v>43</v>
      </c>
      <c r="M3129">
        <v>790</v>
      </c>
      <c r="N3129" s="33">
        <v>6</v>
      </c>
      <c r="O3129" s="49">
        <v>0.17</v>
      </c>
      <c r="P3129" s="56">
        <f t="shared" si="48"/>
        <v>805.80000000000007</v>
      </c>
      <c r="Q3129">
        <v>3934.2</v>
      </c>
      <c r="R3129" s="58">
        <v>24</v>
      </c>
      <c r="S3129" s="31">
        <v>3958.2</v>
      </c>
    </row>
    <row r="3130" spans="1:19" x14ac:dyDescent="0.35">
      <c r="A3130" s="52">
        <v>44347</v>
      </c>
      <c r="B3130" s="33" t="s">
        <v>6316</v>
      </c>
      <c r="C3130" t="s">
        <v>6317</v>
      </c>
      <c r="D3130" s="33" t="s">
        <v>26</v>
      </c>
      <c r="E3130" s="33" t="s">
        <v>68</v>
      </c>
      <c r="F3130" s="33" t="s">
        <v>29</v>
      </c>
      <c r="G3130" t="s">
        <v>13</v>
      </c>
      <c r="H3130" s="33" t="s">
        <v>32</v>
      </c>
      <c r="I3130" t="s">
        <v>45</v>
      </c>
      <c r="J3130" s="33" t="s">
        <v>37</v>
      </c>
      <c r="K3130" t="s">
        <v>42</v>
      </c>
      <c r="L3130" s="33" t="s">
        <v>46</v>
      </c>
      <c r="M3130">
        <v>98</v>
      </c>
      <c r="N3130" s="33">
        <v>25</v>
      </c>
      <c r="O3130" s="49">
        <v>0.18</v>
      </c>
      <c r="P3130" s="56">
        <f t="shared" si="48"/>
        <v>441</v>
      </c>
      <c r="Q3130">
        <v>2009</v>
      </c>
      <c r="R3130" s="58">
        <v>43</v>
      </c>
      <c r="S3130" s="31">
        <v>2052</v>
      </c>
    </row>
    <row r="3131" spans="1:19" x14ac:dyDescent="0.35">
      <c r="A3131" s="52">
        <v>43620</v>
      </c>
      <c r="B3131" s="33" t="s">
        <v>6318</v>
      </c>
      <c r="C3131" t="s">
        <v>6319</v>
      </c>
      <c r="D3131" s="33" t="s">
        <v>26</v>
      </c>
      <c r="E3131" s="33" t="s">
        <v>68</v>
      </c>
      <c r="F3131" s="33" t="s">
        <v>29</v>
      </c>
      <c r="G3131" t="s">
        <v>13</v>
      </c>
      <c r="H3131" s="33" t="s">
        <v>33</v>
      </c>
      <c r="I3131" t="s">
        <v>48</v>
      </c>
      <c r="J3131" s="33" t="s">
        <v>37</v>
      </c>
      <c r="K3131" t="s">
        <v>41</v>
      </c>
      <c r="L3131" s="33" t="s">
        <v>44</v>
      </c>
      <c r="M3131">
        <v>32</v>
      </c>
      <c r="N3131" s="33">
        <v>20</v>
      </c>
      <c r="O3131" s="49">
        <v>0.15</v>
      </c>
      <c r="P3131" s="56">
        <f t="shared" si="48"/>
        <v>96</v>
      </c>
      <c r="Q3131">
        <v>544</v>
      </c>
      <c r="R3131" s="58">
        <v>47</v>
      </c>
      <c r="S3131" s="31">
        <v>591</v>
      </c>
    </row>
    <row r="3132" spans="1:19" x14ac:dyDescent="0.35">
      <c r="A3132" s="52">
        <v>42598</v>
      </c>
      <c r="B3132" s="33" t="s">
        <v>6320</v>
      </c>
      <c r="C3132" t="s">
        <v>6321</v>
      </c>
      <c r="D3132" s="33" t="s">
        <v>24</v>
      </c>
      <c r="E3132" s="33" t="s">
        <v>115</v>
      </c>
      <c r="F3132" s="33" t="s">
        <v>29</v>
      </c>
      <c r="G3132" t="s">
        <v>11</v>
      </c>
      <c r="H3132" s="33" t="s">
        <v>33</v>
      </c>
      <c r="I3132" t="s">
        <v>46</v>
      </c>
      <c r="J3132" s="33" t="s">
        <v>34</v>
      </c>
      <c r="K3132" t="s">
        <v>42</v>
      </c>
      <c r="L3132" s="33" t="s">
        <v>43</v>
      </c>
      <c r="M3132">
        <v>231</v>
      </c>
      <c r="N3132" s="33">
        <v>10</v>
      </c>
      <c r="O3132" s="49">
        <v>0.1</v>
      </c>
      <c r="P3132" s="56">
        <f t="shared" si="48"/>
        <v>231</v>
      </c>
      <c r="Q3132">
        <v>2079</v>
      </c>
      <c r="R3132" s="58">
        <v>26</v>
      </c>
      <c r="S3132" s="31">
        <v>2105</v>
      </c>
    </row>
    <row r="3133" spans="1:19" x14ac:dyDescent="0.35">
      <c r="A3133" s="52">
        <v>44225</v>
      </c>
      <c r="B3133" s="33" t="s">
        <v>6322</v>
      </c>
      <c r="C3133" t="s">
        <v>6323</v>
      </c>
      <c r="D3133" s="33" t="s">
        <v>26</v>
      </c>
      <c r="E3133" s="33" t="s">
        <v>58</v>
      </c>
      <c r="F3133" s="33" t="s">
        <v>29</v>
      </c>
      <c r="G3133" t="s">
        <v>6</v>
      </c>
      <c r="H3133" s="33" t="s">
        <v>31</v>
      </c>
      <c r="I3133" t="s">
        <v>47</v>
      </c>
      <c r="J3133" s="33" t="s">
        <v>34</v>
      </c>
      <c r="K3133" t="s">
        <v>41</v>
      </c>
      <c r="L3133" s="33" t="s">
        <v>44</v>
      </c>
      <c r="M3133">
        <v>263</v>
      </c>
      <c r="N3133" s="33">
        <v>6</v>
      </c>
      <c r="O3133" s="49">
        <v>0.1</v>
      </c>
      <c r="P3133" s="56">
        <f t="shared" si="48"/>
        <v>157.80000000000001</v>
      </c>
      <c r="Q3133">
        <v>1420.2</v>
      </c>
      <c r="R3133" s="58">
        <v>37</v>
      </c>
      <c r="S3133" s="31">
        <v>1457.2</v>
      </c>
    </row>
    <row r="3134" spans="1:19" x14ac:dyDescent="0.35">
      <c r="A3134" s="52">
        <v>42583</v>
      </c>
      <c r="B3134" s="33" t="s">
        <v>6324</v>
      </c>
      <c r="C3134" t="s">
        <v>6325</v>
      </c>
      <c r="D3134" s="33" t="s">
        <v>26</v>
      </c>
      <c r="E3134" s="33" t="s">
        <v>55</v>
      </c>
      <c r="F3134" s="33" t="s">
        <v>29</v>
      </c>
      <c r="G3134" t="s">
        <v>10</v>
      </c>
      <c r="H3134" s="33" t="s">
        <v>31</v>
      </c>
      <c r="I3134" t="s">
        <v>47</v>
      </c>
      <c r="J3134" s="33" t="s">
        <v>36</v>
      </c>
      <c r="K3134" t="s">
        <v>39</v>
      </c>
      <c r="L3134" s="33" t="s">
        <v>46</v>
      </c>
      <c r="M3134">
        <v>226</v>
      </c>
      <c r="N3134" s="33">
        <v>6</v>
      </c>
      <c r="O3134" s="49">
        <v>0.14000000000000001</v>
      </c>
      <c r="P3134" s="56">
        <f t="shared" si="48"/>
        <v>189.84000000000003</v>
      </c>
      <c r="Q3134">
        <v>1166.1600000000001</v>
      </c>
      <c r="R3134" s="58">
        <v>50</v>
      </c>
      <c r="S3134" s="31">
        <v>1216.1600000000001</v>
      </c>
    </row>
    <row r="3135" spans="1:19" x14ac:dyDescent="0.35">
      <c r="A3135" s="52">
        <v>42436</v>
      </c>
      <c r="B3135" s="33" t="s">
        <v>6326</v>
      </c>
      <c r="C3135" t="s">
        <v>6327</v>
      </c>
      <c r="D3135" s="33" t="s">
        <v>25</v>
      </c>
      <c r="E3135" s="33" t="s">
        <v>106</v>
      </c>
      <c r="F3135" s="33" t="s">
        <v>28</v>
      </c>
      <c r="G3135" t="s">
        <v>9</v>
      </c>
      <c r="H3135" s="33" t="s">
        <v>31</v>
      </c>
      <c r="I3135" t="s">
        <v>43</v>
      </c>
      <c r="J3135" s="33" t="s">
        <v>36</v>
      </c>
      <c r="K3135" t="s">
        <v>41</v>
      </c>
      <c r="L3135" s="33" t="s">
        <v>45</v>
      </c>
      <c r="M3135">
        <v>247</v>
      </c>
      <c r="N3135" s="33">
        <v>9</v>
      </c>
      <c r="O3135" s="49">
        <v>0.08</v>
      </c>
      <c r="P3135" s="56">
        <f t="shared" si="48"/>
        <v>177.84</v>
      </c>
      <c r="Q3135">
        <v>2045.1600000000003</v>
      </c>
      <c r="R3135" s="58">
        <v>42</v>
      </c>
      <c r="S3135" s="31">
        <v>2087.1600000000003</v>
      </c>
    </row>
    <row r="3136" spans="1:19" x14ac:dyDescent="0.35">
      <c r="A3136" s="52">
        <v>43792</v>
      </c>
      <c r="B3136" s="33" t="s">
        <v>6328</v>
      </c>
      <c r="C3136" t="s">
        <v>6329</v>
      </c>
      <c r="D3136" s="33" t="s">
        <v>25</v>
      </c>
      <c r="E3136" s="33" t="s">
        <v>78</v>
      </c>
      <c r="F3136" s="33" t="s">
        <v>28</v>
      </c>
      <c r="G3136" t="s">
        <v>13</v>
      </c>
      <c r="H3136" s="33" t="s">
        <v>30</v>
      </c>
      <c r="I3136" t="s">
        <v>44</v>
      </c>
      <c r="J3136" s="33" t="s">
        <v>34</v>
      </c>
      <c r="K3136" t="s">
        <v>41</v>
      </c>
      <c r="L3136" s="33" t="s">
        <v>44</v>
      </c>
      <c r="M3136">
        <v>224</v>
      </c>
      <c r="N3136" s="33">
        <v>6</v>
      </c>
      <c r="O3136" s="49">
        <v>0.18</v>
      </c>
      <c r="P3136" s="56">
        <f t="shared" si="48"/>
        <v>241.92000000000002</v>
      </c>
      <c r="Q3136">
        <v>1102.08</v>
      </c>
      <c r="R3136" s="58">
        <v>47</v>
      </c>
      <c r="S3136" s="31">
        <v>1149.08</v>
      </c>
    </row>
    <row r="3137" spans="1:19" x14ac:dyDescent="0.35">
      <c r="A3137" s="52">
        <v>43654</v>
      </c>
      <c r="B3137" s="33" t="s">
        <v>6330</v>
      </c>
      <c r="C3137" t="s">
        <v>6331</v>
      </c>
      <c r="D3137" s="33" t="s">
        <v>26</v>
      </c>
      <c r="E3137" s="33" t="s">
        <v>52</v>
      </c>
      <c r="F3137" s="33" t="s">
        <v>28</v>
      </c>
      <c r="G3137" t="s">
        <v>9</v>
      </c>
      <c r="H3137" s="33" t="s">
        <v>31</v>
      </c>
      <c r="I3137" t="s">
        <v>47</v>
      </c>
      <c r="J3137" s="33" t="s">
        <v>37</v>
      </c>
      <c r="K3137" t="s">
        <v>41</v>
      </c>
      <c r="L3137" s="33" t="s">
        <v>43</v>
      </c>
      <c r="M3137">
        <v>93</v>
      </c>
      <c r="N3137" s="33">
        <v>20</v>
      </c>
      <c r="O3137" s="49">
        <v>0.08</v>
      </c>
      <c r="P3137" s="56">
        <f t="shared" si="48"/>
        <v>148.80000000000001</v>
      </c>
      <c r="Q3137">
        <v>1711.2000000000003</v>
      </c>
      <c r="R3137" s="58">
        <v>30</v>
      </c>
      <c r="S3137" s="31">
        <v>1741.2000000000003</v>
      </c>
    </row>
    <row r="3138" spans="1:19" x14ac:dyDescent="0.35">
      <c r="A3138" s="52">
        <v>42815</v>
      </c>
      <c r="B3138" s="33" t="s">
        <v>6332</v>
      </c>
      <c r="C3138" t="s">
        <v>6333</v>
      </c>
      <c r="D3138" s="33" t="s">
        <v>24</v>
      </c>
      <c r="E3138" s="33" t="s">
        <v>68</v>
      </c>
      <c r="F3138" s="33" t="s">
        <v>28</v>
      </c>
      <c r="G3138" t="s">
        <v>9</v>
      </c>
      <c r="H3138" s="33" t="s">
        <v>30</v>
      </c>
      <c r="I3138" t="s">
        <v>48</v>
      </c>
      <c r="J3138" s="33" t="s">
        <v>37</v>
      </c>
      <c r="K3138" t="s">
        <v>39</v>
      </c>
      <c r="L3138" s="33" t="s">
        <v>46</v>
      </c>
      <c r="M3138">
        <v>40</v>
      </c>
      <c r="N3138" s="33">
        <v>10</v>
      </c>
      <c r="O3138" s="49">
        <v>0.12</v>
      </c>
      <c r="P3138" s="56">
        <f t="shared" si="48"/>
        <v>48</v>
      </c>
      <c r="Q3138">
        <v>352</v>
      </c>
      <c r="R3138" s="58">
        <v>37</v>
      </c>
      <c r="S3138" s="31">
        <v>389</v>
      </c>
    </row>
    <row r="3139" spans="1:19" x14ac:dyDescent="0.35">
      <c r="A3139" s="52">
        <v>43701</v>
      </c>
      <c r="B3139" s="33" t="s">
        <v>6334</v>
      </c>
      <c r="C3139" t="s">
        <v>6335</v>
      </c>
      <c r="D3139" s="33" t="s">
        <v>26</v>
      </c>
      <c r="E3139" s="33" t="s">
        <v>85</v>
      </c>
      <c r="F3139" s="33" t="s">
        <v>27</v>
      </c>
      <c r="G3139" t="s">
        <v>7</v>
      </c>
      <c r="H3139" s="33" t="s">
        <v>31</v>
      </c>
      <c r="I3139" t="s">
        <v>45</v>
      </c>
      <c r="J3139" s="33" t="s">
        <v>36</v>
      </c>
      <c r="K3139" t="s">
        <v>41</v>
      </c>
      <c r="L3139" s="33" t="s">
        <v>45</v>
      </c>
      <c r="M3139">
        <v>470</v>
      </c>
      <c r="N3139" s="33">
        <v>6</v>
      </c>
      <c r="O3139" s="49">
        <v>0.09</v>
      </c>
      <c r="P3139" s="56">
        <f t="shared" ref="P3139:P3196" si="49">O3139*N3139*M3139</f>
        <v>253.8</v>
      </c>
      <c r="Q3139">
        <v>2566.1999999999998</v>
      </c>
      <c r="R3139" s="58">
        <v>46</v>
      </c>
      <c r="S3139" s="31">
        <v>2612.1999999999998</v>
      </c>
    </row>
    <row r="3140" spans="1:19" x14ac:dyDescent="0.35">
      <c r="A3140" s="52">
        <v>44021</v>
      </c>
      <c r="B3140" s="33" t="s">
        <v>6336</v>
      </c>
      <c r="C3140" t="s">
        <v>6337</v>
      </c>
      <c r="D3140" s="33" t="s">
        <v>24</v>
      </c>
      <c r="E3140" s="33" t="s">
        <v>73</v>
      </c>
      <c r="F3140" s="33" t="s">
        <v>27</v>
      </c>
      <c r="G3140" t="s">
        <v>10</v>
      </c>
      <c r="H3140" s="33" t="s">
        <v>33</v>
      </c>
      <c r="I3140" t="s">
        <v>47</v>
      </c>
      <c r="J3140" s="33" t="s">
        <v>37</v>
      </c>
      <c r="K3140" t="s">
        <v>40</v>
      </c>
      <c r="L3140" s="33" t="s">
        <v>44</v>
      </c>
      <c r="M3140">
        <v>40</v>
      </c>
      <c r="N3140" s="33">
        <v>25</v>
      </c>
      <c r="O3140" s="49">
        <v>0.11</v>
      </c>
      <c r="P3140" s="56">
        <f t="shared" si="49"/>
        <v>110</v>
      </c>
      <c r="Q3140">
        <v>890</v>
      </c>
      <c r="R3140" s="58">
        <v>50</v>
      </c>
      <c r="S3140" s="31">
        <v>940</v>
      </c>
    </row>
    <row r="3141" spans="1:19" x14ac:dyDescent="0.35">
      <c r="A3141" s="52">
        <v>42160</v>
      </c>
      <c r="B3141" s="33" t="s">
        <v>6338</v>
      </c>
      <c r="C3141" t="s">
        <v>6339</v>
      </c>
      <c r="D3141" s="33" t="s">
        <v>26</v>
      </c>
      <c r="E3141" s="33" t="s">
        <v>115</v>
      </c>
      <c r="F3141" s="33" t="s">
        <v>28</v>
      </c>
      <c r="G3141" t="s">
        <v>13</v>
      </c>
      <c r="H3141" s="33" t="s">
        <v>32</v>
      </c>
      <c r="I3141" t="s">
        <v>47</v>
      </c>
      <c r="J3141" s="33" t="s">
        <v>36</v>
      </c>
      <c r="K3141" t="s">
        <v>41</v>
      </c>
      <c r="L3141" s="33" t="s">
        <v>46</v>
      </c>
      <c r="M3141">
        <v>421</v>
      </c>
      <c r="N3141" s="33">
        <v>6</v>
      </c>
      <c r="O3141" s="49">
        <v>0.18</v>
      </c>
      <c r="P3141" s="56">
        <f t="shared" si="49"/>
        <v>454.68</v>
      </c>
      <c r="Q3141">
        <v>2071.3200000000002</v>
      </c>
      <c r="R3141" s="58">
        <v>30</v>
      </c>
      <c r="S3141" s="31">
        <v>2101.3200000000002</v>
      </c>
    </row>
    <row r="3142" spans="1:19" x14ac:dyDescent="0.35">
      <c r="A3142" s="52">
        <v>42239</v>
      </c>
      <c r="B3142" s="33" t="s">
        <v>6340</v>
      </c>
      <c r="C3142" t="s">
        <v>6341</v>
      </c>
      <c r="D3142" s="33" t="s">
        <v>24</v>
      </c>
      <c r="E3142" s="33" t="s">
        <v>68</v>
      </c>
      <c r="F3142" s="33" t="s">
        <v>27</v>
      </c>
      <c r="G3142" t="s">
        <v>7</v>
      </c>
      <c r="H3142" s="33" t="s">
        <v>33</v>
      </c>
      <c r="I3142" t="s">
        <v>46</v>
      </c>
      <c r="J3142" s="33" t="s">
        <v>34</v>
      </c>
      <c r="K3142" t="s">
        <v>41</v>
      </c>
      <c r="L3142" s="33" t="s">
        <v>43</v>
      </c>
      <c r="M3142">
        <v>283</v>
      </c>
      <c r="N3142" s="33">
        <v>8</v>
      </c>
      <c r="O3142" s="49">
        <v>0.09</v>
      </c>
      <c r="P3142" s="56">
        <f t="shared" si="49"/>
        <v>203.76</v>
      </c>
      <c r="Q3142">
        <v>2060.2400000000002</v>
      </c>
      <c r="R3142" s="58">
        <v>29</v>
      </c>
      <c r="S3142" s="31">
        <v>2089.2400000000002</v>
      </c>
    </row>
    <row r="3143" spans="1:19" x14ac:dyDescent="0.35">
      <c r="A3143" s="52">
        <v>43176</v>
      </c>
      <c r="B3143" s="33" t="s">
        <v>6342</v>
      </c>
      <c r="C3143" t="s">
        <v>6343</v>
      </c>
      <c r="D3143" s="33" t="s">
        <v>25</v>
      </c>
      <c r="E3143" s="33" t="s">
        <v>73</v>
      </c>
      <c r="F3143" s="33" t="s">
        <v>28</v>
      </c>
      <c r="G3143" t="s">
        <v>10</v>
      </c>
      <c r="H3143" s="33" t="s">
        <v>32</v>
      </c>
      <c r="I3143" t="s">
        <v>46</v>
      </c>
      <c r="J3143" s="33" t="s">
        <v>37</v>
      </c>
      <c r="K3143" t="s">
        <v>39</v>
      </c>
      <c r="L3143" s="33" t="s">
        <v>46</v>
      </c>
      <c r="M3143">
        <v>91</v>
      </c>
      <c r="N3143" s="33">
        <v>10</v>
      </c>
      <c r="O3143" s="49">
        <v>0.09</v>
      </c>
      <c r="P3143" s="56">
        <f t="shared" si="49"/>
        <v>81.899999999999991</v>
      </c>
      <c r="Q3143">
        <v>828.1</v>
      </c>
      <c r="R3143" s="58">
        <v>47</v>
      </c>
      <c r="S3143" s="31">
        <v>875.1</v>
      </c>
    </row>
    <row r="3144" spans="1:19" x14ac:dyDescent="0.35">
      <c r="A3144" s="52">
        <v>44095</v>
      </c>
      <c r="B3144" s="33" t="s">
        <v>6344</v>
      </c>
      <c r="C3144" t="s">
        <v>6345</v>
      </c>
      <c r="D3144" s="33" t="s">
        <v>24</v>
      </c>
      <c r="E3144" s="33" t="s">
        <v>115</v>
      </c>
      <c r="F3144" s="33" t="s">
        <v>29</v>
      </c>
      <c r="G3144" t="s">
        <v>13</v>
      </c>
      <c r="H3144" s="33" t="s">
        <v>31</v>
      </c>
      <c r="I3144" t="s">
        <v>48</v>
      </c>
      <c r="J3144" s="33" t="s">
        <v>35</v>
      </c>
      <c r="K3144" t="s">
        <v>39</v>
      </c>
      <c r="L3144" s="33" t="s">
        <v>44</v>
      </c>
      <c r="M3144">
        <v>1014</v>
      </c>
      <c r="N3144" s="33">
        <v>4</v>
      </c>
      <c r="O3144" s="49">
        <v>0.19</v>
      </c>
      <c r="P3144" s="56">
        <f t="shared" si="49"/>
        <v>770.64</v>
      </c>
      <c r="Q3144">
        <v>3285.36</v>
      </c>
      <c r="R3144" s="58">
        <v>50</v>
      </c>
      <c r="S3144" s="31">
        <v>3335.36</v>
      </c>
    </row>
    <row r="3145" spans="1:19" x14ac:dyDescent="0.35">
      <c r="A3145" s="52">
        <v>42446</v>
      </c>
      <c r="B3145" s="33" t="s">
        <v>6346</v>
      </c>
      <c r="C3145" t="s">
        <v>6347</v>
      </c>
      <c r="D3145" s="33" t="s">
        <v>25</v>
      </c>
      <c r="E3145" s="33" t="s">
        <v>85</v>
      </c>
      <c r="F3145" s="33" t="s">
        <v>27</v>
      </c>
      <c r="G3145" t="s">
        <v>10</v>
      </c>
      <c r="H3145" s="33" t="s">
        <v>32</v>
      </c>
      <c r="I3145" t="s">
        <v>47</v>
      </c>
      <c r="J3145" s="33" t="s">
        <v>37</v>
      </c>
      <c r="K3145" t="s">
        <v>39</v>
      </c>
      <c r="L3145" s="33" t="s">
        <v>43</v>
      </c>
      <c r="M3145">
        <v>44</v>
      </c>
      <c r="N3145" s="33">
        <v>10</v>
      </c>
      <c r="O3145" s="49">
        <v>0.11</v>
      </c>
      <c r="P3145" s="56">
        <f t="shared" si="49"/>
        <v>48.400000000000006</v>
      </c>
      <c r="Q3145">
        <v>391.6</v>
      </c>
      <c r="R3145" s="58">
        <v>49</v>
      </c>
      <c r="S3145" s="31">
        <v>440.6</v>
      </c>
    </row>
    <row r="3146" spans="1:19" x14ac:dyDescent="0.35">
      <c r="A3146" s="52">
        <v>44067</v>
      </c>
      <c r="B3146" s="33" t="s">
        <v>6348</v>
      </c>
      <c r="C3146" t="s">
        <v>6349</v>
      </c>
      <c r="D3146" s="33" t="s">
        <v>26</v>
      </c>
      <c r="E3146" s="33" t="s">
        <v>52</v>
      </c>
      <c r="F3146" s="33" t="s">
        <v>27</v>
      </c>
      <c r="G3146" t="s">
        <v>11</v>
      </c>
      <c r="H3146" s="33" t="s">
        <v>33</v>
      </c>
      <c r="I3146" t="s">
        <v>46</v>
      </c>
      <c r="J3146" s="33" t="s">
        <v>38</v>
      </c>
      <c r="K3146" t="s">
        <v>40</v>
      </c>
      <c r="L3146" s="33" t="s">
        <v>45</v>
      </c>
      <c r="M3146">
        <v>20</v>
      </c>
      <c r="N3146" s="33">
        <v>40</v>
      </c>
      <c r="O3146" s="49">
        <v>0.12</v>
      </c>
      <c r="P3146" s="56">
        <f t="shared" si="49"/>
        <v>96</v>
      </c>
      <c r="Q3146">
        <v>704</v>
      </c>
      <c r="R3146" s="58">
        <v>20</v>
      </c>
      <c r="S3146" s="31">
        <v>724</v>
      </c>
    </row>
    <row r="3147" spans="1:19" x14ac:dyDescent="0.35">
      <c r="A3147" s="52">
        <v>42788</v>
      </c>
      <c r="B3147" s="33" t="s">
        <v>6350</v>
      </c>
      <c r="C3147" t="s">
        <v>6351</v>
      </c>
      <c r="D3147" s="33" t="s">
        <v>26</v>
      </c>
      <c r="E3147" s="33" t="s">
        <v>106</v>
      </c>
      <c r="F3147" s="33" t="s">
        <v>27</v>
      </c>
      <c r="G3147" t="s">
        <v>6</v>
      </c>
      <c r="H3147" s="33" t="s">
        <v>33</v>
      </c>
      <c r="I3147" t="s">
        <v>46</v>
      </c>
      <c r="J3147" s="33" t="s">
        <v>36</v>
      </c>
      <c r="K3147" t="s">
        <v>39</v>
      </c>
      <c r="L3147" s="33" t="s">
        <v>46</v>
      </c>
      <c r="M3147">
        <v>211</v>
      </c>
      <c r="N3147" s="33">
        <v>12</v>
      </c>
      <c r="O3147" s="49">
        <v>0.1</v>
      </c>
      <c r="P3147" s="56">
        <f t="shared" si="49"/>
        <v>253.20000000000005</v>
      </c>
      <c r="Q3147">
        <v>2278.8000000000002</v>
      </c>
      <c r="R3147" s="58">
        <v>28</v>
      </c>
      <c r="S3147" s="31">
        <v>2306.8000000000002</v>
      </c>
    </row>
    <row r="3148" spans="1:19" x14ac:dyDescent="0.35">
      <c r="A3148" s="52">
        <v>42233</v>
      </c>
      <c r="B3148" s="33" t="s">
        <v>6352</v>
      </c>
      <c r="C3148" t="s">
        <v>6353</v>
      </c>
      <c r="D3148" s="33" t="s">
        <v>24</v>
      </c>
      <c r="E3148" s="33" t="s">
        <v>63</v>
      </c>
      <c r="F3148" s="33" t="s">
        <v>29</v>
      </c>
      <c r="G3148" t="s">
        <v>11</v>
      </c>
      <c r="H3148" s="33" t="s">
        <v>30</v>
      </c>
      <c r="I3148" t="s">
        <v>48</v>
      </c>
      <c r="J3148" s="33" t="s">
        <v>37</v>
      </c>
      <c r="K3148" t="s">
        <v>39</v>
      </c>
      <c r="L3148" s="33" t="s">
        <v>46</v>
      </c>
      <c r="M3148">
        <v>46</v>
      </c>
      <c r="N3148" s="33">
        <v>25</v>
      </c>
      <c r="O3148" s="49">
        <v>0.13</v>
      </c>
      <c r="P3148" s="56">
        <f t="shared" si="49"/>
        <v>149.5</v>
      </c>
      <c r="Q3148">
        <v>1000.5</v>
      </c>
      <c r="R3148" s="58">
        <v>38</v>
      </c>
      <c r="S3148" s="31">
        <v>1038.5</v>
      </c>
    </row>
    <row r="3149" spans="1:19" x14ac:dyDescent="0.35">
      <c r="A3149" s="52">
        <v>44488</v>
      </c>
      <c r="B3149" s="33" t="s">
        <v>6354</v>
      </c>
      <c r="C3149" t="s">
        <v>6355</v>
      </c>
      <c r="D3149" s="33" t="s">
        <v>24</v>
      </c>
      <c r="E3149" s="33" t="s">
        <v>78</v>
      </c>
      <c r="F3149" s="33" t="s">
        <v>29</v>
      </c>
      <c r="G3149" t="s">
        <v>7</v>
      </c>
      <c r="H3149" s="33" t="s">
        <v>30</v>
      </c>
      <c r="I3149" t="s">
        <v>47</v>
      </c>
      <c r="J3149" s="33" t="s">
        <v>36</v>
      </c>
      <c r="K3149" t="s">
        <v>40</v>
      </c>
      <c r="L3149" s="33" t="s">
        <v>45</v>
      </c>
      <c r="M3149">
        <v>445</v>
      </c>
      <c r="N3149" s="33">
        <v>6</v>
      </c>
      <c r="O3149" s="49">
        <v>0.18</v>
      </c>
      <c r="P3149" s="56">
        <f t="shared" si="49"/>
        <v>480.6</v>
      </c>
      <c r="Q3149">
        <v>2189.4</v>
      </c>
      <c r="R3149" s="58">
        <v>27</v>
      </c>
      <c r="S3149" s="31">
        <v>2216.4</v>
      </c>
    </row>
    <row r="3150" spans="1:19" x14ac:dyDescent="0.35">
      <c r="A3150" s="52">
        <v>43399</v>
      </c>
      <c r="B3150" s="33" t="s">
        <v>6356</v>
      </c>
      <c r="C3150" t="s">
        <v>6357</v>
      </c>
      <c r="D3150" s="33" t="s">
        <v>25</v>
      </c>
      <c r="E3150" s="33" t="s">
        <v>115</v>
      </c>
      <c r="F3150" s="33" t="s">
        <v>27</v>
      </c>
      <c r="G3150" t="s">
        <v>12</v>
      </c>
      <c r="H3150" s="33" t="s">
        <v>32</v>
      </c>
      <c r="I3150" t="s">
        <v>48</v>
      </c>
      <c r="J3150" s="33" t="s">
        <v>36</v>
      </c>
      <c r="K3150" t="s">
        <v>40</v>
      </c>
      <c r="L3150" s="33" t="s">
        <v>46</v>
      </c>
      <c r="M3150">
        <v>222</v>
      </c>
      <c r="N3150" s="33">
        <v>12</v>
      </c>
      <c r="O3150" s="49">
        <v>0.19</v>
      </c>
      <c r="P3150" s="56">
        <f t="shared" si="49"/>
        <v>506.16000000000008</v>
      </c>
      <c r="Q3150">
        <v>2157.84</v>
      </c>
      <c r="R3150" s="58">
        <v>50</v>
      </c>
      <c r="S3150" s="31">
        <v>2207.84</v>
      </c>
    </row>
    <row r="3151" spans="1:19" x14ac:dyDescent="0.35">
      <c r="A3151" s="52">
        <v>43375</v>
      </c>
      <c r="B3151" s="33" t="s">
        <v>6358</v>
      </c>
      <c r="C3151" t="s">
        <v>6359</v>
      </c>
      <c r="D3151" s="33" t="s">
        <v>26</v>
      </c>
      <c r="E3151" s="33" t="s">
        <v>78</v>
      </c>
      <c r="F3151" s="33" t="s">
        <v>27</v>
      </c>
      <c r="G3151" t="s">
        <v>10</v>
      </c>
      <c r="H3151" s="33" t="s">
        <v>32</v>
      </c>
      <c r="I3151" t="s">
        <v>46</v>
      </c>
      <c r="J3151" s="33" t="s">
        <v>35</v>
      </c>
      <c r="K3151" t="s">
        <v>40</v>
      </c>
      <c r="L3151" s="33" t="s">
        <v>44</v>
      </c>
      <c r="M3151">
        <v>886</v>
      </c>
      <c r="N3151" s="33">
        <v>4</v>
      </c>
      <c r="O3151" s="49">
        <v>0.17</v>
      </c>
      <c r="P3151" s="56">
        <f t="shared" si="49"/>
        <v>602.48</v>
      </c>
      <c r="Q3151">
        <v>2941.52</v>
      </c>
      <c r="R3151" s="58">
        <v>36</v>
      </c>
      <c r="S3151" s="31">
        <v>2977.52</v>
      </c>
    </row>
    <row r="3152" spans="1:19" x14ac:dyDescent="0.35">
      <c r="A3152" s="52">
        <v>43678</v>
      </c>
      <c r="B3152" s="33" t="s">
        <v>6360</v>
      </c>
      <c r="C3152" t="s">
        <v>6361</v>
      </c>
      <c r="D3152" s="33" t="s">
        <v>24</v>
      </c>
      <c r="E3152" s="33" t="s">
        <v>55</v>
      </c>
      <c r="F3152" s="33" t="s">
        <v>27</v>
      </c>
      <c r="G3152" t="s">
        <v>9</v>
      </c>
      <c r="H3152" s="33" t="s">
        <v>32</v>
      </c>
      <c r="I3152" t="s">
        <v>44</v>
      </c>
      <c r="J3152" s="33" t="s">
        <v>34</v>
      </c>
      <c r="K3152" t="s">
        <v>42</v>
      </c>
      <c r="L3152" s="33" t="s">
        <v>46</v>
      </c>
      <c r="M3152">
        <v>263</v>
      </c>
      <c r="N3152" s="33">
        <v>10</v>
      </c>
      <c r="O3152" s="49">
        <v>0.2</v>
      </c>
      <c r="P3152" s="56">
        <f t="shared" si="49"/>
        <v>526</v>
      </c>
      <c r="Q3152">
        <v>2104</v>
      </c>
      <c r="R3152" s="58">
        <v>37</v>
      </c>
      <c r="S3152" s="31">
        <v>2141</v>
      </c>
    </row>
    <row r="3153" spans="1:19" x14ac:dyDescent="0.35">
      <c r="A3153" s="52">
        <v>43906</v>
      </c>
      <c r="B3153" s="33" t="s">
        <v>6362</v>
      </c>
      <c r="C3153" t="s">
        <v>6363</v>
      </c>
      <c r="D3153" s="33" t="s">
        <v>24</v>
      </c>
      <c r="E3153" s="33" t="s">
        <v>115</v>
      </c>
      <c r="F3153" s="33" t="s">
        <v>28</v>
      </c>
      <c r="G3153" t="s">
        <v>6</v>
      </c>
      <c r="H3153" s="33" t="s">
        <v>30</v>
      </c>
      <c r="I3153" t="s">
        <v>46</v>
      </c>
      <c r="J3153" s="33" t="s">
        <v>35</v>
      </c>
      <c r="K3153" t="s">
        <v>42</v>
      </c>
      <c r="L3153" s="33" t="s">
        <v>44</v>
      </c>
      <c r="M3153">
        <v>748</v>
      </c>
      <c r="N3153" s="33">
        <v>4</v>
      </c>
      <c r="O3153" s="49">
        <v>0.17</v>
      </c>
      <c r="P3153" s="56">
        <f t="shared" si="49"/>
        <v>508.64000000000004</v>
      </c>
      <c r="Q3153">
        <v>2483.3599999999997</v>
      </c>
      <c r="R3153" s="58">
        <v>41</v>
      </c>
      <c r="S3153" s="31">
        <v>2524.3599999999997</v>
      </c>
    </row>
    <row r="3154" spans="1:19" x14ac:dyDescent="0.35">
      <c r="A3154" s="52">
        <v>43970</v>
      </c>
      <c r="B3154" s="33" t="s">
        <v>6364</v>
      </c>
      <c r="C3154" t="s">
        <v>6365</v>
      </c>
      <c r="D3154" s="33" t="s">
        <v>26</v>
      </c>
      <c r="E3154" s="33" t="s">
        <v>106</v>
      </c>
      <c r="F3154" s="33" t="s">
        <v>29</v>
      </c>
      <c r="G3154" t="s">
        <v>8</v>
      </c>
      <c r="H3154" s="33" t="s">
        <v>32</v>
      </c>
      <c r="I3154" t="s">
        <v>43</v>
      </c>
      <c r="J3154" s="33" t="s">
        <v>38</v>
      </c>
      <c r="K3154" t="s">
        <v>40</v>
      </c>
      <c r="L3154" s="33" t="s">
        <v>43</v>
      </c>
      <c r="M3154">
        <v>11</v>
      </c>
      <c r="N3154" s="33">
        <v>32</v>
      </c>
      <c r="O3154" s="49">
        <v>0.17</v>
      </c>
      <c r="P3154" s="56">
        <f t="shared" si="49"/>
        <v>59.84</v>
      </c>
      <c r="Q3154">
        <v>292.15999999999997</v>
      </c>
      <c r="R3154" s="58">
        <v>45</v>
      </c>
      <c r="S3154" s="31">
        <v>337.15999999999997</v>
      </c>
    </row>
    <row r="3155" spans="1:19" x14ac:dyDescent="0.35">
      <c r="A3155" s="52">
        <v>42795</v>
      </c>
      <c r="B3155" s="33" t="s">
        <v>6366</v>
      </c>
      <c r="C3155" t="s">
        <v>6367</v>
      </c>
      <c r="D3155" s="33" t="s">
        <v>24</v>
      </c>
      <c r="E3155" s="33" t="s">
        <v>85</v>
      </c>
      <c r="F3155" s="33" t="s">
        <v>29</v>
      </c>
      <c r="G3155" t="s">
        <v>6</v>
      </c>
      <c r="H3155" s="33" t="s">
        <v>30</v>
      </c>
      <c r="I3155" t="s">
        <v>45</v>
      </c>
      <c r="J3155" s="33" t="s">
        <v>38</v>
      </c>
      <c r="K3155" t="s">
        <v>42</v>
      </c>
      <c r="L3155" s="33" t="s">
        <v>44</v>
      </c>
      <c r="M3155">
        <v>17</v>
      </c>
      <c r="N3155" s="33">
        <v>32</v>
      </c>
      <c r="O3155" s="49">
        <v>0.11</v>
      </c>
      <c r="P3155" s="56">
        <f t="shared" si="49"/>
        <v>59.84</v>
      </c>
      <c r="Q3155">
        <v>484.16</v>
      </c>
      <c r="R3155" s="58">
        <v>27</v>
      </c>
      <c r="S3155" s="31">
        <v>511.16</v>
      </c>
    </row>
    <row r="3156" spans="1:19" x14ac:dyDescent="0.35">
      <c r="A3156" s="52">
        <v>43646</v>
      </c>
      <c r="B3156" s="33" t="s">
        <v>6368</v>
      </c>
      <c r="C3156" t="s">
        <v>6369</v>
      </c>
      <c r="D3156" s="33" t="s">
        <v>25</v>
      </c>
      <c r="E3156" s="33" t="s">
        <v>55</v>
      </c>
      <c r="F3156" s="33" t="s">
        <v>29</v>
      </c>
      <c r="G3156" t="s">
        <v>13</v>
      </c>
      <c r="H3156" s="33" t="s">
        <v>32</v>
      </c>
      <c r="I3156" t="s">
        <v>43</v>
      </c>
      <c r="J3156" s="33" t="s">
        <v>37</v>
      </c>
      <c r="K3156" t="s">
        <v>40</v>
      </c>
      <c r="L3156" s="33" t="s">
        <v>45</v>
      </c>
      <c r="M3156">
        <v>27</v>
      </c>
      <c r="N3156" s="33">
        <v>20</v>
      </c>
      <c r="O3156" s="49">
        <v>0.2</v>
      </c>
      <c r="P3156" s="56">
        <f t="shared" si="49"/>
        <v>108</v>
      </c>
      <c r="Q3156">
        <v>432</v>
      </c>
      <c r="R3156" s="58">
        <v>29</v>
      </c>
      <c r="S3156" s="31">
        <v>461</v>
      </c>
    </row>
    <row r="3157" spans="1:19" x14ac:dyDescent="0.35">
      <c r="A3157" s="52">
        <v>43140</v>
      </c>
      <c r="B3157" s="33" t="s">
        <v>6370</v>
      </c>
      <c r="C3157" t="s">
        <v>6371</v>
      </c>
      <c r="D3157" s="33" t="s">
        <v>24</v>
      </c>
      <c r="E3157" s="33" t="s">
        <v>85</v>
      </c>
      <c r="F3157" s="33" t="s">
        <v>27</v>
      </c>
      <c r="G3157" t="s">
        <v>8</v>
      </c>
      <c r="H3157" s="33" t="s">
        <v>32</v>
      </c>
      <c r="I3157" t="s">
        <v>43</v>
      </c>
      <c r="J3157" s="33" t="s">
        <v>38</v>
      </c>
      <c r="K3157" t="s">
        <v>39</v>
      </c>
      <c r="L3157" s="33" t="s">
        <v>43</v>
      </c>
      <c r="M3157">
        <v>20</v>
      </c>
      <c r="N3157" s="33">
        <v>40</v>
      </c>
      <c r="O3157" s="49">
        <v>0.09</v>
      </c>
      <c r="P3157" s="56">
        <f t="shared" si="49"/>
        <v>72</v>
      </c>
      <c r="Q3157">
        <v>728</v>
      </c>
      <c r="R3157" s="58">
        <v>23</v>
      </c>
      <c r="S3157" s="31">
        <v>751</v>
      </c>
    </row>
    <row r="3158" spans="1:19" x14ac:dyDescent="0.35">
      <c r="A3158" s="52">
        <v>44501</v>
      </c>
      <c r="B3158" s="33" t="s">
        <v>6372</v>
      </c>
      <c r="C3158" t="s">
        <v>6373</v>
      </c>
      <c r="D3158" s="33" t="s">
        <v>26</v>
      </c>
      <c r="E3158" s="33" t="s">
        <v>115</v>
      </c>
      <c r="F3158" s="33" t="s">
        <v>29</v>
      </c>
      <c r="G3158" t="s">
        <v>6</v>
      </c>
      <c r="H3158" s="33" t="s">
        <v>33</v>
      </c>
      <c r="I3158" t="s">
        <v>44</v>
      </c>
      <c r="J3158" s="33" t="s">
        <v>38</v>
      </c>
      <c r="K3158" t="s">
        <v>39</v>
      </c>
      <c r="L3158" s="33" t="s">
        <v>46</v>
      </c>
      <c r="M3158">
        <v>13</v>
      </c>
      <c r="N3158" s="33">
        <v>16</v>
      </c>
      <c r="O3158" s="49">
        <v>0.14000000000000001</v>
      </c>
      <c r="P3158" s="56">
        <f t="shared" si="49"/>
        <v>29.120000000000005</v>
      </c>
      <c r="Q3158">
        <v>178.88</v>
      </c>
      <c r="R3158" s="58">
        <v>40</v>
      </c>
      <c r="S3158" s="31">
        <v>218.88</v>
      </c>
    </row>
    <row r="3159" spans="1:19" x14ac:dyDescent="0.35">
      <c r="A3159" s="52">
        <v>42572</v>
      </c>
      <c r="B3159" s="33" t="s">
        <v>6374</v>
      </c>
      <c r="C3159" t="s">
        <v>6375</v>
      </c>
      <c r="D3159" s="33" t="s">
        <v>24</v>
      </c>
      <c r="E3159" s="33" t="s">
        <v>58</v>
      </c>
      <c r="F3159" s="33" t="s">
        <v>29</v>
      </c>
      <c r="G3159" t="s">
        <v>13</v>
      </c>
      <c r="H3159" s="33" t="s">
        <v>30</v>
      </c>
      <c r="I3159" t="s">
        <v>43</v>
      </c>
      <c r="J3159" s="33" t="s">
        <v>37</v>
      </c>
      <c r="K3159" t="s">
        <v>40</v>
      </c>
      <c r="L3159" s="33" t="s">
        <v>45</v>
      </c>
      <c r="M3159">
        <v>62</v>
      </c>
      <c r="N3159" s="33">
        <v>20</v>
      </c>
      <c r="O3159" s="49">
        <v>0.17</v>
      </c>
      <c r="P3159" s="56">
        <f t="shared" si="49"/>
        <v>210.8</v>
      </c>
      <c r="Q3159">
        <v>1029.1999999999998</v>
      </c>
      <c r="R3159" s="58">
        <v>30</v>
      </c>
      <c r="S3159" s="31">
        <v>1059.1999999999998</v>
      </c>
    </row>
    <row r="3160" spans="1:19" x14ac:dyDescent="0.35">
      <c r="A3160" s="52">
        <v>43804</v>
      </c>
      <c r="B3160" s="33" t="s">
        <v>6376</v>
      </c>
      <c r="C3160" t="s">
        <v>6377</v>
      </c>
      <c r="D3160" s="33" t="s">
        <v>24</v>
      </c>
      <c r="E3160" s="33" t="s">
        <v>78</v>
      </c>
      <c r="F3160" s="33" t="s">
        <v>29</v>
      </c>
      <c r="G3160" t="s">
        <v>7</v>
      </c>
      <c r="H3160" s="33" t="s">
        <v>31</v>
      </c>
      <c r="I3160" t="s">
        <v>46</v>
      </c>
      <c r="J3160" s="33" t="s">
        <v>37</v>
      </c>
      <c r="K3160" t="s">
        <v>39</v>
      </c>
      <c r="L3160" s="33" t="s">
        <v>44</v>
      </c>
      <c r="M3160">
        <v>92</v>
      </c>
      <c r="N3160" s="33">
        <v>15</v>
      </c>
      <c r="O3160" s="49">
        <v>0.14000000000000001</v>
      </c>
      <c r="P3160" s="56">
        <f t="shared" si="49"/>
        <v>193.20000000000002</v>
      </c>
      <c r="Q3160">
        <v>1186.8</v>
      </c>
      <c r="R3160" s="58">
        <v>27</v>
      </c>
      <c r="S3160" s="31">
        <v>1213.8</v>
      </c>
    </row>
    <row r="3161" spans="1:19" x14ac:dyDescent="0.35">
      <c r="A3161" s="52">
        <v>44108</v>
      </c>
      <c r="B3161" s="33" t="s">
        <v>6378</v>
      </c>
      <c r="C3161" t="s">
        <v>6379</v>
      </c>
      <c r="D3161" s="33" t="s">
        <v>25</v>
      </c>
      <c r="E3161" s="33" t="s">
        <v>73</v>
      </c>
      <c r="F3161" s="33" t="s">
        <v>27</v>
      </c>
      <c r="G3161" t="s">
        <v>7</v>
      </c>
      <c r="H3161" s="33" t="s">
        <v>32</v>
      </c>
      <c r="I3161" t="s">
        <v>45</v>
      </c>
      <c r="J3161" s="33" t="s">
        <v>38</v>
      </c>
      <c r="K3161" t="s">
        <v>39</v>
      </c>
      <c r="L3161" s="33" t="s">
        <v>46</v>
      </c>
      <c r="M3161">
        <v>16</v>
      </c>
      <c r="N3161" s="33">
        <v>16</v>
      </c>
      <c r="O3161" s="49">
        <v>0.15</v>
      </c>
      <c r="P3161" s="56">
        <f t="shared" si="49"/>
        <v>38.4</v>
      </c>
      <c r="Q3161">
        <v>217.6</v>
      </c>
      <c r="R3161" s="58">
        <v>43</v>
      </c>
      <c r="S3161" s="31">
        <v>260.60000000000002</v>
      </c>
    </row>
    <row r="3162" spans="1:19" x14ac:dyDescent="0.35">
      <c r="A3162" s="52">
        <v>43242</v>
      </c>
      <c r="B3162" s="33" t="s">
        <v>6380</v>
      </c>
      <c r="C3162" t="s">
        <v>6381</v>
      </c>
      <c r="D3162" s="33" t="s">
        <v>26</v>
      </c>
      <c r="E3162" s="33" t="s">
        <v>52</v>
      </c>
      <c r="F3162" s="33" t="s">
        <v>28</v>
      </c>
      <c r="G3162" t="s">
        <v>9</v>
      </c>
      <c r="H3162" s="33" t="s">
        <v>30</v>
      </c>
      <c r="I3162" t="s">
        <v>48</v>
      </c>
      <c r="J3162" s="33" t="s">
        <v>37</v>
      </c>
      <c r="K3162" t="s">
        <v>41</v>
      </c>
      <c r="L3162" s="33" t="s">
        <v>45</v>
      </c>
      <c r="M3162">
        <v>74</v>
      </c>
      <c r="N3162" s="33">
        <v>25</v>
      </c>
      <c r="O3162" s="49">
        <v>0.17</v>
      </c>
      <c r="P3162" s="56">
        <f t="shared" si="49"/>
        <v>314.5</v>
      </c>
      <c r="Q3162">
        <v>1535.5</v>
      </c>
      <c r="R3162" s="58">
        <v>32</v>
      </c>
      <c r="S3162" s="31">
        <v>1567.5</v>
      </c>
    </row>
    <row r="3163" spans="1:19" x14ac:dyDescent="0.35">
      <c r="A3163" s="52">
        <v>43942</v>
      </c>
      <c r="B3163" s="33" t="s">
        <v>6382</v>
      </c>
      <c r="C3163" t="s">
        <v>6383</v>
      </c>
      <c r="D3163" s="33" t="s">
        <v>24</v>
      </c>
      <c r="E3163" s="33" t="s">
        <v>58</v>
      </c>
      <c r="F3163" s="33" t="s">
        <v>28</v>
      </c>
      <c r="G3163" t="s">
        <v>11</v>
      </c>
      <c r="H3163" s="33" t="s">
        <v>31</v>
      </c>
      <c r="I3163" t="s">
        <v>48</v>
      </c>
      <c r="J3163" s="33" t="s">
        <v>38</v>
      </c>
      <c r="K3163" t="s">
        <v>40</v>
      </c>
      <c r="L3163" s="33" t="s">
        <v>44</v>
      </c>
      <c r="M3163">
        <v>16</v>
      </c>
      <c r="N3163" s="33">
        <v>40</v>
      </c>
      <c r="O3163" s="49">
        <v>0.19</v>
      </c>
      <c r="P3163" s="56">
        <f t="shared" si="49"/>
        <v>121.6</v>
      </c>
      <c r="Q3163">
        <v>518.40000000000009</v>
      </c>
      <c r="R3163" s="58">
        <v>30</v>
      </c>
      <c r="S3163" s="31">
        <v>548.40000000000009</v>
      </c>
    </row>
    <row r="3164" spans="1:19" x14ac:dyDescent="0.35">
      <c r="A3164" s="52">
        <v>43276</v>
      </c>
      <c r="B3164" s="33" t="s">
        <v>6384</v>
      </c>
      <c r="C3164" t="s">
        <v>6385</v>
      </c>
      <c r="D3164" s="33" t="s">
        <v>24</v>
      </c>
      <c r="E3164" s="33" t="s">
        <v>52</v>
      </c>
      <c r="F3164" s="33" t="s">
        <v>29</v>
      </c>
      <c r="G3164" t="s">
        <v>11</v>
      </c>
      <c r="H3164" s="33" t="s">
        <v>32</v>
      </c>
      <c r="I3164" t="s">
        <v>43</v>
      </c>
      <c r="J3164" s="33" t="s">
        <v>35</v>
      </c>
      <c r="K3164" t="s">
        <v>42</v>
      </c>
      <c r="L3164" s="33" t="s">
        <v>43</v>
      </c>
      <c r="M3164">
        <v>985</v>
      </c>
      <c r="N3164" s="33">
        <v>6</v>
      </c>
      <c r="O3164" s="49">
        <v>0.17</v>
      </c>
      <c r="P3164" s="56">
        <f t="shared" si="49"/>
        <v>1004.7</v>
      </c>
      <c r="Q3164">
        <v>4905.2999999999993</v>
      </c>
      <c r="R3164" s="58">
        <v>20</v>
      </c>
      <c r="S3164" s="31">
        <v>4925.2999999999993</v>
      </c>
    </row>
    <row r="3165" spans="1:19" x14ac:dyDescent="0.35">
      <c r="A3165" s="52">
        <v>42765</v>
      </c>
      <c r="B3165" s="33" t="s">
        <v>6386</v>
      </c>
      <c r="C3165" t="s">
        <v>6387</v>
      </c>
      <c r="D3165" s="33" t="s">
        <v>26</v>
      </c>
      <c r="E3165" s="33" t="s">
        <v>85</v>
      </c>
      <c r="F3165" s="33" t="s">
        <v>27</v>
      </c>
      <c r="G3165" t="s">
        <v>9</v>
      </c>
      <c r="H3165" s="33" t="s">
        <v>32</v>
      </c>
      <c r="I3165" t="s">
        <v>46</v>
      </c>
      <c r="J3165" s="33" t="s">
        <v>34</v>
      </c>
      <c r="K3165" t="s">
        <v>42</v>
      </c>
      <c r="L3165" s="33" t="s">
        <v>45</v>
      </c>
      <c r="M3165">
        <v>269</v>
      </c>
      <c r="N3165" s="33">
        <v>4</v>
      </c>
      <c r="O3165" s="49">
        <v>0.11</v>
      </c>
      <c r="P3165" s="56">
        <f t="shared" si="49"/>
        <v>118.36</v>
      </c>
      <c r="Q3165">
        <v>957.64</v>
      </c>
      <c r="R3165" s="58">
        <v>45</v>
      </c>
      <c r="S3165" s="31">
        <v>1002.64</v>
      </c>
    </row>
    <row r="3166" spans="1:19" x14ac:dyDescent="0.35">
      <c r="A3166" s="52">
        <v>42994</v>
      </c>
      <c r="B3166" s="33" t="s">
        <v>6388</v>
      </c>
      <c r="C3166" t="s">
        <v>6389</v>
      </c>
      <c r="D3166" s="33" t="s">
        <v>26</v>
      </c>
      <c r="E3166" s="33" t="s">
        <v>55</v>
      </c>
      <c r="F3166" s="33" t="s">
        <v>27</v>
      </c>
      <c r="G3166" t="s">
        <v>12</v>
      </c>
      <c r="H3166" s="33" t="s">
        <v>32</v>
      </c>
      <c r="I3166" t="s">
        <v>46</v>
      </c>
      <c r="J3166" s="33" t="s">
        <v>38</v>
      </c>
      <c r="K3166" t="s">
        <v>42</v>
      </c>
      <c r="L3166" s="33" t="s">
        <v>44</v>
      </c>
      <c r="M3166">
        <v>10</v>
      </c>
      <c r="N3166" s="33">
        <v>32</v>
      </c>
      <c r="O3166" s="49">
        <v>0.14000000000000001</v>
      </c>
      <c r="P3166" s="56">
        <f t="shared" si="49"/>
        <v>44.800000000000004</v>
      </c>
      <c r="Q3166">
        <v>275.2</v>
      </c>
      <c r="R3166" s="58">
        <v>26</v>
      </c>
      <c r="S3166" s="31">
        <v>301.2</v>
      </c>
    </row>
    <row r="3167" spans="1:19" x14ac:dyDescent="0.35">
      <c r="A3167" s="52">
        <v>44450</v>
      </c>
      <c r="B3167" s="33" t="s">
        <v>6390</v>
      </c>
      <c r="C3167" t="s">
        <v>6391</v>
      </c>
      <c r="D3167" s="33" t="s">
        <v>25</v>
      </c>
      <c r="E3167" s="33" t="s">
        <v>115</v>
      </c>
      <c r="F3167" s="33" t="s">
        <v>27</v>
      </c>
      <c r="G3167" t="s">
        <v>7</v>
      </c>
      <c r="H3167" s="33" t="s">
        <v>32</v>
      </c>
      <c r="I3167" t="s">
        <v>45</v>
      </c>
      <c r="J3167" s="33" t="s">
        <v>34</v>
      </c>
      <c r="K3167" t="s">
        <v>41</v>
      </c>
      <c r="L3167" s="33" t="s">
        <v>43</v>
      </c>
      <c r="M3167">
        <v>255</v>
      </c>
      <c r="N3167" s="33">
        <v>6</v>
      </c>
      <c r="O3167" s="49">
        <v>0.1</v>
      </c>
      <c r="P3167" s="56">
        <f t="shared" si="49"/>
        <v>153.00000000000003</v>
      </c>
      <c r="Q3167">
        <v>1377</v>
      </c>
      <c r="R3167" s="58">
        <v>38</v>
      </c>
      <c r="S3167" s="31">
        <v>1415</v>
      </c>
    </row>
    <row r="3168" spans="1:19" x14ac:dyDescent="0.35">
      <c r="A3168" s="52">
        <v>43170</v>
      </c>
      <c r="B3168" s="33" t="s">
        <v>6392</v>
      </c>
      <c r="C3168" t="s">
        <v>6393</v>
      </c>
      <c r="D3168" s="33" t="s">
        <v>26</v>
      </c>
      <c r="E3168" s="33" t="s">
        <v>63</v>
      </c>
      <c r="F3168" s="33" t="s">
        <v>27</v>
      </c>
      <c r="G3168" t="s">
        <v>8</v>
      </c>
      <c r="H3168" s="33" t="s">
        <v>33</v>
      </c>
      <c r="I3168" t="s">
        <v>44</v>
      </c>
      <c r="J3168" s="33" t="s">
        <v>35</v>
      </c>
      <c r="K3168" t="s">
        <v>41</v>
      </c>
      <c r="L3168" s="33" t="s">
        <v>43</v>
      </c>
      <c r="M3168">
        <v>991</v>
      </c>
      <c r="N3168" s="33">
        <v>4</v>
      </c>
      <c r="O3168" s="49">
        <v>0.11</v>
      </c>
      <c r="P3168" s="56">
        <f t="shared" si="49"/>
        <v>436.04</v>
      </c>
      <c r="Q3168">
        <v>3527.96</v>
      </c>
      <c r="R3168" s="58">
        <v>24</v>
      </c>
      <c r="S3168" s="31">
        <v>3551.96</v>
      </c>
    </row>
    <row r="3169" spans="1:19" x14ac:dyDescent="0.35">
      <c r="A3169" s="52">
        <v>43974</v>
      </c>
      <c r="B3169" s="33" t="s">
        <v>6394</v>
      </c>
      <c r="C3169" t="s">
        <v>6395</v>
      </c>
      <c r="D3169" s="33" t="s">
        <v>26</v>
      </c>
      <c r="E3169" s="33" t="s">
        <v>58</v>
      </c>
      <c r="F3169" s="33" t="s">
        <v>27</v>
      </c>
      <c r="G3169" t="s">
        <v>12</v>
      </c>
      <c r="H3169" s="33" t="s">
        <v>33</v>
      </c>
      <c r="I3169" t="s">
        <v>46</v>
      </c>
      <c r="J3169" s="33" t="s">
        <v>34</v>
      </c>
      <c r="K3169" t="s">
        <v>41</v>
      </c>
      <c r="L3169" s="33" t="s">
        <v>44</v>
      </c>
      <c r="M3169">
        <v>285</v>
      </c>
      <c r="N3169" s="33">
        <v>4</v>
      </c>
      <c r="O3169" s="49">
        <v>0.13</v>
      </c>
      <c r="P3169" s="56">
        <f t="shared" si="49"/>
        <v>148.20000000000002</v>
      </c>
      <c r="Q3169">
        <v>991.8</v>
      </c>
      <c r="R3169" s="58">
        <v>44</v>
      </c>
      <c r="S3169" s="31">
        <v>1035.8</v>
      </c>
    </row>
    <row r="3170" spans="1:19" x14ac:dyDescent="0.35">
      <c r="A3170" s="52">
        <v>44439</v>
      </c>
      <c r="B3170" s="33" t="s">
        <v>6396</v>
      </c>
      <c r="C3170" t="s">
        <v>6397</v>
      </c>
      <c r="D3170" s="33" t="s">
        <v>26</v>
      </c>
      <c r="E3170" s="33" t="s">
        <v>106</v>
      </c>
      <c r="F3170" s="33" t="s">
        <v>27</v>
      </c>
      <c r="G3170" t="s">
        <v>13</v>
      </c>
      <c r="H3170" s="33" t="s">
        <v>30</v>
      </c>
      <c r="I3170" t="s">
        <v>46</v>
      </c>
      <c r="J3170" s="33" t="s">
        <v>37</v>
      </c>
      <c r="K3170" t="s">
        <v>39</v>
      </c>
      <c r="L3170" s="33" t="s">
        <v>45</v>
      </c>
      <c r="M3170">
        <v>42</v>
      </c>
      <c r="N3170" s="33">
        <v>20</v>
      </c>
      <c r="O3170" s="49">
        <v>0.08</v>
      </c>
      <c r="P3170" s="56">
        <f t="shared" si="49"/>
        <v>67.2</v>
      </c>
      <c r="Q3170">
        <v>772.80000000000007</v>
      </c>
      <c r="R3170" s="58">
        <v>22</v>
      </c>
      <c r="S3170" s="31">
        <v>794.80000000000007</v>
      </c>
    </row>
    <row r="3171" spans="1:19" x14ac:dyDescent="0.35">
      <c r="A3171" s="52">
        <v>43893</v>
      </c>
      <c r="B3171" s="33" t="s">
        <v>6398</v>
      </c>
      <c r="C3171" t="s">
        <v>6399</v>
      </c>
      <c r="D3171" s="33" t="s">
        <v>25</v>
      </c>
      <c r="E3171" s="33" t="s">
        <v>63</v>
      </c>
      <c r="F3171" s="33" t="s">
        <v>28</v>
      </c>
      <c r="G3171" t="s">
        <v>12</v>
      </c>
      <c r="H3171" s="33" t="s">
        <v>32</v>
      </c>
      <c r="I3171" t="s">
        <v>43</v>
      </c>
      <c r="J3171" s="33" t="s">
        <v>35</v>
      </c>
      <c r="K3171" t="s">
        <v>41</v>
      </c>
      <c r="L3171" s="33" t="s">
        <v>46</v>
      </c>
      <c r="M3171">
        <v>1184</v>
      </c>
      <c r="N3171" s="33">
        <v>10</v>
      </c>
      <c r="O3171" s="49">
        <v>0.14000000000000001</v>
      </c>
      <c r="P3171" s="56">
        <f t="shared" si="49"/>
        <v>1657.6000000000001</v>
      </c>
      <c r="Q3171">
        <v>10182.4</v>
      </c>
      <c r="R3171" s="58">
        <v>42</v>
      </c>
      <c r="S3171" s="31">
        <v>10224.4</v>
      </c>
    </row>
    <row r="3172" spans="1:19" x14ac:dyDescent="0.35">
      <c r="A3172" s="52">
        <v>44553</v>
      </c>
      <c r="B3172" s="33" t="s">
        <v>6400</v>
      </c>
      <c r="C3172" t="s">
        <v>6401</v>
      </c>
      <c r="D3172" s="33" t="s">
        <v>24</v>
      </c>
      <c r="E3172" s="33" t="s">
        <v>63</v>
      </c>
      <c r="F3172" s="33" t="s">
        <v>28</v>
      </c>
      <c r="G3172" t="s">
        <v>9</v>
      </c>
      <c r="H3172" s="33" t="s">
        <v>32</v>
      </c>
      <c r="I3172" t="s">
        <v>47</v>
      </c>
      <c r="J3172" s="33" t="s">
        <v>36</v>
      </c>
      <c r="K3172" t="s">
        <v>40</v>
      </c>
      <c r="L3172" s="33" t="s">
        <v>43</v>
      </c>
      <c r="M3172">
        <v>325</v>
      </c>
      <c r="N3172" s="33">
        <v>12</v>
      </c>
      <c r="O3172" s="49">
        <v>0.14000000000000001</v>
      </c>
      <c r="P3172" s="56">
        <f t="shared" si="49"/>
        <v>546</v>
      </c>
      <c r="Q3172">
        <v>3354</v>
      </c>
      <c r="R3172" s="58">
        <v>33</v>
      </c>
      <c r="S3172" s="31">
        <v>3387</v>
      </c>
    </row>
    <row r="3173" spans="1:19" x14ac:dyDescent="0.35">
      <c r="A3173" s="52">
        <v>42857</v>
      </c>
      <c r="B3173" s="33" t="s">
        <v>6402</v>
      </c>
      <c r="C3173" t="s">
        <v>6403</v>
      </c>
      <c r="D3173" s="33" t="s">
        <v>24</v>
      </c>
      <c r="E3173" s="33" t="s">
        <v>85</v>
      </c>
      <c r="F3173" s="33" t="s">
        <v>27</v>
      </c>
      <c r="G3173" t="s">
        <v>7</v>
      </c>
      <c r="H3173" s="33" t="s">
        <v>32</v>
      </c>
      <c r="I3173" t="s">
        <v>45</v>
      </c>
      <c r="J3173" s="33" t="s">
        <v>36</v>
      </c>
      <c r="K3173" t="s">
        <v>42</v>
      </c>
      <c r="L3173" s="33" t="s">
        <v>44</v>
      </c>
      <c r="M3173">
        <v>240</v>
      </c>
      <c r="N3173" s="33">
        <v>12</v>
      </c>
      <c r="O3173" s="49">
        <v>0.11</v>
      </c>
      <c r="P3173" s="56">
        <f t="shared" si="49"/>
        <v>316.8</v>
      </c>
      <c r="Q3173">
        <v>2563.1999999999998</v>
      </c>
      <c r="R3173" s="58">
        <v>48</v>
      </c>
      <c r="S3173" s="31">
        <v>2611.1999999999998</v>
      </c>
    </row>
    <row r="3174" spans="1:19" x14ac:dyDescent="0.35">
      <c r="A3174" s="52">
        <v>42984</v>
      </c>
      <c r="B3174" s="33" t="s">
        <v>6404</v>
      </c>
      <c r="C3174" t="s">
        <v>6405</v>
      </c>
      <c r="D3174" s="33" t="s">
        <v>26</v>
      </c>
      <c r="E3174" s="33" t="s">
        <v>68</v>
      </c>
      <c r="F3174" s="33" t="s">
        <v>28</v>
      </c>
      <c r="G3174" t="s">
        <v>11</v>
      </c>
      <c r="H3174" s="33" t="s">
        <v>31</v>
      </c>
      <c r="I3174" t="s">
        <v>43</v>
      </c>
      <c r="J3174" s="33" t="s">
        <v>37</v>
      </c>
      <c r="K3174" t="s">
        <v>41</v>
      </c>
      <c r="L3174" s="33" t="s">
        <v>46</v>
      </c>
      <c r="M3174">
        <v>91</v>
      </c>
      <c r="N3174" s="33">
        <v>10</v>
      </c>
      <c r="O3174" s="49">
        <v>0.12</v>
      </c>
      <c r="P3174" s="56">
        <f t="shared" si="49"/>
        <v>109.2</v>
      </c>
      <c r="Q3174">
        <v>800.80000000000007</v>
      </c>
      <c r="R3174" s="58">
        <v>38</v>
      </c>
      <c r="S3174" s="31">
        <v>838.80000000000007</v>
      </c>
    </row>
    <row r="3175" spans="1:19" x14ac:dyDescent="0.35">
      <c r="A3175" s="52">
        <v>44008</v>
      </c>
      <c r="B3175" s="33" t="s">
        <v>6406</v>
      </c>
      <c r="C3175" t="s">
        <v>6407</v>
      </c>
      <c r="D3175" s="33" t="s">
        <v>26</v>
      </c>
      <c r="E3175" s="33" t="s">
        <v>115</v>
      </c>
      <c r="F3175" s="33" t="s">
        <v>29</v>
      </c>
      <c r="G3175" t="s">
        <v>10</v>
      </c>
      <c r="H3175" s="33" t="s">
        <v>32</v>
      </c>
      <c r="I3175" t="s">
        <v>46</v>
      </c>
      <c r="J3175" s="33" t="s">
        <v>38</v>
      </c>
      <c r="K3175" t="s">
        <v>41</v>
      </c>
      <c r="L3175" s="33" t="s">
        <v>45</v>
      </c>
      <c r="M3175">
        <v>13</v>
      </c>
      <c r="N3175" s="33">
        <v>32</v>
      </c>
      <c r="O3175" s="49">
        <v>0.12</v>
      </c>
      <c r="P3175" s="56">
        <f t="shared" si="49"/>
        <v>49.92</v>
      </c>
      <c r="Q3175">
        <v>366.08</v>
      </c>
      <c r="R3175" s="58">
        <v>21</v>
      </c>
      <c r="S3175" s="31">
        <v>387.08</v>
      </c>
    </row>
    <row r="3176" spans="1:19" x14ac:dyDescent="0.35">
      <c r="A3176" s="52">
        <v>42334</v>
      </c>
      <c r="B3176" s="33" t="s">
        <v>6408</v>
      </c>
      <c r="C3176" t="s">
        <v>6409</v>
      </c>
      <c r="D3176" s="33" t="s">
        <v>26</v>
      </c>
      <c r="E3176" s="33" t="s">
        <v>85</v>
      </c>
      <c r="F3176" s="33" t="s">
        <v>27</v>
      </c>
      <c r="G3176" t="s">
        <v>7</v>
      </c>
      <c r="H3176" s="33" t="s">
        <v>31</v>
      </c>
      <c r="I3176" t="s">
        <v>45</v>
      </c>
      <c r="J3176" s="33" t="s">
        <v>36</v>
      </c>
      <c r="K3176" t="s">
        <v>40</v>
      </c>
      <c r="L3176" s="33" t="s">
        <v>45</v>
      </c>
      <c r="M3176">
        <v>276</v>
      </c>
      <c r="N3176" s="33">
        <v>6</v>
      </c>
      <c r="O3176" s="49">
        <v>0.1</v>
      </c>
      <c r="P3176" s="56">
        <f t="shared" si="49"/>
        <v>165.60000000000002</v>
      </c>
      <c r="Q3176">
        <v>1490.4</v>
      </c>
      <c r="R3176" s="58">
        <v>25</v>
      </c>
      <c r="S3176" s="31">
        <v>1515.4</v>
      </c>
    </row>
    <row r="3177" spans="1:19" x14ac:dyDescent="0.35">
      <c r="A3177" s="52">
        <v>44571</v>
      </c>
      <c r="B3177" s="33" t="s">
        <v>6410</v>
      </c>
      <c r="C3177" t="s">
        <v>6411</v>
      </c>
      <c r="D3177" s="33" t="s">
        <v>25</v>
      </c>
      <c r="E3177" s="33" t="s">
        <v>55</v>
      </c>
      <c r="F3177" s="33" t="s">
        <v>28</v>
      </c>
      <c r="G3177" t="s">
        <v>8</v>
      </c>
      <c r="H3177" s="33" t="s">
        <v>33</v>
      </c>
      <c r="I3177" t="s">
        <v>46</v>
      </c>
      <c r="J3177" s="33" t="s">
        <v>36</v>
      </c>
      <c r="K3177" t="s">
        <v>41</v>
      </c>
      <c r="L3177" s="33" t="s">
        <v>46</v>
      </c>
      <c r="M3177">
        <v>492</v>
      </c>
      <c r="N3177" s="33">
        <v>9</v>
      </c>
      <c r="O3177" s="49">
        <v>0.08</v>
      </c>
      <c r="P3177" s="56">
        <f t="shared" si="49"/>
        <v>354.24</v>
      </c>
      <c r="Q3177">
        <v>4073.7600000000007</v>
      </c>
      <c r="R3177" s="58">
        <v>43</v>
      </c>
      <c r="S3177" s="31">
        <v>4116.76</v>
      </c>
    </row>
    <row r="3178" spans="1:19" x14ac:dyDescent="0.35">
      <c r="A3178" s="52">
        <v>43693</v>
      </c>
      <c r="B3178" s="33" t="s">
        <v>6412</v>
      </c>
      <c r="C3178" t="s">
        <v>6413</v>
      </c>
      <c r="D3178" s="33" t="s">
        <v>24</v>
      </c>
      <c r="E3178" s="33" t="s">
        <v>85</v>
      </c>
      <c r="F3178" s="33" t="s">
        <v>27</v>
      </c>
      <c r="G3178" t="s">
        <v>7</v>
      </c>
      <c r="H3178" s="33" t="s">
        <v>31</v>
      </c>
      <c r="I3178" t="s">
        <v>47</v>
      </c>
      <c r="J3178" s="33" t="s">
        <v>36</v>
      </c>
      <c r="K3178" t="s">
        <v>42</v>
      </c>
      <c r="L3178" s="33" t="s">
        <v>43</v>
      </c>
      <c r="M3178">
        <v>392</v>
      </c>
      <c r="N3178" s="33">
        <v>9</v>
      </c>
      <c r="O3178" s="49">
        <v>0.13</v>
      </c>
      <c r="P3178" s="56">
        <f t="shared" si="49"/>
        <v>458.64</v>
      </c>
      <c r="Q3178">
        <v>3069.36</v>
      </c>
      <c r="R3178" s="58">
        <v>31</v>
      </c>
      <c r="S3178" s="31">
        <v>3100.36</v>
      </c>
    </row>
    <row r="3179" spans="1:19" x14ac:dyDescent="0.35">
      <c r="A3179" s="52">
        <v>44315</v>
      </c>
      <c r="B3179" s="33" t="s">
        <v>6414</v>
      </c>
      <c r="C3179" t="s">
        <v>6415</v>
      </c>
      <c r="D3179" s="33" t="s">
        <v>26</v>
      </c>
      <c r="E3179" s="33" t="s">
        <v>68</v>
      </c>
      <c r="F3179" s="33" t="s">
        <v>29</v>
      </c>
      <c r="G3179" t="s">
        <v>7</v>
      </c>
      <c r="H3179" s="33" t="s">
        <v>31</v>
      </c>
      <c r="I3179" t="s">
        <v>44</v>
      </c>
      <c r="J3179" s="33" t="s">
        <v>34</v>
      </c>
      <c r="K3179" t="s">
        <v>40</v>
      </c>
      <c r="L3179" s="33" t="s">
        <v>43</v>
      </c>
      <c r="M3179">
        <v>278</v>
      </c>
      <c r="N3179" s="33">
        <v>6</v>
      </c>
      <c r="O3179" s="49">
        <v>0.1</v>
      </c>
      <c r="P3179" s="56">
        <f t="shared" si="49"/>
        <v>166.8</v>
      </c>
      <c r="Q3179">
        <v>1501.2</v>
      </c>
      <c r="R3179" s="58">
        <v>31</v>
      </c>
      <c r="S3179" s="31">
        <v>1532.2</v>
      </c>
    </row>
    <row r="3180" spans="1:19" x14ac:dyDescent="0.35">
      <c r="A3180" s="52">
        <v>42462</v>
      </c>
      <c r="B3180" s="33" t="s">
        <v>6416</v>
      </c>
      <c r="C3180" t="s">
        <v>6417</v>
      </c>
      <c r="D3180" s="33" t="s">
        <v>26</v>
      </c>
      <c r="E3180" s="33" t="s">
        <v>63</v>
      </c>
      <c r="F3180" s="33" t="s">
        <v>28</v>
      </c>
      <c r="G3180" t="s">
        <v>13</v>
      </c>
      <c r="H3180" s="33" t="s">
        <v>32</v>
      </c>
      <c r="I3180" t="s">
        <v>44</v>
      </c>
      <c r="J3180" s="33" t="s">
        <v>37</v>
      </c>
      <c r="K3180" t="s">
        <v>40</v>
      </c>
      <c r="L3180" s="33" t="s">
        <v>45</v>
      </c>
      <c r="M3180">
        <v>86</v>
      </c>
      <c r="N3180" s="33">
        <v>25</v>
      </c>
      <c r="O3180" s="49">
        <v>0.19</v>
      </c>
      <c r="P3180" s="56">
        <f t="shared" si="49"/>
        <v>408.5</v>
      </c>
      <c r="Q3180">
        <v>1741.5</v>
      </c>
      <c r="R3180" s="58">
        <v>22</v>
      </c>
      <c r="S3180" s="31">
        <v>1763.5</v>
      </c>
    </row>
    <row r="3181" spans="1:19" x14ac:dyDescent="0.35">
      <c r="A3181" s="52">
        <v>43975</v>
      </c>
      <c r="B3181" s="33" t="s">
        <v>6418</v>
      </c>
      <c r="C3181" t="s">
        <v>6419</v>
      </c>
      <c r="D3181" s="33" t="s">
        <v>24</v>
      </c>
      <c r="E3181" s="33" t="s">
        <v>55</v>
      </c>
      <c r="F3181" s="33" t="s">
        <v>27</v>
      </c>
      <c r="G3181" t="s">
        <v>6</v>
      </c>
      <c r="H3181" s="33" t="s">
        <v>31</v>
      </c>
      <c r="I3181" t="s">
        <v>44</v>
      </c>
      <c r="J3181" s="33" t="s">
        <v>34</v>
      </c>
      <c r="K3181" t="s">
        <v>42</v>
      </c>
      <c r="L3181" s="33" t="s">
        <v>46</v>
      </c>
      <c r="M3181">
        <v>258</v>
      </c>
      <c r="N3181" s="33">
        <v>10</v>
      </c>
      <c r="O3181" s="49">
        <v>0.1</v>
      </c>
      <c r="P3181" s="56">
        <f t="shared" si="49"/>
        <v>258</v>
      </c>
      <c r="Q3181">
        <v>2322</v>
      </c>
      <c r="R3181" s="58">
        <v>35</v>
      </c>
      <c r="S3181" s="31">
        <v>2357</v>
      </c>
    </row>
    <row r="3182" spans="1:19" x14ac:dyDescent="0.35">
      <c r="A3182" s="52">
        <v>42191</v>
      </c>
      <c r="B3182" s="33" t="s">
        <v>6420</v>
      </c>
      <c r="C3182" t="s">
        <v>6421</v>
      </c>
      <c r="D3182" s="33" t="s">
        <v>26</v>
      </c>
      <c r="E3182" s="33" t="s">
        <v>63</v>
      </c>
      <c r="F3182" s="33" t="s">
        <v>27</v>
      </c>
      <c r="G3182" t="s">
        <v>7</v>
      </c>
      <c r="H3182" s="33" t="s">
        <v>31</v>
      </c>
      <c r="I3182" t="s">
        <v>46</v>
      </c>
      <c r="J3182" s="33" t="s">
        <v>38</v>
      </c>
      <c r="K3182" t="s">
        <v>40</v>
      </c>
      <c r="L3182" s="33" t="s">
        <v>43</v>
      </c>
      <c r="M3182">
        <v>19</v>
      </c>
      <c r="N3182" s="33">
        <v>32</v>
      </c>
      <c r="O3182" s="49">
        <v>0.15</v>
      </c>
      <c r="P3182" s="56">
        <f t="shared" si="49"/>
        <v>91.2</v>
      </c>
      <c r="Q3182">
        <v>516.79999999999995</v>
      </c>
      <c r="R3182" s="58">
        <v>31</v>
      </c>
      <c r="S3182" s="31">
        <v>547.79999999999995</v>
      </c>
    </row>
    <row r="3183" spans="1:19" x14ac:dyDescent="0.35">
      <c r="A3183" s="52">
        <v>42563</v>
      </c>
      <c r="B3183" s="33" t="s">
        <v>6422</v>
      </c>
      <c r="C3183" t="s">
        <v>6423</v>
      </c>
      <c r="D3183" s="33" t="s">
        <v>24</v>
      </c>
      <c r="E3183" s="33" t="s">
        <v>78</v>
      </c>
      <c r="F3183" s="33" t="s">
        <v>27</v>
      </c>
      <c r="G3183" t="s">
        <v>13</v>
      </c>
      <c r="H3183" s="33" t="s">
        <v>32</v>
      </c>
      <c r="I3183" t="s">
        <v>48</v>
      </c>
      <c r="J3183" s="33" t="s">
        <v>37</v>
      </c>
      <c r="K3183" t="s">
        <v>42</v>
      </c>
      <c r="L3183" s="33" t="s">
        <v>43</v>
      </c>
      <c r="M3183">
        <v>79</v>
      </c>
      <c r="N3183" s="33">
        <v>15</v>
      </c>
      <c r="O3183" s="49">
        <v>0.2</v>
      </c>
      <c r="P3183" s="56">
        <f t="shared" si="49"/>
        <v>237</v>
      </c>
      <c r="Q3183">
        <v>948</v>
      </c>
      <c r="R3183" s="58">
        <v>34</v>
      </c>
      <c r="S3183" s="31">
        <v>982</v>
      </c>
    </row>
    <row r="3184" spans="1:19" x14ac:dyDescent="0.35">
      <c r="A3184" s="52">
        <v>42620</v>
      </c>
      <c r="B3184" s="33" t="s">
        <v>6424</v>
      </c>
      <c r="C3184" t="s">
        <v>6425</v>
      </c>
      <c r="D3184" s="33" t="s">
        <v>24</v>
      </c>
      <c r="E3184" s="33" t="s">
        <v>63</v>
      </c>
      <c r="F3184" s="33" t="s">
        <v>28</v>
      </c>
      <c r="G3184" t="s">
        <v>8</v>
      </c>
      <c r="H3184" s="33" t="s">
        <v>32</v>
      </c>
      <c r="I3184" t="s">
        <v>48</v>
      </c>
      <c r="J3184" s="33" t="s">
        <v>36</v>
      </c>
      <c r="K3184" t="s">
        <v>39</v>
      </c>
      <c r="L3184" s="33" t="s">
        <v>46</v>
      </c>
      <c r="M3184">
        <v>454</v>
      </c>
      <c r="N3184" s="33">
        <v>6</v>
      </c>
      <c r="O3184" s="49">
        <v>0.18</v>
      </c>
      <c r="P3184" s="56">
        <f t="shared" si="49"/>
        <v>490.32000000000005</v>
      </c>
      <c r="Q3184">
        <v>2233.6799999999998</v>
      </c>
      <c r="R3184" s="58">
        <v>45</v>
      </c>
      <c r="S3184" s="31">
        <v>2278.6799999999998</v>
      </c>
    </row>
    <row r="3185" spans="1:19" x14ac:dyDescent="0.35">
      <c r="A3185" s="52">
        <v>44344</v>
      </c>
      <c r="B3185" s="33" t="s">
        <v>6426</v>
      </c>
      <c r="C3185" t="s">
        <v>6427</v>
      </c>
      <c r="D3185" s="33" t="s">
        <v>26</v>
      </c>
      <c r="E3185" s="33" t="s">
        <v>106</v>
      </c>
      <c r="F3185" s="33" t="s">
        <v>28</v>
      </c>
      <c r="G3185" t="s">
        <v>13</v>
      </c>
      <c r="H3185" s="33" t="s">
        <v>30</v>
      </c>
      <c r="I3185" t="s">
        <v>43</v>
      </c>
      <c r="J3185" s="33" t="s">
        <v>36</v>
      </c>
      <c r="K3185" t="s">
        <v>39</v>
      </c>
      <c r="L3185" s="33" t="s">
        <v>43</v>
      </c>
      <c r="M3185">
        <v>322</v>
      </c>
      <c r="N3185" s="33">
        <v>15</v>
      </c>
      <c r="O3185" s="49">
        <v>0.17</v>
      </c>
      <c r="P3185" s="56">
        <f t="shared" si="49"/>
        <v>821.10000000000014</v>
      </c>
      <c r="Q3185">
        <v>4008.8999999999996</v>
      </c>
      <c r="R3185" s="58">
        <v>44</v>
      </c>
      <c r="S3185" s="31">
        <v>4052.8999999999996</v>
      </c>
    </row>
    <row r="3186" spans="1:19" x14ac:dyDescent="0.35">
      <c r="A3186" s="52">
        <v>44293</v>
      </c>
      <c r="B3186" s="33" t="s">
        <v>6428</v>
      </c>
      <c r="C3186" t="s">
        <v>6429</v>
      </c>
      <c r="D3186" s="33" t="s">
        <v>24</v>
      </c>
      <c r="E3186" s="33" t="s">
        <v>85</v>
      </c>
      <c r="F3186" s="33" t="s">
        <v>29</v>
      </c>
      <c r="G3186" t="s">
        <v>9</v>
      </c>
      <c r="H3186" s="33" t="s">
        <v>33</v>
      </c>
      <c r="I3186" t="s">
        <v>47</v>
      </c>
      <c r="J3186" s="33" t="s">
        <v>34</v>
      </c>
      <c r="K3186" t="s">
        <v>41</v>
      </c>
      <c r="L3186" s="33" t="s">
        <v>46</v>
      </c>
      <c r="M3186">
        <v>265</v>
      </c>
      <c r="N3186" s="33">
        <v>8</v>
      </c>
      <c r="O3186" s="49">
        <v>0.17</v>
      </c>
      <c r="P3186" s="56">
        <f t="shared" si="49"/>
        <v>360.40000000000003</v>
      </c>
      <c r="Q3186">
        <v>1759.6</v>
      </c>
      <c r="R3186" s="58">
        <v>41</v>
      </c>
      <c r="S3186" s="31">
        <v>1800.6</v>
      </c>
    </row>
    <row r="3187" spans="1:19" x14ac:dyDescent="0.35">
      <c r="A3187" s="52">
        <v>42952</v>
      </c>
      <c r="B3187" s="33" t="s">
        <v>6430</v>
      </c>
      <c r="C3187" t="s">
        <v>6431</v>
      </c>
      <c r="D3187" s="33" t="s">
        <v>25</v>
      </c>
      <c r="E3187" s="33" t="s">
        <v>106</v>
      </c>
      <c r="F3187" s="33" t="s">
        <v>29</v>
      </c>
      <c r="G3187" t="s">
        <v>8</v>
      </c>
      <c r="H3187" s="33" t="s">
        <v>30</v>
      </c>
      <c r="I3187" t="s">
        <v>48</v>
      </c>
      <c r="J3187" s="33" t="s">
        <v>36</v>
      </c>
      <c r="K3187" t="s">
        <v>41</v>
      </c>
      <c r="L3187" s="33" t="s">
        <v>46</v>
      </c>
      <c r="M3187">
        <v>219</v>
      </c>
      <c r="N3187" s="33">
        <v>15</v>
      </c>
      <c r="O3187" s="49">
        <v>0.12</v>
      </c>
      <c r="P3187" s="56">
        <f t="shared" si="49"/>
        <v>394.2</v>
      </c>
      <c r="Q3187">
        <v>2890.7999999999997</v>
      </c>
      <c r="R3187" s="58">
        <v>43</v>
      </c>
      <c r="S3187" s="31">
        <v>2933.7999999999997</v>
      </c>
    </row>
    <row r="3188" spans="1:19" x14ac:dyDescent="0.35">
      <c r="A3188" s="52">
        <v>42150</v>
      </c>
      <c r="B3188" s="33" t="s">
        <v>6432</v>
      </c>
      <c r="C3188" t="s">
        <v>6433</v>
      </c>
      <c r="D3188" s="33" t="s">
        <v>26</v>
      </c>
      <c r="E3188" s="33" t="s">
        <v>78</v>
      </c>
      <c r="F3188" s="33" t="s">
        <v>29</v>
      </c>
      <c r="G3188" t="s">
        <v>6</v>
      </c>
      <c r="H3188" s="33" t="s">
        <v>32</v>
      </c>
      <c r="I3188" t="s">
        <v>47</v>
      </c>
      <c r="J3188" s="33" t="s">
        <v>36</v>
      </c>
      <c r="K3188" t="s">
        <v>40</v>
      </c>
      <c r="L3188" s="33" t="s">
        <v>46</v>
      </c>
      <c r="M3188">
        <v>352</v>
      </c>
      <c r="N3188" s="33">
        <v>12</v>
      </c>
      <c r="O3188" s="49">
        <v>0.16</v>
      </c>
      <c r="P3188" s="56">
        <f t="shared" si="49"/>
        <v>675.83999999999992</v>
      </c>
      <c r="Q3188">
        <v>3548.16</v>
      </c>
      <c r="R3188" s="58">
        <v>49</v>
      </c>
      <c r="S3188" s="31">
        <v>3597.16</v>
      </c>
    </row>
    <row r="3189" spans="1:19" x14ac:dyDescent="0.35">
      <c r="A3189" s="52">
        <v>43777</v>
      </c>
      <c r="B3189" s="33" t="s">
        <v>6434</v>
      </c>
      <c r="C3189" t="s">
        <v>6435</v>
      </c>
      <c r="D3189" s="33" t="s">
        <v>24</v>
      </c>
      <c r="E3189" s="33" t="s">
        <v>115</v>
      </c>
      <c r="F3189" s="33" t="s">
        <v>29</v>
      </c>
      <c r="G3189" t="s">
        <v>8</v>
      </c>
      <c r="H3189" s="33" t="s">
        <v>32</v>
      </c>
      <c r="I3189" t="s">
        <v>45</v>
      </c>
      <c r="J3189" s="33" t="s">
        <v>35</v>
      </c>
      <c r="K3189" t="s">
        <v>41</v>
      </c>
      <c r="L3189" s="33" t="s">
        <v>46</v>
      </c>
      <c r="M3189">
        <v>1175</v>
      </c>
      <c r="N3189" s="33">
        <v>6</v>
      </c>
      <c r="O3189" s="49">
        <v>0.08</v>
      </c>
      <c r="P3189" s="56">
        <f t="shared" si="49"/>
        <v>564</v>
      </c>
      <c r="Q3189">
        <v>6486.0000000000009</v>
      </c>
      <c r="R3189" s="58">
        <v>41</v>
      </c>
      <c r="S3189" s="31">
        <v>6527.0000000000009</v>
      </c>
    </row>
    <row r="3190" spans="1:19" x14ac:dyDescent="0.35">
      <c r="A3190" s="52">
        <v>43865</v>
      </c>
      <c r="B3190" s="33" t="s">
        <v>6436</v>
      </c>
      <c r="C3190" t="s">
        <v>6437</v>
      </c>
      <c r="D3190" s="33" t="s">
        <v>25</v>
      </c>
      <c r="E3190" s="33" t="s">
        <v>58</v>
      </c>
      <c r="F3190" s="33" t="s">
        <v>28</v>
      </c>
      <c r="G3190" t="s">
        <v>6</v>
      </c>
      <c r="H3190" s="33" t="s">
        <v>33</v>
      </c>
      <c r="I3190" t="s">
        <v>48</v>
      </c>
      <c r="J3190" s="33" t="s">
        <v>37</v>
      </c>
      <c r="K3190" t="s">
        <v>41</v>
      </c>
      <c r="L3190" s="33" t="s">
        <v>46</v>
      </c>
      <c r="M3190">
        <v>92</v>
      </c>
      <c r="N3190" s="33">
        <v>20</v>
      </c>
      <c r="O3190" s="49">
        <v>0.08</v>
      </c>
      <c r="P3190" s="56">
        <f t="shared" si="49"/>
        <v>147.20000000000002</v>
      </c>
      <c r="Q3190">
        <v>1692.8000000000002</v>
      </c>
      <c r="R3190" s="58">
        <v>25</v>
      </c>
      <c r="S3190" s="31">
        <v>1717.8000000000002</v>
      </c>
    </row>
    <row r="3191" spans="1:19" x14ac:dyDescent="0.35">
      <c r="A3191" s="52">
        <v>43409</v>
      </c>
      <c r="B3191" s="33" t="s">
        <v>6438</v>
      </c>
      <c r="C3191" t="s">
        <v>6439</v>
      </c>
      <c r="D3191" s="33" t="s">
        <v>24</v>
      </c>
      <c r="E3191" s="33" t="s">
        <v>78</v>
      </c>
      <c r="F3191" s="33" t="s">
        <v>27</v>
      </c>
      <c r="G3191" t="s">
        <v>8</v>
      </c>
      <c r="H3191" s="33" t="s">
        <v>32</v>
      </c>
      <c r="I3191" t="s">
        <v>43</v>
      </c>
      <c r="J3191" s="33" t="s">
        <v>37</v>
      </c>
      <c r="K3191" t="s">
        <v>40</v>
      </c>
      <c r="L3191" s="33" t="s">
        <v>44</v>
      </c>
      <c r="M3191">
        <v>56</v>
      </c>
      <c r="N3191" s="33">
        <v>20</v>
      </c>
      <c r="O3191" s="49">
        <v>0.1</v>
      </c>
      <c r="P3191" s="56">
        <f t="shared" si="49"/>
        <v>112</v>
      </c>
      <c r="Q3191">
        <v>1008</v>
      </c>
      <c r="R3191" s="58">
        <v>20</v>
      </c>
      <c r="S3191" s="31">
        <v>1028</v>
      </c>
    </row>
    <row r="3192" spans="1:19" x14ac:dyDescent="0.35">
      <c r="A3192" s="52">
        <v>43560</v>
      </c>
      <c r="B3192" s="33" t="s">
        <v>6440</v>
      </c>
      <c r="C3192" t="s">
        <v>6441</v>
      </c>
      <c r="D3192" s="33" t="s">
        <v>24</v>
      </c>
      <c r="E3192" s="33" t="s">
        <v>85</v>
      </c>
      <c r="F3192" s="33" t="s">
        <v>28</v>
      </c>
      <c r="G3192" t="s">
        <v>6</v>
      </c>
      <c r="H3192" s="33" t="s">
        <v>32</v>
      </c>
      <c r="I3192" t="s">
        <v>44</v>
      </c>
      <c r="J3192" s="33" t="s">
        <v>35</v>
      </c>
      <c r="K3192" t="s">
        <v>41</v>
      </c>
      <c r="L3192" s="33" t="s">
        <v>43</v>
      </c>
      <c r="M3192">
        <v>1189</v>
      </c>
      <c r="N3192" s="33">
        <v>8</v>
      </c>
      <c r="O3192" s="49">
        <v>0.15</v>
      </c>
      <c r="P3192" s="56">
        <f t="shared" si="49"/>
        <v>1426.8</v>
      </c>
      <c r="Q3192">
        <v>8085.2</v>
      </c>
      <c r="R3192" s="58">
        <v>43</v>
      </c>
      <c r="S3192" s="31">
        <v>8128.2</v>
      </c>
    </row>
    <row r="3193" spans="1:19" x14ac:dyDescent="0.35">
      <c r="A3193" s="52">
        <v>43997</v>
      </c>
      <c r="B3193" s="33" t="s">
        <v>6442</v>
      </c>
      <c r="C3193" t="s">
        <v>6443</v>
      </c>
      <c r="D3193" s="33" t="s">
        <v>25</v>
      </c>
      <c r="E3193" s="33" t="s">
        <v>68</v>
      </c>
      <c r="F3193" s="33" t="s">
        <v>28</v>
      </c>
      <c r="G3193" t="s">
        <v>8</v>
      </c>
      <c r="H3193" s="33" t="s">
        <v>31</v>
      </c>
      <c r="I3193" t="s">
        <v>48</v>
      </c>
      <c r="J3193" s="33" t="s">
        <v>37</v>
      </c>
      <c r="K3193" t="s">
        <v>41</v>
      </c>
      <c r="L3193" s="33" t="s">
        <v>44</v>
      </c>
      <c r="M3193">
        <v>29</v>
      </c>
      <c r="N3193" s="33">
        <v>25</v>
      </c>
      <c r="O3193" s="49">
        <v>0.11</v>
      </c>
      <c r="P3193" s="56">
        <f t="shared" si="49"/>
        <v>79.75</v>
      </c>
      <c r="Q3193">
        <v>645.25</v>
      </c>
      <c r="R3193" s="58">
        <v>31</v>
      </c>
      <c r="S3193" s="31">
        <v>676.25</v>
      </c>
    </row>
    <row r="3194" spans="1:19" x14ac:dyDescent="0.35">
      <c r="A3194" s="52">
        <v>42811</v>
      </c>
      <c r="B3194" s="33" t="s">
        <v>6444</v>
      </c>
      <c r="C3194" t="s">
        <v>6445</v>
      </c>
      <c r="D3194" s="33" t="s">
        <v>25</v>
      </c>
      <c r="E3194" s="33" t="s">
        <v>52</v>
      </c>
      <c r="F3194" s="33" t="s">
        <v>29</v>
      </c>
      <c r="G3194" t="s">
        <v>11</v>
      </c>
      <c r="H3194" s="33" t="s">
        <v>32</v>
      </c>
      <c r="I3194" t="s">
        <v>45</v>
      </c>
      <c r="J3194" s="33" t="s">
        <v>35</v>
      </c>
      <c r="K3194" t="s">
        <v>41</v>
      </c>
      <c r="L3194" s="33" t="s">
        <v>44</v>
      </c>
      <c r="M3194">
        <v>1028</v>
      </c>
      <c r="N3194" s="33">
        <v>8</v>
      </c>
      <c r="O3194" s="49">
        <v>0.12</v>
      </c>
      <c r="P3194" s="56">
        <f t="shared" si="49"/>
        <v>986.88</v>
      </c>
      <c r="Q3194">
        <v>7237.12</v>
      </c>
      <c r="R3194" s="58">
        <v>31</v>
      </c>
      <c r="S3194" s="31">
        <v>7268.12</v>
      </c>
    </row>
    <row r="3195" spans="1:19" x14ac:dyDescent="0.35">
      <c r="A3195" s="52">
        <v>42769</v>
      </c>
      <c r="B3195" s="33" t="s">
        <v>6446</v>
      </c>
      <c r="C3195" t="s">
        <v>6447</v>
      </c>
      <c r="D3195" s="33" t="s">
        <v>25</v>
      </c>
      <c r="E3195" s="33" t="s">
        <v>52</v>
      </c>
      <c r="F3195" s="33" t="s">
        <v>29</v>
      </c>
      <c r="G3195" t="s">
        <v>7</v>
      </c>
      <c r="H3195" s="33" t="s">
        <v>33</v>
      </c>
      <c r="I3195" t="s">
        <v>48</v>
      </c>
      <c r="J3195" s="33" t="s">
        <v>37</v>
      </c>
      <c r="K3195" t="s">
        <v>41</v>
      </c>
      <c r="L3195" s="33" t="s">
        <v>43</v>
      </c>
      <c r="M3195">
        <v>59</v>
      </c>
      <c r="N3195" s="33">
        <v>20</v>
      </c>
      <c r="O3195" s="49">
        <v>0.17</v>
      </c>
      <c r="P3195" s="56">
        <f t="shared" si="49"/>
        <v>200.60000000000002</v>
      </c>
      <c r="Q3195">
        <v>979.39999999999986</v>
      </c>
      <c r="R3195" s="58">
        <v>23</v>
      </c>
      <c r="S3195" s="31">
        <v>1002.3999999999999</v>
      </c>
    </row>
    <row r="3196" spans="1:19" x14ac:dyDescent="0.35">
      <c r="A3196" s="53">
        <v>42218</v>
      </c>
      <c r="B3196" s="34" t="s">
        <v>6448</v>
      </c>
      <c r="C3196" s="50" t="s">
        <v>6449</v>
      </c>
      <c r="D3196" s="34" t="s">
        <v>26</v>
      </c>
      <c r="E3196" s="34" t="s">
        <v>55</v>
      </c>
      <c r="F3196" s="34" t="s">
        <v>27</v>
      </c>
      <c r="G3196" s="50" t="s">
        <v>7</v>
      </c>
      <c r="H3196" s="34" t="s">
        <v>33</v>
      </c>
      <c r="I3196" s="50" t="s">
        <v>44</v>
      </c>
      <c r="J3196" s="34" t="s">
        <v>35</v>
      </c>
      <c r="K3196" s="50" t="s">
        <v>39</v>
      </c>
      <c r="L3196" s="34" t="s">
        <v>45</v>
      </c>
      <c r="M3196" s="50">
        <v>932</v>
      </c>
      <c r="N3196" s="34">
        <v>4</v>
      </c>
      <c r="O3196" s="51">
        <v>0.15</v>
      </c>
      <c r="P3196" s="57">
        <f t="shared" si="49"/>
        <v>559.19999999999993</v>
      </c>
      <c r="Q3196" s="50">
        <v>3168.7999999999997</v>
      </c>
      <c r="R3196" s="59">
        <v>39</v>
      </c>
      <c r="S3196" s="32">
        <v>3207.7999999999997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564E-9327-4544-9FF9-8C8F5E4E84A4}">
  <dimension ref="B3:P101"/>
  <sheetViews>
    <sheetView topLeftCell="B56" workbookViewId="0">
      <selection activeCell="AG18" sqref="AG18"/>
    </sheetView>
  </sheetViews>
  <sheetFormatPr defaultColWidth="10.83203125" defaultRowHeight="15.5" x14ac:dyDescent="0.35"/>
  <cols>
    <col min="1" max="1" width="10.83203125" style="4"/>
    <col min="2" max="2" width="14.5" style="4" bestFit="1" customWidth="1"/>
    <col min="3" max="3" width="12.5" style="4" bestFit="1" customWidth="1"/>
    <col min="4" max="4" width="16" style="4" bestFit="1" customWidth="1"/>
    <col min="5" max="5" width="10.83203125" style="4"/>
    <col min="6" max="6" width="15.58203125" style="4" bestFit="1" customWidth="1"/>
    <col min="7" max="7" width="20.58203125" style="4" bestFit="1" customWidth="1"/>
    <col min="8" max="8" width="11.5" style="4" bestFit="1" customWidth="1"/>
    <col min="9" max="9" width="11" style="4" bestFit="1" customWidth="1"/>
    <col min="10" max="10" width="15" style="4" bestFit="1" customWidth="1"/>
    <col min="11" max="11" width="12.83203125" style="4" bestFit="1" customWidth="1"/>
    <col min="12" max="12" width="18.5" style="4" bestFit="1" customWidth="1"/>
    <col min="13" max="13" width="9.5" style="4" bestFit="1" customWidth="1"/>
    <col min="14" max="14" width="13.5" style="4" bestFit="1" customWidth="1"/>
    <col min="15" max="15" width="19.33203125" style="4" bestFit="1" customWidth="1"/>
    <col min="16" max="16" width="15.83203125" style="4" bestFit="1" customWidth="1"/>
    <col min="17" max="16384" width="10.83203125" style="4"/>
  </cols>
  <sheetData>
    <row r="3" spans="2:15" x14ac:dyDescent="0.35">
      <c r="B3" s="4" t="s">
        <v>6451</v>
      </c>
      <c r="F3" s="4" t="s">
        <v>6452</v>
      </c>
      <c r="J3" s="4" t="s">
        <v>6455</v>
      </c>
      <c r="N3" s="4" t="s">
        <v>6456</v>
      </c>
    </row>
    <row r="4" spans="2:15" x14ac:dyDescent="0.35">
      <c r="B4" s="5" t="s">
        <v>4</v>
      </c>
      <c r="C4" s="5" t="s">
        <v>6450</v>
      </c>
      <c r="F4" s="6" t="s">
        <v>23</v>
      </c>
      <c r="G4" s="6" t="s">
        <v>6453</v>
      </c>
      <c r="J4" s="7" t="s">
        <v>16</v>
      </c>
      <c r="K4" s="7" t="s">
        <v>6454</v>
      </c>
      <c r="N4" s="8" t="s">
        <v>23</v>
      </c>
      <c r="O4" s="8" t="s">
        <v>6457</v>
      </c>
    </row>
    <row r="5" spans="2:15" x14ac:dyDescent="0.35">
      <c r="B5" s="9" t="s">
        <v>9</v>
      </c>
      <c r="C5" s="9">
        <f>COUNTIFS('Raw Data'!G:G,Solution!B5)</f>
        <v>383</v>
      </c>
      <c r="F5" s="10" t="s">
        <v>26</v>
      </c>
      <c r="G5" s="11">
        <f>SUMIFS('Raw Data'!S:S,'Raw Data'!D:D,Solution!F5)</f>
        <v>2813333.9999999991</v>
      </c>
      <c r="J5" s="4" t="s">
        <v>34</v>
      </c>
      <c r="K5" s="4">
        <f>_xlfn.MAXIFS('Raw Data'!M:M,'Raw Data'!J:J,Solution!J5)</f>
        <v>300</v>
      </c>
      <c r="N5" s="12" t="s">
        <v>26</v>
      </c>
      <c r="O5" s="13">
        <f>AVERAGEIFS('Raw Data'!N:N,'Raw Data'!D:D,Solution!N5)</f>
        <v>13.895134228187919</v>
      </c>
    </row>
    <row r="6" spans="2:15" x14ac:dyDescent="0.35">
      <c r="B6" s="9" t="s">
        <v>12</v>
      </c>
      <c r="C6" s="9">
        <f>COUNTIFS('Raw Data'!G:G,Solution!B6)</f>
        <v>384</v>
      </c>
      <c r="F6" s="10" t="s">
        <v>24</v>
      </c>
      <c r="G6" s="11">
        <f>SUMIFS('Raw Data'!S:S,'Raw Data'!D:D,Solution!F6)</f>
        <v>3305436.5100000054</v>
      </c>
      <c r="J6" s="4" t="s">
        <v>35</v>
      </c>
      <c r="K6" s="4">
        <f>_xlfn.MAXIFS('Raw Data'!M:M,'Raw Data'!J:J,Solution!J6)</f>
        <v>1200</v>
      </c>
      <c r="N6" s="12" t="s">
        <v>24</v>
      </c>
      <c r="O6" s="13">
        <f>AVERAGEIFS('Raw Data'!N:N,'Raw Data'!D:D,Solution!N6)</f>
        <v>14.008602150537634</v>
      </c>
    </row>
    <row r="7" spans="2:15" x14ac:dyDescent="0.35">
      <c r="B7" s="9" t="s">
        <v>13</v>
      </c>
      <c r="C7" s="9">
        <f>COUNTIFS('Raw Data'!G:G,Solution!B7)</f>
        <v>387</v>
      </c>
      <c r="F7" s="10" t="s">
        <v>25</v>
      </c>
      <c r="G7" s="11">
        <f>SUMIFS('Raw Data'!S:S,'Raw Data'!D:D,Solution!F7)</f>
        <v>1376528.8000000007</v>
      </c>
      <c r="J7" s="4" t="s">
        <v>37</v>
      </c>
      <c r="K7" s="4">
        <f>_xlfn.MAXIFS('Raw Data'!M:M,'Raw Data'!J:J,Solution!J7)</f>
        <v>100</v>
      </c>
      <c r="N7" s="12" t="s">
        <v>25</v>
      </c>
      <c r="O7" s="13">
        <f>AVERAGEIFS('Raw Data'!N:N,'Raw Data'!D:D,Solution!N7)</f>
        <v>14.271381578947368</v>
      </c>
    </row>
    <row r="8" spans="2:15" x14ac:dyDescent="0.35">
      <c r="B8" s="9" t="s">
        <v>11</v>
      </c>
      <c r="C8" s="9">
        <f>COUNTIFS('Raw Data'!G:G,Solution!B8)</f>
        <v>432</v>
      </c>
      <c r="J8" s="4" t="s">
        <v>38</v>
      </c>
      <c r="K8" s="4">
        <f>_xlfn.MAXIFS('Raw Data'!M:M,'Raw Data'!J:J,Solution!J8)</f>
        <v>20</v>
      </c>
    </row>
    <row r="9" spans="2:15" x14ac:dyDescent="0.35">
      <c r="B9" s="9" t="s">
        <v>6</v>
      </c>
      <c r="C9" s="9">
        <f>COUNTIFS('Raw Data'!G:G,Solution!B9)</f>
        <v>412</v>
      </c>
      <c r="J9" s="4" t="s">
        <v>36</v>
      </c>
      <c r="K9" s="4">
        <f>_xlfn.MAXIFS('Raw Data'!M:M,'Raw Data'!J:J,Solution!J9)</f>
        <v>500</v>
      </c>
    </row>
    <row r="10" spans="2:15" x14ac:dyDescent="0.35">
      <c r="B10" s="9" t="s">
        <v>10</v>
      </c>
      <c r="C10" s="9">
        <f>COUNTIFS('Raw Data'!G:G,Solution!B10)</f>
        <v>378</v>
      </c>
    </row>
    <row r="11" spans="2:15" x14ac:dyDescent="0.35">
      <c r="B11" s="9" t="s">
        <v>8</v>
      </c>
      <c r="C11" s="9">
        <f>COUNTIFS('Raw Data'!G:G,Solution!B11)</f>
        <v>395</v>
      </c>
    </row>
    <row r="12" spans="2:15" x14ac:dyDescent="0.35">
      <c r="B12" s="9" t="s">
        <v>7</v>
      </c>
      <c r="C12" s="9">
        <f>COUNTIFS('Raw Data'!G:G,Solution!B12)</f>
        <v>424</v>
      </c>
    </row>
    <row r="20" spans="2:16" x14ac:dyDescent="0.35">
      <c r="B20" s="4" t="s">
        <v>6458</v>
      </c>
      <c r="D20" s="14">
        <f>SUM(D22:D101)</f>
        <v>7495299.3099999959</v>
      </c>
      <c r="F20" s="4" t="s">
        <v>6461</v>
      </c>
      <c r="H20" s="14">
        <f>SUM(H22:H37)</f>
        <v>3195</v>
      </c>
      <c r="J20" s="4" t="s">
        <v>6462</v>
      </c>
      <c r="L20" s="14"/>
      <c r="N20" s="4" t="s">
        <v>6465</v>
      </c>
      <c r="P20" s="14">
        <f>SUM(P22:P33)</f>
        <v>7495299.3099999987</v>
      </c>
    </row>
    <row r="21" spans="2:16" x14ac:dyDescent="0.35">
      <c r="B21" s="15" t="s">
        <v>2</v>
      </c>
      <c r="C21" s="15" t="s">
        <v>4</v>
      </c>
      <c r="D21" s="15" t="s">
        <v>49</v>
      </c>
      <c r="F21" s="16" t="s">
        <v>21</v>
      </c>
      <c r="G21" s="17" t="s">
        <v>5</v>
      </c>
      <c r="H21" s="17" t="s">
        <v>6460</v>
      </c>
      <c r="J21" s="18" t="s">
        <v>20</v>
      </c>
      <c r="K21" s="19" t="s">
        <v>4</v>
      </c>
      <c r="L21" s="19" t="s">
        <v>6463</v>
      </c>
      <c r="N21" s="20" t="s">
        <v>23</v>
      </c>
      <c r="O21" s="20" t="s">
        <v>5</v>
      </c>
      <c r="P21" s="20" t="s">
        <v>49</v>
      </c>
    </row>
    <row r="22" spans="2:16" x14ac:dyDescent="0.35">
      <c r="B22" s="12" t="s">
        <v>52</v>
      </c>
      <c r="C22" s="12" t="s">
        <v>9</v>
      </c>
      <c r="D22" s="21">
        <f>SUMIFS('Raw Data'!S:S,'Raw Data'!E:E,Solution!B22,'Raw Data'!G:G,Solution!C22)</f>
        <v>91971.540000000008</v>
      </c>
      <c r="F22" s="22" t="s">
        <v>44</v>
      </c>
      <c r="G22" s="22" t="s">
        <v>31</v>
      </c>
      <c r="H22" s="22">
        <f>COUNTIFS('Raw Data'!L:L,Solution!F22,'Raw Data'!H:H,Solution!G22)</f>
        <v>216</v>
      </c>
      <c r="J22" s="23" t="s">
        <v>39</v>
      </c>
      <c r="K22" s="23" t="s">
        <v>9</v>
      </c>
      <c r="L22" s="24">
        <f>AVERAGEIFS('Raw Data'!$R:$R,'Raw Data'!$K:$K,Solution!J22,'Raw Data'!$G:$G,Solution!K22)</f>
        <v>34.731182795698928</v>
      </c>
      <c r="N22" s="25" t="s">
        <v>26</v>
      </c>
      <c r="O22" s="25" t="s">
        <v>31</v>
      </c>
      <c r="P22" s="26">
        <f>SUMIFS('Raw Data'!$S:$S,'Raw Data'!$D:$D,Solution!N22,'Raw Data'!$H:$H,Solution!O22)</f>
        <v>705928.4499999996</v>
      </c>
    </row>
    <row r="23" spans="2:16" x14ac:dyDescent="0.35">
      <c r="B23" s="12" t="s">
        <v>55</v>
      </c>
      <c r="C23" s="12" t="s">
        <v>12</v>
      </c>
      <c r="D23" s="21">
        <f>SUMIFS('Raw Data'!S:S,'Raw Data'!E:E,Solution!B23,'Raw Data'!G:G,Solution!C23)</f>
        <v>77941.099999999991</v>
      </c>
      <c r="F23" s="22" t="s">
        <v>46</v>
      </c>
      <c r="G23" s="22" t="s">
        <v>31</v>
      </c>
      <c r="H23" s="22">
        <f>COUNTIFS('Raw Data'!L:L,Solution!F23,'Raw Data'!H:H,Solution!G23)</f>
        <v>159</v>
      </c>
      <c r="J23" s="23" t="s">
        <v>40</v>
      </c>
      <c r="K23" s="23" t="s">
        <v>12</v>
      </c>
      <c r="L23" s="24">
        <f>AVERAGEIFS('Raw Data'!$R:$R,'Raw Data'!$K:$K,Solution!J23,'Raw Data'!$G:$G,Solution!K23)</f>
        <v>34.373831775700936</v>
      </c>
      <c r="N23" s="25" t="s">
        <v>24</v>
      </c>
      <c r="O23" s="25" t="s">
        <v>33</v>
      </c>
      <c r="P23" s="26">
        <f>SUMIFS('Raw Data'!$S:$S,'Raw Data'!$D:$D,Solution!N23,'Raw Data'!$H:$H,Solution!O23)</f>
        <v>777669.78999999957</v>
      </c>
    </row>
    <row r="24" spans="2:16" x14ac:dyDescent="0.35">
      <c r="B24" s="12" t="s">
        <v>58</v>
      </c>
      <c r="C24" s="12" t="s">
        <v>13</v>
      </c>
      <c r="D24" s="21">
        <f>SUMIFS('Raw Data'!S:S,'Raw Data'!E:E,Solution!B24,'Raw Data'!G:G,Solution!C24)</f>
        <v>88782.809999999969</v>
      </c>
      <c r="F24" s="22" t="s">
        <v>45</v>
      </c>
      <c r="G24" s="22" t="s">
        <v>33</v>
      </c>
      <c r="H24" s="22">
        <f>COUNTIFS('Raw Data'!L:L,Solution!F24,'Raw Data'!H:H,Solution!G24)</f>
        <v>193</v>
      </c>
      <c r="J24" s="23" t="s">
        <v>42</v>
      </c>
      <c r="K24" s="23" t="s">
        <v>13</v>
      </c>
      <c r="L24" s="24">
        <f>AVERAGEIFS('Raw Data'!$R:$R,'Raw Data'!$K:$K,Solution!J24,'Raw Data'!$G:$G,Solution!K24)</f>
        <v>36.58</v>
      </c>
      <c r="N24" s="25" t="s">
        <v>24</v>
      </c>
      <c r="O24" s="25" t="s">
        <v>30</v>
      </c>
      <c r="P24" s="26">
        <f>SUMIFS('Raw Data'!$S:$S,'Raw Data'!$D:$D,Solution!N24,'Raw Data'!$H:$H,Solution!O24)</f>
        <v>902864.3899999999</v>
      </c>
    </row>
    <row r="25" spans="2:16" x14ac:dyDescent="0.35">
      <c r="B25" s="12" t="s">
        <v>55</v>
      </c>
      <c r="C25" s="12" t="s">
        <v>9</v>
      </c>
      <c r="D25" s="21">
        <f>SUMIFS('Raw Data'!S:S,'Raw Data'!E:E,Solution!B25,'Raw Data'!G:G,Solution!C25)</f>
        <v>88747.839999999997</v>
      </c>
      <c r="F25" s="22" t="s">
        <v>45</v>
      </c>
      <c r="G25" s="22" t="s">
        <v>30</v>
      </c>
      <c r="H25" s="22">
        <f>COUNTIFS('Raw Data'!L:L,Solution!F25,'Raw Data'!H:H,Solution!G25)</f>
        <v>215</v>
      </c>
      <c r="J25" s="23" t="s">
        <v>42</v>
      </c>
      <c r="K25" s="23" t="s">
        <v>9</v>
      </c>
      <c r="L25" s="24">
        <f>AVERAGEIFS('Raw Data'!$R:$R,'Raw Data'!$K:$K,Solution!J25,'Raw Data'!$G:$G,Solution!K25)</f>
        <v>36.282828282828284</v>
      </c>
      <c r="N25" s="25" t="s">
        <v>24</v>
      </c>
      <c r="O25" s="25" t="s">
        <v>32</v>
      </c>
      <c r="P25" s="26">
        <f>SUMIFS('Raw Data'!$S:$S,'Raw Data'!$D:$D,Solution!N25,'Raw Data'!$H:$H,Solution!O25)</f>
        <v>854150.37999999919</v>
      </c>
    </row>
    <row r="26" spans="2:16" x14ac:dyDescent="0.35">
      <c r="B26" s="12" t="s">
        <v>63</v>
      </c>
      <c r="C26" s="12" t="s">
        <v>12</v>
      </c>
      <c r="D26" s="21">
        <f>SUMIFS('Raw Data'!S:S,'Raw Data'!E:E,Solution!B26,'Raw Data'!G:G,Solution!C26)</f>
        <v>121006.51999999999</v>
      </c>
      <c r="F26" s="22" t="s">
        <v>43</v>
      </c>
      <c r="G26" s="22" t="s">
        <v>33</v>
      </c>
      <c r="H26" s="22">
        <f>COUNTIFS('Raw Data'!L:L,Solution!F26,'Raw Data'!H:H,Solution!G26)</f>
        <v>185</v>
      </c>
      <c r="J26" s="23" t="s">
        <v>40</v>
      </c>
      <c r="K26" s="23" t="s">
        <v>11</v>
      </c>
      <c r="L26" s="24">
        <f>AVERAGEIFS('Raw Data'!$R:$R,'Raw Data'!$K:$K,Solution!J26,'Raw Data'!$G:$G,Solution!K26)</f>
        <v>33.707865168539328</v>
      </c>
      <c r="N26" s="25" t="s">
        <v>24</v>
      </c>
      <c r="O26" s="25" t="s">
        <v>31</v>
      </c>
      <c r="P26" s="26">
        <f>SUMIFS('Raw Data'!$S:$S,'Raw Data'!$D:$D,Solution!N26,'Raw Data'!$H:$H,Solution!O26)</f>
        <v>770751.94999999984</v>
      </c>
    </row>
    <row r="27" spans="2:16" x14ac:dyDescent="0.35">
      <c r="B27" s="12" t="s">
        <v>55</v>
      </c>
      <c r="C27" s="12" t="s">
        <v>11</v>
      </c>
      <c r="D27" s="21">
        <f>SUMIFS('Raw Data'!S:S,'Raw Data'!E:E,Solution!B27,'Raw Data'!G:G,Solution!C27)</f>
        <v>113543.59</v>
      </c>
      <c r="F27" s="22" t="s">
        <v>44</v>
      </c>
      <c r="G27" s="22" t="s">
        <v>32</v>
      </c>
      <c r="H27" s="22">
        <f>COUNTIFS('Raw Data'!L:L,Solution!F27,'Raw Data'!H:H,Solution!G27)</f>
        <v>196</v>
      </c>
      <c r="J27" s="23" t="s">
        <v>41</v>
      </c>
      <c r="K27" s="23" t="s">
        <v>6</v>
      </c>
      <c r="L27" s="24">
        <f>AVERAGEIFS('Raw Data'!$R:$R,'Raw Data'!$K:$K,Solution!J27,'Raw Data'!$G:$G,Solution!K27)</f>
        <v>36.01075268817204</v>
      </c>
      <c r="N27" s="25" t="s">
        <v>25</v>
      </c>
      <c r="O27" s="25" t="s">
        <v>33</v>
      </c>
      <c r="P27" s="26">
        <f>SUMIFS('Raw Data'!$S:$S,'Raw Data'!$D:$D,Solution!N27,'Raw Data'!$H:$H,Solution!O27)</f>
        <v>226589.05000000008</v>
      </c>
    </row>
    <row r="28" spans="2:16" x14ac:dyDescent="0.35">
      <c r="B28" s="12" t="s">
        <v>68</v>
      </c>
      <c r="C28" s="12" t="s">
        <v>6</v>
      </c>
      <c r="D28" s="21">
        <f>SUMIFS('Raw Data'!S:S,'Raw Data'!E:E,Solution!B28,'Raw Data'!G:G,Solution!C28)</f>
        <v>76254.89</v>
      </c>
      <c r="F28" s="22" t="s">
        <v>44</v>
      </c>
      <c r="G28" s="22" t="s">
        <v>33</v>
      </c>
      <c r="H28" s="22">
        <f>COUNTIFS('Raw Data'!L:L,Solution!F28,'Raw Data'!H:H,Solution!G28)</f>
        <v>207</v>
      </c>
      <c r="J28" s="23" t="s">
        <v>41</v>
      </c>
      <c r="K28" s="23" t="s">
        <v>10</v>
      </c>
      <c r="L28" s="24">
        <f>AVERAGEIFS('Raw Data'!$R:$R,'Raw Data'!$K:$K,Solution!J28,'Raw Data'!$G:$G,Solution!K28)</f>
        <v>34.225806451612904</v>
      </c>
      <c r="N28" s="25" t="s">
        <v>26</v>
      </c>
      <c r="O28" s="25" t="s">
        <v>30</v>
      </c>
      <c r="P28" s="26">
        <f>SUMIFS('Raw Data'!$S:$S,'Raw Data'!$D:$D,Solution!N28,'Raw Data'!$H:$H,Solution!O28)</f>
        <v>705014.25000000035</v>
      </c>
    </row>
    <row r="29" spans="2:16" x14ac:dyDescent="0.35">
      <c r="B29" s="12" t="s">
        <v>58</v>
      </c>
      <c r="C29" s="12" t="s">
        <v>10</v>
      </c>
      <c r="D29" s="21">
        <f>SUMIFS('Raw Data'!S:S,'Raw Data'!E:E,Solution!B29,'Raw Data'!G:G,Solution!C29)</f>
        <v>93884.32</v>
      </c>
      <c r="F29" s="22" t="s">
        <v>44</v>
      </c>
      <c r="G29" s="22" t="s">
        <v>30</v>
      </c>
      <c r="H29" s="22">
        <f>COUNTIFS('Raw Data'!L:L,Solution!F29,'Raw Data'!H:H,Solution!G29)</f>
        <v>202</v>
      </c>
      <c r="J29" s="23" t="s">
        <v>42</v>
      </c>
      <c r="K29" s="23" t="s">
        <v>8</v>
      </c>
      <c r="L29" s="24">
        <f>AVERAGEIFS('Raw Data'!$R:$R,'Raw Data'!$K:$K,Solution!J29,'Raw Data'!$G:$G,Solution!K29)</f>
        <v>35.593023255813954</v>
      </c>
      <c r="N29" s="25" t="s">
        <v>26</v>
      </c>
      <c r="O29" s="25" t="s">
        <v>32</v>
      </c>
      <c r="P29" s="26">
        <f>SUMIFS('Raw Data'!$S:$S,'Raw Data'!$D:$D,Solution!N29,'Raw Data'!$H:$H,Solution!O29)</f>
        <v>713770.02999999945</v>
      </c>
    </row>
    <row r="30" spans="2:16" x14ac:dyDescent="0.35">
      <c r="B30" s="12" t="s">
        <v>73</v>
      </c>
      <c r="C30" s="12" t="s">
        <v>8</v>
      </c>
      <c r="D30" s="21">
        <f>SUMIFS('Raw Data'!S:S,'Raw Data'!E:E,Solution!B30,'Raw Data'!G:G,Solution!C30)</f>
        <v>106033.74999999996</v>
      </c>
      <c r="F30" s="22" t="s">
        <v>46</v>
      </c>
      <c r="G30" s="22" t="s">
        <v>33</v>
      </c>
      <c r="H30" s="22">
        <f>COUNTIFS('Raw Data'!L:L,Solution!F30,'Raw Data'!H:H,Solution!G30)</f>
        <v>201</v>
      </c>
      <c r="J30" s="23" t="s">
        <v>40</v>
      </c>
      <c r="K30" s="23" t="s">
        <v>10</v>
      </c>
      <c r="L30" s="24">
        <f>AVERAGEIFS('Raw Data'!$R:$R,'Raw Data'!$K:$K,Solution!J30,'Raw Data'!$G:$G,Solution!K30)</f>
        <v>35.093023255813954</v>
      </c>
      <c r="N30" s="25" t="s">
        <v>26</v>
      </c>
      <c r="O30" s="25" t="s">
        <v>33</v>
      </c>
      <c r="P30" s="26">
        <f>SUMIFS('Raw Data'!$S:$S,'Raw Data'!$D:$D,Solution!N30,'Raw Data'!$H:$H,Solution!O30)</f>
        <v>688621.27000000118</v>
      </c>
    </row>
    <row r="31" spans="2:16" x14ac:dyDescent="0.35">
      <c r="B31" s="12" t="s">
        <v>58</v>
      </c>
      <c r="C31" s="12" t="s">
        <v>11</v>
      </c>
      <c r="D31" s="21">
        <f>SUMIFS('Raw Data'!S:S,'Raw Data'!E:E,Solution!B31,'Raw Data'!G:G,Solution!C31)</f>
        <v>113195.5</v>
      </c>
      <c r="F31" s="22" t="s">
        <v>45</v>
      </c>
      <c r="G31" s="22" t="s">
        <v>31</v>
      </c>
      <c r="H31" s="22">
        <f>COUNTIFS('Raw Data'!L:L,Solution!F31,'Raw Data'!H:H,Solution!G31)</f>
        <v>200</v>
      </c>
      <c r="J31" s="23" t="s">
        <v>41</v>
      </c>
      <c r="K31" s="23" t="s">
        <v>11</v>
      </c>
      <c r="L31" s="24">
        <f>AVERAGEIFS('Raw Data'!$R:$R,'Raw Data'!$K:$K,Solution!J31,'Raw Data'!$G:$G,Solution!K31)</f>
        <v>35.415929203539825</v>
      </c>
      <c r="N31" s="25" t="s">
        <v>25</v>
      </c>
      <c r="O31" s="25" t="s">
        <v>31</v>
      </c>
      <c r="P31" s="26">
        <f>SUMIFS('Raw Data'!$S:$S,'Raw Data'!$D:$D,Solution!N31,'Raw Data'!$H:$H,Solution!O31)</f>
        <v>343540.72000000003</v>
      </c>
    </row>
    <row r="32" spans="2:16" x14ac:dyDescent="0.35">
      <c r="B32" s="12" t="s">
        <v>78</v>
      </c>
      <c r="C32" s="12" t="s">
        <v>10</v>
      </c>
      <c r="D32" s="21">
        <f>SUMIFS('Raw Data'!S:S,'Raw Data'!E:E,Solution!B32,'Raw Data'!G:G,Solution!C32)</f>
        <v>92778.25</v>
      </c>
      <c r="F32" s="22" t="s">
        <v>43</v>
      </c>
      <c r="G32" s="22" t="s">
        <v>32</v>
      </c>
      <c r="H32" s="22">
        <f>COUNTIFS('Raw Data'!L:L,Solution!F32,'Raw Data'!H:H,Solution!G32)</f>
        <v>206</v>
      </c>
      <c r="J32" s="23" t="s">
        <v>39</v>
      </c>
      <c r="K32" s="23" t="s">
        <v>6</v>
      </c>
      <c r="L32" s="24">
        <f>AVERAGEIFS('Raw Data'!$R:$R,'Raw Data'!$K:$K,Solution!J32,'Raw Data'!$G:$G,Solution!K32)</f>
        <v>36.370370370370374</v>
      </c>
      <c r="N32" s="25" t="s">
        <v>25</v>
      </c>
      <c r="O32" s="25" t="s">
        <v>32</v>
      </c>
      <c r="P32" s="26">
        <f>SUMIFS('Raw Data'!$S:$S,'Raw Data'!$D:$D,Solution!N32,'Raw Data'!$H:$H,Solution!O32)</f>
        <v>420136.0300000002</v>
      </c>
    </row>
    <row r="33" spans="2:16" x14ac:dyDescent="0.35">
      <c r="B33" s="12" t="s">
        <v>68</v>
      </c>
      <c r="C33" s="12" t="s">
        <v>11</v>
      </c>
      <c r="D33" s="21">
        <f>SUMIFS('Raw Data'!S:S,'Raw Data'!E:E,Solution!B33,'Raw Data'!G:G,Solution!C33)</f>
        <v>76381.910000000018</v>
      </c>
      <c r="F33" s="22" t="s">
        <v>45</v>
      </c>
      <c r="G33" s="22" t="s">
        <v>32</v>
      </c>
      <c r="H33" s="22">
        <f>COUNTIFS('Raw Data'!L:L,Solution!F33,'Raw Data'!H:H,Solution!G33)</f>
        <v>204</v>
      </c>
      <c r="J33" s="23" t="s">
        <v>41</v>
      </c>
      <c r="K33" s="23" t="s">
        <v>12</v>
      </c>
      <c r="L33" s="24">
        <f>AVERAGEIFS('Raw Data'!$R:$R,'Raw Data'!$K:$K,Solution!J33,'Raw Data'!$G:$G,Solution!K33)</f>
        <v>35.657142857142858</v>
      </c>
      <c r="N33" s="25" t="s">
        <v>25</v>
      </c>
      <c r="O33" s="25" t="s">
        <v>30</v>
      </c>
      <c r="P33" s="26">
        <f>SUMIFS('Raw Data'!$S:$S,'Raw Data'!$D:$D,Solution!N33,'Raw Data'!$H:$H,Solution!O33)</f>
        <v>386262.99999999983</v>
      </c>
    </row>
    <row r="34" spans="2:16" x14ac:dyDescent="0.35">
      <c r="B34" s="12" t="s">
        <v>58</v>
      </c>
      <c r="C34" s="12" t="s">
        <v>6</v>
      </c>
      <c r="D34" s="21">
        <f>SUMIFS('Raw Data'!S:S,'Raw Data'!E:E,Solution!B34,'Raw Data'!G:G,Solution!C34)</f>
        <v>115367.16999999998</v>
      </c>
      <c r="F34" s="22" t="s">
        <v>46</v>
      </c>
      <c r="G34" s="22" t="s">
        <v>30</v>
      </c>
      <c r="H34" s="22">
        <f>COUNTIFS('Raw Data'!L:L,Solution!F34,'Raw Data'!H:H,Solution!G34)</f>
        <v>204</v>
      </c>
      <c r="J34" s="23" t="s">
        <v>41</v>
      </c>
      <c r="K34" s="23" t="s">
        <v>8</v>
      </c>
      <c r="L34" s="24">
        <f>AVERAGEIFS('Raw Data'!$R:$R,'Raw Data'!$K:$K,Solution!J34,'Raw Data'!$G:$G,Solution!K34)</f>
        <v>35.169642857142854</v>
      </c>
    </row>
    <row r="35" spans="2:16" x14ac:dyDescent="0.35">
      <c r="B35" s="12" t="s">
        <v>85</v>
      </c>
      <c r="C35" s="12" t="s">
        <v>12</v>
      </c>
      <c r="D35" s="21">
        <f>SUMIFS('Raw Data'!S:S,'Raw Data'!E:E,Solution!B35,'Raw Data'!G:G,Solution!C35)</f>
        <v>71096.97</v>
      </c>
      <c r="F35" s="22" t="s">
        <v>43</v>
      </c>
      <c r="G35" s="22" t="s">
        <v>31</v>
      </c>
      <c r="H35" s="22">
        <f>COUNTIFS('Raw Data'!L:L,Solution!F35,'Raw Data'!H:H,Solution!G35)</f>
        <v>190</v>
      </c>
      <c r="J35" s="23" t="s">
        <v>41</v>
      </c>
      <c r="K35" s="23" t="s">
        <v>13</v>
      </c>
      <c r="L35" s="24">
        <f>AVERAGEIFS('Raw Data'!$R:$R,'Raw Data'!$K:$K,Solution!J35,'Raw Data'!$G:$G,Solution!K35)</f>
        <v>33.705882352941174</v>
      </c>
    </row>
    <row r="36" spans="2:16" x14ac:dyDescent="0.35">
      <c r="B36" s="12" t="s">
        <v>55</v>
      </c>
      <c r="C36" s="12" t="s">
        <v>6</v>
      </c>
      <c r="D36" s="21">
        <f>SUMIFS('Raw Data'!S:S,'Raw Data'!E:E,Solution!B36,'Raw Data'!G:G,Solution!C36)</f>
        <v>103547.48999999999</v>
      </c>
      <c r="F36" s="22" t="s">
        <v>43</v>
      </c>
      <c r="G36" s="22" t="s">
        <v>30</v>
      </c>
      <c r="H36" s="22">
        <f>COUNTIFS('Raw Data'!L:L,Solution!F36,'Raw Data'!H:H,Solution!G36)</f>
        <v>201</v>
      </c>
      <c r="J36" s="23" t="s">
        <v>40</v>
      </c>
      <c r="K36" s="23" t="s">
        <v>13</v>
      </c>
      <c r="L36" s="24">
        <f>AVERAGEIFS('Raw Data'!$R:$R,'Raw Data'!$K:$K,Solution!J36,'Raw Data'!$G:$G,Solution!K36)</f>
        <v>34.651685393258425</v>
      </c>
    </row>
    <row r="37" spans="2:16" x14ac:dyDescent="0.35">
      <c r="B37" s="12" t="s">
        <v>52</v>
      </c>
      <c r="C37" s="12" t="s">
        <v>6</v>
      </c>
      <c r="D37" s="21">
        <f>SUMIFS('Raw Data'!S:S,'Raw Data'!E:E,Solution!B37,'Raw Data'!G:G,Solution!C37)</f>
        <v>128564.53000000004</v>
      </c>
      <c r="F37" s="22" t="s">
        <v>46</v>
      </c>
      <c r="G37" s="22" t="s">
        <v>32</v>
      </c>
      <c r="H37" s="22">
        <f>COUNTIFS('Raw Data'!L:L,Solution!F37,'Raw Data'!H:H,Solution!G37)</f>
        <v>216</v>
      </c>
      <c r="J37" s="23" t="s">
        <v>39</v>
      </c>
      <c r="K37" s="23" t="s">
        <v>12</v>
      </c>
      <c r="L37" s="24">
        <f>AVERAGEIFS('Raw Data'!$R:$R,'Raw Data'!$K:$K,Solution!J37,'Raw Data'!$G:$G,Solution!K37)</f>
        <v>35</v>
      </c>
    </row>
    <row r="38" spans="2:16" x14ac:dyDescent="0.35">
      <c r="B38" s="12" t="s">
        <v>63</v>
      </c>
      <c r="C38" s="12" t="s">
        <v>8</v>
      </c>
      <c r="D38" s="21">
        <f>SUMIFS('Raw Data'!S:S,'Raw Data'!E:E,Solution!B38,'Raw Data'!G:G,Solution!C38)</f>
        <v>87482.73</v>
      </c>
      <c r="J38" s="23" t="s">
        <v>40</v>
      </c>
      <c r="K38" s="23" t="s">
        <v>8</v>
      </c>
      <c r="L38" s="24">
        <f>AVERAGEIFS('Raw Data'!$R:$R,'Raw Data'!$K:$K,Solution!J38,'Raw Data'!$G:$G,Solution!K38)</f>
        <v>34.319148936170215</v>
      </c>
    </row>
    <row r="39" spans="2:16" x14ac:dyDescent="0.35">
      <c r="B39" s="12" t="s">
        <v>73</v>
      </c>
      <c r="C39" s="12" t="s">
        <v>13</v>
      </c>
      <c r="D39" s="21">
        <f>SUMIFS('Raw Data'!S:S,'Raw Data'!E:E,Solution!B39,'Raw Data'!G:G,Solution!C39)</f>
        <v>66184.529999999984</v>
      </c>
      <c r="J39" s="23" t="s">
        <v>40</v>
      </c>
      <c r="K39" s="23" t="s">
        <v>9</v>
      </c>
      <c r="L39" s="24">
        <f>AVERAGEIFS('Raw Data'!$R:$R,'Raw Data'!$K:$K,Solution!J39,'Raw Data'!$G:$G,Solution!K39)</f>
        <v>33.942528735632187</v>
      </c>
    </row>
    <row r="40" spans="2:16" x14ac:dyDescent="0.35">
      <c r="B40" s="12" t="s">
        <v>55</v>
      </c>
      <c r="C40" s="12" t="s">
        <v>8</v>
      </c>
      <c r="D40" s="21">
        <f>SUMIFS('Raw Data'!S:S,'Raw Data'!E:E,Solution!B40,'Raw Data'!G:G,Solution!C40)</f>
        <v>101835.39000000001</v>
      </c>
      <c r="J40" s="23" t="s">
        <v>40</v>
      </c>
      <c r="K40" s="23" t="s">
        <v>6</v>
      </c>
      <c r="L40" s="24">
        <f>AVERAGEIFS('Raw Data'!$R:$R,'Raw Data'!$K:$K,Solution!J40,'Raw Data'!$G:$G,Solution!K40)</f>
        <v>33.838383838383841</v>
      </c>
    </row>
    <row r="41" spans="2:16" x14ac:dyDescent="0.35">
      <c r="B41" s="12" t="s">
        <v>63</v>
      </c>
      <c r="C41" s="12" t="s">
        <v>13</v>
      </c>
      <c r="D41" s="21">
        <f>SUMIFS('Raw Data'!S:S,'Raw Data'!E:E,Solution!B41,'Raw Data'!G:G,Solution!C41)</f>
        <v>116307.38</v>
      </c>
      <c r="J41" s="23" t="s">
        <v>42</v>
      </c>
      <c r="K41" s="23" t="s">
        <v>11</v>
      </c>
      <c r="L41" s="24">
        <f>AVERAGEIFS('Raw Data'!$R:$R,'Raw Data'!$K:$K,Solution!J41,'Raw Data'!$G:$G,Solution!K41)</f>
        <v>35.16949152542373</v>
      </c>
    </row>
    <row r="42" spans="2:16" x14ac:dyDescent="0.35">
      <c r="B42" s="12" t="s">
        <v>68</v>
      </c>
      <c r="C42" s="12" t="s">
        <v>13</v>
      </c>
      <c r="D42" s="21">
        <f>SUMIFS('Raw Data'!S:S,'Raw Data'!E:E,Solution!B42,'Raw Data'!G:G,Solution!C42)</f>
        <v>82678.639999999985</v>
      </c>
      <c r="J42" s="23" t="s">
        <v>41</v>
      </c>
      <c r="K42" s="23" t="s">
        <v>7</v>
      </c>
      <c r="L42" s="24">
        <f>AVERAGEIFS('Raw Data'!$R:$R,'Raw Data'!$K:$K,Solution!J42,'Raw Data'!$G:$G,Solution!K42)</f>
        <v>33.821428571428569</v>
      </c>
    </row>
    <row r="43" spans="2:16" x14ac:dyDescent="0.35">
      <c r="B43" s="12" t="s">
        <v>106</v>
      </c>
      <c r="C43" s="12" t="s">
        <v>12</v>
      </c>
      <c r="D43" s="21">
        <f>SUMIFS('Raw Data'!S:S,'Raw Data'!E:E,Solution!B43,'Raw Data'!G:G,Solution!C43)</f>
        <v>111983.70999999998</v>
      </c>
      <c r="J43" s="23" t="s">
        <v>39</v>
      </c>
      <c r="K43" s="23" t="s">
        <v>8</v>
      </c>
      <c r="L43" s="24">
        <f>AVERAGEIFS('Raw Data'!$R:$R,'Raw Data'!$K:$K,Solution!J43,'Raw Data'!$G:$G,Solution!K43)</f>
        <v>33.572815533980581</v>
      </c>
    </row>
    <row r="44" spans="2:16" x14ac:dyDescent="0.35">
      <c r="B44" s="12" t="s">
        <v>78</v>
      </c>
      <c r="C44" s="12" t="s">
        <v>8</v>
      </c>
      <c r="D44" s="21">
        <f>SUMIFS('Raw Data'!S:S,'Raw Data'!E:E,Solution!B44,'Raw Data'!G:G,Solution!C44)</f>
        <v>81993.12000000001</v>
      </c>
      <c r="J44" s="23" t="s">
        <v>39</v>
      </c>
      <c r="K44" s="23" t="s">
        <v>13</v>
      </c>
      <c r="L44" s="24">
        <f>AVERAGEIFS('Raw Data'!$R:$R,'Raw Data'!$K:$K,Solution!J44,'Raw Data'!$G:$G,Solution!K44)</f>
        <v>35.833333333333336</v>
      </c>
    </row>
    <row r="45" spans="2:16" x14ac:dyDescent="0.35">
      <c r="B45" s="12" t="s">
        <v>85</v>
      </c>
      <c r="C45" s="12" t="s">
        <v>9</v>
      </c>
      <c r="D45" s="21">
        <f>SUMIFS('Raw Data'!S:S,'Raw Data'!E:E,Solution!B45,'Raw Data'!G:G,Solution!C45)</f>
        <v>54180.78</v>
      </c>
      <c r="J45" s="23" t="s">
        <v>39</v>
      </c>
      <c r="K45" s="23" t="s">
        <v>10</v>
      </c>
      <c r="L45" s="24">
        <f>AVERAGEIFS('Raw Data'!$R:$R,'Raw Data'!$K:$K,Solution!J45,'Raw Data'!$G:$G,Solution!K45)</f>
        <v>35.052083333333336</v>
      </c>
    </row>
    <row r="46" spans="2:16" x14ac:dyDescent="0.35">
      <c r="B46" s="12" t="s">
        <v>115</v>
      </c>
      <c r="C46" s="12" t="s">
        <v>11</v>
      </c>
      <c r="D46" s="21">
        <f>SUMIFS('Raw Data'!S:S,'Raw Data'!E:E,Solution!B46,'Raw Data'!G:G,Solution!C46)</f>
        <v>121509.75999999999</v>
      </c>
      <c r="J46" s="23" t="s">
        <v>39</v>
      </c>
      <c r="K46" s="23" t="s">
        <v>11</v>
      </c>
      <c r="L46" s="24">
        <f>AVERAGEIFS('Raw Data'!$R:$R,'Raw Data'!$K:$K,Solution!J46,'Raw Data'!$G:$G,Solution!K46)</f>
        <v>34.901785714285715</v>
      </c>
    </row>
    <row r="47" spans="2:16" x14ac:dyDescent="0.35">
      <c r="B47" s="12" t="s">
        <v>63</v>
      </c>
      <c r="C47" s="12" t="s">
        <v>11</v>
      </c>
      <c r="D47" s="21">
        <f>SUMIFS('Raw Data'!S:S,'Raw Data'!E:E,Solution!B47,'Raw Data'!G:G,Solution!C47)</f>
        <v>122471.98000000001</v>
      </c>
      <c r="J47" s="23" t="s">
        <v>39</v>
      </c>
      <c r="K47" s="23" t="s">
        <v>7</v>
      </c>
      <c r="L47" s="24">
        <f>AVERAGEIFS('Raw Data'!$R:$R,'Raw Data'!$K:$K,Solution!J47,'Raw Data'!$G:$G,Solution!K47)</f>
        <v>36.319672131147541</v>
      </c>
    </row>
    <row r="48" spans="2:16" x14ac:dyDescent="0.35">
      <c r="B48" s="12" t="s">
        <v>115</v>
      </c>
      <c r="C48" s="12" t="s">
        <v>7</v>
      </c>
      <c r="D48" s="21">
        <f>SUMIFS('Raw Data'!S:S,'Raw Data'!E:E,Solution!B48,'Raw Data'!G:G,Solution!C48)</f>
        <v>104661.16</v>
      </c>
      <c r="J48" s="23" t="s">
        <v>42</v>
      </c>
      <c r="K48" s="23" t="s">
        <v>6</v>
      </c>
      <c r="L48" s="24">
        <f>AVERAGEIFS('Raw Data'!$R:$R,'Raw Data'!$K:$K,Solution!J48,'Raw Data'!$G:$G,Solution!K48)</f>
        <v>35.892857142857146</v>
      </c>
    </row>
    <row r="49" spans="2:14" x14ac:dyDescent="0.35">
      <c r="B49" s="12" t="s">
        <v>58</v>
      </c>
      <c r="C49" s="12" t="s">
        <v>9</v>
      </c>
      <c r="D49" s="21">
        <f>SUMIFS('Raw Data'!S:S,'Raw Data'!E:E,Solution!B49,'Raw Data'!G:G,Solution!C49)</f>
        <v>93015.799999999974</v>
      </c>
      <c r="J49" s="23" t="s">
        <v>42</v>
      </c>
      <c r="K49" s="23" t="s">
        <v>7</v>
      </c>
      <c r="L49" s="24">
        <f>AVERAGEIFS('Raw Data'!$R:$R,'Raw Data'!$K:$K,Solution!J49,'Raw Data'!$G:$G,Solution!K49)</f>
        <v>34.288659793814432</v>
      </c>
    </row>
    <row r="50" spans="2:14" x14ac:dyDescent="0.35">
      <c r="B50" s="12" t="s">
        <v>63</v>
      </c>
      <c r="C50" s="12" t="s">
        <v>10</v>
      </c>
      <c r="D50" s="21">
        <f>SUMIFS('Raw Data'!S:S,'Raw Data'!E:E,Solution!B50,'Raw Data'!G:G,Solution!C50)</f>
        <v>76274.34</v>
      </c>
      <c r="J50" s="23" t="s">
        <v>42</v>
      </c>
      <c r="K50" s="23" t="s">
        <v>12</v>
      </c>
      <c r="L50" s="24">
        <f>AVERAGEIFS('Raw Data'!$R:$R,'Raw Data'!$K:$K,Solution!J50,'Raw Data'!$G:$G,Solution!K50)</f>
        <v>36.418604651162788</v>
      </c>
    </row>
    <row r="51" spans="2:14" x14ac:dyDescent="0.35">
      <c r="B51" s="12" t="s">
        <v>106</v>
      </c>
      <c r="C51" s="12" t="s">
        <v>8</v>
      </c>
      <c r="D51" s="21">
        <f>SUMIFS('Raw Data'!S:S,'Raw Data'!E:E,Solution!B51,'Raw Data'!G:G,Solution!C51)</f>
        <v>122017.93000000001</v>
      </c>
      <c r="J51" s="23" t="s">
        <v>42</v>
      </c>
      <c r="K51" s="23" t="s">
        <v>10</v>
      </c>
      <c r="L51" s="24">
        <f>AVERAGEIFS('Raw Data'!$R:$R,'Raw Data'!$K:$K,Solution!J51,'Raw Data'!$G:$G,Solution!K51)</f>
        <v>34.543689320388353</v>
      </c>
    </row>
    <row r="52" spans="2:14" x14ac:dyDescent="0.35">
      <c r="B52" s="12" t="s">
        <v>55</v>
      </c>
      <c r="C52" s="12" t="s">
        <v>7</v>
      </c>
      <c r="D52" s="21">
        <f>SUMIFS('Raw Data'!S:S,'Raw Data'!E:E,Solution!B52,'Raw Data'!G:G,Solution!C52)</f>
        <v>86248.060000000012</v>
      </c>
      <c r="J52" s="23" t="s">
        <v>40</v>
      </c>
      <c r="K52" s="23" t="s">
        <v>7</v>
      </c>
      <c r="L52" s="24">
        <f>AVERAGEIFS('Raw Data'!$R:$R,'Raw Data'!$K:$K,Solution!J52,'Raw Data'!$G:$G,Solution!K52)</f>
        <v>33.473118279569896</v>
      </c>
    </row>
    <row r="53" spans="2:14" x14ac:dyDescent="0.35">
      <c r="B53" s="12" t="s">
        <v>115</v>
      </c>
      <c r="C53" s="12" t="s">
        <v>8</v>
      </c>
      <c r="D53" s="21">
        <f>SUMIFS('Raw Data'!S:S,'Raw Data'!E:E,Solution!B53,'Raw Data'!G:G,Solution!C53)</f>
        <v>78761.50999999998</v>
      </c>
      <c r="J53" s="23" t="s">
        <v>41</v>
      </c>
      <c r="K53" s="23" t="s">
        <v>9</v>
      </c>
      <c r="L53" s="24">
        <f>AVERAGEIFS('Raw Data'!$R:$R,'Raw Data'!$K:$K,Solution!J53,'Raw Data'!$G:$G,Solution!K53)</f>
        <v>35.634615384615387</v>
      </c>
    </row>
    <row r="54" spans="2:14" x14ac:dyDescent="0.35">
      <c r="B54" s="12" t="s">
        <v>68</v>
      </c>
      <c r="C54" s="12" t="s">
        <v>10</v>
      </c>
      <c r="D54" s="21">
        <f>SUMIFS('Raw Data'!S:S,'Raw Data'!E:E,Solution!B54,'Raw Data'!G:G,Solution!C54)</f>
        <v>86801.049999999988</v>
      </c>
    </row>
    <row r="55" spans="2:14" x14ac:dyDescent="0.35">
      <c r="B55" s="12" t="s">
        <v>55</v>
      </c>
      <c r="C55" s="12" t="s">
        <v>13</v>
      </c>
      <c r="D55" s="21">
        <f>SUMIFS('Raw Data'!S:S,'Raw Data'!E:E,Solution!B55,'Raw Data'!G:G,Solution!C55)</f>
        <v>74301.89</v>
      </c>
    </row>
    <row r="56" spans="2:14" x14ac:dyDescent="0.35">
      <c r="B56" s="12" t="s">
        <v>68</v>
      </c>
      <c r="C56" s="12" t="s">
        <v>9</v>
      </c>
      <c r="D56" s="21">
        <f>SUMIFS('Raw Data'!S:S,'Raw Data'!E:E,Solution!B56,'Raw Data'!G:G,Solution!C56)</f>
        <v>139938.12</v>
      </c>
    </row>
    <row r="57" spans="2:14" x14ac:dyDescent="0.35">
      <c r="B57" s="12" t="s">
        <v>63</v>
      </c>
      <c r="C57" s="12" t="s">
        <v>6</v>
      </c>
      <c r="D57" s="21">
        <f>SUMIFS('Raw Data'!S:S,'Raw Data'!E:E,Solution!B57,'Raw Data'!G:G,Solution!C57)</f>
        <v>78031.63</v>
      </c>
    </row>
    <row r="58" spans="2:14" x14ac:dyDescent="0.35">
      <c r="B58" s="12" t="s">
        <v>106</v>
      </c>
      <c r="C58" s="12" t="s">
        <v>11</v>
      </c>
      <c r="D58" s="21">
        <f>SUMIFS('Raw Data'!S:S,'Raw Data'!E:E,Solution!B58,'Raw Data'!G:G,Solution!C58)</f>
        <v>87937.540000000023</v>
      </c>
    </row>
    <row r="59" spans="2:14" x14ac:dyDescent="0.35">
      <c r="B59" s="12" t="s">
        <v>52</v>
      </c>
      <c r="C59" s="12" t="s">
        <v>10</v>
      </c>
      <c r="D59" s="21">
        <f>SUMIFS('Raw Data'!S:S,'Raw Data'!E:E,Solution!B59,'Raw Data'!G:G,Solution!C59)</f>
        <v>122852.18999999999</v>
      </c>
    </row>
    <row r="60" spans="2:14" x14ac:dyDescent="0.35">
      <c r="B60" s="12" t="s">
        <v>78</v>
      </c>
      <c r="C60" s="12" t="s">
        <v>6</v>
      </c>
      <c r="D60" s="21">
        <f>SUMIFS('Raw Data'!S:S,'Raw Data'!E:E,Solution!B60,'Raw Data'!G:G,Solution!C60)</f>
        <v>122595.86000000002</v>
      </c>
      <c r="F60" s="4" t="s">
        <v>6459</v>
      </c>
    </row>
    <row r="61" spans="2:14" x14ac:dyDescent="0.35">
      <c r="B61" s="12" t="s">
        <v>58</v>
      </c>
      <c r="C61" s="12" t="s">
        <v>12</v>
      </c>
      <c r="D61" s="21">
        <f>SUMIFS('Raw Data'!S:S,'Raw Data'!E:E,Solution!B61,'Raw Data'!G:G,Solution!C61)</f>
        <v>103622.23999999999</v>
      </c>
      <c r="F61" s="15" t="s">
        <v>2</v>
      </c>
      <c r="G61" s="15" t="s">
        <v>9</v>
      </c>
      <c r="H61" s="15" t="s">
        <v>12</v>
      </c>
      <c r="I61" s="15" t="s">
        <v>13</v>
      </c>
      <c r="J61" s="15" t="s">
        <v>11</v>
      </c>
      <c r="K61" s="15" t="s">
        <v>6</v>
      </c>
      <c r="L61" s="15" t="s">
        <v>10</v>
      </c>
      <c r="M61" s="15" t="s">
        <v>8</v>
      </c>
      <c r="N61" s="15" t="s">
        <v>7</v>
      </c>
    </row>
    <row r="62" spans="2:14" x14ac:dyDescent="0.35">
      <c r="B62" s="12" t="s">
        <v>115</v>
      </c>
      <c r="C62" s="12" t="s">
        <v>13</v>
      </c>
      <c r="D62" s="21">
        <f>SUMIFS('Raw Data'!S:S,'Raw Data'!E:E,Solution!B62,'Raw Data'!G:G,Solution!C62)</f>
        <v>86905.229999999981</v>
      </c>
      <c r="F62" s="27" t="s">
        <v>52</v>
      </c>
      <c r="G62" s="28">
        <f>SUMIFS('Raw Data'!$S:$S,'Raw Data'!$E:$E,Solution!$F62,'Raw Data'!$G:$G,Solution!G$61)</f>
        <v>91971.540000000008</v>
      </c>
      <c r="H62" s="28">
        <f>SUMIFS('Raw Data'!$S:$S,'Raw Data'!$E:$E,Solution!$F62,'Raw Data'!$G:$G,Solution!H$61)</f>
        <v>95376.180000000022</v>
      </c>
      <c r="I62" s="28">
        <f>SUMIFS('Raw Data'!$S:$S,'Raw Data'!$E:$E,Solution!$F62,'Raw Data'!$G:$G,Solution!I$61)</f>
        <v>72641.01999999999</v>
      </c>
      <c r="J62" s="28">
        <f>SUMIFS('Raw Data'!$S:$S,'Raw Data'!$E:$E,Solution!$F62,'Raw Data'!$G:$G,Solution!J$61)</f>
        <v>112086.30000000002</v>
      </c>
      <c r="K62" s="28">
        <f>SUMIFS('Raw Data'!$S:$S,'Raw Data'!$E:$E,Solution!$F62,'Raw Data'!$G:$G,Solution!K$61)</f>
        <v>128564.53000000004</v>
      </c>
      <c r="L62" s="28">
        <f>SUMIFS('Raw Data'!$S:$S,'Raw Data'!$E:$E,Solution!$F62,'Raw Data'!$G:$G,Solution!L$61)</f>
        <v>122852.18999999999</v>
      </c>
      <c r="M62" s="28">
        <f>SUMIFS('Raw Data'!$S:$S,'Raw Data'!$E:$E,Solution!$F62,'Raw Data'!$G:$G,Solution!M$61)</f>
        <v>99924.459999999977</v>
      </c>
      <c r="N62" s="28">
        <f>SUMIFS('Raw Data'!$S:$S,'Raw Data'!$E:$E,Solution!$F62,'Raw Data'!$G:$G,Solution!N$61)</f>
        <v>91854.499999999971</v>
      </c>
    </row>
    <row r="63" spans="2:14" x14ac:dyDescent="0.35">
      <c r="B63" s="12" t="s">
        <v>78</v>
      </c>
      <c r="C63" s="12" t="s">
        <v>9</v>
      </c>
      <c r="D63" s="21">
        <f>SUMIFS('Raw Data'!S:S,'Raw Data'!E:E,Solution!B63,'Raw Data'!G:G,Solution!C63)</f>
        <v>67867.660000000018</v>
      </c>
      <c r="F63" s="27" t="s">
        <v>55</v>
      </c>
      <c r="G63" s="28">
        <f>SUMIFS('Raw Data'!$S:$S,'Raw Data'!$E:$E,Solution!$F63,'Raw Data'!$G:$G,Solution!G$61)</f>
        <v>88747.839999999997</v>
      </c>
      <c r="H63" s="28">
        <f>SUMIFS('Raw Data'!$S:$S,'Raw Data'!$E:$E,Solution!$F63,'Raw Data'!$G:$G,Solution!H$61)</f>
        <v>77941.099999999991</v>
      </c>
      <c r="I63" s="28">
        <f>SUMIFS('Raw Data'!$S:$S,'Raw Data'!$E:$E,Solution!$F63,'Raw Data'!$G:$G,Solution!I$61)</f>
        <v>74301.89</v>
      </c>
      <c r="J63" s="28">
        <f>SUMIFS('Raw Data'!$S:$S,'Raw Data'!$E:$E,Solution!$F63,'Raw Data'!$G:$G,Solution!J$61)</f>
        <v>113543.59</v>
      </c>
      <c r="K63" s="28">
        <f>SUMIFS('Raw Data'!$S:$S,'Raw Data'!$E:$E,Solution!$F63,'Raw Data'!$G:$G,Solution!K$61)</f>
        <v>103547.48999999999</v>
      </c>
      <c r="L63" s="28">
        <f>SUMIFS('Raw Data'!$S:$S,'Raw Data'!$E:$E,Solution!$F63,'Raw Data'!$G:$G,Solution!L$61)</f>
        <v>73114.26999999999</v>
      </c>
      <c r="M63" s="28">
        <f>SUMIFS('Raw Data'!$S:$S,'Raw Data'!$E:$E,Solution!$F63,'Raw Data'!$G:$G,Solution!M$61)</f>
        <v>101835.39000000001</v>
      </c>
      <c r="N63" s="28">
        <f>SUMIFS('Raw Data'!$S:$S,'Raw Data'!$E:$E,Solution!$F63,'Raw Data'!$G:$G,Solution!N$61)</f>
        <v>86248.060000000012</v>
      </c>
    </row>
    <row r="64" spans="2:14" x14ac:dyDescent="0.35">
      <c r="B64" s="12" t="s">
        <v>58</v>
      </c>
      <c r="C64" s="12" t="s">
        <v>7</v>
      </c>
      <c r="D64" s="21">
        <f>SUMIFS('Raw Data'!S:S,'Raw Data'!E:E,Solution!B64,'Raw Data'!G:G,Solution!C64)</f>
        <v>104199.79000000001</v>
      </c>
      <c r="F64" s="27" t="s">
        <v>58</v>
      </c>
      <c r="G64" s="28">
        <f>SUMIFS('Raw Data'!$S:$S,'Raw Data'!$E:$E,Solution!$F64,'Raw Data'!$G:$G,Solution!G$61)</f>
        <v>93015.799999999974</v>
      </c>
      <c r="H64" s="28">
        <f>SUMIFS('Raw Data'!$S:$S,'Raw Data'!$E:$E,Solution!$F64,'Raw Data'!$G:$G,Solution!H$61)</f>
        <v>103622.23999999999</v>
      </c>
      <c r="I64" s="28">
        <f>SUMIFS('Raw Data'!$S:$S,'Raw Data'!$E:$E,Solution!$F64,'Raw Data'!$G:$G,Solution!I$61)</f>
        <v>88782.809999999969</v>
      </c>
      <c r="J64" s="28">
        <f>SUMIFS('Raw Data'!$S:$S,'Raw Data'!$E:$E,Solution!$F64,'Raw Data'!$G:$G,Solution!J$61)</f>
        <v>113195.5</v>
      </c>
      <c r="K64" s="28">
        <f>SUMIFS('Raw Data'!$S:$S,'Raw Data'!$E:$E,Solution!$F64,'Raw Data'!$G:$G,Solution!K$61)</f>
        <v>115367.16999999998</v>
      </c>
      <c r="L64" s="28">
        <f>SUMIFS('Raw Data'!$S:$S,'Raw Data'!$E:$E,Solution!$F64,'Raw Data'!$G:$G,Solution!L$61)</f>
        <v>93884.32</v>
      </c>
      <c r="M64" s="28">
        <f>SUMIFS('Raw Data'!$S:$S,'Raw Data'!$E:$E,Solution!$F64,'Raw Data'!$G:$G,Solution!M$61)</f>
        <v>66369.94</v>
      </c>
      <c r="N64" s="28">
        <f>SUMIFS('Raw Data'!$S:$S,'Raw Data'!$E:$E,Solution!$F64,'Raw Data'!$G:$G,Solution!N$61)</f>
        <v>104199.79000000001</v>
      </c>
    </row>
    <row r="65" spans="2:14" x14ac:dyDescent="0.35">
      <c r="B65" s="12" t="s">
        <v>106</v>
      </c>
      <c r="C65" s="12" t="s">
        <v>13</v>
      </c>
      <c r="D65" s="21">
        <f>SUMIFS('Raw Data'!S:S,'Raw Data'!E:E,Solution!B65,'Raw Data'!G:G,Solution!C65)</f>
        <v>83772.33</v>
      </c>
      <c r="F65" s="27" t="s">
        <v>63</v>
      </c>
      <c r="G65" s="28">
        <f>SUMIFS('Raw Data'!$S:$S,'Raw Data'!$E:$E,Solution!$F65,'Raw Data'!$G:$G,Solution!G$61)</f>
        <v>108730.27000000002</v>
      </c>
      <c r="H65" s="28">
        <f>SUMIFS('Raw Data'!$S:$S,'Raw Data'!$E:$E,Solution!$F65,'Raw Data'!$G:$G,Solution!H$61)</f>
        <v>121006.51999999999</v>
      </c>
      <c r="I65" s="28">
        <f>SUMIFS('Raw Data'!$S:$S,'Raw Data'!$E:$E,Solution!$F65,'Raw Data'!$G:$G,Solution!I$61)</f>
        <v>116307.38</v>
      </c>
      <c r="J65" s="28">
        <f>SUMIFS('Raw Data'!$S:$S,'Raw Data'!$E:$E,Solution!$F65,'Raw Data'!$G:$G,Solution!J$61)</f>
        <v>122471.98000000001</v>
      </c>
      <c r="K65" s="28">
        <f>SUMIFS('Raw Data'!$S:$S,'Raw Data'!$E:$E,Solution!$F65,'Raw Data'!$G:$G,Solution!K$61)</f>
        <v>78031.63</v>
      </c>
      <c r="L65" s="28">
        <f>SUMIFS('Raw Data'!$S:$S,'Raw Data'!$E:$E,Solution!$F65,'Raw Data'!$G:$G,Solution!L$61)</f>
        <v>76274.34</v>
      </c>
      <c r="M65" s="28">
        <f>SUMIFS('Raw Data'!$S:$S,'Raw Data'!$E:$E,Solution!$F65,'Raw Data'!$G:$G,Solution!M$61)</f>
        <v>87482.73</v>
      </c>
      <c r="N65" s="28">
        <f>SUMIFS('Raw Data'!$S:$S,'Raw Data'!$E:$E,Solution!$F65,'Raw Data'!$G:$G,Solution!N$61)</f>
        <v>92763.590000000011</v>
      </c>
    </row>
    <row r="66" spans="2:14" x14ac:dyDescent="0.35">
      <c r="B66" s="12" t="s">
        <v>63</v>
      </c>
      <c r="C66" s="12" t="s">
        <v>9</v>
      </c>
      <c r="D66" s="21">
        <f>SUMIFS('Raw Data'!S:S,'Raw Data'!E:E,Solution!B66,'Raw Data'!G:G,Solution!C66)</f>
        <v>108730.27000000002</v>
      </c>
      <c r="F66" s="27" t="s">
        <v>68</v>
      </c>
      <c r="G66" s="28">
        <f>SUMIFS('Raw Data'!$S:$S,'Raw Data'!$E:$E,Solution!$F66,'Raw Data'!$G:$G,Solution!G$61)</f>
        <v>139938.12</v>
      </c>
      <c r="H66" s="28">
        <f>SUMIFS('Raw Data'!$S:$S,'Raw Data'!$E:$E,Solution!$F66,'Raw Data'!$G:$G,Solution!H$61)</f>
        <v>70361.200000000026</v>
      </c>
      <c r="I66" s="28">
        <f>SUMIFS('Raw Data'!$S:$S,'Raw Data'!$E:$E,Solution!$F66,'Raw Data'!$G:$G,Solution!I$61)</f>
        <v>82678.639999999985</v>
      </c>
      <c r="J66" s="28">
        <f>SUMIFS('Raw Data'!$S:$S,'Raw Data'!$E:$E,Solution!$F66,'Raw Data'!$G:$G,Solution!J$61)</f>
        <v>76381.910000000018</v>
      </c>
      <c r="K66" s="28">
        <f>SUMIFS('Raw Data'!$S:$S,'Raw Data'!$E:$E,Solution!$F66,'Raw Data'!$G:$G,Solution!K$61)</f>
        <v>76254.89</v>
      </c>
      <c r="L66" s="28">
        <f>SUMIFS('Raw Data'!$S:$S,'Raw Data'!$E:$E,Solution!$F66,'Raw Data'!$G:$G,Solution!L$61)</f>
        <v>86801.049999999988</v>
      </c>
      <c r="M66" s="28">
        <f>SUMIFS('Raw Data'!$S:$S,'Raw Data'!$E:$E,Solution!$F66,'Raw Data'!$G:$G,Solution!M$61)</f>
        <v>65393.969999999994</v>
      </c>
      <c r="N66" s="28">
        <f>SUMIFS('Raw Data'!$S:$S,'Raw Data'!$E:$E,Solution!$F66,'Raw Data'!$G:$G,Solution!N$61)</f>
        <v>100847.03999999999</v>
      </c>
    </row>
    <row r="67" spans="2:14" x14ac:dyDescent="0.35">
      <c r="B67" s="12" t="s">
        <v>78</v>
      </c>
      <c r="C67" s="12" t="s">
        <v>12</v>
      </c>
      <c r="D67" s="21">
        <f>SUMIFS('Raw Data'!S:S,'Raw Data'!E:E,Solution!B67,'Raw Data'!G:G,Solution!C67)</f>
        <v>76955.800000000017</v>
      </c>
      <c r="F67" s="27" t="s">
        <v>73</v>
      </c>
      <c r="G67" s="28">
        <f>SUMIFS('Raw Data'!$S:$S,'Raw Data'!$E:$E,Solution!$F67,'Raw Data'!$G:$G,Solution!G$61)</f>
        <v>97902.090000000011</v>
      </c>
      <c r="H67" s="28">
        <f>SUMIFS('Raw Data'!$S:$S,'Raw Data'!$E:$E,Solution!$F67,'Raw Data'!$G:$G,Solution!H$61)</f>
        <v>74246.830000000016</v>
      </c>
      <c r="I67" s="28">
        <f>SUMIFS('Raw Data'!$S:$S,'Raw Data'!$E:$E,Solution!$F67,'Raw Data'!$G:$G,Solution!I$61)</f>
        <v>66184.529999999984</v>
      </c>
      <c r="J67" s="28">
        <f>SUMIFS('Raw Data'!$S:$S,'Raw Data'!$E:$E,Solution!$F67,'Raw Data'!$G:$G,Solution!J$61)</f>
        <v>112167.56</v>
      </c>
      <c r="K67" s="28">
        <f>SUMIFS('Raw Data'!$S:$S,'Raw Data'!$E:$E,Solution!$F67,'Raw Data'!$G:$G,Solution!K$61)</f>
        <v>72259.55</v>
      </c>
      <c r="L67" s="28">
        <f>SUMIFS('Raw Data'!$S:$S,'Raw Data'!$E:$E,Solution!$F67,'Raw Data'!$G:$G,Solution!L$61)</f>
        <v>86987.81</v>
      </c>
      <c r="M67" s="28">
        <f>SUMIFS('Raw Data'!$S:$S,'Raw Data'!$E:$E,Solution!$F67,'Raw Data'!$G:$G,Solution!M$61)</f>
        <v>106033.74999999996</v>
      </c>
      <c r="N67" s="28">
        <f>SUMIFS('Raw Data'!$S:$S,'Raw Data'!$E:$E,Solution!$F67,'Raw Data'!$G:$G,Solution!N$61)</f>
        <v>125696.93000000001</v>
      </c>
    </row>
    <row r="68" spans="2:14" x14ac:dyDescent="0.35">
      <c r="B68" s="12" t="s">
        <v>68</v>
      </c>
      <c r="C68" s="12" t="s">
        <v>8</v>
      </c>
      <c r="D68" s="21">
        <f>SUMIFS('Raw Data'!S:S,'Raw Data'!E:E,Solution!B68,'Raw Data'!G:G,Solution!C68)</f>
        <v>65393.969999999994</v>
      </c>
      <c r="F68" s="27" t="s">
        <v>78</v>
      </c>
      <c r="G68" s="28">
        <f>SUMIFS('Raw Data'!$S:$S,'Raw Data'!$E:$E,Solution!$F68,'Raw Data'!$G:$G,Solution!G$61)</f>
        <v>67867.660000000018</v>
      </c>
      <c r="H68" s="28">
        <f>SUMIFS('Raw Data'!$S:$S,'Raw Data'!$E:$E,Solution!$F68,'Raw Data'!$G:$G,Solution!H$61)</f>
        <v>76955.800000000017</v>
      </c>
      <c r="I68" s="28">
        <f>SUMIFS('Raw Data'!$S:$S,'Raw Data'!$E:$E,Solution!$F68,'Raw Data'!$G:$G,Solution!I$61)</f>
        <v>119976.9</v>
      </c>
      <c r="J68" s="28">
        <f>SUMIFS('Raw Data'!$S:$S,'Raw Data'!$E:$E,Solution!$F68,'Raw Data'!$G:$G,Solution!J$61)</f>
        <v>115609.13</v>
      </c>
      <c r="K68" s="28">
        <f>SUMIFS('Raw Data'!$S:$S,'Raw Data'!$E:$E,Solution!$F68,'Raw Data'!$G:$G,Solution!K$61)</f>
        <v>122595.86000000002</v>
      </c>
      <c r="L68" s="28">
        <f>SUMIFS('Raw Data'!$S:$S,'Raw Data'!$E:$E,Solution!$F68,'Raw Data'!$G:$G,Solution!L$61)</f>
        <v>92778.25</v>
      </c>
      <c r="M68" s="28">
        <f>SUMIFS('Raw Data'!$S:$S,'Raw Data'!$E:$E,Solution!$F68,'Raw Data'!$G:$G,Solution!M$61)</f>
        <v>81993.12000000001</v>
      </c>
      <c r="N68" s="28">
        <f>SUMIFS('Raw Data'!$S:$S,'Raw Data'!$E:$E,Solution!$F68,'Raw Data'!$G:$G,Solution!N$61)</f>
        <v>91549.210000000021</v>
      </c>
    </row>
    <row r="69" spans="2:14" x14ac:dyDescent="0.35">
      <c r="B69" s="12" t="s">
        <v>78</v>
      </c>
      <c r="C69" s="12" t="s">
        <v>7</v>
      </c>
      <c r="D69" s="21">
        <f>SUMIFS('Raw Data'!S:S,'Raw Data'!E:E,Solution!B69,'Raw Data'!G:G,Solution!C69)</f>
        <v>91549.210000000021</v>
      </c>
      <c r="F69" s="27" t="s">
        <v>85</v>
      </c>
      <c r="G69" s="28">
        <f>SUMIFS('Raw Data'!$S:$S,'Raw Data'!$E:$E,Solution!$F69,'Raw Data'!$G:$G,Solution!G$61)</f>
        <v>54180.78</v>
      </c>
      <c r="H69" s="28">
        <f>SUMIFS('Raw Data'!$S:$S,'Raw Data'!$E:$E,Solution!$F69,'Raw Data'!$G:$G,Solution!H$61)</f>
        <v>71096.97</v>
      </c>
      <c r="I69" s="28">
        <f>SUMIFS('Raw Data'!$S:$S,'Raw Data'!$E:$E,Solution!$F69,'Raw Data'!$G:$G,Solution!I$61)</f>
        <v>84756.55</v>
      </c>
      <c r="J69" s="28">
        <f>SUMIFS('Raw Data'!$S:$S,'Raw Data'!$E:$E,Solution!$F69,'Raw Data'!$G:$G,Solution!J$61)</f>
        <v>93988.74</v>
      </c>
      <c r="K69" s="28">
        <f>SUMIFS('Raw Data'!$S:$S,'Raw Data'!$E:$E,Solution!$F69,'Raw Data'!$G:$G,Solution!K$61)</f>
        <v>88130.46</v>
      </c>
      <c r="L69" s="28">
        <f>SUMIFS('Raw Data'!$S:$S,'Raw Data'!$E:$E,Solution!$F69,'Raw Data'!$G:$G,Solution!L$61)</f>
        <v>88692.860000000015</v>
      </c>
      <c r="M69" s="28">
        <f>SUMIFS('Raw Data'!$S:$S,'Raw Data'!$E:$E,Solution!$F69,'Raw Data'!$G:$G,Solution!M$61)</f>
        <v>126785.84999999996</v>
      </c>
      <c r="N69" s="28">
        <f>SUMIFS('Raw Data'!$S:$S,'Raw Data'!$E:$E,Solution!$F69,'Raw Data'!$G:$G,Solution!N$61)</f>
        <v>95667.16</v>
      </c>
    </row>
    <row r="70" spans="2:14" x14ac:dyDescent="0.35">
      <c r="B70" s="12" t="s">
        <v>55</v>
      </c>
      <c r="C70" s="12" t="s">
        <v>10</v>
      </c>
      <c r="D70" s="21">
        <f>SUMIFS('Raw Data'!S:S,'Raw Data'!E:E,Solution!B70,'Raw Data'!G:G,Solution!C70)</f>
        <v>73114.26999999999</v>
      </c>
      <c r="F70" s="27" t="s">
        <v>106</v>
      </c>
      <c r="G70" s="28">
        <f>SUMIFS('Raw Data'!$S:$S,'Raw Data'!$E:$E,Solution!$F70,'Raw Data'!$G:$G,Solution!G$61)</f>
        <v>86448.35000000002</v>
      </c>
      <c r="H70" s="28">
        <f>SUMIFS('Raw Data'!$S:$S,'Raw Data'!$E:$E,Solution!$F70,'Raw Data'!$G:$G,Solution!H$61)</f>
        <v>111983.70999999998</v>
      </c>
      <c r="I70" s="28">
        <f>SUMIFS('Raw Data'!$S:$S,'Raw Data'!$E:$E,Solution!$F70,'Raw Data'!$G:$G,Solution!I$61)</f>
        <v>83772.33</v>
      </c>
      <c r="J70" s="28">
        <f>SUMIFS('Raw Data'!$S:$S,'Raw Data'!$E:$E,Solution!$F70,'Raw Data'!$G:$G,Solution!J$61)</f>
        <v>87937.540000000023</v>
      </c>
      <c r="K70" s="28">
        <f>SUMIFS('Raw Data'!$S:$S,'Raw Data'!$E:$E,Solution!$F70,'Raw Data'!$G:$G,Solution!K$61)</f>
        <v>106057.18</v>
      </c>
      <c r="L70" s="28">
        <f>SUMIFS('Raw Data'!$S:$S,'Raw Data'!$E:$E,Solution!$F70,'Raw Data'!$G:$G,Solution!L$61)</f>
        <v>86293.68</v>
      </c>
      <c r="M70" s="28">
        <f>SUMIFS('Raw Data'!$S:$S,'Raw Data'!$E:$E,Solution!$F70,'Raw Data'!$G:$G,Solution!M$61)</f>
        <v>122017.93000000001</v>
      </c>
      <c r="N70" s="28">
        <f>SUMIFS('Raw Data'!$S:$S,'Raw Data'!$E:$E,Solution!$F70,'Raw Data'!$G:$G,Solution!N$61)</f>
        <v>77343.399999999994</v>
      </c>
    </row>
    <row r="71" spans="2:14" x14ac:dyDescent="0.35">
      <c r="B71" s="12" t="s">
        <v>73</v>
      </c>
      <c r="C71" s="12" t="s">
        <v>7</v>
      </c>
      <c r="D71" s="21">
        <f>SUMIFS('Raw Data'!S:S,'Raw Data'!E:E,Solution!B71,'Raw Data'!G:G,Solution!C71)</f>
        <v>125696.93000000001</v>
      </c>
      <c r="F71" s="27" t="s">
        <v>115</v>
      </c>
      <c r="G71" s="28">
        <f>SUMIFS('Raw Data'!$S:$S,'Raw Data'!$E:$E,Solution!$F71,'Raw Data'!$G:$G,Solution!G$61)</f>
        <v>85954.940000000017</v>
      </c>
      <c r="H71" s="28">
        <f>SUMIFS('Raw Data'!$S:$S,'Raw Data'!$E:$E,Solution!$F71,'Raw Data'!$G:$G,Solution!H$61)</f>
        <v>66619.010000000009</v>
      </c>
      <c r="I71" s="28">
        <f>SUMIFS('Raw Data'!$S:$S,'Raw Data'!$E:$E,Solution!$F71,'Raw Data'!$G:$G,Solution!I$61)</f>
        <v>86905.229999999981</v>
      </c>
      <c r="J71" s="28">
        <f>SUMIFS('Raw Data'!$S:$S,'Raw Data'!$E:$E,Solution!$F71,'Raw Data'!$G:$G,Solution!J$61)</f>
        <v>121509.75999999999</v>
      </c>
      <c r="K71" s="28">
        <f>SUMIFS('Raw Data'!$S:$S,'Raw Data'!$E:$E,Solution!$F71,'Raw Data'!$G:$G,Solution!K$61)</f>
        <v>110066.44999999998</v>
      </c>
      <c r="L71" s="28">
        <f>SUMIFS('Raw Data'!$S:$S,'Raw Data'!$E:$E,Solution!$F71,'Raw Data'!$G:$G,Solution!L$61)</f>
        <v>50149.599999999999</v>
      </c>
      <c r="M71" s="28">
        <f>SUMIFS('Raw Data'!$S:$S,'Raw Data'!$E:$E,Solution!$F71,'Raw Data'!$G:$G,Solution!M$61)</f>
        <v>78761.50999999998</v>
      </c>
      <c r="N71" s="28">
        <f>SUMIFS('Raw Data'!$S:$S,'Raw Data'!$E:$E,Solution!$F71,'Raw Data'!$G:$G,Solution!N$61)</f>
        <v>104661.16</v>
      </c>
    </row>
    <row r="72" spans="2:14" x14ac:dyDescent="0.35">
      <c r="B72" s="12" t="s">
        <v>106</v>
      </c>
      <c r="C72" s="12" t="s">
        <v>9</v>
      </c>
      <c r="D72" s="21">
        <f>SUMIFS('Raw Data'!S:S,'Raw Data'!E:E,Solution!B72,'Raw Data'!G:G,Solution!C72)</f>
        <v>86448.35000000002</v>
      </c>
    </row>
    <row r="73" spans="2:14" x14ac:dyDescent="0.35">
      <c r="B73" s="12" t="s">
        <v>52</v>
      </c>
      <c r="C73" s="12" t="s">
        <v>12</v>
      </c>
      <c r="D73" s="21">
        <f>SUMIFS('Raw Data'!S:S,'Raw Data'!E:E,Solution!B73,'Raw Data'!G:G,Solution!C73)</f>
        <v>95376.180000000022</v>
      </c>
    </row>
    <row r="74" spans="2:14" x14ac:dyDescent="0.35">
      <c r="B74" s="12" t="s">
        <v>52</v>
      </c>
      <c r="C74" s="12" t="s">
        <v>11</v>
      </c>
      <c r="D74" s="21">
        <f>SUMIFS('Raw Data'!S:S,'Raw Data'!E:E,Solution!B74,'Raw Data'!G:G,Solution!C74)</f>
        <v>112086.30000000002</v>
      </c>
    </row>
    <row r="75" spans="2:14" x14ac:dyDescent="0.35">
      <c r="B75" s="12" t="s">
        <v>58</v>
      </c>
      <c r="C75" s="12" t="s">
        <v>8</v>
      </c>
      <c r="D75" s="21">
        <f>SUMIFS('Raw Data'!S:S,'Raw Data'!E:E,Solution!B75,'Raw Data'!G:G,Solution!C75)</f>
        <v>66369.94</v>
      </c>
    </row>
    <row r="76" spans="2:14" x14ac:dyDescent="0.35">
      <c r="B76" s="12" t="s">
        <v>115</v>
      </c>
      <c r="C76" s="12" t="s">
        <v>9</v>
      </c>
      <c r="D76" s="21">
        <f>SUMIFS('Raw Data'!S:S,'Raw Data'!E:E,Solution!B76,'Raw Data'!G:G,Solution!C76)</f>
        <v>85954.940000000017</v>
      </c>
    </row>
    <row r="77" spans="2:14" x14ac:dyDescent="0.35">
      <c r="B77" s="12" t="s">
        <v>73</v>
      </c>
      <c r="C77" s="12" t="s">
        <v>12</v>
      </c>
      <c r="D77" s="21">
        <f>SUMIFS('Raw Data'!S:S,'Raw Data'!E:E,Solution!B77,'Raw Data'!G:G,Solution!C77)</f>
        <v>74246.830000000016</v>
      </c>
      <c r="F77" s="4" t="s">
        <v>6467</v>
      </c>
      <c r="G77" s="4">
        <f>SUM(G79:J82)</f>
        <v>3195</v>
      </c>
      <c r="H77" s="14"/>
    </row>
    <row r="78" spans="2:14" x14ac:dyDescent="0.35">
      <c r="B78" s="12" t="s">
        <v>85</v>
      </c>
      <c r="C78" s="12" t="s">
        <v>11</v>
      </c>
      <c r="D78" s="21">
        <f>SUMIFS('Raw Data'!S:S,'Raw Data'!E:E,Solution!B78,'Raw Data'!G:G,Solution!C78)</f>
        <v>93988.74</v>
      </c>
      <c r="F78" s="29" t="s">
        <v>21</v>
      </c>
      <c r="G78" s="29" t="s">
        <v>31</v>
      </c>
      <c r="H78" s="29" t="s">
        <v>33</v>
      </c>
      <c r="I78" s="29" t="s">
        <v>30</v>
      </c>
      <c r="J78" s="29" t="s">
        <v>32</v>
      </c>
    </row>
    <row r="79" spans="2:14" x14ac:dyDescent="0.35">
      <c r="B79" s="12" t="s">
        <v>63</v>
      </c>
      <c r="C79" s="12" t="s">
        <v>7</v>
      </c>
      <c r="D79" s="21">
        <f>SUMIFS('Raw Data'!S:S,'Raw Data'!E:E,Solution!B79,'Raw Data'!G:G,Solution!C79)</f>
        <v>92763.590000000011</v>
      </c>
      <c r="F79" s="22" t="s">
        <v>44</v>
      </c>
      <c r="G79" s="22">
        <f>COUNTIFS('Raw Data'!$H:$H,Solution!G$78,'Raw Data'!$L:$L,Solution!$F79)</f>
        <v>216</v>
      </c>
      <c r="H79" s="22">
        <f>COUNTIFS('Raw Data'!$H:$H,Solution!H$78,'Raw Data'!$L:$L,Solution!$F79)</f>
        <v>207</v>
      </c>
      <c r="I79" s="22">
        <f>COUNTIFS('Raw Data'!$H:$H,Solution!I$78,'Raw Data'!$L:$L,Solution!$F79)</f>
        <v>202</v>
      </c>
      <c r="J79" s="22">
        <f>COUNTIFS('Raw Data'!$H:$H,Solution!J$78,'Raw Data'!$L:$L,Solution!$F79)</f>
        <v>196</v>
      </c>
    </row>
    <row r="80" spans="2:14" x14ac:dyDescent="0.35">
      <c r="B80" s="12" t="s">
        <v>85</v>
      </c>
      <c r="C80" s="12" t="s">
        <v>8</v>
      </c>
      <c r="D80" s="21">
        <f>SUMIFS('Raw Data'!S:S,'Raw Data'!E:E,Solution!B80,'Raw Data'!G:G,Solution!C80)</f>
        <v>126785.84999999996</v>
      </c>
      <c r="F80" s="22" t="s">
        <v>46</v>
      </c>
      <c r="G80" s="22">
        <f>COUNTIFS('Raw Data'!$H:$H,Solution!G$78,'Raw Data'!$L:$L,Solution!$F80)</f>
        <v>159</v>
      </c>
      <c r="H80" s="22">
        <f>COUNTIFS('Raw Data'!$H:$H,Solution!H$78,'Raw Data'!$L:$L,Solution!$F80)</f>
        <v>201</v>
      </c>
      <c r="I80" s="22">
        <f>COUNTIFS('Raw Data'!$H:$H,Solution!I$78,'Raw Data'!$L:$L,Solution!$F80)</f>
        <v>204</v>
      </c>
      <c r="J80" s="22">
        <f>COUNTIFS('Raw Data'!$H:$H,Solution!J$78,'Raw Data'!$L:$L,Solution!$F80)</f>
        <v>216</v>
      </c>
    </row>
    <row r="81" spans="2:14" x14ac:dyDescent="0.35">
      <c r="B81" s="12" t="s">
        <v>115</v>
      </c>
      <c r="C81" s="12" t="s">
        <v>12</v>
      </c>
      <c r="D81" s="21">
        <f>SUMIFS('Raw Data'!S:S,'Raw Data'!E:E,Solution!B81,'Raw Data'!G:G,Solution!C81)</f>
        <v>66619.010000000009</v>
      </c>
      <c r="F81" s="22" t="s">
        <v>45</v>
      </c>
      <c r="G81" s="22">
        <f>COUNTIFS('Raw Data'!$H:$H,Solution!G$78,'Raw Data'!$L:$L,Solution!$F81)</f>
        <v>200</v>
      </c>
      <c r="H81" s="22">
        <f>COUNTIFS('Raw Data'!$H:$H,Solution!H$78,'Raw Data'!$L:$L,Solution!$F81)</f>
        <v>193</v>
      </c>
      <c r="I81" s="22">
        <f>COUNTIFS('Raw Data'!$H:$H,Solution!I$78,'Raw Data'!$L:$L,Solution!$F81)</f>
        <v>215</v>
      </c>
      <c r="J81" s="22">
        <f>COUNTIFS('Raw Data'!$H:$H,Solution!J$78,'Raw Data'!$L:$L,Solution!$F81)</f>
        <v>204</v>
      </c>
    </row>
    <row r="82" spans="2:14" x14ac:dyDescent="0.35">
      <c r="B82" s="12" t="s">
        <v>73</v>
      </c>
      <c r="C82" s="12" t="s">
        <v>9</v>
      </c>
      <c r="D82" s="21">
        <f>SUMIFS('Raw Data'!S:S,'Raw Data'!E:E,Solution!B82,'Raw Data'!G:G,Solution!C82)</f>
        <v>97902.090000000011</v>
      </c>
      <c r="F82" s="22" t="s">
        <v>43</v>
      </c>
      <c r="G82" s="22">
        <f>COUNTIFS('Raw Data'!$H:$H,Solution!G$78,'Raw Data'!$L:$L,Solution!$F82)</f>
        <v>190</v>
      </c>
      <c r="H82" s="22">
        <f>COUNTIFS('Raw Data'!$H:$H,Solution!H$78,'Raw Data'!$L:$L,Solution!$F82)</f>
        <v>185</v>
      </c>
      <c r="I82" s="22">
        <f>COUNTIFS('Raw Data'!$H:$H,Solution!I$78,'Raw Data'!$L:$L,Solution!$F82)</f>
        <v>201</v>
      </c>
      <c r="J82" s="22">
        <f>COUNTIFS('Raw Data'!$H:$H,Solution!J$78,'Raw Data'!$L:$L,Solution!$F82)</f>
        <v>206</v>
      </c>
    </row>
    <row r="83" spans="2:14" x14ac:dyDescent="0.35">
      <c r="B83" s="12" t="s">
        <v>78</v>
      </c>
      <c r="C83" s="12" t="s">
        <v>11</v>
      </c>
      <c r="D83" s="21">
        <f>SUMIFS('Raw Data'!S:S,'Raw Data'!E:E,Solution!B83,'Raw Data'!G:G,Solution!C83)</f>
        <v>115609.13</v>
      </c>
    </row>
    <row r="84" spans="2:14" x14ac:dyDescent="0.35">
      <c r="B84" s="12" t="s">
        <v>106</v>
      </c>
      <c r="C84" s="12" t="s">
        <v>7</v>
      </c>
      <c r="D84" s="21">
        <f>SUMIFS('Raw Data'!S:S,'Raw Data'!E:E,Solution!B84,'Raw Data'!G:G,Solution!C84)</f>
        <v>77343.399999999994</v>
      </c>
    </row>
    <row r="85" spans="2:14" x14ac:dyDescent="0.35">
      <c r="B85" s="12" t="s">
        <v>85</v>
      </c>
      <c r="C85" s="12" t="s">
        <v>6</v>
      </c>
      <c r="D85" s="21">
        <f>SUMIFS('Raw Data'!S:S,'Raw Data'!E:E,Solution!B85,'Raw Data'!G:G,Solution!C85)</f>
        <v>88130.46</v>
      </c>
    </row>
    <row r="86" spans="2:14" x14ac:dyDescent="0.35">
      <c r="B86" s="12" t="s">
        <v>85</v>
      </c>
      <c r="C86" s="12" t="s">
        <v>10</v>
      </c>
      <c r="D86" s="21">
        <f>SUMIFS('Raw Data'!S:S,'Raw Data'!E:E,Solution!B86,'Raw Data'!G:G,Solution!C86)</f>
        <v>88692.860000000015</v>
      </c>
      <c r="F86" s="4" t="s">
        <v>6466</v>
      </c>
    </row>
    <row r="87" spans="2:14" x14ac:dyDescent="0.35">
      <c r="B87" s="12" t="s">
        <v>68</v>
      </c>
      <c r="C87" s="12" t="s">
        <v>7</v>
      </c>
      <c r="D87" s="21">
        <f>SUMIFS('Raw Data'!S:S,'Raw Data'!E:E,Solution!B87,'Raw Data'!G:G,Solution!C87)</f>
        <v>100847.03999999999</v>
      </c>
      <c r="F87" s="15" t="s">
        <v>2</v>
      </c>
      <c r="G87" s="15" t="s">
        <v>9</v>
      </c>
      <c r="H87" s="15" t="s">
        <v>12</v>
      </c>
      <c r="I87" s="15" t="s">
        <v>13</v>
      </c>
      <c r="J87" s="15" t="s">
        <v>11</v>
      </c>
      <c r="K87" s="15" t="s">
        <v>6</v>
      </c>
      <c r="L87" s="15" t="s">
        <v>10</v>
      </c>
      <c r="M87" s="15" t="s">
        <v>8</v>
      </c>
      <c r="N87" s="15" t="s">
        <v>7</v>
      </c>
    </row>
    <row r="88" spans="2:14" x14ac:dyDescent="0.35">
      <c r="B88" s="12" t="s">
        <v>106</v>
      </c>
      <c r="C88" s="12" t="s">
        <v>6</v>
      </c>
      <c r="D88" s="21">
        <f>SUMIFS('Raw Data'!S:S,'Raw Data'!E:E,Solution!B88,'Raw Data'!G:G,Solution!C88)</f>
        <v>106057.18</v>
      </c>
      <c r="F88" s="23" t="s">
        <v>39</v>
      </c>
      <c r="G88" s="24">
        <f>AVERAGEIFS('Raw Data'!$R:$R,'Raw Data'!$K:$K,Solution!$F88,'Raw Data'!$G:$G,Solution!G$87)</f>
        <v>34.731182795698928</v>
      </c>
      <c r="H88" s="24">
        <f>AVERAGEIFS('Raw Data'!$R:$R,'Raw Data'!$K:$K,Solution!$F88,'Raw Data'!$G:$G,Solution!H$87)</f>
        <v>35</v>
      </c>
      <c r="I88" s="24">
        <f>AVERAGEIFS('Raw Data'!$R:$R,'Raw Data'!$K:$K,Solution!$F88,'Raw Data'!$G:$G,Solution!I$87)</f>
        <v>35.833333333333336</v>
      </c>
      <c r="J88" s="24">
        <f>AVERAGEIFS('Raw Data'!$R:$R,'Raw Data'!$K:$K,Solution!$F88,'Raw Data'!$G:$G,Solution!J$87)</f>
        <v>34.901785714285715</v>
      </c>
      <c r="K88" s="24">
        <f>AVERAGEIFS('Raw Data'!$R:$R,'Raw Data'!$K:$K,Solution!$F88,'Raw Data'!$G:$G,Solution!K$87)</f>
        <v>36.370370370370374</v>
      </c>
      <c r="L88" s="24">
        <f>AVERAGEIFS('Raw Data'!$R:$R,'Raw Data'!$K:$K,Solution!$F88,'Raw Data'!$G:$G,Solution!L$87)</f>
        <v>35.052083333333336</v>
      </c>
      <c r="M88" s="24">
        <f>AVERAGEIFS('Raw Data'!$R:$R,'Raw Data'!$K:$K,Solution!$F88,'Raw Data'!$G:$G,Solution!M$87)</f>
        <v>33.572815533980581</v>
      </c>
      <c r="N88" s="24">
        <f>AVERAGEIFS('Raw Data'!$R:$R,'Raw Data'!$K:$K,Solution!$F88,'Raw Data'!$G:$G,Solution!N$87)</f>
        <v>36.319672131147541</v>
      </c>
    </row>
    <row r="89" spans="2:14" x14ac:dyDescent="0.35">
      <c r="B89" s="12" t="s">
        <v>52</v>
      </c>
      <c r="C89" s="12" t="s">
        <v>7</v>
      </c>
      <c r="D89" s="21">
        <f>SUMIFS('Raw Data'!S:S,'Raw Data'!E:E,Solution!B89,'Raw Data'!G:G,Solution!C89)</f>
        <v>91854.499999999971</v>
      </c>
      <c r="F89" s="23" t="s">
        <v>40</v>
      </c>
      <c r="G89" s="24">
        <f>AVERAGEIFS('Raw Data'!$R:$R,'Raw Data'!$K:$K,Solution!$F89,'Raw Data'!$G:$G,Solution!G$87)</f>
        <v>33.942528735632187</v>
      </c>
      <c r="H89" s="24">
        <f>AVERAGEIFS('Raw Data'!$R:$R,'Raw Data'!$K:$K,Solution!$F89,'Raw Data'!$G:$G,Solution!H$87)</f>
        <v>34.373831775700936</v>
      </c>
      <c r="I89" s="24">
        <f>AVERAGEIFS('Raw Data'!$R:$R,'Raw Data'!$K:$K,Solution!$F89,'Raw Data'!$G:$G,Solution!I$87)</f>
        <v>34.651685393258425</v>
      </c>
      <c r="J89" s="24">
        <f>AVERAGEIFS('Raw Data'!$R:$R,'Raw Data'!$K:$K,Solution!$F89,'Raw Data'!$G:$G,Solution!J$87)</f>
        <v>33.707865168539328</v>
      </c>
      <c r="K89" s="24">
        <f>AVERAGEIFS('Raw Data'!$R:$R,'Raw Data'!$K:$K,Solution!$F89,'Raw Data'!$G:$G,Solution!K$87)</f>
        <v>33.838383838383841</v>
      </c>
      <c r="L89" s="24">
        <f>AVERAGEIFS('Raw Data'!$R:$R,'Raw Data'!$K:$K,Solution!$F89,'Raw Data'!$G:$G,Solution!L$87)</f>
        <v>35.093023255813954</v>
      </c>
      <c r="M89" s="24">
        <f>AVERAGEIFS('Raw Data'!$R:$R,'Raw Data'!$K:$K,Solution!$F89,'Raw Data'!$G:$G,Solution!M$87)</f>
        <v>34.319148936170215</v>
      </c>
      <c r="N89" s="24">
        <f>AVERAGEIFS('Raw Data'!$R:$R,'Raw Data'!$K:$K,Solution!$F89,'Raw Data'!$G:$G,Solution!N$87)</f>
        <v>33.473118279569896</v>
      </c>
    </row>
    <row r="90" spans="2:14" x14ac:dyDescent="0.35">
      <c r="B90" s="12" t="s">
        <v>85</v>
      </c>
      <c r="C90" s="12" t="s">
        <v>7</v>
      </c>
      <c r="D90" s="21">
        <f>SUMIFS('Raw Data'!S:S,'Raw Data'!E:E,Solution!B90,'Raw Data'!G:G,Solution!C90)</f>
        <v>95667.16</v>
      </c>
      <c r="F90" s="23" t="s">
        <v>42</v>
      </c>
      <c r="G90" s="24">
        <f>AVERAGEIFS('Raw Data'!$R:$R,'Raw Data'!$K:$K,Solution!$F90,'Raw Data'!$G:$G,Solution!G$87)</f>
        <v>36.282828282828284</v>
      </c>
      <c r="H90" s="24">
        <f>AVERAGEIFS('Raw Data'!$R:$R,'Raw Data'!$K:$K,Solution!$F90,'Raw Data'!$G:$G,Solution!H$87)</f>
        <v>36.418604651162788</v>
      </c>
      <c r="I90" s="24">
        <f>AVERAGEIFS('Raw Data'!$R:$R,'Raw Data'!$K:$K,Solution!$F90,'Raw Data'!$G:$G,Solution!I$87)</f>
        <v>36.58</v>
      </c>
      <c r="J90" s="24">
        <f>AVERAGEIFS('Raw Data'!$R:$R,'Raw Data'!$K:$K,Solution!$F90,'Raw Data'!$G:$G,Solution!J$87)</f>
        <v>35.16949152542373</v>
      </c>
      <c r="K90" s="24">
        <f>AVERAGEIFS('Raw Data'!$R:$R,'Raw Data'!$K:$K,Solution!$F90,'Raw Data'!$G:$G,Solution!K$87)</f>
        <v>35.892857142857146</v>
      </c>
      <c r="L90" s="24">
        <f>AVERAGEIFS('Raw Data'!$R:$R,'Raw Data'!$K:$K,Solution!$F90,'Raw Data'!$G:$G,Solution!L$87)</f>
        <v>34.543689320388353</v>
      </c>
      <c r="M90" s="24">
        <f>AVERAGEIFS('Raw Data'!$R:$R,'Raw Data'!$K:$K,Solution!$F90,'Raw Data'!$G:$G,Solution!M$87)</f>
        <v>35.593023255813954</v>
      </c>
      <c r="N90" s="24">
        <f>AVERAGEIFS('Raw Data'!$R:$R,'Raw Data'!$K:$K,Solution!$F90,'Raw Data'!$G:$G,Solution!N$87)</f>
        <v>34.288659793814432</v>
      </c>
    </row>
    <row r="91" spans="2:14" x14ac:dyDescent="0.35">
      <c r="B91" s="12" t="s">
        <v>106</v>
      </c>
      <c r="C91" s="12" t="s">
        <v>10</v>
      </c>
      <c r="D91" s="21">
        <f>SUMIFS('Raw Data'!S:S,'Raw Data'!E:E,Solution!B91,'Raw Data'!G:G,Solution!C91)</f>
        <v>86293.68</v>
      </c>
      <c r="F91" s="23" t="s">
        <v>41</v>
      </c>
      <c r="G91" s="24">
        <f>AVERAGEIFS('Raw Data'!$R:$R,'Raw Data'!$K:$K,Solution!$F91,'Raw Data'!$G:$G,Solution!G$87)</f>
        <v>35.634615384615387</v>
      </c>
      <c r="H91" s="24">
        <f>AVERAGEIFS('Raw Data'!$R:$R,'Raw Data'!$K:$K,Solution!$F91,'Raw Data'!$G:$G,Solution!H$87)</f>
        <v>35.657142857142858</v>
      </c>
      <c r="I91" s="24">
        <f>AVERAGEIFS('Raw Data'!$R:$R,'Raw Data'!$K:$K,Solution!$F91,'Raw Data'!$G:$G,Solution!I$87)</f>
        <v>33.705882352941174</v>
      </c>
      <c r="J91" s="24">
        <f>AVERAGEIFS('Raw Data'!$R:$R,'Raw Data'!$K:$K,Solution!$F91,'Raw Data'!$G:$G,Solution!J$87)</f>
        <v>35.415929203539825</v>
      </c>
      <c r="K91" s="24">
        <f>AVERAGEIFS('Raw Data'!$R:$R,'Raw Data'!$K:$K,Solution!$F91,'Raw Data'!$G:$G,Solution!K$87)</f>
        <v>36.01075268817204</v>
      </c>
      <c r="L91" s="24">
        <f>AVERAGEIFS('Raw Data'!$R:$R,'Raw Data'!$K:$K,Solution!$F91,'Raw Data'!$G:$G,Solution!L$87)</f>
        <v>34.225806451612904</v>
      </c>
      <c r="M91" s="24">
        <f>AVERAGEIFS('Raw Data'!$R:$R,'Raw Data'!$K:$K,Solution!$F91,'Raw Data'!$G:$G,Solution!M$87)</f>
        <v>35.169642857142854</v>
      </c>
      <c r="N91" s="24">
        <f>AVERAGEIFS('Raw Data'!$R:$R,'Raw Data'!$K:$K,Solution!$F91,'Raw Data'!$G:$G,Solution!N$87)</f>
        <v>33.821428571428569</v>
      </c>
    </row>
    <row r="92" spans="2:14" x14ac:dyDescent="0.35">
      <c r="B92" s="12" t="s">
        <v>115</v>
      </c>
      <c r="C92" s="12" t="s">
        <v>6</v>
      </c>
      <c r="D92" s="21">
        <f>SUMIFS('Raw Data'!S:S,'Raw Data'!E:E,Solution!B92,'Raw Data'!G:G,Solution!C92)</f>
        <v>110066.44999999998</v>
      </c>
    </row>
    <row r="93" spans="2:14" x14ac:dyDescent="0.35">
      <c r="B93" s="12" t="s">
        <v>85</v>
      </c>
      <c r="C93" s="12" t="s">
        <v>13</v>
      </c>
      <c r="D93" s="21">
        <f>SUMIFS('Raw Data'!S:S,'Raw Data'!E:E,Solution!B93,'Raw Data'!G:G,Solution!C93)</f>
        <v>84756.55</v>
      </c>
    </row>
    <row r="94" spans="2:14" x14ac:dyDescent="0.35">
      <c r="B94" s="12" t="s">
        <v>78</v>
      </c>
      <c r="C94" s="12" t="s">
        <v>13</v>
      </c>
      <c r="D94" s="21">
        <f>SUMIFS('Raw Data'!S:S,'Raw Data'!E:E,Solution!B94,'Raw Data'!G:G,Solution!C94)</f>
        <v>119976.9</v>
      </c>
    </row>
    <row r="95" spans="2:14" x14ac:dyDescent="0.35">
      <c r="B95" s="12" t="s">
        <v>115</v>
      </c>
      <c r="C95" s="12" t="s">
        <v>10</v>
      </c>
      <c r="D95" s="21">
        <f>SUMIFS('Raw Data'!S:S,'Raw Data'!E:E,Solution!B95,'Raw Data'!G:G,Solution!C95)</f>
        <v>50149.599999999999</v>
      </c>
      <c r="F95" s="4" t="s">
        <v>6468</v>
      </c>
      <c r="G95" s="14">
        <f>SUM(G97:I100)</f>
        <v>7495299.3099999987</v>
      </c>
      <c r="H95" s="14"/>
    </row>
    <row r="96" spans="2:14" x14ac:dyDescent="0.35">
      <c r="B96" s="12" t="s">
        <v>73</v>
      </c>
      <c r="C96" s="12" t="s">
        <v>11</v>
      </c>
      <c r="D96" s="21">
        <f>SUMIFS('Raw Data'!S:S,'Raw Data'!E:E,Solution!B96,'Raw Data'!G:G,Solution!C96)</f>
        <v>112167.56</v>
      </c>
      <c r="F96" s="20" t="s">
        <v>23</v>
      </c>
      <c r="G96" s="20" t="s">
        <v>26</v>
      </c>
      <c r="H96" s="20" t="s">
        <v>24</v>
      </c>
      <c r="I96" s="20" t="s">
        <v>25</v>
      </c>
    </row>
    <row r="97" spans="2:9" x14ac:dyDescent="0.35">
      <c r="B97" s="12" t="s">
        <v>73</v>
      </c>
      <c r="C97" s="12" t="s">
        <v>6</v>
      </c>
      <c r="D97" s="21">
        <f>SUMIFS('Raw Data'!S:S,'Raw Data'!E:E,Solution!B97,'Raw Data'!G:G,Solution!C97)</f>
        <v>72259.55</v>
      </c>
      <c r="F97" s="25" t="s">
        <v>31</v>
      </c>
      <c r="G97" s="30">
        <f>SUMIFS('Raw Data'!$S:$S,'Raw Data'!$H:$H,Solution!$F97,'Raw Data'!$D:$D,Solution!G$96)</f>
        <v>705928.4499999996</v>
      </c>
      <c r="H97" s="30">
        <f>SUMIFS('Raw Data'!$S:$S,'Raw Data'!$H:$H,Solution!$F97,'Raw Data'!$D:$D,Solution!H$96)</f>
        <v>770751.94999999984</v>
      </c>
      <c r="I97" s="30">
        <f>SUMIFS('Raw Data'!$S:$S,'Raw Data'!$H:$H,Solution!$F97,'Raw Data'!$D:$D,Solution!I$96)</f>
        <v>343540.72000000003</v>
      </c>
    </row>
    <row r="98" spans="2:9" x14ac:dyDescent="0.35">
      <c r="B98" s="12" t="s">
        <v>52</v>
      </c>
      <c r="C98" s="12" t="s">
        <v>8</v>
      </c>
      <c r="D98" s="21">
        <f>SUMIFS('Raw Data'!S:S,'Raw Data'!E:E,Solution!B98,'Raw Data'!G:G,Solution!C98)</f>
        <v>99924.459999999977</v>
      </c>
      <c r="F98" s="25" t="s">
        <v>33</v>
      </c>
      <c r="G98" s="30">
        <f>SUMIFS('Raw Data'!$S:$S,'Raw Data'!$H:$H,Solution!$F98,'Raw Data'!$D:$D,Solution!G$96)</f>
        <v>688621.27000000118</v>
      </c>
      <c r="H98" s="30">
        <f>SUMIFS('Raw Data'!$S:$S,'Raw Data'!$H:$H,Solution!$F98,'Raw Data'!$D:$D,Solution!H$96)</f>
        <v>777669.78999999957</v>
      </c>
      <c r="I98" s="30">
        <f>SUMIFS('Raw Data'!$S:$S,'Raw Data'!$H:$H,Solution!$F98,'Raw Data'!$D:$D,Solution!I$96)</f>
        <v>226589.05000000008</v>
      </c>
    </row>
    <row r="99" spans="2:9" x14ac:dyDescent="0.35">
      <c r="B99" s="12" t="s">
        <v>52</v>
      </c>
      <c r="C99" s="12" t="s">
        <v>13</v>
      </c>
      <c r="D99" s="21">
        <f>SUMIFS('Raw Data'!S:S,'Raw Data'!E:E,Solution!B99,'Raw Data'!G:G,Solution!C99)</f>
        <v>72641.01999999999</v>
      </c>
      <c r="F99" s="25" t="s">
        <v>30</v>
      </c>
      <c r="G99" s="30">
        <f>SUMIFS('Raw Data'!$S:$S,'Raw Data'!$H:$H,Solution!$F99,'Raw Data'!$D:$D,Solution!G$96)</f>
        <v>705014.25000000035</v>
      </c>
      <c r="H99" s="30">
        <f>SUMIFS('Raw Data'!$S:$S,'Raw Data'!$H:$H,Solution!$F99,'Raw Data'!$D:$D,Solution!H$96)</f>
        <v>902864.3899999999</v>
      </c>
      <c r="I99" s="30">
        <f>SUMIFS('Raw Data'!$S:$S,'Raw Data'!$H:$H,Solution!$F99,'Raw Data'!$D:$D,Solution!I$96)</f>
        <v>386262.99999999983</v>
      </c>
    </row>
    <row r="100" spans="2:9" x14ac:dyDescent="0.35">
      <c r="B100" s="12" t="s">
        <v>73</v>
      </c>
      <c r="C100" s="12" t="s">
        <v>10</v>
      </c>
      <c r="D100" s="21">
        <f>SUMIFS('Raw Data'!S:S,'Raw Data'!E:E,Solution!B100,'Raw Data'!G:G,Solution!C100)</f>
        <v>86987.81</v>
      </c>
      <c r="F100" s="25" t="s">
        <v>32</v>
      </c>
      <c r="G100" s="30">
        <f>SUMIFS('Raw Data'!$S:$S,'Raw Data'!$H:$H,Solution!$F100,'Raw Data'!$D:$D,Solution!G$96)</f>
        <v>713770.02999999945</v>
      </c>
      <c r="H100" s="30">
        <f>SUMIFS('Raw Data'!$S:$S,'Raw Data'!$H:$H,Solution!$F100,'Raw Data'!$D:$D,Solution!H$96)</f>
        <v>854150.37999999919</v>
      </c>
      <c r="I100" s="30">
        <f>SUMIFS('Raw Data'!$S:$S,'Raw Data'!$H:$H,Solution!$F100,'Raw Data'!$D:$D,Solution!I$96)</f>
        <v>420136.0300000002</v>
      </c>
    </row>
    <row r="101" spans="2:9" x14ac:dyDescent="0.35">
      <c r="B101" s="12" t="s">
        <v>68</v>
      </c>
      <c r="C101" s="12" t="s">
        <v>12</v>
      </c>
      <c r="D101" s="21">
        <f>SUMIFS('Raw Data'!S:S,'Raw Data'!E:E,Solution!B101,'Raw Data'!G:G,Solution!C101)</f>
        <v>70361.200000000026</v>
      </c>
    </row>
  </sheetData>
  <sheetProtection algorithmName="SHA-512" hashValue="J471BL/pT/3Nk4jC75d6c0LZjlGa6BqWeF8UFUG+Xa0IkomJRRnsYEBzbKup8ovLh8ppdZfPU1gzNiD2vLkK2w==" saltValue="SQXXfTS2/2fkRtvi1w3BLg==" spinCount="100000" sheet="1" objects="1" scenarios="1" selectLockedCells="1" selectUnlockedCells="1"/>
  <dataConsolidate/>
  <pageMargins left="0.7" right="0.7" top="0.75" bottom="0.75" header="0.3" footer="0.3"/>
  <ignoredErrors>
    <ignoredError sqref="C5:C12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BEE-9EB7-4856-BF86-93ECE9B50F53}">
  <dimension ref="B2:AX3212"/>
  <sheetViews>
    <sheetView showGridLines="0" tabSelected="1" topLeftCell="AB5" workbookViewId="0">
      <selection activeCell="P33" sqref="P33"/>
    </sheetView>
  </sheetViews>
  <sheetFormatPr defaultRowHeight="15.5" x14ac:dyDescent="0.35"/>
  <cols>
    <col min="2" max="2" width="20.33203125" bestFit="1" customWidth="1"/>
    <col min="3" max="3" width="12.08203125" bestFit="1" customWidth="1"/>
    <col min="4" max="4" width="15.58203125" bestFit="1" customWidth="1"/>
    <col min="5" max="5" width="15.58203125" customWidth="1"/>
    <col min="6" max="7" width="20.33203125" bestFit="1" customWidth="1"/>
    <col min="8" max="8" width="11" bestFit="1" customWidth="1"/>
    <col min="10" max="10" width="20.33203125" bestFit="1" customWidth="1"/>
    <col min="11" max="11" width="13.08203125" customWidth="1"/>
    <col min="12" max="12" width="18.08203125" bestFit="1" customWidth="1"/>
    <col min="14" max="14" width="20.33203125" bestFit="1" customWidth="1"/>
    <col min="15" max="15" width="18.75" bestFit="1" customWidth="1"/>
    <col min="16" max="16" width="15.58203125" bestFit="1" customWidth="1"/>
    <col min="18" max="18" width="15.83203125" customWidth="1"/>
    <col min="19" max="19" width="10.08203125" customWidth="1"/>
    <col min="21" max="21" width="20.33203125" bestFit="1" customWidth="1"/>
    <col min="23" max="23" width="10.5" bestFit="1" customWidth="1"/>
    <col min="25" max="25" width="10.83203125" bestFit="1" customWidth="1"/>
    <col min="26" max="26" width="12.08203125" bestFit="1" customWidth="1"/>
    <col min="29" max="29" width="10.58203125" bestFit="1" customWidth="1"/>
    <col min="31" max="31" width="20.33203125" bestFit="1" customWidth="1"/>
    <col min="37" max="37" width="20.33203125" bestFit="1" customWidth="1"/>
    <col min="39" max="39" width="10.5" bestFit="1" customWidth="1"/>
    <col min="41" max="41" width="10.83203125" bestFit="1" customWidth="1"/>
    <col min="42" max="42" width="12.08203125" bestFit="1" customWidth="1"/>
    <col min="45" max="45" width="10.58203125" bestFit="1" customWidth="1"/>
    <col min="47" max="47" width="13" bestFit="1" customWidth="1"/>
    <col min="48" max="48" width="13.08203125" bestFit="1" customWidth="1"/>
    <col min="49" max="49" width="11.08203125" bestFit="1" customWidth="1"/>
  </cols>
  <sheetData>
    <row r="2" spans="2:47" x14ac:dyDescent="0.35">
      <c r="B2" s="70" t="s">
        <v>6469</v>
      </c>
      <c r="F2" s="70" t="s">
        <v>6470</v>
      </c>
      <c r="J2" s="70" t="s">
        <v>6471</v>
      </c>
      <c r="N2" s="70" t="s">
        <v>6472</v>
      </c>
    </row>
    <row r="4" spans="2:47" x14ac:dyDescent="0.35">
      <c r="B4" s="35" t="s">
        <v>4</v>
      </c>
      <c r="C4" s="36" t="s">
        <v>6450</v>
      </c>
      <c r="F4" s="35" t="s">
        <v>23</v>
      </c>
      <c r="G4" s="36" t="s">
        <v>6453</v>
      </c>
      <c r="J4" s="40" t="s">
        <v>16</v>
      </c>
      <c r="K4" s="36" t="s">
        <v>6454</v>
      </c>
      <c r="N4" s="35" t="s">
        <v>23</v>
      </c>
      <c r="O4" s="35" t="s">
        <v>6457</v>
      </c>
    </row>
    <row r="5" spans="2:47" x14ac:dyDescent="0.35">
      <c r="B5" s="33" t="s">
        <v>9</v>
      </c>
      <c r="C5" s="60">
        <f>COUNTIFS('Raw Data'!$G$2:$G$3196,'Solution Sheet'!B5)</f>
        <v>383</v>
      </c>
      <c r="F5" s="33" t="s">
        <v>26</v>
      </c>
      <c r="G5" s="31">
        <f>SUMIFS('Raw Data'!$S$2:$S$3196,'Raw Data'!$D$2:$D$3196,'Solution Sheet'!F5)</f>
        <v>2813333.9999999991</v>
      </c>
      <c r="J5" s="43" t="s">
        <v>34</v>
      </c>
      <c r="K5" s="41">
        <f>_xlfn.MAXIFS('Raw Data'!$M$2:$M$3196,'Raw Data'!$J$2:$J$3196,'Solution Sheet'!J5)</f>
        <v>300</v>
      </c>
      <c r="N5" s="33" t="s">
        <v>26</v>
      </c>
      <c r="O5" s="38">
        <f>AVERAGEIFS('Raw Data'!$N$2:$N$3196,'Raw Data'!$D$2:$D$3196,'Solution Sheet'!N5)</f>
        <v>13.895134228187919</v>
      </c>
    </row>
    <row r="6" spans="2:47" x14ac:dyDescent="0.35">
      <c r="B6" s="33" t="s">
        <v>12</v>
      </c>
      <c r="C6" s="60">
        <f>COUNTIFS('Raw Data'!$G$2:$G$3196,'Solution Sheet'!B6)</f>
        <v>384</v>
      </c>
      <c r="F6" s="33" t="s">
        <v>24</v>
      </c>
      <c r="G6" s="31">
        <f>SUMIFS('Raw Data'!$S$2:$S$3196,'Raw Data'!$D$2:$D$3196,'Solution Sheet'!F6)</f>
        <v>3305436.5100000054</v>
      </c>
      <c r="J6" s="42" t="s">
        <v>35</v>
      </c>
      <c r="K6" s="33">
        <f>_xlfn.MAXIFS('Raw Data'!$M$2:$M$3196,'Raw Data'!$J$2:$J$3196,'Solution Sheet'!J6)</f>
        <v>1200</v>
      </c>
      <c r="M6" s="33" t="s">
        <v>24</v>
      </c>
      <c r="O6" s="38">
        <f>AVERAGEIFS('Raw Data'!$N$2:$N$3196,'Raw Data'!$D$2:$D$3196,'Solution Sheet'!M6)</f>
        <v>14.008602150537634</v>
      </c>
    </row>
    <row r="7" spans="2:47" x14ac:dyDescent="0.35">
      <c r="B7" s="33" t="s">
        <v>13</v>
      </c>
      <c r="C7" s="60">
        <f>COUNTIFS('Raw Data'!$G$2:$G$3196,'Solution Sheet'!B7)</f>
        <v>387</v>
      </c>
      <c r="F7" s="34" t="s">
        <v>25</v>
      </c>
      <c r="G7" s="32">
        <f>SUMIFS('Raw Data'!$S$2:$S$3196,'Raw Data'!$D$2:$D$3196,'Solution Sheet'!F7)</f>
        <v>1376528.8000000007</v>
      </c>
      <c r="J7" s="42" t="s">
        <v>37</v>
      </c>
      <c r="K7" s="33">
        <f>_xlfn.MAXIFS('Raw Data'!$M$2:$M$3196,'Raw Data'!$J$2:$J$3196,'Solution Sheet'!J7)</f>
        <v>100</v>
      </c>
      <c r="N7" s="34" t="s">
        <v>25</v>
      </c>
      <c r="O7" s="39">
        <f>AVERAGEIFS('Raw Data'!$N$2:$N$3196,'Raw Data'!$D$2:$D$3196,'Solution Sheet'!N7)</f>
        <v>14.271381578947368</v>
      </c>
    </row>
    <row r="8" spans="2:47" x14ac:dyDescent="0.35">
      <c r="B8" s="33" t="s">
        <v>11</v>
      </c>
      <c r="C8" s="60">
        <f>COUNTIFS('Raw Data'!$G$2:$G$3196,'Solution Sheet'!B8)</f>
        <v>432</v>
      </c>
      <c r="J8" s="42" t="s">
        <v>38</v>
      </c>
      <c r="K8" s="33">
        <f>_xlfn.MAXIFS('Raw Data'!$M$2:$M$3196,'Raw Data'!$J$2:$J$3196,'Solution Sheet'!J8)</f>
        <v>20</v>
      </c>
    </row>
    <row r="9" spans="2:47" x14ac:dyDescent="0.35">
      <c r="B9" s="33" t="s">
        <v>6</v>
      </c>
      <c r="C9" s="60">
        <f>COUNTIFS('Raw Data'!$G$2:$G$3196,'Solution Sheet'!B9)</f>
        <v>412</v>
      </c>
      <c r="J9" s="44" t="s">
        <v>36</v>
      </c>
      <c r="K9" s="34">
        <f>_xlfn.MAXIFS('Raw Data'!$M$2:$M$3196,'Raw Data'!$J$2:$J$3196,'Solution Sheet'!J9)</f>
        <v>500</v>
      </c>
    </row>
    <row r="10" spans="2:47" x14ac:dyDescent="0.35">
      <c r="B10" s="33" t="s">
        <v>10</v>
      </c>
      <c r="C10" s="60">
        <f>COUNTIFS('Raw Data'!$G$2:$G$3196,'Solution Sheet'!B10)</f>
        <v>378</v>
      </c>
    </row>
    <row r="11" spans="2:47" x14ac:dyDescent="0.35">
      <c r="B11" s="33" t="s">
        <v>8</v>
      </c>
      <c r="C11" s="60">
        <f>COUNTIFS('Raw Data'!$G$2:$G$3196,'Solution Sheet'!B11)</f>
        <v>395</v>
      </c>
    </row>
    <row r="12" spans="2:47" x14ac:dyDescent="0.35">
      <c r="B12" s="34" t="s">
        <v>7</v>
      </c>
      <c r="C12" s="61">
        <f>COUNTIFS('Raw Data'!$G$2:$G$3196,'Solution Sheet'!B12)</f>
        <v>424</v>
      </c>
    </row>
    <row r="15" spans="2:47" x14ac:dyDescent="0.35">
      <c r="B15" s="70" t="s">
        <v>6476</v>
      </c>
      <c r="F15" s="70" t="s">
        <v>6477</v>
      </c>
      <c r="J15" s="70" t="s">
        <v>6478</v>
      </c>
      <c r="N15" s="70" t="s">
        <v>6479</v>
      </c>
      <c r="R15" s="70" t="s">
        <v>6475</v>
      </c>
      <c r="U15" s="70" t="s">
        <v>6480</v>
      </c>
      <c r="AE15" s="70" t="s">
        <v>6481</v>
      </c>
      <c r="AK15" s="70" t="s">
        <v>6482</v>
      </c>
      <c r="AU15" t="s">
        <v>6483</v>
      </c>
    </row>
    <row r="17" spans="2:50" x14ac:dyDescent="0.35">
      <c r="B17" s="35" t="s">
        <v>4</v>
      </c>
      <c r="C17" s="35" t="s">
        <v>6450</v>
      </c>
      <c r="D17" s="35" t="s">
        <v>49</v>
      </c>
      <c r="F17" s="35" t="s">
        <v>21</v>
      </c>
      <c r="G17" s="35" t="s">
        <v>5</v>
      </c>
      <c r="H17" s="35" t="s">
        <v>6460</v>
      </c>
      <c r="J17" s="35" t="s">
        <v>20</v>
      </c>
      <c r="K17" s="35" t="s">
        <v>4</v>
      </c>
      <c r="L17" s="35" t="s">
        <v>6473</v>
      </c>
      <c r="N17" s="35" t="s">
        <v>23</v>
      </c>
      <c r="O17" s="35" t="s">
        <v>5</v>
      </c>
      <c r="P17" s="35" t="s">
        <v>49</v>
      </c>
      <c r="R17" s="35" t="s">
        <v>16</v>
      </c>
      <c r="S17" s="35" t="s">
        <v>6474</v>
      </c>
      <c r="U17" s="47" t="s">
        <v>2</v>
      </c>
      <c r="V17" s="47" t="s">
        <v>9</v>
      </c>
      <c r="W17" s="47" t="s">
        <v>12</v>
      </c>
      <c r="X17" s="47" t="s">
        <v>13</v>
      </c>
      <c r="Y17" s="47" t="s">
        <v>11</v>
      </c>
      <c r="Z17" s="47" t="s">
        <v>6</v>
      </c>
      <c r="AA17" s="47" t="s">
        <v>10</v>
      </c>
      <c r="AB17" s="47" t="s">
        <v>8</v>
      </c>
      <c r="AC17" s="47" t="s">
        <v>7</v>
      </c>
      <c r="AE17" s="47" t="s">
        <v>21</v>
      </c>
      <c r="AF17" s="69" t="s">
        <v>31</v>
      </c>
      <c r="AG17" s="47" t="s">
        <v>33</v>
      </c>
      <c r="AH17" s="68" t="s">
        <v>30</v>
      </c>
      <c r="AI17" s="47" t="s">
        <v>32</v>
      </c>
      <c r="AK17" s="47" t="s">
        <v>20</v>
      </c>
      <c r="AL17" s="69" t="s">
        <v>9</v>
      </c>
      <c r="AM17" s="47" t="s">
        <v>12</v>
      </c>
      <c r="AN17" s="68" t="s">
        <v>13</v>
      </c>
      <c r="AO17" s="47" t="s">
        <v>11</v>
      </c>
      <c r="AP17" s="68" t="s">
        <v>6</v>
      </c>
      <c r="AQ17" s="47" t="s">
        <v>10</v>
      </c>
      <c r="AR17" s="68" t="s">
        <v>8</v>
      </c>
      <c r="AS17" s="47" t="s">
        <v>7</v>
      </c>
      <c r="AU17" s="47" t="s">
        <v>5</v>
      </c>
      <c r="AV17" s="69" t="s">
        <v>26</v>
      </c>
      <c r="AW17" s="47" t="s">
        <v>24</v>
      </c>
      <c r="AX17" s="48" t="s">
        <v>25</v>
      </c>
    </row>
    <row r="18" spans="2:50" x14ac:dyDescent="0.35">
      <c r="B18" s="33" t="s">
        <v>52</v>
      </c>
      <c r="C18" s="33" t="s">
        <v>9</v>
      </c>
      <c r="D18" s="45">
        <f>SUMIFS('Raw Data'!$S$2:$S$3196,'Raw Data'!$E$2:$E$3196,'Solution Sheet'!B18,'Raw Data'!$G$2:$G$3196,'Solution Sheet'!C18)</f>
        <v>91971.540000000008</v>
      </c>
      <c r="E18" s="37"/>
      <c r="F18" s="33" t="s">
        <v>44</v>
      </c>
      <c r="G18" s="33" t="s">
        <v>31</v>
      </c>
      <c r="H18" s="45">
        <f>COUNTIFS('Raw Data'!$L$2:$L$3196,'Solution Sheet'!F18,'Raw Data'!$H$2:$H$3196,'Solution Sheet'!G18)</f>
        <v>216</v>
      </c>
      <c r="J18" s="33" t="s">
        <v>39</v>
      </c>
      <c r="K18" s="33" t="s">
        <v>9</v>
      </c>
      <c r="L18" s="45">
        <f>AVERAGEIFS('Raw Data'!$R$2:$R$3196,'Raw Data'!$K$2:$K$3196,'Solution Sheet'!J18,'Raw Data'!$G$2:$G$3196,'Solution Sheet'!K18)</f>
        <v>34.731182795698928</v>
      </c>
      <c r="N18" s="33" t="s">
        <v>26</v>
      </c>
      <c r="O18" s="33" t="s">
        <v>31</v>
      </c>
      <c r="P18" s="45">
        <f>SUMIFS('Raw Data'!$S$2:$S$3196,'Raw Data'!$D$2:$D$3196,'Solution Sheet'!N18,'Raw Data'!$H$2:$H$3196,'Solution Sheet'!O18)</f>
        <v>705928.4499999996</v>
      </c>
      <c r="R18" s="33" t="s">
        <v>34</v>
      </c>
      <c r="S18" s="45">
        <f>SUMIFS('Raw Data'!$P$2:$P$3196,'Raw Data'!$J$2:$J$3196,'Solution Sheet'!R18)</f>
        <v>151979.45999999982</v>
      </c>
      <c r="U18" s="47" t="s">
        <v>52</v>
      </c>
      <c r="V18" s="62">
        <f>SUMIFS('Raw Data'!$S$2:$S$3196,'Raw Data'!$E$2:$E$3196,'Solution Sheet'!$U18,'Raw Data'!$G$2:$G$3196,'Solution Sheet'!V$17)</f>
        <v>91971.540000000008</v>
      </c>
      <c r="W18" s="67">
        <f>SUMIFS('Raw Data'!$S$2:$S$3196,'Raw Data'!$E$2:$E$3196,'Solution Sheet'!$U18,'Raw Data'!$G$2:$G$3196,'Solution Sheet'!W$17)</f>
        <v>95376.180000000022</v>
      </c>
      <c r="X18" s="37">
        <f>SUMIFS('Raw Data'!$S$2:$S$3196,'Raw Data'!$E$2:$E$3196,'Solution Sheet'!$U18,'Raw Data'!$G$2:$G$3196,'Solution Sheet'!X$17)</f>
        <v>72641.01999999999</v>
      </c>
      <c r="Y18" s="67">
        <f>SUMIFS('Raw Data'!$S$2:$S$3196,'Raw Data'!$E$2:$E$3196,'Solution Sheet'!$U18,'Raw Data'!$G$2:$G$3196,'Solution Sheet'!Y$17)</f>
        <v>112086.30000000002</v>
      </c>
      <c r="Z18" s="37">
        <f>SUMIFS('Raw Data'!$S$2:$S$3196,'Raw Data'!$E$2:$E$3196,'Solution Sheet'!$U18,'Raw Data'!$G$2:$G$3196,'Solution Sheet'!Z$17)</f>
        <v>128564.53000000004</v>
      </c>
      <c r="AA18" s="67">
        <f>SUMIFS('Raw Data'!$S$2:$S$3196,'Raw Data'!$E$2:$E$3196,'Solution Sheet'!$U18,'Raw Data'!$G$2:$G$3196,'Solution Sheet'!AA$17)</f>
        <v>122852.18999999999</v>
      </c>
      <c r="AB18" s="67">
        <f>SUMIFS('Raw Data'!$S$2:$S$3196,'Raw Data'!$E$2:$E$3196,'Solution Sheet'!$U18,'Raw Data'!$G$2:$G$3196,'Solution Sheet'!AB$17)</f>
        <v>99924.459999999977</v>
      </c>
      <c r="AC18" s="63">
        <f>SUMIFS('Raw Data'!$S$2:$S$3196,'Raw Data'!$E$2:$E$3196,'Solution Sheet'!$U18,'Raw Data'!$G$2:$G$3196,'Solution Sheet'!AC$17)</f>
        <v>91854.499999999971</v>
      </c>
      <c r="AE18" s="47" t="s">
        <v>44</v>
      </c>
      <c r="AF18" s="42">
        <f>COUNTIFS('Raw Data'!$L$2:$L$3196,'Solution Sheet'!$AE18,'Raw Data'!$H$2:$H$3196,'Solution Sheet'!AF$17)</f>
        <v>216</v>
      </c>
      <c r="AG18" s="33">
        <f>COUNTIFS('Raw Data'!$L$2:$L$3196,'Solution Sheet'!$AE18,'Raw Data'!$H$2:$H$3196,'Solution Sheet'!AG$17)</f>
        <v>207</v>
      </c>
      <c r="AH18">
        <f>COUNTIFS('Raw Data'!$L$2:$L$3196,'Solution Sheet'!$AE18,'Raw Data'!$H$2:$H$3196,'Solution Sheet'!AH$17)</f>
        <v>202</v>
      </c>
      <c r="AI18" s="33">
        <f>COUNTIFS('Raw Data'!$L$2:$L$3196,'Solution Sheet'!$AE18,'Raw Data'!$H$2:$H$3196,'Solution Sheet'!AI$17)</f>
        <v>196</v>
      </c>
      <c r="AK18" s="47" t="s">
        <v>39</v>
      </c>
      <c r="AL18" s="62">
        <f>AVERAGEIFS('Raw Data'!$R$2:$R$3196,'Raw Data'!$K$2:$K$3196,'Solution Sheet'!$AK18,'Raw Data'!$G$2:$G$3196,'Solution Sheet'!AL$17)</f>
        <v>34.731182795698928</v>
      </c>
      <c r="AM18" s="45">
        <f>AVERAGEIFS('Raw Data'!$R$2:$R$3196,'Raw Data'!$K$2:$K$3196,'Solution Sheet'!$AK18,'Raw Data'!$G$2:$G$3196,'Solution Sheet'!AM$17)</f>
        <v>35</v>
      </c>
      <c r="AN18" s="37">
        <f>AVERAGEIFS('Raw Data'!$R$2:$R$3196,'Raw Data'!$K$2:$K$3196,'Solution Sheet'!$AK18,'Raw Data'!$G$2:$G$3196,'Solution Sheet'!AN$17)</f>
        <v>35.833333333333336</v>
      </c>
      <c r="AO18" s="45">
        <f>AVERAGEIFS('Raw Data'!$R$2:$R$3196,'Raw Data'!$K$2:$K$3196,'Solution Sheet'!$AK18,'Raw Data'!$G$2:$G$3196,'Solution Sheet'!AO$17)</f>
        <v>34.901785714285715</v>
      </c>
      <c r="AP18" s="37">
        <f>AVERAGEIFS('Raw Data'!$R$2:$R$3196,'Raw Data'!$K$2:$K$3196,'Solution Sheet'!$AK18,'Raw Data'!$G$2:$G$3196,'Solution Sheet'!AP$17)</f>
        <v>36.370370370370374</v>
      </c>
      <c r="AQ18" s="45">
        <f>AVERAGEIFS('Raw Data'!$R$2:$R$3196,'Raw Data'!$K$2:$K$3196,'Solution Sheet'!$AK18,'Raw Data'!$G$2:$G$3196,'Solution Sheet'!AQ$17)</f>
        <v>35.052083333333336</v>
      </c>
      <c r="AR18" s="37">
        <f>AVERAGEIFS('Raw Data'!$R$2:$R$3196,'Raw Data'!$K$2:$K$3196,'Solution Sheet'!$AK18,'Raw Data'!$G$2:$G$3196,'Solution Sheet'!AR$17)</f>
        <v>33.572815533980581</v>
      </c>
      <c r="AS18" s="45">
        <f>AVERAGEIFS('Raw Data'!$R$2:$R$3196,'Raw Data'!$K$2:$K$3196,'Solution Sheet'!$AK18,'Raw Data'!$G$2:$G$3196,'Solution Sheet'!AS$17)</f>
        <v>36.319672131147541</v>
      </c>
      <c r="AU18" s="47" t="s">
        <v>31</v>
      </c>
      <c r="AV18" s="62">
        <f>SUMIFS('Raw Data'!$S$2:$S$3196,'Raw Data'!$H$2:$H$3196,'Solution Sheet'!$AU18,'Raw Data'!$D$2:$D$3196,'Solution Sheet'!AV$17)</f>
        <v>705928.4499999996</v>
      </c>
      <c r="AW18" s="45">
        <f>SUMIFS('Raw Data'!$S$2:$S$3196,'Raw Data'!$H$2:$H$3196,'Solution Sheet'!$AU18,'Raw Data'!$D$2:$D$3196,'Solution Sheet'!AW$17)</f>
        <v>770751.94999999984</v>
      </c>
      <c r="AX18" s="63">
        <f>SUMIFS('Raw Data'!$S$2:$S$3196,'Raw Data'!$H$2:$H$3196,'Solution Sheet'!$AU18,'Raw Data'!$D$2:$D$3196,'Solution Sheet'!AX$17)</f>
        <v>343540.72000000003</v>
      </c>
    </row>
    <row r="19" spans="2:50" x14ac:dyDescent="0.35">
      <c r="B19" s="33" t="s">
        <v>55</v>
      </c>
      <c r="C19" s="33" t="s">
        <v>12</v>
      </c>
      <c r="D19" s="45">
        <f>SUMIFS('Raw Data'!$S$2:$S$3196,'Raw Data'!$E$2:$E$3196,'Solution Sheet'!B19,'Raw Data'!$G$2:$G$3196,'Solution Sheet'!C19)</f>
        <v>77941.099999999991</v>
      </c>
      <c r="E19" s="37"/>
      <c r="F19" s="33" t="s">
        <v>46</v>
      </c>
      <c r="G19" s="33" t="s">
        <v>31</v>
      </c>
      <c r="H19" s="45">
        <f>COUNTIFS('Raw Data'!$L$2:$L$3196,'Solution Sheet'!F19,'Raw Data'!$H$2:$H$3196,'Solution Sheet'!G19)</f>
        <v>159</v>
      </c>
      <c r="J19" s="33" t="s">
        <v>40</v>
      </c>
      <c r="K19" s="33" t="s">
        <v>12</v>
      </c>
      <c r="L19" s="45">
        <f>AVERAGEIFS('Raw Data'!$R$2:$R$3196,'Raw Data'!$K$2:$K$3196,'Solution Sheet'!J19,'Raw Data'!$G$2:$G$3196,'Solution Sheet'!K19)</f>
        <v>34.373831775700936</v>
      </c>
      <c r="N19" s="33" t="s">
        <v>26</v>
      </c>
      <c r="O19" s="33" t="s">
        <v>31</v>
      </c>
      <c r="P19" s="45">
        <f>SUMIFS('Raw Data'!$S$2:$S$3196,'Raw Data'!$D$2:$D$3196,'Solution Sheet'!N19,'Raw Data'!$H$2:$H$3196,'Solution Sheet'!O19)</f>
        <v>705928.4499999996</v>
      </c>
      <c r="R19" s="33" t="s">
        <v>35</v>
      </c>
      <c r="S19" s="45">
        <f>SUMIFS('Raw Data'!$P$2:$P$3196,'Raw Data'!$J$2:$J$3196,'Solution Sheet'!R19)</f>
        <v>571587.97999999975</v>
      </c>
      <c r="U19" s="47" t="s">
        <v>55</v>
      </c>
      <c r="V19" s="62">
        <f>SUMIFS('Raw Data'!$S$2:$S$3196,'Raw Data'!$E$2:$E$3196,'Solution Sheet'!$U19,'Raw Data'!$G$2:$G$3196,'Solution Sheet'!V$17)</f>
        <v>88747.839999999997</v>
      </c>
      <c r="W19" s="45">
        <f>SUMIFS('Raw Data'!$S$2:$S$3196,'Raw Data'!$E$2:$E$3196,'Solution Sheet'!$U19,'Raw Data'!$G$2:$G$3196,'Solution Sheet'!W$17)</f>
        <v>77941.099999999991</v>
      </c>
      <c r="X19" s="37">
        <f>SUMIFS('Raw Data'!$S$2:$S$3196,'Raw Data'!$E$2:$E$3196,'Solution Sheet'!$U19,'Raw Data'!$G$2:$G$3196,'Solution Sheet'!X$17)</f>
        <v>74301.89</v>
      </c>
      <c r="Y19" s="45">
        <f>SUMIFS('Raw Data'!$S$2:$S$3196,'Raw Data'!$E$2:$E$3196,'Solution Sheet'!$U19,'Raw Data'!$G$2:$G$3196,'Solution Sheet'!Y$17)</f>
        <v>113543.59</v>
      </c>
      <c r="Z19" s="37">
        <f>SUMIFS('Raw Data'!$S$2:$S$3196,'Raw Data'!$E$2:$E$3196,'Solution Sheet'!$U19,'Raw Data'!$G$2:$G$3196,'Solution Sheet'!Z$17)</f>
        <v>103547.48999999999</v>
      </c>
      <c r="AA19" s="45">
        <f>SUMIFS('Raw Data'!$S$2:$S$3196,'Raw Data'!$E$2:$E$3196,'Solution Sheet'!$U19,'Raw Data'!$G$2:$G$3196,'Solution Sheet'!AA$17)</f>
        <v>73114.26999999999</v>
      </c>
      <c r="AB19" s="45">
        <f>SUMIFS('Raw Data'!$S$2:$S$3196,'Raw Data'!$E$2:$E$3196,'Solution Sheet'!$U19,'Raw Data'!$G$2:$G$3196,'Solution Sheet'!AB$17)</f>
        <v>101835.39000000001</v>
      </c>
      <c r="AC19" s="63">
        <f>SUMIFS('Raw Data'!$S$2:$S$3196,'Raw Data'!$E$2:$E$3196,'Solution Sheet'!$U19,'Raw Data'!$G$2:$G$3196,'Solution Sheet'!AC$17)</f>
        <v>86248.060000000012</v>
      </c>
      <c r="AE19" s="47" t="s">
        <v>46</v>
      </c>
      <c r="AF19" s="42">
        <f>COUNTIFS('Raw Data'!$L$2:$L$3196,'Solution Sheet'!$AE19,'Raw Data'!$H$2:$H$3196,'Solution Sheet'!AF$17)</f>
        <v>159</v>
      </c>
      <c r="AG19" s="33">
        <f>COUNTIFS('Raw Data'!$L$2:$L$3196,'Solution Sheet'!$AE19,'Raw Data'!$H$2:$H$3196,'Solution Sheet'!AG$17)</f>
        <v>201</v>
      </c>
      <c r="AH19">
        <f>COUNTIFS('Raw Data'!$L$2:$L$3196,'Solution Sheet'!$AE19,'Raw Data'!$H$2:$H$3196,'Solution Sheet'!AH$17)</f>
        <v>204</v>
      </c>
      <c r="AI19" s="33">
        <f>COUNTIFS('Raw Data'!$L$2:$L$3196,'Solution Sheet'!$AE19,'Raw Data'!$H$2:$H$3196,'Solution Sheet'!AI$17)</f>
        <v>216</v>
      </c>
      <c r="AK19" s="47" t="s">
        <v>40</v>
      </c>
      <c r="AL19" s="62">
        <f>AVERAGEIFS('Raw Data'!$R$2:$R$3196,'Raw Data'!$K$2:$K$3196,'Solution Sheet'!$AK19,'Raw Data'!$G$2:$G$3196,'Solution Sheet'!AL$17)</f>
        <v>33.942528735632187</v>
      </c>
      <c r="AM19" s="45">
        <f>AVERAGEIFS('Raw Data'!$R$2:$R$3196,'Raw Data'!$K$2:$K$3196,'Solution Sheet'!$AK19,'Raw Data'!$G$2:$G$3196,'Solution Sheet'!AM$17)</f>
        <v>34.373831775700936</v>
      </c>
      <c r="AN19" s="37">
        <f>AVERAGEIFS('Raw Data'!$R$2:$R$3196,'Raw Data'!$K$2:$K$3196,'Solution Sheet'!$AK19,'Raw Data'!$G$2:$G$3196,'Solution Sheet'!AN$17)</f>
        <v>34.651685393258425</v>
      </c>
      <c r="AO19" s="45">
        <f>AVERAGEIFS('Raw Data'!$R$2:$R$3196,'Raw Data'!$K$2:$K$3196,'Solution Sheet'!$AK19,'Raw Data'!$G$2:$G$3196,'Solution Sheet'!AO$17)</f>
        <v>33.707865168539328</v>
      </c>
      <c r="AP19" s="37">
        <f>AVERAGEIFS('Raw Data'!$R$2:$R$3196,'Raw Data'!$K$2:$K$3196,'Solution Sheet'!$AK19,'Raw Data'!$G$2:$G$3196,'Solution Sheet'!AP$17)</f>
        <v>33.838383838383841</v>
      </c>
      <c r="AQ19" s="45">
        <f>AVERAGEIFS('Raw Data'!$R$2:$R$3196,'Raw Data'!$K$2:$K$3196,'Solution Sheet'!$AK19,'Raw Data'!$G$2:$G$3196,'Solution Sheet'!AQ$17)</f>
        <v>35.093023255813954</v>
      </c>
      <c r="AR19" s="37">
        <f>AVERAGEIFS('Raw Data'!$R$2:$R$3196,'Raw Data'!$K$2:$K$3196,'Solution Sheet'!$AK19,'Raw Data'!$G$2:$G$3196,'Solution Sheet'!AR$17)</f>
        <v>34.319148936170215</v>
      </c>
      <c r="AS19" s="45">
        <f>AVERAGEIFS('Raw Data'!$R$2:$R$3196,'Raw Data'!$K$2:$K$3196,'Solution Sheet'!$AK19,'Raw Data'!$G$2:$G$3196,'Solution Sheet'!AS$17)</f>
        <v>33.473118279569896</v>
      </c>
      <c r="AU19" s="47" t="s">
        <v>33</v>
      </c>
      <c r="AV19" s="62">
        <f>SUMIFS('Raw Data'!$S$2:$S$3196,'Raw Data'!$H$2:$H$3196,'Solution Sheet'!$AU19,'Raw Data'!$D$2:$D$3196,'Solution Sheet'!AV$17)</f>
        <v>688621.27000000118</v>
      </c>
      <c r="AW19" s="45">
        <f>SUMIFS('Raw Data'!$S$2:$S$3196,'Raw Data'!$H$2:$H$3196,'Solution Sheet'!$AU19,'Raw Data'!$D$2:$D$3196,'Solution Sheet'!AW$17)</f>
        <v>777669.78999999957</v>
      </c>
      <c r="AX19" s="63">
        <f>SUMIFS('Raw Data'!$S$2:$S$3196,'Raw Data'!$H$2:$H$3196,'Solution Sheet'!$AU19,'Raw Data'!$D$2:$D$3196,'Solution Sheet'!AX$17)</f>
        <v>226589.05000000008</v>
      </c>
    </row>
    <row r="20" spans="2:50" x14ac:dyDescent="0.35">
      <c r="B20" s="33" t="s">
        <v>58</v>
      </c>
      <c r="C20" s="33" t="s">
        <v>13</v>
      </c>
      <c r="D20" s="45">
        <f>SUMIFS('Raw Data'!$S$2:$S$3196,'Raw Data'!$E$2:$E$3196,'Solution Sheet'!B20,'Raw Data'!$G$2:$G$3196,'Solution Sheet'!C20)</f>
        <v>88782.809999999969</v>
      </c>
      <c r="E20" s="37"/>
      <c r="F20" s="33" t="s">
        <v>45</v>
      </c>
      <c r="G20" s="33" t="s">
        <v>33</v>
      </c>
      <c r="H20" s="45">
        <f>COUNTIFS('Raw Data'!$L$2:$L$3196,'Solution Sheet'!F20,'Raw Data'!$H$2:$H$3196,'Solution Sheet'!G20)</f>
        <v>193</v>
      </c>
      <c r="J20" s="33" t="s">
        <v>42</v>
      </c>
      <c r="K20" s="33" t="s">
        <v>13</v>
      </c>
      <c r="L20" s="45">
        <f>AVERAGEIFS('Raw Data'!$R$2:$R$3196,'Raw Data'!$K$2:$K$3196,'Solution Sheet'!J20,'Raw Data'!$G$2:$G$3196,'Solution Sheet'!K20)</f>
        <v>36.58</v>
      </c>
      <c r="N20" s="33" t="s">
        <v>24</v>
      </c>
      <c r="O20" s="33" t="s">
        <v>33</v>
      </c>
      <c r="P20" s="45">
        <f>SUMIFS('Raw Data'!$S$2:$S$3196,'Raw Data'!$D$2:$D$3196,'Solution Sheet'!N20,'Raw Data'!$H$2:$H$3196,'Solution Sheet'!O20)</f>
        <v>777669.78999999957</v>
      </c>
      <c r="R20" s="33" t="s">
        <v>37</v>
      </c>
      <c r="S20" s="45">
        <f>SUMIFS('Raw Data'!$P$2:$P$3196,'Raw Data'!$J$2:$J$3196,'Solution Sheet'!R20)</f>
        <v>97099.249999999956</v>
      </c>
      <c r="U20" s="47" t="s">
        <v>58</v>
      </c>
      <c r="V20" s="62">
        <f>SUMIFS('Raw Data'!$S$2:$S$3196,'Raw Data'!$E$2:$E$3196,'Solution Sheet'!$U20,'Raw Data'!$G$2:$G$3196,'Solution Sheet'!V$17)</f>
        <v>93015.799999999974</v>
      </c>
      <c r="W20" s="45">
        <f>SUMIFS('Raw Data'!$S$2:$S$3196,'Raw Data'!$E$2:$E$3196,'Solution Sheet'!$U20,'Raw Data'!$G$2:$G$3196,'Solution Sheet'!W$17)</f>
        <v>103622.23999999999</v>
      </c>
      <c r="X20" s="37">
        <f>SUMIFS('Raw Data'!$S$2:$S$3196,'Raw Data'!$E$2:$E$3196,'Solution Sheet'!$U20,'Raw Data'!$G$2:$G$3196,'Solution Sheet'!X$17)</f>
        <v>88782.809999999969</v>
      </c>
      <c r="Y20" s="45">
        <f>SUMIFS('Raw Data'!$S$2:$S$3196,'Raw Data'!$E$2:$E$3196,'Solution Sheet'!$U20,'Raw Data'!$G$2:$G$3196,'Solution Sheet'!Y$17)</f>
        <v>113195.5</v>
      </c>
      <c r="Z20" s="37">
        <f>SUMIFS('Raw Data'!$S$2:$S$3196,'Raw Data'!$E$2:$E$3196,'Solution Sheet'!$U20,'Raw Data'!$G$2:$G$3196,'Solution Sheet'!Z$17)</f>
        <v>115367.16999999998</v>
      </c>
      <c r="AA20" s="45">
        <f>SUMIFS('Raw Data'!$S$2:$S$3196,'Raw Data'!$E$2:$E$3196,'Solution Sheet'!$U20,'Raw Data'!$G$2:$G$3196,'Solution Sheet'!AA$17)</f>
        <v>93884.32</v>
      </c>
      <c r="AB20" s="45">
        <f>SUMIFS('Raw Data'!$S$2:$S$3196,'Raw Data'!$E$2:$E$3196,'Solution Sheet'!$U20,'Raw Data'!$G$2:$G$3196,'Solution Sheet'!AB$17)</f>
        <v>66369.94</v>
      </c>
      <c r="AC20" s="63">
        <f>SUMIFS('Raw Data'!$S$2:$S$3196,'Raw Data'!$E$2:$E$3196,'Solution Sheet'!$U20,'Raw Data'!$G$2:$G$3196,'Solution Sheet'!AC$17)</f>
        <v>104199.79000000001</v>
      </c>
      <c r="AE20" s="47" t="s">
        <v>45</v>
      </c>
      <c r="AF20" s="42">
        <f>COUNTIFS('Raw Data'!$L$2:$L$3196,'Solution Sheet'!$AE20,'Raw Data'!$H$2:$H$3196,'Solution Sheet'!AF$17)</f>
        <v>200</v>
      </c>
      <c r="AG20" s="33">
        <f>COUNTIFS('Raw Data'!$L$2:$L$3196,'Solution Sheet'!$AE20,'Raw Data'!$H$2:$H$3196,'Solution Sheet'!AG$17)</f>
        <v>193</v>
      </c>
      <c r="AH20">
        <f>COUNTIFS('Raw Data'!$L$2:$L$3196,'Solution Sheet'!$AE20,'Raw Data'!$H$2:$H$3196,'Solution Sheet'!AH$17)</f>
        <v>215</v>
      </c>
      <c r="AI20" s="33">
        <f>COUNTIFS('Raw Data'!$L$2:$L$3196,'Solution Sheet'!$AE20,'Raw Data'!$H$2:$H$3196,'Solution Sheet'!AI$17)</f>
        <v>204</v>
      </c>
      <c r="AK20" s="47" t="s">
        <v>42</v>
      </c>
      <c r="AL20" s="62">
        <f>AVERAGEIFS('Raw Data'!$R$2:$R$3196,'Raw Data'!$K$2:$K$3196,'Solution Sheet'!$AK20,'Raw Data'!$G$2:$G$3196,'Solution Sheet'!AL$17)</f>
        <v>36.282828282828284</v>
      </c>
      <c r="AM20" s="45">
        <f>AVERAGEIFS('Raw Data'!$R$2:$R$3196,'Raw Data'!$K$2:$K$3196,'Solution Sheet'!$AK20,'Raw Data'!$G$2:$G$3196,'Solution Sheet'!AM$17)</f>
        <v>36.418604651162788</v>
      </c>
      <c r="AN20" s="37">
        <f>AVERAGEIFS('Raw Data'!$R$2:$R$3196,'Raw Data'!$K$2:$K$3196,'Solution Sheet'!$AK20,'Raw Data'!$G$2:$G$3196,'Solution Sheet'!AN$17)</f>
        <v>36.58</v>
      </c>
      <c r="AO20" s="45">
        <f>AVERAGEIFS('Raw Data'!$R$2:$R$3196,'Raw Data'!$K$2:$K$3196,'Solution Sheet'!$AK20,'Raw Data'!$G$2:$G$3196,'Solution Sheet'!AO$17)</f>
        <v>35.16949152542373</v>
      </c>
      <c r="AP20" s="37">
        <f>AVERAGEIFS('Raw Data'!$R$2:$R$3196,'Raw Data'!$K$2:$K$3196,'Solution Sheet'!$AK20,'Raw Data'!$G$2:$G$3196,'Solution Sheet'!AP$17)</f>
        <v>35.892857142857146</v>
      </c>
      <c r="AQ20" s="45">
        <f>AVERAGEIFS('Raw Data'!$R$2:$R$3196,'Raw Data'!$K$2:$K$3196,'Solution Sheet'!$AK20,'Raw Data'!$G$2:$G$3196,'Solution Sheet'!AQ$17)</f>
        <v>34.543689320388353</v>
      </c>
      <c r="AR20" s="37">
        <f>AVERAGEIFS('Raw Data'!$R$2:$R$3196,'Raw Data'!$K$2:$K$3196,'Solution Sheet'!$AK20,'Raw Data'!$G$2:$G$3196,'Solution Sheet'!AR$17)</f>
        <v>35.593023255813954</v>
      </c>
      <c r="AS20" s="45">
        <f>AVERAGEIFS('Raw Data'!$R$2:$R$3196,'Raw Data'!$K$2:$K$3196,'Solution Sheet'!$AK20,'Raw Data'!$G$2:$G$3196,'Solution Sheet'!AS$17)</f>
        <v>34.288659793814432</v>
      </c>
      <c r="AU20" s="47" t="s">
        <v>30</v>
      </c>
      <c r="AV20" s="62">
        <f>SUMIFS('Raw Data'!$S$2:$S$3196,'Raw Data'!$H$2:$H$3196,'Solution Sheet'!$AU20,'Raw Data'!$D$2:$D$3196,'Solution Sheet'!AV$17)</f>
        <v>705014.25000000035</v>
      </c>
      <c r="AW20" s="45">
        <f>SUMIFS('Raw Data'!$S$2:$S$3196,'Raw Data'!$H$2:$H$3196,'Solution Sheet'!$AU20,'Raw Data'!$D$2:$D$3196,'Solution Sheet'!AW$17)</f>
        <v>902864.3899999999</v>
      </c>
      <c r="AX20" s="63">
        <f>SUMIFS('Raw Data'!$S$2:$S$3196,'Raw Data'!$H$2:$H$3196,'Solution Sheet'!$AU20,'Raw Data'!$D$2:$D$3196,'Solution Sheet'!AX$17)</f>
        <v>386262.99999999983</v>
      </c>
    </row>
    <row r="21" spans="2:50" x14ac:dyDescent="0.35">
      <c r="B21" s="33" t="s">
        <v>55</v>
      </c>
      <c r="C21" s="33" t="s">
        <v>9</v>
      </c>
      <c r="D21" s="45">
        <f>SUMIFS('Raw Data'!$S$2:$S$3196,'Raw Data'!$E$2:$E$3196,'Solution Sheet'!B21,'Raw Data'!$G$2:$G$3196,'Solution Sheet'!C21)</f>
        <v>88747.839999999997</v>
      </c>
      <c r="E21" s="37"/>
      <c r="F21" s="33" t="s">
        <v>45</v>
      </c>
      <c r="G21" s="33" t="s">
        <v>30</v>
      </c>
      <c r="H21" s="45">
        <f>COUNTIFS('Raw Data'!$L$2:$L$3196,'Solution Sheet'!F21,'Raw Data'!$H$2:$H$3196,'Solution Sheet'!G21)</f>
        <v>215</v>
      </c>
      <c r="J21" s="33" t="s">
        <v>42</v>
      </c>
      <c r="K21" s="33" t="s">
        <v>9</v>
      </c>
      <c r="L21" s="45">
        <f>AVERAGEIFS('Raw Data'!$R$2:$R$3196,'Raw Data'!$K$2:$K$3196,'Solution Sheet'!J21,'Raw Data'!$G$2:$G$3196,'Solution Sheet'!K21)</f>
        <v>36.282828282828284</v>
      </c>
      <c r="N21" s="33" t="s">
        <v>24</v>
      </c>
      <c r="O21" s="33" t="s">
        <v>30</v>
      </c>
      <c r="P21" s="45">
        <f>SUMIFS('Raw Data'!$S$2:$S$3196,'Raw Data'!$D$2:$D$3196,'Solution Sheet'!N21,'Raw Data'!$H$2:$H$3196,'Solution Sheet'!O21)</f>
        <v>902864.3899999999</v>
      </c>
      <c r="R21" s="33" t="s">
        <v>38</v>
      </c>
      <c r="S21" s="45">
        <f>SUMIFS('Raw Data'!$P$2:$P$3196,'Raw Data'!$J$2:$J$3196,'Solution Sheet'!R21)</f>
        <v>36923.199999999953</v>
      </c>
      <c r="U21" s="47" t="s">
        <v>63</v>
      </c>
      <c r="V21" s="62">
        <f>SUMIFS('Raw Data'!$S$2:$S$3196,'Raw Data'!$E$2:$E$3196,'Solution Sheet'!$U21,'Raw Data'!$G$2:$G$3196,'Solution Sheet'!V$17)</f>
        <v>108730.27000000002</v>
      </c>
      <c r="W21" s="45">
        <f>SUMIFS('Raw Data'!$S$2:$S$3196,'Raw Data'!$E$2:$E$3196,'Solution Sheet'!$U21,'Raw Data'!$G$2:$G$3196,'Solution Sheet'!W$17)</f>
        <v>121006.51999999999</v>
      </c>
      <c r="X21" s="37">
        <f>SUMIFS('Raw Data'!$S$2:$S$3196,'Raw Data'!$E$2:$E$3196,'Solution Sheet'!$U21,'Raw Data'!$G$2:$G$3196,'Solution Sheet'!X$17)</f>
        <v>116307.38</v>
      </c>
      <c r="Y21" s="45">
        <f>SUMIFS('Raw Data'!$S$2:$S$3196,'Raw Data'!$E$2:$E$3196,'Solution Sheet'!$U21,'Raw Data'!$G$2:$G$3196,'Solution Sheet'!Y$17)</f>
        <v>122471.98000000001</v>
      </c>
      <c r="Z21" s="37">
        <f>SUMIFS('Raw Data'!$S$2:$S$3196,'Raw Data'!$E$2:$E$3196,'Solution Sheet'!$U21,'Raw Data'!$G$2:$G$3196,'Solution Sheet'!Z$17)</f>
        <v>78031.63</v>
      </c>
      <c r="AA21" s="45">
        <f>SUMIFS('Raw Data'!$S$2:$S$3196,'Raw Data'!$E$2:$E$3196,'Solution Sheet'!$U21,'Raw Data'!$G$2:$G$3196,'Solution Sheet'!AA$17)</f>
        <v>76274.34</v>
      </c>
      <c r="AB21" s="45">
        <f>SUMIFS('Raw Data'!$S$2:$S$3196,'Raw Data'!$E$2:$E$3196,'Solution Sheet'!$U21,'Raw Data'!$G$2:$G$3196,'Solution Sheet'!AB$17)</f>
        <v>87482.73</v>
      </c>
      <c r="AC21" s="63">
        <f>SUMIFS('Raw Data'!$S$2:$S$3196,'Raw Data'!$E$2:$E$3196,'Solution Sheet'!$U21,'Raw Data'!$G$2:$G$3196,'Solution Sheet'!AC$17)</f>
        <v>92763.590000000011</v>
      </c>
      <c r="AE21" s="47" t="s">
        <v>43</v>
      </c>
      <c r="AF21" s="44">
        <f>COUNTIFS('Raw Data'!$L$2:$L$3196,'Solution Sheet'!$AE21,'Raw Data'!$H$2:$H$3196,'Solution Sheet'!AF$17)</f>
        <v>190</v>
      </c>
      <c r="AG21" s="34">
        <f>COUNTIFS('Raw Data'!$L$2:$L$3196,'Solution Sheet'!$AE21,'Raw Data'!$H$2:$H$3196,'Solution Sheet'!AG$17)</f>
        <v>185</v>
      </c>
      <c r="AH21" s="50">
        <f>COUNTIFS('Raw Data'!$L$2:$L$3196,'Solution Sheet'!$AE21,'Raw Data'!$H$2:$H$3196,'Solution Sheet'!AH$17)</f>
        <v>201</v>
      </c>
      <c r="AI21" s="34">
        <f>COUNTIFS('Raw Data'!$L$2:$L$3196,'Solution Sheet'!$AE21,'Raw Data'!$H$2:$H$3196,'Solution Sheet'!AI$17)</f>
        <v>206</v>
      </c>
      <c r="AK21" s="47" t="s">
        <v>41</v>
      </c>
      <c r="AL21" s="64">
        <f>AVERAGEIFS('Raw Data'!$R$2:$R$3196,'Raw Data'!$K$2:$K$3196,'Solution Sheet'!$AK21,'Raw Data'!$G$2:$G$3196,'Solution Sheet'!AL$17)</f>
        <v>35.634615384615387</v>
      </c>
      <c r="AM21" s="46">
        <f>AVERAGEIFS('Raw Data'!$R$2:$R$3196,'Raw Data'!$K$2:$K$3196,'Solution Sheet'!$AK21,'Raw Data'!$G$2:$G$3196,'Solution Sheet'!AM$17)</f>
        <v>35.657142857142858</v>
      </c>
      <c r="AN21" s="65">
        <f>AVERAGEIFS('Raw Data'!$R$2:$R$3196,'Raw Data'!$K$2:$K$3196,'Solution Sheet'!$AK21,'Raw Data'!$G$2:$G$3196,'Solution Sheet'!AN$17)</f>
        <v>33.705882352941174</v>
      </c>
      <c r="AO21" s="46">
        <f>AVERAGEIFS('Raw Data'!$R$2:$R$3196,'Raw Data'!$K$2:$K$3196,'Solution Sheet'!$AK21,'Raw Data'!$G$2:$G$3196,'Solution Sheet'!AO$17)</f>
        <v>35.415929203539825</v>
      </c>
      <c r="AP21" s="65">
        <f>AVERAGEIFS('Raw Data'!$R$2:$R$3196,'Raw Data'!$K$2:$K$3196,'Solution Sheet'!$AK21,'Raw Data'!$G$2:$G$3196,'Solution Sheet'!AP$17)</f>
        <v>36.01075268817204</v>
      </c>
      <c r="AQ21" s="46">
        <f>AVERAGEIFS('Raw Data'!$R$2:$R$3196,'Raw Data'!$K$2:$K$3196,'Solution Sheet'!$AK21,'Raw Data'!$G$2:$G$3196,'Solution Sheet'!AQ$17)</f>
        <v>34.225806451612904</v>
      </c>
      <c r="AR21" s="65">
        <f>AVERAGEIFS('Raw Data'!$R$2:$R$3196,'Raw Data'!$K$2:$K$3196,'Solution Sheet'!$AK21,'Raw Data'!$G$2:$G$3196,'Solution Sheet'!AR$17)</f>
        <v>35.169642857142854</v>
      </c>
      <c r="AS21" s="46">
        <f>AVERAGEIFS('Raw Data'!$R$2:$R$3196,'Raw Data'!$K$2:$K$3196,'Solution Sheet'!$AK21,'Raw Data'!$G$2:$G$3196,'Solution Sheet'!AS$17)</f>
        <v>33.821428571428569</v>
      </c>
      <c r="AU21" s="47" t="s">
        <v>32</v>
      </c>
      <c r="AV21" s="64">
        <f>SUMIFS('Raw Data'!$S$2:$S$3196,'Raw Data'!$H$2:$H$3196,'Solution Sheet'!$AU21,'Raw Data'!$D$2:$D$3196,'Solution Sheet'!AV$17)</f>
        <v>713770.02999999945</v>
      </c>
      <c r="AW21" s="46">
        <f>SUMIFS('Raw Data'!$S$2:$S$3196,'Raw Data'!$H$2:$H$3196,'Solution Sheet'!$AU21,'Raw Data'!$D$2:$D$3196,'Solution Sheet'!AW$17)</f>
        <v>854150.37999999919</v>
      </c>
      <c r="AX21" s="66">
        <f>SUMIFS('Raw Data'!$S$2:$S$3196,'Raw Data'!$H$2:$H$3196,'Solution Sheet'!$AU21,'Raw Data'!$D$2:$D$3196,'Solution Sheet'!AX$17)</f>
        <v>420136.0300000002</v>
      </c>
    </row>
    <row r="22" spans="2:50" x14ac:dyDescent="0.35">
      <c r="B22" s="33" t="s">
        <v>63</v>
      </c>
      <c r="C22" s="33" t="s">
        <v>12</v>
      </c>
      <c r="D22" s="45">
        <f>SUMIFS('Raw Data'!$S$2:$S$3196,'Raw Data'!$E$2:$E$3196,'Solution Sheet'!B22,'Raw Data'!$G$2:$G$3196,'Solution Sheet'!C22)</f>
        <v>121006.51999999999</v>
      </c>
      <c r="E22" s="37"/>
      <c r="F22" s="33" t="s">
        <v>43</v>
      </c>
      <c r="G22" s="33" t="s">
        <v>33</v>
      </c>
      <c r="H22" s="45">
        <f>COUNTIFS('Raw Data'!$L$2:$L$3196,'Solution Sheet'!F22,'Raw Data'!$H$2:$H$3196,'Solution Sheet'!G22)</f>
        <v>185</v>
      </c>
      <c r="J22" s="33" t="s">
        <v>40</v>
      </c>
      <c r="K22" s="33" t="s">
        <v>12</v>
      </c>
      <c r="L22" s="45">
        <f>AVERAGEIFS('Raw Data'!$R$2:$R$3196,'Raw Data'!$K$2:$K$3196,'Solution Sheet'!J22,'Raw Data'!$G$2:$G$3196,'Solution Sheet'!K22)</f>
        <v>34.373831775700936</v>
      </c>
      <c r="N22" s="33" t="s">
        <v>24</v>
      </c>
      <c r="O22" s="33" t="s">
        <v>33</v>
      </c>
      <c r="P22" s="45">
        <f>SUMIFS('Raw Data'!$S$2:$S$3196,'Raw Data'!$D$2:$D$3196,'Solution Sheet'!N22,'Raw Data'!$H$2:$H$3196,'Solution Sheet'!O22)</f>
        <v>777669.78999999957</v>
      </c>
      <c r="R22" s="34" t="s">
        <v>36</v>
      </c>
      <c r="S22" s="46">
        <f>SUMIFS('Raw Data'!$P$2:$P$3196,'Raw Data'!$J$2:$J$3196,'Solution Sheet'!R22)</f>
        <v>338179.79999999993</v>
      </c>
      <c r="U22" s="47" t="s">
        <v>68</v>
      </c>
      <c r="V22" s="62">
        <f>SUMIFS('Raw Data'!$S$2:$S$3196,'Raw Data'!$E$2:$E$3196,'Solution Sheet'!$U22,'Raw Data'!$G$2:$G$3196,'Solution Sheet'!V$17)</f>
        <v>139938.12</v>
      </c>
      <c r="W22" s="45">
        <f>SUMIFS('Raw Data'!$S$2:$S$3196,'Raw Data'!$E$2:$E$3196,'Solution Sheet'!$U22,'Raw Data'!$G$2:$G$3196,'Solution Sheet'!W$17)</f>
        <v>70361.200000000026</v>
      </c>
      <c r="X22" s="37">
        <f>SUMIFS('Raw Data'!$S$2:$S$3196,'Raw Data'!$E$2:$E$3196,'Solution Sheet'!$U22,'Raw Data'!$G$2:$G$3196,'Solution Sheet'!X$17)</f>
        <v>82678.639999999985</v>
      </c>
      <c r="Y22" s="45">
        <f>SUMIFS('Raw Data'!$S$2:$S$3196,'Raw Data'!$E$2:$E$3196,'Solution Sheet'!$U22,'Raw Data'!$G$2:$G$3196,'Solution Sheet'!Y$17)</f>
        <v>76381.910000000018</v>
      </c>
      <c r="Z22" s="37">
        <f>SUMIFS('Raw Data'!$S$2:$S$3196,'Raw Data'!$E$2:$E$3196,'Solution Sheet'!$U22,'Raw Data'!$G$2:$G$3196,'Solution Sheet'!Z$17)</f>
        <v>76254.89</v>
      </c>
      <c r="AA22" s="45">
        <f>SUMIFS('Raw Data'!$S$2:$S$3196,'Raw Data'!$E$2:$E$3196,'Solution Sheet'!$U22,'Raw Data'!$G$2:$G$3196,'Solution Sheet'!AA$17)</f>
        <v>86801.049999999988</v>
      </c>
      <c r="AB22" s="45">
        <f>SUMIFS('Raw Data'!$S$2:$S$3196,'Raw Data'!$E$2:$E$3196,'Solution Sheet'!$U22,'Raw Data'!$G$2:$G$3196,'Solution Sheet'!AB$17)</f>
        <v>65393.969999999994</v>
      </c>
      <c r="AC22" s="63">
        <f>SUMIFS('Raw Data'!$S$2:$S$3196,'Raw Data'!$E$2:$E$3196,'Solution Sheet'!$U22,'Raw Data'!$G$2:$G$3196,'Solution Sheet'!AC$17)</f>
        <v>100847.03999999999</v>
      </c>
    </row>
    <row r="23" spans="2:50" x14ac:dyDescent="0.35">
      <c r="B23" s="33" t="s">
        <v>55</v>
      </c>
      <c r="C23" s="33" t="s">
        <v>11</v>
      </c>
      <c r="D23" s="45">
        <f>SUMIFS('Raw Data'!$S$2:$S$3196,'Raw Data'!$E$2:$E$3196,'Solution Sheet'!B23,'Raw Data'!$G$2:$G$3196,'Solution Sheet'!C23)</f>
        <v>113543.59</v>
      </c>
      <c r="E23" s="37"/>
      <c r="F23" s="33" t="s">
        <v>44</v>
      </c>
      <c r="G23" s="33" t="s">
        <v>32</v>
      </c>
      <c r="H23" s="45">
        <f>COUNTIFS('Raw Data'!$L$2:$L$3196,'Solution Sheet'!F23,'Raw Data'!$H$2:$H$3196,'Solution Sheet'!G23)</f>
        <v>196</v>
      </c>
      <c r="J23" s="33" t="s">
        <v>40</v>
      </c>
      <c r="K23" s="33" t="s">
        <v>11</v>
      </c>
      <c r="L23" s="45">
        <f>AVERAGEIFS('Raw Data'!$R$2:$R$3196,'Raw Data'!$K$2:$K$3196,'Solution Sheet'!J23,'Raw Data'!$G$2:$G$3196,'Solution Sheet'!K23)</f>
        <v>33.707865168539328</v>
      </c>
      <c r="N23" s="33" t="s">
        <v>24</v>
      </c>
      <c r="O23" s="33" t="s">
        <v>32</v>
      </c>
      <c r="P23" s="45">
        <f>SUMIFS('Raw Data'!$S$2:$S$3196,'Raw Data'!$D$2:$D$3196,'Solution Sheet'!N23,'Raw Data'!$H$2:$H$3196,'Solution Sheet'!O23)</f>
        <v>854150.37999999919</v>
      </c>
      <c r="U23" s="47" t="s">
        <v>73</v>
      </c>
      <c r="V23" s="62">
        <f>SUMIFS('Raw Data'!$S$2:$S$3196,'Raw Data'!$E$2:$E$3196,'Solution Sheet'!$U23,'Raw Data'!$G$2:$G$3196,'Solution Sheet'!V$17)</f>
        <v>97902.090000000011</v>
      </c>
      <c r="W23" s="45">
        <f>SUMIFS('Raw Data'!$S$2:$S$3196,'Raw Data'!$E$2:$E$3196,'Solution Sheet'!$U23,'Raw Data'!$G$2:$G$3196,'Solution Sheet'!W$17)</f>
        <v>74246.830000000016</v>
      </c>
      <c r="X23" s="37">
        <f>SUMIFS('Raw Data'!$S$2:$S$3196,'Raw Data'!$E$2:$E$3196,'Solution Sheet'!$U23,'Raw Data'!$G$2:$G$3196,'Solution Sheet'!X$17)</f>
        <v>66184.529999999984</v>
      </c>
      <c r="Y23" s="45">
        <f>SUMIFS('Raw Data'!$S$2:$S$3196,'Raw Data'!$E$2:$E$3196,'Solution Sheet'!$U23,'Raw Data'!$G$2:$G$3196,'Solution Sheet'!Y$17)</f>
        <v>112167.56</v>
      </c>
      <c r="Z23" s="37">
        <f>SUMIFS('Raw Data'!$S$2:$S$3196,'Raw Data'!$E$2:$E$3196,'Solution Sheet'!$U23,'Raw Data'!$G$2:$G$3196,'Solution Sheet'!Z$17)</f>
        <v>72259.55</v>
      </c>
      <c r="AA23" s="45">
        <f>SUMIFS('Raw Data'!$S$2:$S$3196,'Raw Data'!$E$2:$E$3196,'Solution Sheet'!$U23,'Raw Data'!$G$2:$G$3196,'Solution Sheet'!AA$17)</f>
        <v>86987.81</v>
      </c>
      <c r="AB23" s="45">
        <f>SUMIFS('Raw Data'!$S$2:$S$3196,'Raw Data'!$E$2:$E$3196,'Solution Sheet'!$U23,'Raw Data'!$G$2:$G$3196,'Solution Sheet'!AB$17)</f>
        <v>106033.74999999996</v>
      </c>
      <c r="AC23" s="63">
        <f>SUMIFS('Raw Data'!$S$2:$S$3196,'Raw Data'!$E$2:$E$3196,'Solution Sheet'!$U23,'Raw Data'!$G$2:$G$3196,'Solution Sheet'!AC$17)</f>
        <v>125696.93000000001</v>
      </c>
    </row>
    <row r="24" spans="2:50" x14ac:dyDescent="0.35">
      <c r="B24" s="33" t="s">
        <v>68</v>
      </c>
      <c r="C24" s="33" t="s">
        <v>6</v>
      </c>
      <c r="D24" s="45">
        <f>SUMIFS('Raw Data'!$S$2:$S$3196,'Raw Data'!$E$2:$E$3196,'Solution Sheet'!B24,'Raw Data'!$G$2:$G$3196,'Solution Sheet'!C24)</f>
        <v>76254.89</v>
      </c>
      <c r="E24" s="37"/>
      <c r="F24" s="33" t="s">
        <v>46</v>
      </c>
      <c r="G24" s="33" t="s">
        <v>31</v>
      </c>
      <c r="H24" s="45">
        <f>COUNTIFS('Raw Data'!$L$2:$L$3196,'Solution Sheet'!F24,'Raw Data'!$H$2:$H$3196,'Solution Sheet'!G24)</f>
        <v>159</v>
      </c>
      <c r="J24" s="33" t="s">
        <v>41</v>
      </c>
      <c r="K24" s="33" t="s">
        <v>6</v>
      </c>
      <c r="L24" s="45">
        <f>AVERAGEIFS('Raw Data'!$R$2:$R$3196,'Raw Data'!$K$2:$K$3196,'Solution Sheet'!J24,'Raw Data'!$G$2:$G$3196,'Solution Sheet'!K24)</f>
        <v>36.01075268817204</v>
      </c>
      <c r="N24" s="33" t="s">
        <v>24</v>
      </c>
      <c r="O24" s="33" t="s">
        <v>31</v>
      </c>
      <c r="P24" s="45">
        <f>SUMIFS('Raw Data'!$S$2:$S$3196,'Raw Data'!$D$2:$D$3196,'Solution Sheet'!N24,'Raw Data'!$H$2:$H$3196,'Solution Sheet'!O24)</f>
        <v>770751.94999999984</v>
      </c>
      <c r="U24" s="47" t="s">
        <v>78</v>
      </c>
      <c r="V24" s="62">
        <f>SUMIFS('Raw Data'!$S$2:$S$3196,'Raw Data'!$E$2:$E$3196,'Solution Sheet'!$U24,'Raw Data'!$G$2:$G$3196,'Solution Sheet'!V$17)</f>
        <v>67867.660000000018</v>
      </c>
      <c r="W24" s="45">
        <f>SUMIFS('Raw Data'!$S$2:$S$3196,'Raw Data'!$E$2:$E$3196,'Solution Sheet'!$U24,'Raw Data'!$G$2:$G$3196,'Solution Sheet'!W$17)</f>
        <v>76955.800000000017</v>
      </c>
      <c r="X24" s="37">
        <f>SUMIFS('Raw Data'!$S$2:$S$3196,'Raw Data'!$E$2:$E$3196,'Solution Sheet'!$U24,'Raw Data'!$G$2:$G$3196,'Solution Sheet'!X$17)</f>
        <v>119976.9</v>
      </c>
      <c r="Y24" s="45">
        <f>SUMIFS('Raw Data'!$S$2:$S$3196,'Raw Data'!$E$2:$E$3196,'Solution Sheet'!$U24,'Raw Data'!$G$2:$G$3196,'Solution Sheet'!Y$17)</f>
        <v>115609.13</v>
      </c>
      <c r="Z24" s="37">
        <f>SUMIFS('Raw Data'!$S$2:$S$3196,'Raw Data'!$E$2:$E$3196,'Solution Sheet'!$U24,'Raw Data'!$G$2:$G$3196,'Solution Sheet'!Z$17)</f>
        <v>122595.86000000002</v>
      </c>
      <c r="AA24" s="45">
        <f>SUMIFS('Raw Data'!$S$2:$S$3196,'Raw Data'!$E$2:$E$3196,'Solution Sheet'!$U24,'Raw Data'!$G$2:$G$3196,'Solution Sheet'!AA$17)</f>
        <v>92778.25</v>
      </c>
      <c r="AB24" s="45">
        <f>SUMIFS('Raw Data'!$S$2:$S$3196,'Raw Data'!$E$2:$E$3196,'Solution Sheet'!$U24,'Raw Data'!$G$2:$G$3196,'Solution Sheet'!AB$17)</f>
        <v>81993.12000000001</v>
      </c>
      <c r="AC24" s="63">
        <f>SUMIFS('Raw Data'!$S$2:$S$3196,'Raw Data'!$E$2:$E$3196,'Solution Sheet'!$U24,'Raw Data'!$G$2:$G$3196,'Solution Sheet'!AC$17)</f>
        <v>91549.210000000021</v>
      </c>
    </row>
    <row r="25" spans="2:50" x14ac:dyDescent="0.35">
      <c r="B25" s="33" t="s">
        <v>58</v>
      </c>
      <c r="C25" s="33" t="s">
        <v>10</v>
      </c>
      <c r="D25" s="45">
        <f>SUMIFS('Raw Data'!$S$2:$S$3196,'Raw Data'!$E$2:$E$3196,'Solution Sheet'!B25,'Raw Data'!$G$2:$G$3196,'Solution Sheet'!C25)</f>
        <v>93884.32</v>
      </c>
      <c r="E25" s="37"/>
      <c r="F25" s="33" t="s">
        <v>44</v>
      </c>
      <c r="G25" s="33" t="s">
        <v>33</v>
      </c>
      <c r="H25" s="45">
        <f>COUNTIFS('Raw Data'!$L$2:$L$3196,'Solution Sheet'!F25,'Raw Data'!$H$2:$H$3196,'Solution Sheet'!G25)</f>
        <v>207</v>
      </c>
      <c r="J25" s="33" t="s">
        <v>41</v>
      </c>
      <c r="K25" s="33" t="s">
        <v>10</v>
      </c>
      <c r="L25" s="45">
        <f>AVERAGEIFS('Raw Data'!$R$2:$R$3196,'Raw Data'!$K$2:$K$3196,'Solution Sheet'!J25,'Raw Data'!$G$2:$G$3196,'Solution Sheet'!K25)</f>
        <v>34.225806451612904</v>
      </c>
      <c r="N25" s="33" t="s">
        <v>25</v>
      </c>
      <c r="O25" s="33" t="s">
        <v>33</v>
      </c>
      <c r="P25" s="45">
        <f>SUMIFS('Raw Data'!$S$2:$S$3196,'Raw Data'!$D$2:$D$3196,'Solution Sheet'!N25,'Raw Data'!$H$2:$H$3196,'Solution Sheet'!O25)</f>
        <v>226589.05000000008</v>
      </c>
      <c r="U25" s="47" t="s">
        <v>85</v>
      </c>
      <c r="V25" s="62">
        <f>SUMIFS('Raw Data'!$S$2:$S$3196,'Raw Data'!$E$2:$E$3196,'Solution Sheet'!$U25,'Raw Data'!$G$2:$G$3196,'Solution Sheet'!V$17)</f>
        <v>54180.78</v>
      </c>
      <c r="W25" s="45">
        <f>SUMIFS('Raw Data'!$S$2:$S$3196,'Raw Data'!$E$2:$E$3196,'Solution Sheet'!$U25,'Raw Data'!$G$2:$G$3196,'Solution Sheet'!W$17)</f>
        <v>71096.97</v>
      </c>
      <c r="X25" s="37">
        <f>SUMIFS('Raw Data'!$S$2:$S$3196,'Raw Data'!$E$2:$E$3196,'Solution Sheet'!$U25,'Raw Data'!$G$2:$G$3196,'Solution Sheet'!X$17)</f>
        <v>84756.55</v>
      </c>
      <c r="Y25" s="45">
        <f>SUMIFS('Raw Data'!$S$2:$S$3196,'Raw Data'!$E$2:$E$3196,'Solution Sheet'!$U25,'Raw Data'!$G$2:$G$3196,'Solution Sheet'!Y$17)</f>
        <v>93988.74</v>
      </c>
      <c r="Z25" s="37">
        <f>SUMIFS('Raw Data'!$S$2:$S$3196,'Raw Data'!$E$2:$E$3196,'Solution Sheet'!$U25,'Raw Data'!$G$2:$G$3196,'Solution Sheet'!Z$17)</f>
        <v>88130.46</v>
      </c>
      <c r="AA25" s="45">
        <f>SUMIFS('Raw Data'!$S$2:$S$3196,'Raw Data'!$E$2:$E$3196,'Solution Sheet'!$U25,'Raw Data'!$G$2:$G$3196,'Solution Sheet'!AA$17)</f>
        <v>88692.860000000015</v>
      </c>
      <c r="AB25" s="45">
        <f>SUMIFS('Raw Data'!$S$2:$S$3196,'Raw Data'!$E$2:$E$3196,'Solution Sheet'!$U25,'Raw Data'!$G$2:$G$3196,'Solution Sheet'!AB$17)</f>
        <v>126785.84999999996</v>
      </c>
      <c r="AC25" s="63">
        <f>SUMIFS('Raw Data'!$S$2:$S$3196,'Raw Data'!$E$2:$E$3196,'Solution Sheet'!$U25,'Raw Data'!$G$2:$G$3196,'Solution Sheet'!AC$17)</f>
        <v>95667.16</v>
      </c>
    </row>
    <row r="26" spans="2:50" x14ac:dyDescent="0.35">
      <c r="B26" s="33" t="s">
        <v>73</v>
      </c>
      <c r="C26" s="33" t="s">
        <v>8</v>
      </c>
      <c r="D26" s="45">
        <f>SUMIFS('Raw Data'!$S$2:$S$3196,'Raw Data'!$E$2:$E$3196,'Solution Sheet'!B26,'Raw Data'!$G$2:$G$3196,'Solution Sheet'!C26)</f>
        <v>106033.74999999996</v>
      </c>
      <c r="E26" s="37"/>
      <c r="F26" s="33" t="s">
        <v>44</v>
      </c>
      <c r="G26" s="33" t="s">
        <v>30</v>
      </c>
      <c r="H26" s="45">
        <f>COUNTIFS('Raw Data'!$L$2:$L$3196,'Solution Sheet'!F26,'Raw Data'!$H$2:$H$3196,'Solution Sheet'!G26)</f>
        <v>202</v>
      </c>
      <c r="J26" s="33" t="s">
        <v>42</v>
      </c>
      <c r="K26" s="33" t="s">
        <v>8</v>
      </c>
      <c r="L26" s="45">
        <f>AVERAGEIFS('Raw Data'!$R$2:$R$3196,'Raw Data'!$K$2:$K$3196,'Solution Sheet'!J26,'Raw Data'!$G$2:$G$3196,'Solution Sheet'!K26)</f>
        <v>35.593023255813954</v>
      </c>
      <c r="N26" s="33" t="s">
        <v>26</v>
      </c>
      <c r="O26" s="33" t="s">
        <v>30</v>
      </c>
      <c r="P26" s="45">
        <f>SUMIFS('Raw Data'!$S$2:$S$3196,'Raw Data'!$D$2:$D$3196,'Solution Sheet'!N26,'Raw Data'!$H$2:$H$3196,'Solution Sheet'!O26)</f>
        <v>705014.25000000035</v>
      </c>
      <c r="U26" s="47" t="s">
        <v>106</v>
      </c>
      <c r="V26" s="62">
        <f>SUMIFS('Raw Data'!$S$2:$S$3196,'Raw Data'!$E$2:$E$3196,'Solution Sheet'!$U26,'Raw Data'!$G$2:$G$3196,'Solution Sheet'!V$17)</f>
        <v>86448.35000000002</v>
      </c>
      <c r="W26" s="45">
        <f>SUMIFS('Raw Data'!$S$2:$S$3196,'Raw Data'!$E$2:$E$3196,'Solution Sheet'!$U26,'Raw Data'!$G$2:$G$3196,'Solution Sheet'!W$17)</f>
        <v>111983.70999999998</v>
      </c>
      <c r="X26" s="37">
        <f>SUMIFS('Raw Data'!$S$2:$S$3196,'Raw Data'!$E$2:$E$3196,'Solution Sheet'!$U26,'Raw Data'!$G$2:$G$3196,'Solution Sheet'!X$17)</f>
        <v>83772.33</v>
      </c>
      <c r="Y26" s="45">
        <f>SUMIFS('Raw Data'!$S$2:$S$3196,'Raw Data'!$E$2:$E$3196,'Solution Sheet'!$U26,'Raw Data'!$G$2:$G$3196,'Solution Sheet'!Y$17)</f>
        <v>87937.540000000023</v>
      </c>
      <c r="Z26" s="37">
        <f>SUMIFS('Raw Data'!$S$2:$S$3196,'Raw Data'!$E$2:$E$3196,'Solution Sheet'!$U26,'Raw Data'!$G$2:$G$3196,'Solution Sheet'!Z$17)</f>
        <v>106057.18</v>
      </c>
      <c r="AA26" s="45">
        <f>SUMIFS('Raw Data'!$S$2:$S$3196,'Raw Data'!$E$2:$E$3196,'Solution Sheet'!$U26,'Raw Data'!$G$2:$G$3196,'Solution Sheet'!AA$17)</f>
        <v>86293.68</v>
      </c>
      <c r="AB26" s="45">
        <f>SUMIFS('Raw Data'!$S$2:$S$3196,'Raw Data'!$E$2:$E$3196,'Solution Sheet'!$U26,'Raw Data'!$G$2:$G$3196,'Solution Sheet'!AB$17)</f>
        <v>122017.93000000001</v>
      </c>
      <c r="AC26" s="63">
        <f>SUMIFS('Raw Data'!$S$2:$S$3196,'Raw Data'!$E$2:$E$3196,'Solution Sheet'!$U26,'Raw Data'!$G$2:$G$3196,'Solution Sheet'!AC$17)</f>
        <v>77343.399999999994</v>
      </c>
    </row>
    <row r="27" spans="2:50" x14ac:dyDescent="0.35">
      <c r="B27" s="33" t="s">
        <v>58</v>
      </c>
      <c r="C27" s="33" t="s">
        <v>11</v>
      </c>
      <c r="D27" s="45">
        <f>SUMIFS('Raw Data'!$S$2:$S$3196,'Raw Data'!$E$2:$E$3196,'Solution Sheet'!B27,'Raw Data'!$G$2:$G$3196,'Solution Sheet'!C27)</f>
        <v>113195.5</v>
      </c>
      <c r="E27" s="37"/>
      <c r="F27" s="33" t="s">
        <v>44</v>
      </c>
      <c r="G27" s="33" t="s">
        <v>32</v>
      </c>
      <c r="H27" s="45">
        <f>COUNTIFS('Raw Data'!$L$2:$L$3196,'Solution Sheet'!F27,'Raw Data'!$H$2:$H$3196,'Solution Sheet'!G27)</f>
        <v>196</v>
      </c>
      <c r="J27" s="33" t="s">
        <v>40</v>
      </c>
      <c r="K27" s="33" t="s">
        <v>11</v>
      </c>
      <c r="L27" s="45">
        <f>AVERAGEIFS('Raw Data'!$R$2:$R$3196,'Raw Data'!$K$2:$K$3196,'Solution Sheet'!J27,'Raw Data'!$G$2:$G$3196,'Solution Sheet'!K27)</f>
        <v>33.707865168539328</v>
      </c>
      <c r="N27" s="33" t="s">
        <v>26</v>
      </c>
      <c r="O27" s="33" t="s">
        <v>32</v>
      </c>
      <c r="P27" s="45">
        <f>SUMIFS('Raw Data'!$S$2:$S$3196,'Raw Data'!$D$2:$D$3196,'Solution Sheet'!N27,'Raw Data'!$H$2:$H$3196,'Solution Sheet'!O27)</f>
        <v>713770.02999999945</v>
      </c>
      <c r="U27" s="47" t="s">
        <v>115</v>
      </c>
      <c r="V27" s="64">
        <f>SUMIFS('Raw Data'!$S$2:$S$3196,'Raw Data'!$E$2:$E$3196,'Solution Sheet'!$U27,'Raw Data'!$G$2:$G$3196,'Solution Sheet'!V$17)</f>
        <v>85954.940000000017</v>
      </c>
      <c r="W27" s="46">
        <f>SUMIFS('Raw Data'!$S$2:$S$3196,'Raw Data'!$E$2:$E$3196,'Solution Sheet'!$U27,'Raw Data'!$G$2:$G$3196,'Solution Sheet'!W$17)</f>
        <v>66619.010000000009</v>
      </c>
      <c r="X27" s="65">
        <f>SUMIFS('Raw Data'!$S$2:$S$3196,'Raw Data'!$E$2:$E$3196,'Solution Sheet'!$U27,'Raw Data'!$G$2:$G$3196,'Solution Sheet'!X$17)</f>
        <v>86905.229999999981</v>
      </c>
      <c r="Y27" s="46">
        <f>SUMIFS('Raw Data'!$S$2:$S$3196,'Raw Data'!$E$2:$E$3196,'Solution Sheet'!$U27,'Raw Data'!$G$2:$G$3196,'Solution Sheet'!Y$17)</f>
        <v>121509.75999999999</v>
      </c>
      <c r="Z27" s="65">
        <f>SUMIFS('Raw Data'!$S$2:$S$3196,'Raw Data'!$E$2:$E$3196,'Solution Sheet'!$U27,'Raw Data'!$G$2:$G$3196,'Solution Sheet'!Z$17)</f>
        <v>110066.44999999998</v>
      </c>
      <c r="AA27" s="46">
        <f>SUMIFS('Raw Data'!$S$2:$S$3196,'Raw Data'!$E$2:$E$3196,'Solution Sheet'!$U27,'Raw Data'!$G$2:$G$3196,'Solution Sheet'!AA$17)</f>
        <v>50149.599999999999</v>
      </c>
      <c r="AB27" s="46">
        <f>SUMIFS('Raw Data'!$S$2:$S$3196,'Raw Data'!$E$2:$E$3196,'Solution Sheet'!$U27,'Raw Data'!$G$2:$G$3196,'Solution Sheet'!AB$17)</f>
        <v>78761.50999999998</v>
      </c>
      <c r="AC27" s="66">
        <f>SUMIFS('Raw Data'!$S$2:$S$3196,'Raw Data'!$E$2:$E$3196,'Solution Sheet'!$U27,'Raw Data'!$G$2:$G$3196,'Solution Sheet'!AC$17)</f>
        <v>104661.16</v>
      </c>
    </row>
    <row r="28" spans="2:50" x14ac:dyDescent="0.35">
      <c r="B28" s="33" t="s">
        <v>78</v>
      </c>
      <c r="C28" s="33" t="s">
        <v>10</v>
      </c>
      <c r="D28" s="45">
        <f>SUMIFS('Raw Data'!$S$2:$S$3196,'Raw Data'!$E$2:$E$3196,'Solution Sheet'!B28,'Raw Data'!$G$2:$G$3196,'Solution Sheet'!C28)</f>
        <v>92778.25</v>
      </c>
      <c r="E28" s="37"/>
      <c r="F28" s="33" t="s">
        <v>46</v>
      </c>
      <c r="G28" s="33" t="s">
        <v>33</v>
      </c>
      <c r="H28" s="45">
        <f>COUNTIFS('Raw Data'!$L$2:$L$3196,'Solution Sheet'!F28,'Raw Data'!$H$2:$H$3196,'Solution Sheet'!G28)</f>
        <v>201</v>
      </c>
      <c r="J28" s="33" t="s">
        <v>40</v>
      </c>
      <c r="K28" s="33" t="s">
        <v>10</v>
      </c>
      <c r="L28" s="45">
        <f>AVERAGEIFS('Raw Data'!$R$2:$R$3196,'Raw Data'!$K$2:$K$3196,'Solution Sheet'!J28,'Raw Data'!$G$2:$G$3196,'Solution Sheet'!K28)</f>
        <v>35.093023255813954</v>
      </c>
      <c r="N28" s="33" t="s">
        <v>25</v>
      </c>
      <c r="O28" s="33" t="s">
        <v>33</v>
      </c>
      <c r="P28" s="45">
        <f>SUMIFS('Raw Data'!$S$2:$S$3196,'Raw Data'!$D$2:$D$3196,'Solution Sheet'!N28,'Raw Data'!$H$2:$H$3196,'Solution Sheet'!O28)</f>
        <v>226589.05000000008</v>
      </c>
    </row>
    <row r="29" spans="2:50" x14ac:dyDescent="0.35">
      <c r="B29" s="33" t="s">
        <v>68</v>
      </c>
      <c r="C29" s="33" t="s">
        <v>11</v>
      </c>
      <c r="D29" s="45">
        <f>SUMIFS('Raw Data'!$S$2:$S$3196,'Raw Data'!$E$2:$E$3196,'Solution Sheet'!B29,'Raw Data'!$G$2:$G$3196,'Solution Sheet'!C29)</f>
        <v>76381.910000000018</v>
      </c>
      <c r="E29" s="37"/>
      <c r="F29" s="33" t="s">
        <v>44</v>
      </c>
      <c r="G29" s="33" t="s">
        <v>33</v>
      </c>
      <c r="H29" s="45">
        <f>COUNTIFS('Raw Data'!$L$2:$L$3196,'Solution Sheet'!F29,'Raw Data'!$H$2:$H$3196,'Solution Sheet'!G29)</f>
        <v>207</v>
      </c>
      <c r="J29" s="33" t="s">
        <v>41</v>
      </c>
      <c r="K29" s="33" t="s">
        <v>11</v>
      </c>
      <c r="L29" s="45">
        <f>AVERAGEIFS('Raw Data'!$R$2:$R$3196,'Raw Data'!$K$2:$K$3196,'Solution Sheet'!J29,'Raw Data'!$G$2:$G$3196,'Solution Sheet'!K29)</f>
        <v>35.415929203539825</v>
      </c>
      <c r="N29" s="33" t="s">
        <v>26</v>
      </c>
      <c r="O29" s="33" t="s">
        <v>33</v>
      </c>
      <c r="P29" s="45">
        <f>SUMIFS('Raw Data'!$S$2:$S$3196,'Raw Data'!$D$2:$D$3196,'Solution Sheet'!N29,'Raw Data'!$H$2:$H$3196,'Solution Sheet'!O29)</f>
        <v>688621.27000000118</v>
      </c>
    </row>
    <row r="30" spans="2:50" x14ac:dyDescent="0.35">
      <c r="B30" s="33" t="s">
        <v>58</v>
      </c>
      <c r="C30" s="33" t="s">
        <v>6</v>
      </c>
      <c r="D30" s="45">
        <f>SUMIFS('Raw Data'!$S$2:$S$3196,'Raw Data'!$E$2:$E$3196,'Solution Sheet'!B30,'Raw Data'!$G$2:$G$3196,'Solution Sheet'!C30)</f>
        <v>115367.16999999998</v>
      </c>
      <c r="E30" s="37"/>
      <c r="F30" s="33" t="s">
        <v>46</v>
      </c>
      <c r="G30" s="33" t="s">
        <v>31</v>
      </c>
      <c r="H30" s="45">
        <f>COUNTIFS('Raw Data'!$L$2:$L$3196,'Solution Sheet'!F30,'Raw Data'!$H$2:$H$3196,'Solution Sheet'!G30)</f>
        <v>159</v>
      </c>
      <c r="J30" s="33" t="s">
        <v>39</v>
      </c>
      <c r="K30" s="33" t="s">
        <v>6</v>
      </c>
      <c r="L30" s="45">
        <f>AVERAGEIFS('Raw Data'!$R$2:$R$3196,'Raw Data'!$K$2:$K$3196,'Solution Sheet'!J30,'Raw Data'!$G$2:$G$3196,'Solution Sheet'!K30)</f>
        <v>36.370370370370374</v>
      </c>
      <c r="N30" s="33" t="s">
        <v>24</v>
      </c>
      <c r="O30" s="33" t="s">
        <v>31</v>
      </c>
      <c r="P30" s="45">
        <f>SUMIFS('Raw Data'!$S$2:$S$3196,'Raw Data'!$D$2:$D$3196,'Solution Sheet'!N30,'Raw Data'!$H$2:$H$3196,'Solution Sheet'!O30)</f>
        <v>770751.94999999984</v>
      </c>
    </row>
    <row r="31" spans="2:50" x14ac:dyDescent="0.35">
      <c r="B31" s="33" t="s">
        <v>85</v>
      </c>
      <c r="C31" s="33" t="s">
        <v>12</v>
      </c>
      <c r="D31" s="45">
        <f>SUMIFS('Raw Data'!$S$2:$S$3196,'Raw Data'!$E$2:$E$3196,'Solution Sheet'!B31,'Raw Data'!$G$2:$G$3196,'Solution Sheet'!C31)</f>
        <v>71096.97</v>
      </c>
      <c r="E31" s="37"/>
      <c r="F31" s="33" t="s">
        <v>43</v>
      </c>
      <c r="G31" s="33" t="s">
        <v>33</v>
      </c>
      <c r="H31" s="45">
        <f>COUNTIFS('Raw Data'!$L$2:$L$3196,'Solution Sheet'!F31,'Raw Data'!$H$2:$H$3196,'Solution Sheet'!G31)</f>
        <v>185</v>
      </c>
      <c r="J31" s="33" t="s">
        <v>41</v>
      </c>
      <c r="K31" s="33" t="s">
        <v>12</v>
      </c>
      <c r="L31" s="45">
        <f>AVERAGEIFS('Raw Data'!$R$2:$R$3196,'Raw Data'!$K$2:$K$3196,'Solution Sheet'!J31,'Raw Data'!$G$2:$G$3196,'Solution Sheet'!K31)</f>
        <v>35.657142857142858</v>
      </c>
      <c r="N31" s="33" t="s">
        <v>26</v>
      </c>
      <c r="O31" s="33" t="s">
        <v>33</v>
      </c>
      <c r="P31" s="45">
        <f>SUMIFS('Raw Data'!$S$2:$S$3196,'Raw Data'!$D$2:$D$3196,'Solution Sheet'!N31,'Raw Data'!$H$2:$H$3196,'Solution Sheet'!O31)</f>
        <v>688621.27000000118</v>
      </c>
    </row>
    <row r="32" spans="2:50" x14ac:dyDescent="0.35">
      <c r="B32" s="33" t="s">
        <v>55</v>
      </c>
      <c r="C32" s="33" t="s">
        <v>6</v>
      </c>
      <c r="D32" s="45">
        <f>SUMIFS('Raw Data'!$S$2:$S$3196,'Raw Data'!$E$2:$E$3196,'Solution Sheet'!B32,'Raw Data'!$G$2:$G$3196,'Solution Sheet'!C32)</f>
        <v>103547.48999999999</v>
      </c>
      <c r="E32" s="37"/>
      <c r="F32" s="33" t="s">
        <v>45</v>
      </c>
      <c r="G32" s="33" t="s">
        <v>31</v>
      </c>
      <c r="H32" s="45">
        <f>COUNTIFS('Raw Data'!$L$2:$L$3196,'Solution Sheet'!F32,'Raw Data'!$H$2:$H$3196,'Solution Sheet'!G32)</f>
        <v>200</v>
      </c>
      <c r="J32" s="33" t="s">
        <v>39</v>
      </c>
      <c r="K32" s="33" t="s">
        <v>6</v>
      </c>
      <c r="L32" s="45">
        <f>AVERAGEIFS('Raw Data'!$R$2:$R$3196,'Raw Data'!$K$2:$K$3196,'Solution Sheet'!J32,'Raw Data'!$G$2:$G$3196,'Solution Sheet'!K32)</f>
        <v>36.370370370370374</v>
      </c>
      <c r="N32" s="33" t="s">
        <v>25</v>
      </c>
      <c r="O32" s="33" t="s">
        <v>31</v>
      </c>
      <c r="P32" s="45">
        <f>SUMIFS('Raw Data'!$S$2:$S$3196,'Raw Data'!$D$2:$D$3196,'Solution Sheet'!N32,'Raw Data'!$H$2:$H$3196,'Solution Sheet'!O32)</f>
        <v>343540.72000000003</v>
      </c>
    </row>
    <row r="33" spans="2:16" x14ac:dyDescent="0.35">
      <c r="B33" s="33" t="s">
        <v>52</v>
      </c>
      <c r="C33" s="33" t="s">
        <v>6</v>
      </c>
      <c r="D33" s="45">
        <f>SUMIFS('Raw Data'!$S$2:$S$3196,'Raw Data'!$E$2:$E$3196,'Solution Sheet'!B33,'Raw Data'!$G$2:$G$3196,'Solution Sheet'!C33)</f>
        <v>128564.53000000004</v>
      </c>
      <c r="E33" s="37"/>
      <c r="F33" s="33" t="s">
        <v>43</v>
      </c>
      <c r="G33" s="33" t="s">
        <v>32</v>
      </c>
      <c r="H33" s="45">
        <f>COUNTIFS('Raw Data'!$L$2:$L$3196,'Solution Sheet'!F33,'Raw Data'!$H$2:$H$3196,'Solution Sheet'!G33)</f>
        <v>206</v>
      </c>
      <c r="J33" s="33" t="s">
        <v>39</v>
      </c>
      <c r="K33" s="33" t="s">
        <v>6</v>
      </c>
      <c r="L33" s="45">
        <f>AVERAGEIFS('Raw Data'!$R$2:$R$3196,'Raw Data'!$K$2:$K$3196,'Solution Sheet'!J33,'Raw Data'!$G$2:$G$3196,'Solution Sheet'!K33)</f>
        <v>36.370370370370374</v>
      </c>
      <c r="N33" s="33" t="s">
        <v>24</v>
      </c>
      <c r="O33" s="33" t="s">
        <v>32</v>
      </c>
      <c r="P33" s="45">
        <f>SUMIFS('Raw Data'!$S$2:$S$3196,'Raw Data'!$D$2:$D$3196,'Solution Sheet'!N33,'Raw Data'!$H$2:$H$3196,'Solution Sheet'!O33)</f>
        <v>854150.37999999919</v>
      </c>
    </row>
    <row r="34" spans="2:16" x14ac:dyDescent="0.35">
      <c r="B34" s="33" t="s">
        <v>63</v>
      </c>
      <c r="C34" s="33" t="s">
        <v>8</v>
      </c>
      <c r="D34" s="45">
        <f>SUMIFS('Raw Data'!$S$2:$S$3196,'Raw Data'!$E$2:$E$3196,'Solution Sheet'!B34,'Raw Data'!$G$2:$G$3196,'Solution Sheet'!C34)</f>
        <v>87482.73</v>
      </c>
      <c r="E34" s="37"/>
      <c r="F34" s="33" t="s">
        <v>45</v>
      </c>
      <c r="G34" s="33" t="s">
        <v>33</v>
      </c>
      <c r="H34" s="45">
        <f>COUNTIFS('Raw Data'!$L$2:$L$3196,'Solution Sheet'!F34,'Raw Data'!$H$2:$H$3196,'Solution Sheet'!G34)</f>
        <v>193</v>
      </c>
      <c r="J34" s="33" t="s">
        <v>41</v>
      </c>
      <c r="K34" s="33" t="s">
        <v>8</v>
      </c>
      <c r="L34" s="45">
        <f>AVERAGEIFS('Raw Data'!$R$2:$R$3196,'Raw Data'!$K$2:$K$3196,'Solution Sheet'!J34,'Raw Data'!$G$2:$G$3196,'Solution Sheet'!K34)</f>
        <v>35.169642857142854</v>
      </c>
      <c r="N34" s="33" t="s">
        <v>24</v>
      </c>
      <c r="O34" s="33" t="s">
        <v>33</v>
      </c>
      <c r="P34" s="45">
        <f>SUMIFS('Raw Data'!$S$2:$S$3196,'Raw Data'!$D$2:$D$3196,'Solution Sheet'!N34,'Raw Data'!$H$2:$H$3196,'Solution Sheet'!O34)</f>
        <v>777669.78999999957</v>
      </c>
    </row>
    <row r="35" spans="2:16" x14ac:dyDescent="0.35">
      <c r="B35" s="33" t="s">
        <v>73</v>
      </c>
      <c r="C35" s="33" t="s">
        <v>13</v>
      </c>
      <c r="D35" s="45">
        <f>SUMIFS('Raw Data'!$S$2:$S$3196,'Raw Data'!$E$2:$E$3196,'Solution Sheet'!B35,'Raw Data'!$G$2:$G$3196,'Solution Sheet'!C35)</f>
        <v>66184.529999999984</v>
      </c>
      <c r="E35" s="37"/>
      <c r="F35" s="33" t="s">
        <v>45</v>
      </c>
      <c r="G35" s="33" t="s">
        <v>32</v>
      </c>
      <c r="H35" s="45">
        <f>COUNTIFS('Raw Data'!$L$2:$L$3196,'Solution Sheet'!F35,'Raw Data'!$H$2:$H$3196,'Solution Sheet'!G35)</f>
        <v>204</v>
      </c>
      <c r="J35" s="33" t="s">
        <v>41</v>
      </c>
      <c r="K35" s="33" t="s">
        <v>13</v>
      </c>
      <c r="L35" s="45">
        <f>AVERAGEIFS('Raw Data'!$R$2:$R$3196,'Raw Data'!$K$2:$K$3196,'Solution Sheet'!J35,'Raw Data'!$G$2:$G$3196,'Solution Sheet'!K35)</f>
        <v>33.705882352941174</v>
      </c>
      <c r="N35" s="33" t="s">
        <v>26</v>
      </c>
      <c r="O35" s="33" t="s">
        <v>32</v>
      </c>
      <c r="P35" s="45">
        <f>SUMIFS('Raw Data'!$S$2:$S$3196,'Raw Data'!$D$2:$D$3196,'Solution Sheet'!N35,'Raw Data'!$H$2:$H$3196,'Solution Sheet'!O35)</f>
        <v>713770.02999999945</v>
      </c>
    </row>
    <row r="36" spans="2:16" x14ac:dyDescent="0.35">
      <c r="B36" s="33" t="s">
        <v>55</v>
      </c>
      <c r="C36" s="33" t="s">
        <v>8</v>
      </c>
      <c r="D36" s="45">
        <f>SUMIFS('Raw Data'!$S$2:$S$3196,'Raw Data'!$E$2:$E$3196,'Solution Sheet'!B36,'Raw Data'!$G$2:$G$3196,'Solution Sheet'!C36)</f>
        <v>101835.39000000001</v>
      </c>
      <c r="E36" s="37"/>
      <c r="F36" s="33" t="s">
        <v>44</v>
      </c>
      <c r="G36" s="33" t="s">
        <v>30</v>
      </c>
      <c r="H36" s="45">
        <f>COUNTIFS('Raw Data'!$L$2:$L$3196,'Solution Sheet'!F36,'Raw Data'!$H$2:$H$3196,'Solution Sheet'!G36)</f>
        <v>202</v>
      </c>
      <c r="J36" s="33" t="s">
        <v>41</v>
      </c>
      <c r="K36" s="33" t="s">
        <v>8</v>
      </c>
      <c r="L36" s="45">
        <f>AVERAGEIFS('Raw Data'!$R$2:$R$3196,'Raw Data'!$K$2:$K$3196,'Solution Sheet'!J36,'Raw Data'!$G$2:$G$3196,'Solution Sheet'!K36)</f>
        <v>35.169642857142854</v>
      </c>
      <c r="N36" s="33" t="s">
        <v>26</v>
      </c>
      <c r="O36" s="33" t="s">
        <v>30</v>
      </c>
      <c r="P36" s="45">
        <f>SUMIFS('Raw Data'!$S$2:$S$3196,'Raw Data'!$D$2:$D$3196,'Solution Sheet'!N36,'Raw Data'!$H$2:$H$3196,'Solution Sheet'!O36)</f>
        <v>705014.25000000035</v>
      </c>
    </row>
    <row r="37" spans="2:16" x14ac:dyDescent="0.35">
      <c r="B37" s="33" t="s">
        <v>63</v>
      </c>
      <c r="C37" s="33" t="s">
        <v>13</v>
      </c>
      <c r="D37" s="45">
        <f>SUMIFS('Raw Data'!$S$2:$S$3196,'Raw Data'!$E$2:$E$3196,'Solution Sheet'!B37,'Raw Data'!$G$2:$G$3196,'Solution Sheet'!C37)</f>
        <v>116307.38</v>
      </c>
      <c r="E37" s="37"/>
      <c r="F37" s="33" t="s">
        <v>45</v>
      </c>
      <c r="G37" s="33" t="s">
        <v>30</v>
      </c>
      <c r="H37" s="45">
        <f>COUNTIFS('Raw Data'!$L$2:$L$3196,'Solution Sheet'!F37,'Raw Data'!$H$2:$H$3196,'Solution Sheet'!G37)</f>
        <v>215</v>
      </c>
      <c r="J37" s="33" t="s">
        <v>40</v>
      </c>
      <c r="K37" s="33" t="s">
        <v>13</v>
      </c>
      <c r="L37" s="45">
        <f>AVERAGEIFS('Raw Data'!$R$2:$R$3196,'Raw Data'!$K$2:$K$3196,'Solution Sheet'!J37,'Raw Data'!$G$2:$G$3196,'Solution Sheet'!K37)</f>
        <v>34.651685393258425</v>
      </c>
      <c r="N37" s="33" t="s">
        <v>24</v>
      </c>
      <c r="O37" s="33" t="s">
        <v>30</v>
      </c>
      <c r="P37" s="45">
        <f>SUMIFS('Raw Data'!$S$2:$S$3196,'Raw Data'!$D$2:$D$3196,'Solution Sheet'!N37,'Raw Data'!$H$2:$H$3196,'Solution Sheet'!O37)</f>
        <v>902864.3899999999</v>
      </c>
    </row>
    <row r="38" spans="2:16" x14ac:dyDescent="0.35">
      <c r="B38" s="33" t="s">
        <v>58</v>
      </c>
      <c r="C38" s="33" t="s">
        <v>13</v>
      </c>
      <c r="D38" s="45">
        <f>SUMIFS('Raw Data'!$S$2:$S$3196,'Raw Data'!$E$2:$E$3196,'Solution Sheet'!B38,'Raw Data'!$G$2:$G$3196,'Solution Sheet'!C38)</f>
        <v>88782.809999999969</v>
      </c>
      <c r="E38" s="37"/>
      <c r="F38" s="33" t="s">
        <v>46</v>
      </c>
      <c r="G38" s="33" t="s">
        <v>33</v>
      </c>
      <c r="H38" s="45">
        <f>COUNTIFS('Raw Data'!$L$2:$L$3196,'Solution Sheet'!F38,'Raw Data'!$H$2:$H$3196,'Solution Sheet'!G38)</f>
        <v>201</v>
      </c>
      <c r="J38" s="33" t="s">
        <v>41</v>
      </c>
      <c r="K38" s="33" t="s">
        <v>13</v>
      </c>
      <c r="L38" s="45">
        <f>AVERAGEIFS('Raw Data'!$R$2:$R$3196,'Raw Data'!$K$2:$K$3196,'Solution Sheet'!J38,'Raw Data'!$G$2:$G$3196,'Solution Sheet'!K38)</f>
        <v>33.705882352941174</v>
      </c>
      <c r="N38" s="33" t="s">
        <v>26</v>
      </c>
      <c r="O38" s="33" t="s">
        <v>33</v>
      </c>
      <c r="P38" s="45">
        <f>SUMIFS('Raw Data'!$S$2:$S$3196,'Raw Data'!$D$2:$D$3196,'Solution Sheet'!N38,'Raw Data'!$H$2:$H$3196,'Solution Sheet'!O38)</f>
        <v>688621.27000000118</v>
      </c>
    </row>
    <row r="39" spans="2:16" x14ac:dyDescent="0.35">
      <c r="B39" s="33" t="s">
        <v>68</v>
      </c>
      <c r="C39" s="33" t="s">
        <v>6</v>
      </c>
      <c r="D39" s="45">
        <f>SUMIFS('Raw Data'!$S$2:$S$3196,'Raw Data'!$E$2:$E$3196,'Solution Sheet'!B39,'Raw Data'!$G$2:$G$3196,'Solution Sheet'!C39)</f>
        <v>76254.89</v>
      </c>
      <c r="E39" s="37"/>
      <c r="F39" s="33" t="s">
        <v>46</v>
      </c>
      <c r="G39" s="33" t="s">
        <v>30</v>
      </c>
      <c r="H39" s="45">
        <f>COUNTIFS('Raw Data'!$L$2:$L$3196,'Solution Sheet'!F39,'Raw Data'!$H$2:$H$3196,'Solution Sheet'!G39)</f>
        <v>204</v>
      </c>
      <c r="J39" s="33" t="s">
        <v>41</v>
      </c>
      <c r="K39" s="33" t="s">
        <v>6</v>
      </c>
      <c r="L39" s="45">
        <f>AVERAGEIFS('Raw Data'!$R$2:$R$3196,'Raw Data'!$K$2:$K$3196,'Solution Sheet'!J39,'Raw Data'!$G$2:$G$3196,'Solution Sheet'!K39)</f>
        <v>36.01075268817204</v>
      </c>
      <c r="N39" s="33" t="s">
        <v>24</v>
      </c>
      <c r="O39" s="33" t="s">
        <v>30</v>
      </c>
      <c r="P39" s="45">
        <f>SUMIFS('Raw Data'!$S$2:$S$3196,'Raw Data'!$D$2:$D$3196,'Solution Sheet'!N39,'Raw Data'!$H$2:$H$3196,'Solution Sheet'!O39)</f>
        <v>902864.3899999999</v>
      </c>
    </row>
    <row r="40" spans="2:16" x14ac:dyDescent="0.35">
      <c r="B40" s="33" t="s">
        <v>68</v>
      </c>
      <c r="C40" s="33" t="s">
        <v>13</v>
      </c>
      <c r="D40" s="45">
        <f>SUMIFS('Raw Data'!$S$2:$S$3196,'Raw Data'!$E$2:$E$3196,'Solution Sheet'!B40,'Raw Data'!$G$2:$G$3196,'Solution Sheet'!C40)</f>
        <v>82678.639999999985</v>
      </c>
      <c r="E40" s="37"/>
      <c r="F40" s="33" t="s">
        <v>43</v>
      </c>
      <c r="G40" s="33" t="s">
        <v>31</v>
      </c>
      <c r="H40" s="45">
        <f>COUNTIFS('Raw Data'!$L$2:$L$3196,'Solution Sheet'!F40,'Raw Data'!$H$2:$H$3196,'Solution Sheet'!G40)</f>
        <v>190</v>
      </c>
      <c r="J40" s="33" t="s">
        <v>41</v>
      </c>
      <c r="K40" s="33" t="s">
        <v>13</v>
      </c>
      <c r="L40" s="45">
        <f>AVERAGEIFS('Raw Data'!$R$2:$R$3196,'Raw Data'!$K$2:$K$3196,'Solution Sheet'!J40,'Raw Data'!$G$2:$G$3196,'Solution Sheet'!K40)</f>
        <v>33.705882352941174</v>
      </c>
      <c r="N40" s="33" t="s">
        <v>26</v>
      </c>
      <c r="O40" s="33" t="s">
        <v>31</v>
      </c>
      <c r="P40" s="45">
        <f>SUMIFS('Raw Data'!$S$2:$S$3196,'Raw Data'!$D$2:$D$3196,'Solution Sheet'!N40,'Raw Data'!$H$2:$H$3196,'Solution Sheet'!O40)</f>
        <v>705928.4499999996</v>
      </c>
    </row>
    <row r="41" spans="2:16" x14ac:dyDescent="0.35">
      <c r="B41" s="33" t="s">
        <v>106</v>
      </c>
      <c r="C41" s="33" t="s">
        <v>12</v>
      </c>
      <c r="D41" s="45">
        <f>SUMIFS('Raw Data'!$S$2:$S$3196,'Raw Data'!$E$2:$E$3196,'Solution Sheet'!B41,'Raw Data'!$G$2:$G$3196,'Solution Sheet'!C41)</f>
        <v>111983.70999999998</v>
      </c>
      <c r="E41" s="37"/>
      <c r="F41" s="33" t="s">
        <v>43</v>
      </c>
      <c r="G41" s="33" t="s">
        <v>33</v>
      </c>
      <c r="H41" s="45">
        <f>COUNTIFS('Raw Data'!$L$2:$L$3196,'Solution Sheet'!F41,'Raw Data'!$H$2:$H$3196,'Solution Sheet'!G41)</f>
        <v>185</v>
      </c>
      <c r="J41" s="33" t="s">
        <v>39</v>
      </c>
      <c r="K41" s="33" t="s">
        <v>12</v>
      </c>
      <c r="L41" s="45">
        <f>AVERAGEIFS('Raw Data'!$R$2:$R$3196,'Raw Data'!$K$2:$K$3196,'Solution Sheet'!J41,'Raw Data'!$G$2:$G$3196,'Solution Sheet'!K41)</f>
        <v>35</v>
      </c>
      <c r="N41" s="33" t="s">
        <v>24</v>
      </c>
      <c r="O41" s="33" t="s">
        <v>33</v>
      </c>
      <c r="P41" s="45">
        <f>SUMIFS('Raw Data'!$S$2:$S$3196,'Raw Data'!$D$2:$D$3196,'Solution Sheet'!N41,'Raw Data'!$H$2:$H$3196,'Solution Sheet'!O41)</f>
        <v>777669.78999999957</v>
      </c>
    </row>
    <row r="42" spans="2:16" x14ac:dyDescent="0.35">
      <c r="B42" s="33" t="s">
        <v>78</v>
      </c>
      <c r="C42" s="33" t="s">
        <v>8</v>
      </c>
      <c r="D42" s="45">
        <f>SUMIFS('Raw Data'!$S$2:$S$3196,'Raw Data'!$E$2:$E$3196,'Solution Sheet'!B42,'Raw Data'!$G$2:$G$3196,'Solution Sheet'!C42)</f>
        <v>81993.12000000001</v>
      </c>
      <c r="E42" s="37"/>
      <c r="F42" s="33" t="s">
        <v>43</v>
      </c>
      <c r="G42" s="33" t="s">
        <v>33</v>
      </c>
      <c r="H42" s="45">
        <f>COUNTIFS('Raw Data'!$L$2:$L$3196,'Solution Sheet'!F42,'Raw Data'!$H$2:$H$3196,'Solution Sheet'!G42)</f>
        <v>185</v>
      </c>
      <c r="J42" s="33" t="s">
        <v>40</v>
      </c>
      <c r="K42" s="33" t="s">
        <v>8</v>
      </c>
      <c r="L42" s="45">
        <f>AVERAGEIFS('Raw Data'!$R$2:$R$3196,'Raw Data'!$K$2:$K$3196,'Solution Sheet'!J42,'Raw Data'!$G$2:$G$3196,'Solution Sheet'!K42)</f>
        <v>34.319148936170215</v>
      </c>
      <c r="N42" s="33" t="s">
        <v>24</v>
      </c>
      <c r="O42" s="33" t="s">
        <v>33</v>
      </c>
      <c r="P42" s="45">
        <f>SUMIFS('Raw Data'!$S$2:$S$3196,'Raw Data'!$D$2:$D$3196,'Solution Sheet'!N42,'Raw Data'!$H$2:$H$3196,'Solution Sheet'!O42)</f>
        <v>777669.78999999957</v>
      </c>
    </row>
    <row r="43" spans="2:16" x14ac:dyDescent="0.35">
      <c r="B43" s="33" t="s">
        <v>85</v>
      </c>
      <c r="C43" s="33" t="s">
        <v>9</v>
      </c>
      <c r="D43" s="45">
        <f>SUMIFS('Raw Data'!$S$2:$S$3196,'Raw Data'!$E$2:$E$3196,'Solution Sheet'!B43,'Raw Data'!$G$2:$G$3196,'Solution Sheet'!C43)</f>
        <v>54180.78</v>
      </c>
      <c r="E43" s="37"/>
      <c r="F43" s="33" t="s">
        <v>43</v>
      </c>
      <c r="G43" s="33" t="s">
        <v>32</v>
      </c>
      <c r="H43" s="45">
        <f>COUNTIFS('Raw Data'!$L$2:$L$3196,'Solution Sheet'!F43,'Raw Data'!$H$2:$H$3196,'Solution Sheet'!G43)</f>
        <v>206</v>
      </c>
      <c r="J43" s="33" t="s">
        <v>40</v>
      </c>
      <c r="K43" s="33" t="s">
        <v>9</v>
      </c>
      <c r="L43" s="45">
        <f>AVERAGEIFS('Raw Data'!$R$2:$R$3196,'Raw Data'!$K$2:$K$3196,'Solution Sheet'!J43,'Raw Data'!$G$2:$G$3196,'Solution Sheet'!K43)</f>
        <v>33.942528735632187</v>
      </c>
      <c r="N43" s="33" t="s">
        <v>26</v>
      </c>
      <c r="O43" s="33" t="s">
        <v>32</v>
      </c>
      <c r="P43" s="45">
        <f>SUMIFS('Raw Data'!$S$2:$S$3196,'Raw Data'!$D$2:$D$3196,'Solution Sheet'!N43,'Raw Data'!$H$2:$H$3196,'Solution Sheet'!O43)</f>
        <v>713770.02999999945</v>
      </c>
    </row>
    <row r="44" spans="2:16" x14ac:dyDescent="0.35">
      <c r="B44" s="33" t="s">
        <v>52</v>
      </c>
      <c r="C44" s="33" t="s">
        <v>6</v>
      </c>
      <c r="D44" s="45">
        <f>SUMIFS('Raw Data'!$S$2:$S$3196,'Raw Data'!$E$2:$E$3196,'Solution Sheet'!B44,'Raw Data'!$G$2:$G$3196,'Solution Sheet'!C44)</f>
        <v>128564.53000000004</v>
      </c>
      <c r="E44" s="37"/>
      <c r="F44" s="33" t="s">
        <v>46</v>
      </c>
      <c r="G44" s="33" t="s">
        <v>31</v>
      </c>
      <c r="H44" s="45">
        <f>COUNTIFS('Raw Data'!$L$2:$L$3196,'Solution Sheet'!F44,'Raw Data'!$H$2:$H$3196,'Solution Sheet'!G44)</f>
        <v>159</v>
      </c>
      <c r="J44" s="33" t="s">
        <v>39</v>
      </c>
      <c r="K44" s="33" t="s">
        <v>6</v>
      </c>
      <c r="L44" s="45">
        <f>AVERAGEIFS('Raw Data'!$R$2:$R$3196,'Raw Data'!$K$2:$K$3196,'Solution Sheet'!J44,'Raw Data'!$G$2:$G$3196,'Solution Sheet'!K44)</f>
        <v>36.370370370370374</v>
      </c>
      <c r="N44" s="33" t="s">
        <v>24</v>
      </c>
      <c r="O44" s="33" t="s">
        <v>31</v>
      </c>
      <c r="P44" s="45">
        <f>SUMIFS('Raw Data'!$S$2:$S$3196,'Raw Data'!$D$2:$D$3196,'Solution Sheet'!N44,'Raw Data'!$H$2:$H$3196,'Solution Sheet'!O44)</f>
        <v>770751.94999999984</v>
      </c>
    </row>
    <row r="45" spans="2:16" x14ac:dyDescent="0.35">
      <c r="B45" s="33" t="s">
        <v>115</v>
      </c>
      <c r="C45" s="33" t="s">
        <v>11</v>
      </c>
      <c r="D45" s="45">
        <f>SUMIFS('Raw Data'!$S$2:$S$3196,'Raw Data'!$E$2:$E$3196,'Solution Sheet'!B45,'Raw Data'!$G$2:$G$3196,'Solution Sheet'!C45)</f>
        <v>121509.75999999999</v>
      </c>
      <c r="E45" s="37"/>
      <c r="F45" s="33" t="s">
        <v>43</v>
      </c>
      <c r="G45" s="33" t="s">
        <v>31</v>
      </c>
      <c r="H45" s="45">
        <f>COUNTIFS('Raw Data'!$L$2:$L$3196,'Solution Sheet'!F45,'Raw Data'!$H$2:$H$3196,'Solution Sheet'!G45)</f>
        <v>190</v>
      </c>
      <c r="J45" s="33" t="s">
        <v>40</v>
      </c>
      <c r="K45" s="33" t="s">
        <v>11</v>
      </c>
      <c r="L45" s="45">
        <f>AVERAGEIFS('Raw Data'!$R$2:$R$3196,'Raw Data'!$K$2:$K$3196,'Solution Sheet'!J45,'Raw Data'!$G$2:$G$3196,'Solution Sheet'!K45)</f>
        <v>33.707865168539328</v>
      </c>
      <c r="N45" s="33" t="s">
        <v>24</v>
      </c>
      <c r="O45" s="33" t="s">
        <v>31</v>
      </c>
      <c r="P45" s="45">
        <f>SUMIFS('Raw Data'!$S$2:$S$3196,'Raw Data'!$D$2:$D$3196,'Solution Sheet'!N45,'Raw Data'!$H$2:$H$3196,'Solution Sheet'!O45)</f>
        <v>770751.94999999984</v>
      </c>
    </row>
    <row r="46" spans="2:16" x14ac:dyDescent="0.35">
      <c r="B46" s="33" t="s">
        <v>55</v>
      </c>
      <c r="C46" s="33" t="s">
        <v>8</v>
      </c>
      <c r="D46" s="45">
        <f>SUMIFS('Raw Data'!$S$2:$S$3196,'Raw Data'!$E$2:$E$3196,'Solution Sheet'!B46,'Raw Data'!$G$2:$G$3196,'Solution Sheet'!C46)</f>
        <v>101835.39000000001</v>
      </c>
      <c r="E46" s="37"/>
      <c r="F46" s="33" t="s">
        <v>46</v>
      </c>
      <c r="G46" s="33" t="s">
        <v>31</v>
      </c>
      <c r="H46" s="45">
        <f>COUNTIFS('Raw Data'!$L$2:$L$3196,'Solution Sheet'!F46,'Raw Data'!$H$2:$H$3196,'Solution Sheet'!G46)</f>
        <v>159</v>
      </c>
      <c r="J46" s="33" t="s">
        <v>42</v>
      </c>
      <c r="K46" s="33" t="s">
        <v>8</v>
      </c>
      <c r="L46" s="45">
        <f>AVERAGEIFS('Raw Data'!$R$2:$R$3196,'Raw Data'!$K$2:$K$3196,'Solution Sheet'!J46,'Raw Data'!$G$2:$G$3196,'Solution Sheet'!K46)</f>
        <v>35.593023255813954</v>
      </c>
      <c r="N46" s="33" t="s">
        <v>24</v>
      </c>
      <c r="O46" s="33" t="s">
        <v>31</v>
      </c>
      <c r="P46" s="45">
        <f>SUMIFS('Raw Data'!$S$2:$S$3196,'Raw Data'!$D$2:$D$3196,'Solution Sheet'!N46,'Raw Data'!$H$2:$H$3196,'Solution Sheet'!O46)</f>
        <v>770751.94999999984</v>
      </c>
    </row>
    <row r="47" spans="2:16" x14ac:dyDescent="0.35">
      <c r="B47" s="33" t="s">
        <v>58</v>
      </c>
      <c r="C47" s="33" t="s">
        <v>6</v>
      </c>
      <c r="D47" s="45">
        <f>SUMIFS('Raw Data'!$S$2:$S$3196,'Raw Data'!$E$2:$E$3196,'Solution Sheet'!B47,'Raw Data'!$G$2:$G$3196,'Solution Sheet'!C47)</f>
        <v>115367.16999999998</v>
      </c>
      <c r="E47" s="37"/>
      <c r="F47" s="33" t="s">
        <v>44</v>
      </c>
      <c r="G47" s="33" t="s">
        <v>33</v>
      </c>
      <c r="H47" s="45">
        <f>COUNTIFS('Raw Data'!$L$2:$L$3196,'Solution Sheet'!F47,'Raw Data'!$H$2:$H$3196,'Solution Sheet'!G47)</f>
        <v>207</v>
      </c>
      <c r="J47" s="33" t="s">
        <v>40</v>
      </c>
      <c r="K47" s="33" t="s">
        <v>6</v>
      </c>
      <c r="L47" s="45">
        <f>AVERAGEIFS('Raw Data'!$R$2:$R$3196,'Raw Data'!$K$2:$K$3196,'Solution Sheet'!J47,'Raw Data'!$G$2:$G$3196,'Solution Sheet'!K47)</f>
        <v>33.838383838383841</v>
      </c>
      <c r="N47" s="33" t="s">
        <v>25</v>
      </c>
      <c r="O47" s="33" t="s">
        <v>33</v>
      </c>
      <c r="P47" s="45">
        <f>SUMIFS('Raw Data'!$S$2:$S$3196,'Raw Data'!$D$2:$D$3196,'Solution Sheet'!N47,'Raw Data'!$H$2:$H$3196,'Solution Sheet'!O47)</f>
        <v>226589.05000000008</v>
      </c>
    </row>
    <row r="48" spans="2:16" x14ac:dyDescent="0.35">
      <c r="B48" s="33" t="s">
        <v>63</v>
      </c>
      <c r="C48" s="33" t="s">
        <v>11</v>
      </c>
      <c r="D48" s="45">
        <f>SUMIFS('Raw Data'!$S$2:$S$3196,'Raw Data'!$E$2:$E$3196,'Solution Sheet'!B48,'Raw Data'!$G$2:$G$3196,'Solution Sheet'!C48)</f>
        <v>122471.98000000001</v>
      </c>
      <c r="E48" s="37"/>
      <c r="F48" s="33" t="s">
        <v>45</v>
      </c>
      <c r="G48" s="33" t="s">
        <v>32</v>
      </c>
      <c r="H48" s="45">
        <f>COUNTIFS('Raw Data'!$L$2:$L$3196,'Solution Sheet'!F48,'Raw Data'!$H$2:$H$3196,'Solution Sheet'!G48)</f>
        <v>204</v>
      </c>
      <c r="J48" s="33" t="s">
        <v>42</v>
      </c>
      <c r="K48" s="33" t="s">
        <v>11</v>
      </c>
      <c r="L48" s="45">
        <f>AVERAGEIFS('Raw Data'!$R$2:$R$3196,'Raw Data'!$K$2:$K$3196,'Solution Sheet'!J48,'Raw Data'!$G$2:$G$3196,'Solution Sheet'!K48)</f>
        <v>35.16949152542373</v>
      </c>
      <c r="N48" s="33" t="s">
        <v>25</v>
      </c>
      <c r="O48" s="33" t="s">
        <v>32</v>
      </c>
      <c r="P48" s="45">
        <f>SUMIFS('Raw Data'!$S$2:$S$3196,'Raw Data'!$D$2:$D$3196,'Solution Sheet'!N48,'Raw Data'!$H$2:$H$3196,'Solution Sheet'!O48)</f>
        <v>420136.0300000002</v>
      </c>
    </row>
    <row r="49" spans="2:16" x14ac:dyDescent="0.35">
      <c r="B49" s="33" t="s">
        <v>115</v>
      </c>
      <c r="C49" s="33" t="s">
        <v>7</v>
      </c>
      <c r="D49" s="45">
        <f>SUMIFS('Raw Data'!$S$2:$S$3196,'Raw Data'!$E$2:$E$3196,'Solution Sheet'!B49,'Raw Data'!$G$2:$G$3196,'Solution Sheet'!C49)</f>
        <v>104661.16</v>
      </c>
      <c r="E49" s="37"/>
      <c r="F49" s="33" t="s">
        <v>46</v>
      </c>
      <c r="G49" s="33" t="s">
        <v>33</v>
      </c>
      <c r="H49" s="45">
        <f>COUNTIFS('Raw Data'!$L$2:$L$3196,'Solution Sheet'!F49,'Raw Data'!$H$2:$H$3196,'Solution Sheet'!G49)</f>
        <v>201</v>
      </c>
      <c r="J49" s="33" t="s">
        <v>41</v>
      </c>
      <c r="K49" s="33" t="s">
        <v>7</v>
      </c>
      <c r="L49" s="45">
        <f>AVERAGEIFS('Raw Data'!$R$2:$R$3196,'Raw Data'!$K$2:$K$3196,'Solution Sheet'!J49,'Raw Data'!$G$2:$G$3196,'Solution Sheet'!K49)</f>
        <v>33.821428571428569</v>
      </c>
      <c r="N49" s="33" t="s">
        <v>26</v>
      </c>
      <c r="O49" s="33" t="s">
        <v>33</v>
      </c>
      <c r="P49" s="45">
        <f>SUMIFS('Raw Data'!$S$2:$S$3196,'Raw Data'!$D$2:$D$3196,'Solution Sheet'!N49,'Raw Data'!$H$2:$H$3196,'Solution Sheet'!O49)</f>
        <v>688621.27000000118</v>
      </c>
    </row>
    <row r="50" spans="2:16" x14ac:dyDescent="0.35">
      <c r="B50" s="33" t="s">
        <v>78</v>
      </c>
      <c r="C50" s="33" t="s">
        <v>8</v>
      </c>
      <c r="D50" s="45">
        <f>SUMIFS('Raw Data'!$S$2:$S$3196,'Raw Data'!$E$2:$E$3196,'Solution Sheet'!B50,'Raw Data'!$G$2:$G$3196,'Solution Sheet'!C50)</f>
        <v>81993.12000000001</v>
      </c>
      <c r="E50" s="37"/>
      <c r="F50" s="33" t="s">
        <v>43</v>
      </c>
      <c r="G50" s="33" t="s">
        <v>33</v>
      </c>
      <c r="H50" s="45">
        <f>COUNTIFS('Raw Data'!$L$2:$L$3196,'Solution Sheet'!F50,'Raw Data'!$H$2:$H$3196,'Solution Sheet'!G50)</f>
        <v>185</v>
      </c>
      <c r="J50" s="33" t="s">
        <v>39</v>
      </c>
      <c r="K50" s="33" t="s">
        <v>8</v>
      </c>
      <c r="L50" s="45">
        <f>AVERAGEIFS('Raw Data'!$R$2:$R$3196,'Raw Data'!$K$2:$K$3196,'Solution Sheet'!J50,'Raw Data'!$G$2:$G$3196,'Solution Sheet'!K50)</f>
        <v>33.572815533980581</v>
      </c>
      <c r="N50" s="33" t="s">
        <v>25</v>
      </c>
      <c r="O50" s="33" t="s">
        <v>33</v>
      </c>
      <c r="P50" s="45">
        <f>SUMIFS('Raw Data'!$S$2:$S$3196,'Raw Data'!$D$2:$D$3196,'Solution Sheet'!N50,'Raw Data'!$H$2:$H$3196,'Solution Sheet'!O50)</f>
        <v>226589.05000000008</v>
      </c>
    </row>
    <row r="51" spans="2:16" x14ac:dyDescent="0.35">
      <c r="B51" s="33" t="s">
        <v>73</v>
      </c>
      <c r="C51" s="33" t="s">
        <v>13</v>
      </c>
      <c r="D51" s="45">
        <f>SUMIFS('Raw Data'!$S$2:$S$3196,'Raw Data'!$E$2:$E$3196,'Solution Sheet'!B51,'Raw Data'!$G$2:$G$3196,'Solution Sheet'!C51)</f>
        <v>66184.529999999984</v>
      </c>
      <c r="E51" s="37"/>
      <c r="F51" s="33" t="s">
        <v>45</v>
      </c>
      <c r="G51" s="33" t="s">
        <v>31</v>
      </c>
      <c r="H51" s="45">
        <f>COUNTIFS('Raw Data'!$L$2:$L$3196,'Solution Sheet'!F51,'Raw Data'!$H$2:$H$3196,'Solution Sheet'!G51)</f>
        <v>200</v>
      </c>
      <c r="J51" s="33" t="s">
        <v>41</v>
      </c>
      <c r="K51" s="33" t="s">
        <v>13</v>
      </c>
      <c r="L51" s="45">
        <f>AVERAGEIFS('Raw Data'!$R$2:$R$3196,'Raw Data'!$K$2:$K$3196,'Solution Sheet'!J51,'Raw Data'!$G$2:$G$3196,'Solution Sheet'!K51)</f>
        <v>33.705882352941174</v>
      </c>
      <c r="N51" s="33" t="s">
        <v>24</v>
      </c>
      <c r="O51" s="33" t="s">
        <v>31</v>
      </c>
      <c r="P51" s="45">
        <f>SUMIFS('Raw Data'!$S$2:$S$3196,'Raw Data'!$D$2:$D$3196,'Solution Sheet'!N51,'Raw Data'!$H$2:$H$3196,'Solution Sheet'!O51)</f>
        <v>770751.94999999984</v>
      </c>
    </row>
    <row r="52" spans="2:16" x14ac:dyDescent="0.35">
      <c r="B52" s="33" t="s">
        <v>73</v>
      </c>
      <c r="C52" s="33" t="s">
        <v>13</v>
      </c>
      <c r="D52" s="45">
        <f>SUMIFS('Raw Data'!$S$2:$S$3196,'Raw Data'!$E$2:$E$3196,'Solution Sheet'!B52,'Raw Data'!$G$2:$G$3196,'Solution Sheet'!C52)</f>
        <v>66184.529999999984</v>
      </c>
      <c r="E52" s="37"/>
      <c r="F52" s="33" t="s">
        <v>45</v>
      </c>
      <c r="G52" s="33" t="s">
        <v>33</v>
      </c>
      <c r="H52" s="45">
        <f>COUNTIFS('Raw Data'!$L$2:$L$3196,'Solution Sheet'!F52,'Raw Data'!$H$2:$H$3196,'Solution Sheet'!G52)</f>
        <v>193</v>
      </c>
      <c r="J52" s="33" t="s">
        <v>39</v>
      </c>
      <c r="K52" s="33" t="s">
        <v>13</v>
      </c>
      <c r="L52" s="45">
        <f>AVERAGEIFS('Raw Data'!$R$2:$R$3196,'Raw Data'!$K$2:$K$3196,'Solution Sheet'!J52,'Raw Data'!$G$2:$G$3196,'Solution Sheet'!K52)</f>
        <v>35.833333333333336</v>
      </c>
      <c r="N52" s="33" t="s">
        <v>24</v>
      </c>
      <c r="O52" s="33" t="s">
        <v>33</v>
      </c>
      <c r="P52" s="45">
        <f>SUMIFS('Raw Data'!$S$2:$S$3196,'Raw Data'!$D$2:$D$3196,'Solution Sheet'!N52,'Raw Data'!$H$2:$H$3196,'Solution Sheet'!O52)</f>
        <v>777669.78999999957</v>
      </c>
    </row>
    <row r="53" spans="2:16" x14ac:dyDescent="0.35">
      <c r="B53" s="33" t="s">
        <v>58</v>
      </c>
      <c r="C53" s="33" t="s">
        <v>9</v>
      </c>
      <c r="D53" s="45">
        <f>SUMIFS('Raw Data'!$S$2:$S$3196,'Raw Data'!$E$2:$E$3196,'Solution Sheet'!B53,'Raw Data'!$G$2:$G$3196,'Solution Sheet'!C53)</f>
        <v>93015.799999999974</v>
      </c>
      <c r="E53" s="37"/>
      <c r="F53" s="33" t="s">
        <v>43</v>
      </c>
      <c r="G53" s="33" t="s">
        <v>31</v>
      </c>
      <c r="H53" s="45">
        <f>COUNTIFS('Raw Data'!$L$2:$L$3196,'Solution Sheet'!F53,'Raw Data'!$H$2:$H$3196,'Solution Sheet'!G53)</f>
        <v>190</v>
      </c>
      <c r="J53" s="33" t="s">
        <v>42</v>
      </c>
      <c r="K53" s="33" t="s">
        <v>9</v>
      </c>
      <c r="L53" s="45">
        <f>AVERAGEIFS('Raw Data'!$R$2:$R$3196,'Raw Data'!$K$2:$K$3196,'Solution Sheet'!J53,'Raw Data'!$G$2:$G$3196,'Solution Sheet'!K53)</f>
        <v>36.282828282828284</v>
      </c>
      <c r="N53" s="33" t="s">
        <v>25</v>
      </c>
      <c r="O53" s="33" t="s">
        <v>31</v>
      </c>
      <c r="P53" s="45">
        <f>SUMIFS('Raw Data'!$S$2:$S$3196,'Raw Data'!$D$2:$D$3196,'Solution Sheet'!N53,'Raw Data'!$H$2:$H$3196,'Solution Sheet'!O53)</f>
        <v>343540.72000000003</v>
      </c>
    </row>
    <row r="54" spans="2:16" x14ac:dyDescent="0.35">
      <c r="B54" s="33" t="s">
        <v>115</v>
      </c>
      <c r="C54" s="33" t="s">
        <v>11</v>
      </c>
      <c r="D54" s="45">
        <f>SUMIFS('Raw Data'!$S$2:$S$3196,'Raw Data'!$E$2:$E$3196,'Solution Sheet'!B54,'Raw Data'!$G$2:$G$3196,'Solution Sheet'!C54)</f>
        <v>121509.75999999999</v>
      </c>
      <c r="E54" s="37"/>
      <c r="F54" s="33" t="s">
        <v>46</v>
      </c>
      <c r="G54" s="33" t="s">
        <v>31</v>
      </c>
      <c r="H54" s="45">
        <f>COUNTIFS('Raw Data'!$L$2:$L$3196,'Solution Sheet'!F54,'Raw Data'!$H$2:$H$3196,'Solution Sheet'!G54)</f>
        <v>159</v>
      </c>
      <c r="J54" s="33" t="s">
        <v>41</v>
      </c>
      <c r="K54" s="33" t="s">
        <v>11</v>
      </c>
      <c r="L54" s="45">
        <f>AVERAGEIFS('Raw Data'!$R$2:$R$3196,'Raw Data'!$K$2:$K$3196,'Solution Sheet'!J54,'Raw Data'!$G$2:$G$3196,'Solution Sheet'!K54)</f>
        <v>35.415929203539825</v>
      </c>
      <c r="N54" s="33" t="s">
        <v>26</v>
      </c>
      <c r="O54" s="33" t="s">
        <v>31</v>
      </c>
      <c r="P54" s="45">
        <f>SUMIFS('Raw Data'!$S$2:$S$3196,'Raw Data'!$D$2:$D$3196,'Solution Sheet'!N54,'Raw Data'!$H$2:$H$3196,'Solution Sheet'!O54)</f>
        <v>705928.4499999996</v>
      </c>
    </row>
    <row r="55" spans="2:16" x14ac:dyDescent="0.35">
      <c r="B55" s="33" t="s">
        <v>63</v>
      </c>
      <c r="C55" s="33" t="s">
        <v>10</v>
      </c>
      <c r="D55" s="45">
        <f>SUMIFS('Raw Data'!$S$2:$S$3196,'Raw Data'!$E$2:$E$3196,'Solution Sheet'!B55,'Raw Data'!$G$2:$G$3196,'Solution Sheet'!C55)</f>
        <v>76274.34</v>
      </c>
      <c r="E55" s="37"/>
      <c r="F55" s="33" t="s">
        <v>46</v>
      </c>
      <c r="G55" s="33" t="s">
        <v>31</v>
      </c>
      <c r="H55" s="45">
        <f>COUNTIFS('Raw Data'!$L$2:$L$3196,'Solution Sheet'!F55,'Raw Data'!$H$2:$H$3196,'Solution Sheet'!G55)</f>
        <v>159</v>
      </c>
      <c r="J55" s="33" t="s">
        <v>39</v>
      </c>
      <c r="K55" s="33" t="s">
        <v>10</v>
      </c>
      <c r="L55" s="45">
        <f>AVERAGEIFS('Raw Data'!$R$2:$R$3196,'Raw Data'!$K$2:$K$3196,'Solution Sheet'!J55,'Raw Data'!$G$2:$G$3196,'Solution Sheet'!K55)</f>
        <v>35.052083333333336</v>
      </c>
      <c r="N55" s="33" t="s">
        <v>26</v>
      </c>
      <c r="O55" s="33" t="s">
        <v>31</v>
      </c>
      <c r="P55" s="45">
        <f>SUMIFS('Raw Data'!$S$2:$S$3196,'Raw Data'!$D$2:$D$3196,'Solution Sheet'!N55,'Raw Data'!$H$2:$H$3196,'Solution Sheet'!O55)</f>
        <v>705928.4499999996</v>
      </c>
    </row>
    <row r="56" spans="2:16" x14ac:dyDescent="0.35">
      <c r="B56" s="33" t="s">
        <v>106</v>
      </c>
      <c r="C56" s="33" t="s">
        <v>8</v>
      </c>
      <c r="D56" s="45">
        <f>SUMIFS('Raw Data'!$S$2:$S$3196,'Raw Data'!$E$2:$E$3196,'Solution Sheet'!B56,'Raw Data'!$G$2:$G$3196,'Solution Sheet'!C56)</f>
        <v>122017.93000000001</v>
      </c>
      <c r="E56" s="37"/>
      <c r="F56" s="33" t="s">
        <v>45</v>
      </c>
      <c r="G56" s="33" t="s">
        <v>32</v>
      </c>
      <c r="H56" s="45">
        <f>COUNTIFS('Raw Data'!$L$2:$L$3196,'Solution Sheet'!F56,'Raw Data'!$H$2:$H$3196,'Solution Sheet'!G56)</f>
        <v>204</v>
      </c>
      <c r="J56" s="33" t="s">
        <v>42</v>
      </c>
      <c r="K56" s="33" t="s">
        <v>8</v>
      </c>
      <c r="L56" s="45">
        <f>AVERAGEIFS('Raw Data'!$R$2:$R$3196,'Raw Data'!$K$2:$K$3196,'Solution Sheet'!J56,'Raw Data'!$G$2:$G$3196,'Solution Sheet'!K56)</f>
        <v>35.593023255813954</v>
      </c>
      <c r="N56" s="33" t="s">
        <v>24</v>
      </c>
      <c r="O56" s="33" t="s">
        <v>32</v>
      </c>
      <c r="P56" s="45">
        <f>SUMIFS('Raw Data'!$S$2:$S$3196,'Raw Data'!$D$2:$D$3196,'Solution Sheet'!N56,'Raw Data'!$H$2:$H$3196,'Solution Sheet'!O56)</f>
        <v>854150.37999999919</v>
      </c>
    </row>
    <row r="57" spans="2:16" x14ac:dyDescent="0.35">
      <c r="B57" s="33" t="s">
        <v>63</v>
      </c>
      <c r="C57" s="33" t="s">
        <v>11</v>
      </c>
      <c r="D57" s="45">
        <f>SUMIFS('Raw Data'!$S$2:$S$3196,'Raw Data'!$E$2:$E$3196,'Solution Sheet'!B57,'Raw Data'!$G$2:$G$3196,'Solution Sheet'!C57)</f>
        <v>122471.98000000001</v>
      </c>
      <c r="E57" s="37"/>
      <c r="F57" s="33" t="s">
        <v>45</v>
      </c>
      <c r="G57" s="33" t="s">
        <v>32</v>
      </c>
      <c r="H57" s="45">
        <f>COUNTIFS('Raw Data'!$L$2:$L$3196,'Solution Sheet'!F57,'Raw Data'!$H$2:$H$3196,'Solution Sheet'!G57)</f>
        <v>204</v>
      </c>
      <c r="J57" s="33" t="s">
        <v>39</v>
      </c>
      <c r="K57" s="33" t="s">
        <v>11</v>
      </c>
      <c r="L57" s="45">
        <f>AVERAGEIFS('Raw Data'!$R$2:$R$3196,'Raw Data'!$K$2:$K$3196,'Solution Sheet'!J57,'Raw Data'!$G$2:$G$3196,'Solution Sheet'!K57)</f>
        <v>34.901785714285715</v>
      </c>
      <c r="N57" s="33" t="s">
        <v>25</v>
      </c>
      <c r="O57" s="33" t="s">
        <v>32</v>
      </c>
      <c r="P57" s="45">
        <f>SUMIFS('Raw Data'!$S$2:$S$3196,'Raw Data'!$D$2:$D$3196,'Solution Sheet'!N57,'Raw Data'!$H$2:$H$3196,'Solution Sheet'!O57)</f>
        <v>420136.0300000002</v>
      </c>
    </row>
    <row r="58" spans="2:16" x14ac:dyDescent="0.35">
      <c r="B58" s="33" t="s">
        <v>55</v>
      </c>
      <c r="C58" s="33" t="s">
        <v>7</v>
      </c>
      <c r="D58" s="45">
        <f>SUMIFS('Raw Data'!$S$2:$S$3196,'Raw Data'!$E$2:$E$3196,'Solution Sheet'!B58,'Raw Data'!$G$2:$G$3196,'Solution Sheet'!C58)</f>
        <v>86248.060000000012</v>
      </c>
      <c r="E58" s="37"/>
      <c r="F58" s="33" t="s">
        <v>46</v>
      </c>
      <c r="G58" s="33" t="s">
        <v>30</v>
      </c>
      <c r="H58" s="45">
        <f>COUNTIFS('Raw Data'!$L$2:$L$3196,'Solution Sheet'!F58,'Raw Data'!$H$2:$H$3196,'Solution Sheet'!G58)</f>
        <v>204</v>
      </c>
      <c r="J58" s="33" t="s">
        <v>39</v>
      </c>
      <c r="K58" s="33" t="s">
        <v>7</v>
      </c>
      <c r="L58" s="45">
        <f>AVERAGEIFS('Raw Data'!$R$2:$R$3196,'Raw Data'!$K$2:$K$3196,'Solution Sheet'!J58,'Raw Data'!$G$2:$G$3196,'Solution Sheet'!K58)</f>
        <v>36.319672131147541</v>
      </c>
      <c r="N58" s="33" t="s">
        <v>25</v>
      </c>
      <c r="O58" s="33" t="s">
        <v>30</v>
      </c>
      <c r="P58" s="45">
        <f>SUMIFS('Raw Data'!$S$2:$S$3196,'Raw Data'!$D$2:$D$3196,'Solution Sheet'!N58,'Raw Data'!$H$2:$H$3196,'Solution Sheet'!O58)</f>
        <v>386262.99999999983</v>
      </c>
    </row>
    <row r="59" spans="2:16" x14ac:dyDescent="0.35">
      <c r="B59" s="33" t="s">
        <v>115</v>
      </c>
      <c r="C59" s="33" t="s">
        <v>8</v>
      </c>
      <c r="D59" s="45">
        <f>SUMIFS('Raw Data'!$S$2:$S$3196,'Raw Data'!$E$2:$E$3196,'Solution Sheet'!B59,'Raw Data'!$G$2:$G$3196,'Solution Sheet'!C59)</f>
        <v>78761.50999999998</v>
      </c>
      <c r="E59" s="37"/>
      <c r="F59" s="33" t="s">
        <v>43</v>
      </c>
      <c r="G59" s="33" t="s">
        <v>30</v>
      </c>
      <c r="H59" s="45">
        <f>COUNTIFS('Raw Data'!$L$2:$L$3196,'Solution Sheet'!F59,'Raw Data'!$H$2:$H$3196,'Solution Sheet'!G59)</f>
        <v>201</v>
      </c>
      <c r="J59" s="33" t="s">
        <v>42</v>
      </c>
      <c r="K59" s="33" t="s">
        <v>8</v>
      </c>
      <c r="L59" s="45">
        <f>AVERAGEIFS('Raw Data'!$R$2:$R$3196,'Raw Data'!$K$2:$K$3196,'Solution Sheet'!J59,'Raw Data'!$G$2:$G$3196,'Solution Sheet'!K59)</f>
        <v>35.593023255813954</v>
      </c>
      <c r="N59" s="33" t="s">
        <v>24</v>
      </c>
      <c r="O59" s="33" t="s">
        <v>30</v>
      </c>
      <c r="P59" s="45">
        <f>SUMIFS('Raw Data'!$S$2:$S$3196,'Raw Data'!$D$2:$D$3196,'Solution Sheet'!N59,'Raw Data'!$H$2:$H$3196,'Solution Sheet'!O59)</f>
        <v>902864.3899999999</v>
      </c>
    </row>
    <row r="60" spans="2:16" x14ac:dyDescent="0.35">
      <c r="B60" s="33" t="s">
        <v>68</v>
      </c>
      <c r="C60" s="33" t="s">
        <v>10</v>
      </c>
      <c r="D60" s="45">
        <f>SUMIFS('Raw Data'!$S$2:$S$3196,'Raw Data'!$E$2:$E$3196,'Solution Sheet'!B60,'Raw Data'!$G$2:$G$3196,'Solution Sheet'!C60)</f>
        <v>86801.049999999988</v>
      </c>
      <c r="E60" s="37"/>
      <c r="F60" s="33" t="s">
        <v>44</v>
      </c>
      <c r="G60" s="33" t="s">
        <v>32</v>
      </c>
      <c r="H60" s="45">
        <f>COUNTIFS('Raw Data'!$L$2:$L$3196,'Solution Sheet'!F60,'Raw Data'!$H$2:$H$3196,'Solution Sheet'!G60)</f>
        <v>196</v>
      </c>
      <c r="J60" s="33" t="s">
        <v>39</v>
      </c>
      <c r="K60" s="33" t="s">
        <v>10</v>
      </c>
      <c r="L60" s="45">
        <f>AVERAGEIFS('Raw Data'!$R$2:$R$3196,'Raw Data'!$K$2:$K$3196,'Solution Sheet'!J60,'Raw Data'!$G$2:$G$3196,'Solution Sheet'!K60)</f>
        <v>35.052083333333336</v>
      </c>
      <c r="N60" s="33" t="s">
        <v>26</v>
      </c>
      <c r="O60" s="33" t="s">
        <v>32</v>
      </c>
      <c r="P60" s="45">
        <f>SUMIFS('Raw Data'!$S$2:$S$3196,'Raw Data'!$D$2:$D$3196,'Solution Sheet'!N60,'Raw Data'!$H$2:$H$3196,'Solution Sheet'!O60)</f>
        <v>713770.02999999945</v>
      </c>
    </row>
    <row r="61" spans="2:16" x14ac:dyDescent="0.35">
      <c r="B61" s="33" t="s">
        <v>55</v>
      </c>
      <c r="C61" s="33" t="s">
        <v>13</v>
      </c>
      <c r="D61" s="45">
        <f>SUMIFS('Raw Data'!$S$2:$S$3196,'Raw Data'!$E$2:$E$3196,'Solution Sheet'!B61,'Raw Data'!$G$2:$G$3196,'Solution Sheet'!C61)</f>
        <v>74301.89</v>
      </c>
      <c r="E61" s="37"/>
      <c r="F61" s="33" t="s">
        <v>44</v>
      </c>
      <c r="G61" s="33" t="s">
        <v>32</v>
      </c>
      <c r="H61" s="45">
        <f>COUNTIFS('Raw Data'!$L$2:$L$3196,'Solution Sheet'!F61,'Raw Data'!$H$2:$H$3196,'Solution Sheet'!G61)</f>
        <v>196</v>
      </c>
      <c r="J61" s="33" t="s">
        <v>42</v>
      </c>
      <c r="K61" s="33" t="s">
        <v>13</v>
      </c>
      <c r="L61" s="45">
        <f>AVERAGEIFS('Raw Data'!$R$2:$R$3196,'Raw Data'!$K$2:$K$3196,'Solution Sheet'!J61,'Raw Data'!$G$2:$G$3196,'Solution Sheet'!K61)</f>
        <v>36.58</v>
      </c>
      <c r="N61" s="33" t="s">
        <v>24</v>
      </c>
      <c r="O61" s="33" t="s">
        <v>32</v>
      </c>
      <c r="P61" s="45">
        <f>SUMIFS('Raw Data'!$S$2:$S$3196,'Raw Data'!$D$2:$D$3196,'Solution Sheet'!N61,'Raw Data'!$H$2:$H$3196,'Solution Sheet'!O61)</f>
        <v>854150.37999999919</v>
      </c>
    </row>
    <row r="62" spans="2:16" x14ac:dyDescent="0.35">
      <c r="B62" s="33" t="s">
        <v>68</v>
      </c>
      <c r="C62" s="33" t="s">
        <v>9</v>
      </c>
      <c r="D62" s="45">
        <f>SUMIFS('Raw Data'!$S$2:$S$3196,'Raw Data'!$E$2:$E$3196,'Solution Sheet'!B62,'Raw Data'!$G$2:$G$3196,'Solution Sheet'!C62)</f>
        <v>139938.12</v>
      </c>
      <c r="E62" s="37"/>
      <c r="F62" s="33" t="s">
        <v>46</v>
      </c>
      <c r="G62" s="33" t="s">
        <v>30</v>
      </c>
      <c r="H62" s="45">
        <f>COUNTIFS('Raw Data'!$L$2:$L$3196,'Solution Sheet'!F62,'Raw Data'!$H$2:$H$3196,'Solution Sheet'!G62)</f>
        <v>204</v>
      </c>
      <c r="J62" s="33" t="s">
        <v>39</v>
      </c>
      <c r="K62" s="33" t="s">
        <v>9</v>
      </c>
      <c r="L62" s="45">
        <f>AVERAGEIFS('Raw Data'!$R$2:$R$3196,'Raw Data'!$K$2:$K$3196,'Solution Sheet'!J62,'Raw Data'!$G$2:$G$3196,'Solution Sheet'!K62)</f>
        <v>34.731182795698928</v>
      </c>
      <c r="N62" s="33" t="s">
        <v>26</v>
      </c>
      <c r="O62" s="33" t="s">
        <v>30</v>
      </c>
      <c r="P62" s="45">
        <f>SUMIFS('Raw Data'!$S$2:$S$3196,'Raw Data'!$D$2:$D$3196,'Solution Sheet'!N62,'Raw Data'!$H$2:$H$3196,'Solution Sheet'!O62)</f>
        <v>705014.25000000035</v>
      </c>
    </row>
    <row r="63" spans="2:16" x14ac:dyDescent="0.35">
      <c r="B63" s="33" t="s">
        <v>63</v>
      </c>
      <c r="C63" s="33" t="s">
        <v>6</v>
      </c>
      <c r="D63" s="45">
        <f>SUMIFS('Raw Data'!$S$2:$S$3196,'Raw Data'!$E$2:$E$3196,'Solution Sheet'!B63,'Raw Data'!$G$2:$G$3196,'Solution Sheet'!C63)</f>
        <v>78031.63</v>
      </c>
      <c r="E63" s="37"/>
      <c r="F63" s="33" t="s">
        <v>44</v>
      </c>
      <c r="G63" s="33" t="s">
        <v>30</v>
      </c>
      <c r="H63" s="45">
        <f>COUNTIFS('Raw Data'!$L$2:$L$3196,'Solution Sheet'!F63,'Raw Data'!$H$2:$H$3196,'Solution Sheet'!G63)</f>
        <v>202</v>
      </c>
      <c r="J63" s="33" t="s">
        <v>41</v>
      </c>
      <c r="K63" s="33" t="s">
        <v>6</v>
      </c>
      <c r="L63" s="45">
        <f>AVERAGEIFS('Raw Data'!$R$2:$R$3196,'Raw Data'!$K$2:$K$3196,'Solution Sheet'!J63,'Raw Data'!$G$2:$G$3196,'Solution Sheet'!K63)</f>
        <v>36.01075268817204</v>
      </c>
      <c r="N63" s="33" t="s">
        <v>26</v>
      </c>
      <c r="O63" s="33" t="s">
        <v>30</v>
      </c>
      <c r="P63" s="45">
        <f>SUMIFS('Raw Data'!$S$2:$S$3196,'Raw Data'!$D$2:$D$3196,'Solution Sheet'!N63,'Raw Data'!$H$2:$H$3196,'Solution Sheet'!O63)</f>
        <v>705014.25000000035</v>
      </c>
    </row>
    <row r="64" spans="2:16" x14ac:dyDescent="0.35">
      <c r="B64" s="33" t="s">
        <v>115</v>
      </c>
      <c r="C64" s="33" t="s">
        <v>8</v>
      </c>
      <c r="D64" s="45">
        <f>SUMIFS('Raw Data'!$S$2:$S$3196,'Raw Data'!$E$2:$E$3196,'Solution Sheet'!B64,'Raw Data'!$G$2:$G$3196,'Solution Sheet'!C64)</f>
        <v>78761.50999999998</v>
      </c>
      <c r="E64" s="37"/>
      <c r="F64" s="33" t="s">
        <v>45</v>
      </c>
      <c r="G64" s="33" t="s">
        <v>30</v>
      </c>
      <c r="H64" s="45">
        <f>COUNTIFS('Raw Data'!$L$2:$L$3196,'Solution Sheet'!F64,'Raw Data'!$H$2:$H$3196,'Solution Sheet'!G64)</f>
        <v>215</v>
      </c>
      <c r="J64" s="33" t="s">
        <v>39</v>
      </c>
      <c r="K64" s="33" t="s">
        <v>8</v>
      </c>
      <c r="L64" s="45">
        <f>AVERAGEIFS('Raw Data'!$R$2:$R$3196,'Raw Data'!$K$2:$K$3196,'Solution Sheet'!J64,'Raw Data'!$G$2:$G$3196,'Solution Sheet'!K64)</f>
        <v>33.572815533980581</v>
      </c>
      <c r="N64" s="33" t="s">
        <v>24</v>
      </c>
      <c r="O64" s="33" t="s">
        <v>30</v>
      </c>
      <c r="P64" s="45">
        <f>SUMIFS('Raw Data'!$S$2:$S$3196,'Raw Data'!$D$2:$D$3196,'Solution Sheet'!N64,'Raw Data'!$H$2:$H$3196,'Solution Sheet'!O64)</f>
        <v>902864.3899999999</v>
      </c>
    </row>
    <row r="65" spans="2:16" x14ac:dyDescent="0.35">
      <c r="B65" s="33" t="s">
        <v>63</v>
      </c>
      <c r="C65" s="33" t="s">
        <v>6</v>
      </c>
      <c r="D65" s="45">
        <f>SUMIFS('Raw Data'!$S$2:$S$3196,'Raw Data'!$E$2:$E$3196,'Solution Sheet'!B65,'Raw Data'!$G$2:$G$3196,'Solution Sheet'!C65)</f>
        <v>78031.63</v>
      </c>
      <c r="E65" s="37"/>
      <c r="F65" s="33" t="s">
        <v>46</v>
      </c>
      <c r="G65" s="33" t="s">
        <v>31</v>
      </c>
      <c r="H65" s="45">
        <f>COUNTIFS('Raw Data'!$L$2:$L$3196,'Solution Sheet'!F65,'Raw Data'!$H$2:$H$3196,'Solution Sheet'!G65)</f>
        <v>159</v>
      </c>
      <c r="J65" s="33" t="s">
        <v>42</v>
      </c>
      <c r="K65" s="33" t="s">
        <v>6</v>
      </c>
      <c r="L65" s="45">
        <f>AVERAGEIFS('Raw Data'!$R$2:$R$3196,'Raw Data'!$K$2:$K$3196,'Solution Sheet'!J65,'Raw Data'!$G$2:$G$3196,'Solution Sheet'!K65)</f>
        <v>35.892857142857146</v>
      </c>
      <c r="N65" s="33" t="s">
        <v>26</v>
      </c>
      <c r="O65" s="33" t="s">
        <v>31</v>
      </c>
      <c r="P65" s="45">
        <f>SUMIFS('Raw Data'!$S$2:$S$3196,'Raw Data'!$D$2:$D$3196,'Solution Sheet'!N65,'Raw Data'!$H$2:$H$3196,'Solution Sheet'!O65)</f>
        <v>705928.4499999996</v>
      </c>
    </row>
    <row r="66" spans="2:16" x14ac:dyDescent="0.35">
      <c r="B66" s="33" t="s">
        <v>58</v>
      </c>
      <c r="C66" s="33" t="s">
        <v>6</v>
      </c>
      <c r="D66" s="45">
        <f>SUMIFS('Raw Data'!$S$2:$S$3196,'Raw Data'!$E$2:$E$3196,'Solution Sheet'!B66,'Raw Data'!$G$2:$G$3196,'Solution Sheet'!C66)</f>
        <v>115367.16999999998</v>
      </c>
      <c r="E66" s="37"/>
      <c r="F66" s="33" t="s">
        <v>45</v>
      </c>
      <c r="G66" s="33" t="s">
        <v>33</v>
      </c>
      <c r="H66" s="45">
        <f>COUNTIFS('Raw Data'!$L$2:$L$3196,'Solution Sheet'!F66,'Raw Data'!$H$2:$H$3196,'Solution Sheet'!G66)</f>
        <v>193</v>
      </c>
      <c r="J66" s="33" t="s">
        <v>41</v>
      </c>
      <c r="K66" s="33" t="s">
        <v>6</v>
      </c>
      <c r="L66" s="45">
        <f>AVERAGEIFS('Raw Data'!$R$2:$R$3196,'Raw Data'!$K$2:$K$3196,'Solution Sheet'!J66,'Raw Data'!$G$2:$G$3196,'Solution Sheet'!K66)</f>
        <v>36.01075268817204</v>
      </c>
      <c r="N66" s="33" t="s">
        <v>26</v>
      </c>
      <c r="O66" s="33" t="s">
        <v>33</v>
      </c>
      <c r="P66" s="45">
        <f>SUMIFS('Raw Data'!$S$2:$S$3196,'Raw Data'!$D$2:$D$3196,'Solution Sheet'!N66,'Raw Data'!$H$2:$H$3196,'Solution Sheet'!O66)</f>
        <v>688621.27000000118</v>
      </c>
    </row>
    <row r="67" spans="2:16" x14ac:dyDescent="0.35">
      <c r="B67" s="33" t="s">
        <v>68</v>
      </c>
      <c r="C67" s="33" t="s">
        <v>6</v>
      </c>
      <c r="D67" s="45">
        <f>SUMIFS('Raw Data'!$S$2:$S$3196,'Raw Data'!$E$2:$E$3196,'Solution Sheet'!B67,'Raw Data'!$G$2:$G$3196,'Solution Sheet'!C67)</f>
        <v>76254.89</v>
      </c>
      <c r="E67" s="37"/>
      <c r="F67" s="33" t="s">
        <v>43</v>
      </c>
      <c r="G67" s="33" t="s">
        <v>32</v>
      </c>
      <c r="H67" s="45">
        <f>COUNTIFS('Raw Data'!$L$2:$L$3196,'Solution Sheet'!F67,'Raw Data'!$H$2:$H$3196,'Solution Sheet'!G67)</f>
        <v>206</v>
      </c>
      <c r="J67" s="33" t="s">
        <v>39</v>
      </c>
      <c r="K67" s="33" t="s">
        <v>6</v>
      </c>
      <c r="L67" s="45">
        <f>AVERAGEIFS('Raw Data'!$R$2:$R$3196,'Raw Data'!$K$2:$K$3196,'Solution Sheet'!J67,'Raw Data'!$G$2:$G$3196,'Solution Sheet'!K67)</f>
        <v>36.370370370370374</v>
      </c>
      <c r="N67" s="33" t="s">
        <v>25</v>
      </c>
      <c r="O67" s="33" t="s">
        <v>32</v>
      </c>
      <c r="P67" s="45">
        <f>SUMIFS('Raw Data'!$S$2:$S$3196,'Raw Data'!$D$2:$D$3196,'Solution Sheet'!N67,'Raw Data'!$H$2:$H$3196,'Solution Sheet'!O67)</f>
        <v>420136.0300000002</v>
      </c>
    </row>
    <row r="68" spans="2:16" x14ac:dyDescent="0.35">
      <c r="B68" s="33" t="s">
        <v>106</v>
      </c>
      <c r="C68" s="33" t="s">
        <v>11</v>
      </c>
      <c r="D68" s="45">
        <f>SUMIFS('Raw Data'!$S$2:$S$3196,'Raw Data'!$E$2:$E$3196,'Solution Sheet'!B68,'Raw Data'!$G$2:$G$3196,'Solution Sheet'!C68)</f>
        <v>87937.540000000023</v>
      </c>
      <c r="E68" s="37"/>
      <c r="F68" s="33" t="s">
        <v>43</v>
      </c>
      <c r="G68" s="33" t="s">
        <v>32</v>
      </c>
      <c r="H68" s="45">
        <f>COUNTIFS('Raw Data'!$L$2:$L$3196,'Solution Sheet'!F68,'Raw Data'!$H$2:$H$3196,'Solution Sheet'!G68)</f>
        <v>206</v>
      </c>
      <c r="J68" s="33" t="s">
        <v>42</v>
      </c>
      <c r="K68" s="33" t="s">
        <v>11</v>
      </c>
      <c r="L68" s="45">
        <f>AVERAGEIFS('Raw Data'!$R$2:$R$3196,'Raw Data'!$K$2:$K$3196,'Solution Sheet'!J68,'Raw Data'!$G$2:$G$3196,'Solution Sheet'!K68)</f>
        <v>35.16949152542373</v>
      </c>
      <c r="N68" s="33" t="s">
        <v>24</v>
      </c>
      <c r="O68" s="33" t="s">
        <v>32</v>
      </c>
      <c r="P68" s="45">
        <f>SUMIFS('Raw Data'!$S$2:$S$3196,'Raw Data'!$D$2:$D$3196,'Solution Sheet'!N68,'Raw Data'!$H$2:$H$3196,'Solution Sheet'!O68)</f>
        <v>854150.37999999919</v>
      </c>
    </row>
    <row r="69" spans="2:16" x14ac:dyDescent="0.35">
      <c r="B69" s="33" t="s">
        <v>115</v>
      </c>
      <c r="C69" s="33" t="s">
        <v>7</v>
      </c>
      <c r="D69" s="45">
        <f>SUMIFS('Raw Data'!$S$2:$S$3196,'Raw Data'!$E$2:$E$3196,'Solution Sheet'!B69,'Raw Data'!$G$2:$G$3196,'Solution Sheet'!C69)</f>
        <v>104661.16</v>
      </c>
      <c r="E69" s="37"/>
      <c r="F69" s="33" t="s">
        <v>43</v>
      </c>
      <c r="G69" s="33" t="s">
        <v>30</v>
      </c>
      <c r="H69" s="45">
        <f>COUNTIFS('Raw Data'!$L$2:$L$3196,'Solution Sheet'!F69,'Raw Data'!$H$2:$H$3196,'Solution Sheet'!G69)</f>
        <v>201</v>
      </c>
      <c r="J69" s="33" t="s">
        <v>41</v>
      </c>
      <c r="K69" s="33" t="s">
        <v>7</v>
      </c>
      <c r="L69" s="45">
        <f>AVERAGEIFS('Raw Data'!$R$2:$R$3196,'Raw Data'!$K$2:$K$3196,'Solution Sheet'!J69,'Raw Data'!$G$2:$G$3196,'Solution Sheet'!K69)</f>
        <v>33.821428571428569</v>
      </c>
      <c r="N69" s="33" t="s">
        <v>24</v>
      </c>
      <c r="O69" s="33" t="s">
        <v>30</v>
      </c>
      <c r="P69" s="45">
        <f>SUMIFS('Raw Data'!$S$2:$S$3196,'Raw Data'!$D$2:$D$3196,'Solution Sheet'!N69,'Raw Data'!$H$2:$H$3196,'Solution Sheet'!O69)</f>
        <v>902864.3899999999</v>
      </c>
    </row>
    <row r="70" spans="2:16" x14ac:dyDescent="0.35">
      <c r="B70" s="33" t="s">
        <v>55</v>
      </c>
      <c r="C70" s="33" t="s">
        <v>8</v>
      </c>
      <c r="D70" s="45">
        <f>SUMIFS('Raw Data'!$S$2:$S$3196,'Raw Data'!$E$2:$E$3196,'Solution Sheet'!B70,'Raw Data'!$G$2:$G$3196,'Solution Sheet'!C70)</f>
        <v>101835.39000000001</v>
      </c>
      <c r="E70" s="37"/>
      <c r="F70" s="33" t="s">
        <v>43</v>
      </c>
      <c r="G70" s="33" t="s">
        <v>33</v>
      </c>
      <c r="H70" s="45">
        <f>COUNTIFS('Raw Data'!$L$2:$L$3196,'Solution Sheet'!F70,'Raw Data'!$H$2:$H$3196,'Solution Sheet'!G70)</f>
        <v>185</v>
      </c>
      <c r="J70" s="33" t="s">
        <v>39</v>
      </c>
      <c r="K70" s="33" t="s">
        <v>8</v>
      </c>
      <c r="L70" s="45">
        <f>AVERAGEIFS('Raw Data'!$R$2:$R$3196,'Raw Data'!$K$2:$K$3196,'Solution Sheet'!J70,'Raw Data'!$G$2:$G$3196,'Solution Sheet'!K70)</f>
        <v>33.572815533980581</v>
      </c>
      <c r="N70" s="33" t="s">
        <v>25</v>
      </c>
      <c r="O70" s="33" t="s">
        <v>33</v>
      </c>
      <c r="P70" s="45">
        <f>SUMIFS('Raw Data'!$S$2:$S$3196,'Raw Data'!$D$2:$D$3196,'Solution Sheet'!N70,'Raw Data'!$H$2:$H$3196,'Solution Sheet'!O70)</f>
        <v>226589.05000000008</v>
      </c>
    </row>
    <row r="71" spans="2:16" x14ac:dyDescent="0.35">
      <c r="B71" s="33" t="s">
        <v>58</v>
      </c>
      <c r="C71" s="33" t="s">
        <v>6</v>
      </c>
      <c r="D71" s="45">
        <f>SUMIFS('Raw Data'!$S$2:$S$3196,'Raw Data'!$E$2:$E$3196,'Solution Sheet'!B71,'Raw Data'!$G$2:$G$3196,'Solution Sheet'!C71)</f>
        <v>115367.16999999998</v>
      </c>
      <c r="E71" s="37"/>
      <c r="F71" s="33" t="s">
        <v>43</v>
      </c>
      <c r="G71" s="33" t="s">
        <v>32</v>
      </c>
      <c r="H71" s="45">
        <f>COUNTIFS('Raw Data'!$L$2:$L$3196,'Solution Sheet'!F71,'Raw Data'!$H$2:$H$3196,'Solution Sheet'!G71)</f>
        <v>206</v>
      </c>
      <c r="J71" s="33" t="s">
        <v>39</v>
      </c>
      <c r="K71" s="33" t="s">
        <v>6</v>
      </c>
      <c r="L71" s="45">
        <f>AVERAGEIFS('Raw Data'!$R$2:$R$3196,'Raw Data'!$K$2:$K$3196,'Solution Sheet'!J71,'Raw Data'!$G$2:$G$3196,'Solution Sheet'!K71)</f>
        <v>36.370370370370374</v>
      </c>
      <c r="N71" s="33" t="s">
        <v>24</v>
      </c>
      <c r="O71" s="33" t="s">
        <v>32</v>
      </c>
      <c r="P71" s="45">
        <f>SUMIFS('Raw Data'!$S$2:$S$3196,'Raw Data'!$D$2:$D$3196,'Solution Sheet'!N71,'Raw Data'!$H$2:$H$3196,'Solution Sheet'!O71)</f>
        <v>854150.37999999919</v>
      </c>
    </row>
    <row r="72" spans="2:16" x14ac:dyDescent="0.35">
      <c r="B72" s="33" t="s">
        <v>52</v>
      </c>
      <c r="C72" s="33" t="s">
        <v>10</v>
      </c>
      <c r="D72" s="45">
        <f>SUMIFS('Raw Data'!$S$2:$S$3196,'Raw Data'!$E$2:$E$3196,'Solution Sheet'!B72,'Raw Data'!$G$2:$G$3196,'Solution Sheet'!C72)</f>
        <v>122852.18999999999</v>
      </c>
      <c r="E72" s="37"/>
      <c r="F72" s="33" t="s">
        <v>43</v>
      </c>
      <c r="G72" s="33" t="s">
        <v>33</v>
      </c>
      <c r="H72" s="45">
        <f>COUNTIFS('Raw Data'!$L$2:$L$3196,'Solution Sheet'!F72,'Raw Data'!$H$2:$H$3196,'Solution Sheet'!G72)</f>
        <v>185</v>
      </c>
      <c r="J72" s="33" t="s">
        <v>39</v>
      </c>
      <c r="K72" s="33" t="s">
        <v>10</v>
      </c>
      <c r="L72" s="45">
        <f>AVERAGEIFS('Raw Data'!$R$2:$R$3196,'Raw Data'!$K$2:$K$3196,'Solution Sheet'!J72,'Raw Data'!$G$2:$G$3196,'Solution Sheet'!K72)</f>
        <v>35.052083333333336</v>
      </c>
      <c r="N72" s="33" t="s">
        <v>24</v>
      </c>
      <c r="O72" s="33" t="s">
        <v>33</v>
      </c>
      <c r="P72" s="45">
        <f>SUMIFS('Raw Data'!$S$2:$S$3196,'Raw Data'!$D$2:$D$3196,'Solution Sheet'!N72,'Raw Data'!$H$2:$H$3196,'Solution Sheet'!O72)</f>
        <v>777669.78999999957</v>
      </c>
    </row>
    <row r="73" spans="2:16" x14ac:dyDescent="0.35">
      <c r="B73" s="33" t="s">
        <v>55</v>
      </c>
      <c r="C73" s="33" t="s">
        <v>6</v>
      </c>
      <c r="D73" s="45">
        <f>SUMIFS('Raw Data'!$S$2:$S$3196,'Raw Data'!$E$2:$E$3196,'Solution Sheet'!B73,'Raw Data'!$G$2:$G$3196,'Solution Sheet'!C73)</f>
        <v>103547.48999999999</v>
      </c>
      <c r="E73" s="37"/>
      <c r="F73" s="33" t="s">
        <v>44</v>
      </c>
      <c r="G73" s="33" t="s">
        <v>30</v>
      </c>
      <c r="H73" s="45">
        <f>COUNTIFS('Raw Data'!$L$2:$L$3196,'Solution Sheet'!F73,'Raw Data'!$H$2:$H$3196,'Solution Sheet'!G73)</f>
        <v>202</v>
      </c>
      <c r="J73" s="33" t="s">
        <v>41</v>
      </c>
      <c r="K73" s="33" t="s">
        <v>6</v>
      </c>
      <c r="L73" s="45">
        <f>AVERAGEIFS('Raw Data'!$R$2:$R$3196,'Raw Data'!$K$2:$K$3196,'Solution Sheet'!J73,'Raw Data'!$G$2:$G$3196,'Solution Sheet'!K73)</f>
        <v>36.01075268817204</v>
      </c>
      <c r="N73" s="33" t="s">
        <v>24</v>
      </c>
      <c r="O73" s="33" t="s">
        <v>30</v>
      </c>
      <c r="P73" s="45">
        <f>SUMIFS('Raw Data'!$S$2:$S$3196,'Raw Data'!$D$2:$D$3196,'Solution Sheet'!N73,'Raw Data'!$H$2:$H$3196,'Solution Sheet'!O73)</f>
        <v>902864.3899999999</v>
      </c>
    </row>
    <row r="74" spans="2:16" x14ac:dyDescent="0.35">
      <c r="B74" s="33" t="s">
        <v>115</v>
      </c>
      <c r="C74" s="33" t="s">
        <v>11</v>
      </c>
      <c r="D74" s="45">
        <f>SUMIFS('Raw Data'!$S$2:$S$3196,'Raw Data'!$E$2:$E$3196,'Solution Sheet'!B74,'Raw Data'!$G$2:$G$3196,'Solution Sheet'!C74)</f>
        <v>121509.75999999999</v>
      </c>
      <c r="E74" s="37"/>
      <c r="F74" s="33" t="s">
        <v>44</v>
      </c>
      <c r="G74" s="33" t="s">
        <v>30</v>
      </c>
      <c r="H74" s="45">
        <f>COUNTIFS('Raw Data'!$L$2:$L$3196,'Solution Sheet'!F74,'Raw Data'!$H$2:$H$3196,'Solution Sheet'!G74)</f>
        <v>202</v>
      </c>
      <c r="J74" s="33" t="s">
        <v>39</v>
      </c>
      <c r="K74" s="33" t="s">
        <v>11</v>
      </c>
      <c r="L74" s="45">
        <f>AVERAGEIFS('Raw Data'!$R$2:$R$3196,'Raw Data'!$K$2:$K$3196,'Solution Sheet'!J74,'Raw Data'!$G$2:$G$3196,'Solution Sheet'!K74)</f>
        <v>34.901785714285715</v>
      </c>
      <c r="N74" s="33" t="s">
        <v>26</v>
      </c>
      <c r="O74" s="33" t="s">
        <v>30</v>
      </c>
      <c r="P74" s="45">
        <f>SUMIFS('Raw Data'!$S$2:$S$3196,'Raw Data'!$D$2:$D$3196,'Solution Sheet'!N74,'Raw Data'!$H$2:$H$3196,'Solution Sheet'!O74)</f>
        <v>705014.25000000035</v>
      </c>
    </row>
    <row r="75" spans="2:16" x14ac:dyDescent="0.35">
      <c r="B75" s="33" t="s">
        <v>63</v>
      </c>
      <c r="C75" s="33" t="s">
        <v>11</v>
      </c>
      <c r="D75" s="45">
        <f>SUMIFS('Raw Data'!$S$2:$S$3196,'Raw Data'!$E$2:$E$3196,'Solution Sheet'!B75,'Raw Data'!$G$2:$G$3196,'Solution Sheet'!C75)</f>
        <v>122471.98000000001</v>
      </c>
      <c r="E75" s="37"/>
      <c r="F75" s="33" t="s">
        <v>44</v>
      </c>
      <c r="G75" s="33" t="s">
        <v>32</v>
      </c>
      <c r="H75" s="45">
        <f>COUNTIFS('Raw Data'!$L$2:$L$3196,'Solution Sheet'!F75,'Raw Data'!$H$2:$H$3196,'Solution Sheet'!G75)</f>
        <v>196</v>
      </c>
      <c r="J75" s="33" t="s">
        <v>41</v>
      </c>
      <c r="K75" s="33" t="s">
        <v>11</v>
      </c>
      <c r="L75" s="45">
        <f>AVERAGEIFS('Raw Data'!$R$2:$R$3196,'Raw Data'!$K$2:$K$3196,'Solution Sheet'!J75,'Raw Data'!$G$2:$G$3196,'Solution Sheet'!K75)</f>
        <v>35.415929203539825</v>
      </c>
      <c r="N75" s="33" t="s">
        <v>24</v>
      </c>
      <c r="O75" s="33" t="s">
        <v>32</v>
      </c>
      <c r="P75" s="45">
        <f>SUMIFS('Raw Data'!$S$2:$S$3196,'Raw Data'!$D$2:$D$3196,'Solution Sheet'!N75,'Raw Data'!$H$2:$H$3196,'Solution Sheet'!O75)</f>
        <v>854150.37999999919</v>
      </c>
    </row>
    <row r="76" spans="2:16" x14ac:dyDescent="0.35">
      <c r="B76" s="33" t="s">
        <v>78</v>
      </c>
      <c r="C76" s="33" t="s">
        <v>6</v>
      </c>
      <c r="D76" s="45">
        <f>SUMIFS('Raw Data'!$S$2:$S$3196,'Raw Data'!$E$2:$E$3196,'Solution Sheet'!B76,'Raw Data'!$G$2:$G$3196,'Solution Sheet'!C76)</f>
        <v>122595.86000000002</v>
      </c>
      <c r="E76" s="37"/>
      <c r="F76" s="33" t="s">
        <v>46</v>
      </c>
      <c r="G76" s="33" t="s">
        <v>33</v>
      </c>
      <c r="H76" s="45">
        <f>COUNTIFS('Raw Data'!$L$2:$L$3196,'Solution Sheet'!F76,'Raw Data'!$H$2:$H$3196,'Solution Sheet'!G76)</f>
        <v>201</v>
      </c>
      <c r="J76" s="33" t="s">
        <v>41</v>
      </c>
      <c r="K76" s="33" t="s">
        <v>6</v>
      </c>
      <c r="L76" s="45">
        <f>AVERAGEIFS('Raw Data'!$R$2:$R$3196,'Raw Data'!$K$2:$K$3196,'Solution Sheet'!J76,'Raw Data'!$G$2:$G$3196,'Solution Sheet'!K76)</f>
        <v>36.01075268817204</v>
      </c>
      <c r="N76" s="33" t="s">
        <v>24</v>
      </c>
      <c r="O76" s="33" t="s">
        <v>33</v>
      </c>
      <c r="P76" s="45">
        <f>SUMIFS('Raw Data'!$S$2:$S$3196,'Raw Data'!$D$2:$D$3196,'Solution Sheet'!N76,'Raw Data'!$H$2:$H$3196,'Solution Sheet'!O76)</f>
        <v>777669.78999999957</v>
      </c>
    </row>
    <row r="77" spans="2:16" x14ac:dyDescent="0.35">
      <c r="B77" s="33" t="s">
        <v>55</v>
      </c>
      <c r="C77" s="33" t="s">
        <v>8</v>
      </c>
      <c r="D77" s="45">
        <f>SUMIFS('Raw Data'!$S$2:$S$3196,'Raw Data'!$E$2:$E$3196,'Solution Sheet'!B77,'Raw Data'!$G$2:$G$3196,'Solution Sheet'!C77)</f>
        <v>101835.39000000001</v>
      </c>
      <c r="E77" s="37"/>
      <c r="F77" s="33" t="s">
        <v>44</v>
      </c>
      <c r="G77" s="33" t="s">
        <v>33</v>
      </c>
      <c r="H77" s="45">
        <f>COUNTIFS('Raw Data'!$L$2:$L$3196,'Solution Sheet'!F77,'Raw Data'!$H$2:$H$3196,'Solution Sheet'!G77)</f>
        <v>207</v>
      </c>
      <c r="J77" s="33" t="s">
        <v>40</v>
      </c>
      <c r="K77" s="33" t="s">
        <v>8</v>
      </c>
      <c r="L77" s="45">
        <f>AVERAGEIFS('Raw Data'!$R$2:$R$3196,'Raw Data'!$K$2:$K$3196,'Solution Sheet'!J77,'Raw Data'!$G$2:$G$3196,'Solution Sheet'!K77)</f>
        <v>34.319148936170215</v>
      </c>
      <c r="N77" s="33" t="s">
        <v>24</v>
      </c>
      <c r="O77" s="33" t="s">
        <v>33</v>
      </c>
      <c r="P77" s="45">
        <f>SUMIFS('Raw Data'!$S$2:$S$3196,'Raw Data'!$D$2:$D$3196,'Solution Sheet'!N77,'Raw Data'!$H$2:$H$3196,'Solution Sheet'!O77)</f>
        <v>777669.78999999957</v>
      </c>
    </row>
    <row r="78" spans="2:16" x14ac:dyDescent="0.35">
      <c r="B78" s="33" t="s">
        <v>63</v>
      </c>
      <c r="C78" s="33" t="s">
        <v>12</v>
      </c>
      <c r="D78" s="45">
        <f>SUMIFS('Raw Data'!$S$2:$S$3196,'Raw Data'!$E$2:$E$3196,'Solution Sheet'!B78,'Raw Data'!$G$2:$G$3196,'Solution Sheet'!C78)</f>
        <v>121006.51999999999</v>
      </c>
      <c r="E78" s="37"/>
      <c r="F78" s="33" t="s">
        <v>43</v>
      </c>
      <c r="G78" s="33" t="s">
        <v>33</v>
      </c>
      <c r="H78" s="45">
        <f>COUNTIFS('Raw Data'!$L$2:$L$3196,'Solution Sheet'!F78,'Raw Data'!$H$2:$H$3196,'Solution Sheet'!G78)</f>
        <v>185</v>
      </c>
      <c r="J78" s="33" t="s">
        <v>41</v>
      </c>
      <c r="K78" s="33" t="s">
        <v>12</v>
      </c>
      <c r="L78" s="45">
        <f>AVERAGEIFS('Raw Data'!$R$2:$R$3196,'Raw Data'!$K$2:$K$3196,'Solution Sheet'!J78,'Raw Data'!$G$2:$G$3196,'Solution Sheet'!K78)</f>
        <v>35.657142857142858</v>
      </c>
      <c r="N78" s="33" t="s">
        <v>24</v>
      </c>
      <c r="O78" s="33" t="s">
        <v>33</v>
      </c>
      <c r="P78" s="45">
        <f>SUMIFS('Raw Data'!$S$2:$S$3196,'Raw Data'!$D$2:$D$3196,'Solution Sheet'!N78,'Raw Data'!$H$2:$H$3196,'Solution Sheet'!O78)</f>
        <v>777669.78999999957</v>
      </c>
    </row>
    <row r="79" spans="2:16" x14ac:dyDescent="0.35">
      <c r="B79" s="33" t="s">
        <v>58</v>
      </c>
      <c r="C79" s="33" t="s">
        <v>12</v>
      </c>
      <c r="D79" s="45">
        <f>SUMIFS('Raw Data'!$S$2:$S$3196,'Raw Data'!$E$2:$E$3196,'Solution Sheet'!B79,'Raw Data'!$G$2:$G$3196,'Solution Sheet'!C79)</f>
        <v>103622.23999999999</v>
      </c>
      <c r="E79" s="37"/>
      <c r="F79" s="33" t="s">
        <v>45</v>
      </c>
      <c r="G79" s="33" t="s">
        <v>33</v>
      </c>
      <c r="H79" s="45">
        <f>COUNTIFS('Raw Data'!$L$2:$L$3196,'Solution Sheet'!F79,'Raw Data'!$H$2:$H$3196,'Solution Sheet'!G79)</f>
        <v>193</v>
      </c>
      <c r="J79" s="33" t="s">
        <v>39</v>
      </c>
      <c r="K79" s="33" t="s">
        <v>12</v>
      </c>
      <c r="L79" s="45">
        <f>AVERAGEIFS('Raw Data'!$R$2:$R$3196,'Raw Data'!$K$2:$K$3196,'Solution Sheet'!J79,'Raw Data'!$G$2:$G$3196,'Solution Sheet'!K79)</f>
        <v>35</v>
      </c>
      <c r="N79" s="33" t="s">
        <v>24</v>
      </c>
      <c r="O79" s="33" t="s">
        <v>33</v>
      </c>
      <c r="P79" s="45">
        <f>SUMIFS('Raw Data'!$S$2:$S$3196,'Raw Data'!$D$2:$D$3196,'Solution Sheet'!N79,'Raw Data'!$H$2:$H$3196,'Solution Sheet'!O79)</f>
        <v>777669.78999999957</v>
      </c>
    </row>
    <row r="80" spans="2:16" x14ac:dyDescent="0.35">
      <c r="B80" s="33" t="s">
        <v>58</v>
      </c>
      <c r="C80" s="33" t="s">
        <v>11</v>
      </c>
      <c r="D80" s="45">
        <f>SUMIFS('Raw Data'!$S$2:$S$3196,'Raw Data'!$E$2:$E$3196,'Solution Sheet'!B80,'Raw Data'!$G$2:$G$3196,'Solution Sheet'!C80)</f>
        <v>113195.5</v>
      </c>
      <c r="E80" s="37"/>
      <c r="F80" s="33" t="s">
        <v>45</v>
      </c>
      <c r="G80" s="33" t="s">
        <v>30</v>
      </c>
      <c r="H80" s="45">
        <f>COUNTIFS('Raw Data'!$L$2:$L$3196,'Solution Sheet'!F80,'Raw Data'!$H$2:$H$3196,'Solution Sheet'!G80)</f>
        <v>215</v>
      </c>
      <c r="J80" s="33" t="s">
        <v>39</v>
      </c>
      <c r="K80" s="33" t="s">
        <v>11</v>
      </c>
      <c r="L80" s="45">
        <f>AVERAGEIFS('Raw Data'!$R$2:$R$3196,'Raw Data'!$K$2:$K$3196,'Solution Sheet'!J80,'Raw Data'!$G$2:$G$3196,'Solution Sheet'!K80)</f>
        <v>34.901785714285715</v>
      </c>
      <c r="N80" s="33" t="s">
        <v>26</v>
      </c>
      <c r="O80" s="33" t="s">
        <v>30</v>
      </c>
      <c r="P80" s="45">
        <f>SUMIFS('Raw Data'!$S$2:$S$3196,'Raw Data'!$D$2:$D$3196,'Solution Sheet'!N80,'Raw Data'!$H$2:$H$3196,'Solution Sheet'!O80)</f>
        <v>705014.25000000035</v>
      </c>
    </row>
    <row r="81" spans="2:16" x14ac:dyDescent="0.35">
      <c r="B81" s="33" t="s">
        <v>115</v>
      </c>
      <c r="C81" s="33" t="s">
        <v>13</v>
      </c>
      <c r="D81" s="45">
        <f>SUMIFS('Raw Data'!$S$2:$S$3196,'Raw Data'!$E$2:$E$3196,'Solution Sheet'!B81,'Raw Data'!$G$2:$G$3196,'Solution Sheet'!C81)</f>
        <v>86905.229999999981</v>
      </c>
      <c r="E81" s="37"/>
      <c r="F81" s="33" t="s">
        <v>43</v>
      </c>
      <c r="G81" s="33" t="s">
        <v>32</v>
      </c>
      <c r="H81" s="45">
        <f>COUNTIFS('Raw Data'!$L$2:$L$3196,'Solution Sheet'!F81,'Raw Data'!$H$2:$H$3196,'Solution Sheet'!G81)</f>
        <v>206</v>
      </c>
      <c r="J81" s="33" t="s">
        <v>42</v>
      </c>
      <c r="K81" s="33" t="s">
        <v>13</v>
      </c>
      <c r="L81" s="45">
        <f>AVERAGEIFS('Raw Data'!$R$2:$R$3196,'Raw Data'!$K$2:$K$3196,'Solution Sheet'!J81,'Raw Data'!$G$2:$G$3196,'Solution Sheet'!K81)</f>
        <v>36.58</v>
      </c>
      <c r="N81" s="33" t="s">
        <v>25</v>
      </c>
      <c r="O81" s="33" t="s">
        <v>32</v>
      </c>
      <c r="P81" s="45">
        <f>SUMIFS('Raw Data'!$S$2:$S$3196,'Raw Data'!$D$2:$D$3196,'Solution Sheet'!N81,'Raw Data'!$H$2:$H$3196,'Solution Sheet'!O81)</f>
        <v>420136.0300000002</v>
      </c>
    </row>
    <row r="82" spans="2:16" x14ac:dyDescent="0.35">
      <c r="B82" s="33" t="s">
        <v>58</v>
      </c>
      <c r="C82" s="33" t="s">
        <v>10</v>
      </c>
      <c r="D82" s="45">
        <f>SUMIFS('Raw Data'!$S$2:$S$3196,'Raw Data'!$E$2:$E$3196,'Solution Sheet'!B82,'Raw Data'!$G$2:$G$3196,'Solution Sheet'!C82)</f>
        <v>93884.32</v>
      </c>
      <c r="E82" s="37"/>
      <c r="F82" s="33" t="s">
        <v>44</v>
      </c>
      <c r="G82" s="33" t="s">
        <v>32</v>
      </c>
      <c r="H82" s="45">
        <f>COUNTIFS('Raw Data'!$L$2:$L$3196,'Solution Sheet'!F82,'Raw Data'!$H$2:$H$3196,'Solution Sheet'!G82)</f>
        <v>196</v>
      </c>
      <c r="J82" s="33" t="s">
        <v>39</v>
      </c>
      <c r="K82" s="33" t="s">
        <v>10</v>
      </c>
      <c r="L82" s="45">
        <f>AVERAGEIFS('Raw Data'!$R$2:$R$3196,'Raw Data'!$K$2:$K$3196,'Solution Sheet'!J82,'Raw Data'!$G$2:$G$3196,'Solution Sheet'!K82)</f>
        <v>35.052083333333336</v>
      </c>
      <c r="N82" s="33" t="s">
        <v>24</v>
      </c>
      <c r="O82" s="33" t="s">
        <v>32</v>
      </c>
      <c r="P82" s="45">
        <f>SUMIFS('Raw Data'!$S$2:$S$3196,'Raw Data'!$D$2:$D$3196,'Solution Sheet'!N82,'Raw Data'!$H$2:$H$3196,'Solution Sheet'!O82)</f>
        <v>854150.37999999919</v>
      </c>
    </row>
    <row r="83" spans="2:16" x14ac:dyDescent="0.35">
      <c r="B83" s="33" t="s">
        <v>55</v>
      </c>
      <c r="C83" s="33" t="s">
        <v>7</v>
      </c>
      <c r="D83" s="45">
        <f>SUMIFS('Raw Data'!$S$2:$S$3196,'Raw Data'!$E$2:$E$3196,'Solution Sheet'!B83,'Raw Data'!$G$2:$G$3196,'Solution Sheet'!C83)</f>
        <v>86248.060000000012</v>
      </c>
      <c r="E83" s="37"/>
      <c r="F83" s="33" t="s">
        <v>43</v>
      </c>
      <c r="G83" s="33" t="s">
        <v>30</v>
      </c>
      <c r="H83" s="45">
        <f>COUNTIFS('Raw Data'!$L$2:$L$3196,'Solution Sheet'!F83,'Raw Data'!$H$2:$H$3196,'Solution Sheet'!G83)</f>
        <v>201</v>
      </c>
      <c r="J83" s="33" t="s">
        <v>42</v>
      </c>
      <c r="K83" s="33" t="s">
        <v>7</v>
      </c>
      <c r="L83" s="45">
        <f>AVERAGEIFS('Raw Data'!$R$2:$R$3196,'Raw Data'!$K$2:$K$3196,'Solution Sheet'!J83,'Raw Data'!$G$2:$G$3196,'Solution Sheet'!K83)</f>
        <v>34.288659793814432</v>
      </c>
      <c r="N83" s="33" t="s">
        <v>24</v>
      </c>
      <c r="O83" s="33" t="s">
        <v>30</v>
      </c>
      <c r="P83" s="45">
        <f>SUMIFS('Raw Data'!$S$2:$S$3196,'Raw Data'!$D$2:$D$3196,'Solution Sheet'!N83,'Raw Data'!$H$2:$H$3196,'Solution Sheet'!O83)</f>
        <v>902864.3899999999</v>
      </c>
    </row>
    <row r="84" spans="2:16" x14ac:dyDescent="0.35">
      <c r="B84" s="33" t="s">
        <v>63</v>
      </c>
      <c r="C84" s="33" t="s">
        <v>12</v>
      </c>
      <c r="D84" s="45">
        <f>SUMIFS('Raw Data'!$S$2:$S$3196,'Raw Data'!$E$2:$E$3196,'Solution Sheet'!B84,'Raw Data'!$G$2:$G$3196,'Solution Sheet'!C84)</f>
        <v>121006.51999999999</v>
      </c>
      <c r="E84" s="37"/>
      <c r="F84" s="33" t="s">
        <v>45</v>
      </c>
      <c r="G84" s="33" t="s">
        <v>32</v>
      </c>
      <c r="H84" s="45">
        <f>COUNTIFS('Raw Data'!$L$2:$L$3196,'Solution Sheet'!F84,'Raw Data'!$H$2:$H$3196,'Solution Sheet'!G84)</f>
        <v>204</v>
      </c>
      <c r="J84" s="33" t="s">
        <v>40</v>
      </c>
      <c r="K84" s="33" t="s">
        <v>12</v>
      </c>
      <c r="L84" s="45">
        <f>AVERAGEIFS('Raw Data'!$R$2:$R$3196,'Raw Data'!$K$2:$K$3196,'Solution Sheet'!J84,'Raw Data'!$G$2:$G$3196,'Solution Sheet'!K84)</f>
        <v>34.373831775700936</v>
      </c>
      <c r="N84" s="33" t="s">
        <v>25</v>
      </c>
      <c r="O84" s="33" t="s">
        <v>32</v>
      </c>
      <c r="P84" s="45">
        <f>SUMIFS('Raw Data'!$S$2:$S$3196,'Raw Data'!$D$2:$D$3196,'Solution Sheet'!N84,'Raw Data'!$H$2:$H$3196,'Solution Sheet'!O84)</f>
        <v>420136.0300000002</v>
      </c>
    </row>
    <row r="85" spans="2:16" x14ac:dyDescent="0.35">
      <c r="B85" s="33" t="s">
        <v>78</v>
      </c>
      <c r="C85" s="33" t="s">
        <v>9</v>
      </c>
      <c r="D85" s="45">
        <f>SUMIFS('Raw Data'!$S$2:$S$3196,'Raw Data'!$E$2:$E$3196,'Solution Sheet'!B85,'Raw Data'!$G$2:$G$3196,'Solution Sheet'!C85)</f>
        <v>67867.660000000018</v>
      </c>
      <c r="E85" s="37"/>
      <c r="F85" s="33" t="s">
        <v>46</v>
      </c>
      <c r="G85" s="33" t="s">
        <v>30</v>
      </c>
      <c r="H85" s="45">
        <f>COUNTIFS('Raw Data'!$L$2:$L$3196,'Solution Sheet'!F85,'Raw Data'!$H$2:$H$3196,'Solution Sheet'!G85)</f>
        <v>204</v>
      </c>
      <c r="J85" s="33" t="s">
        <v>39</v>
      </c>
      <c r="K85" s="33" t="s">
        <v>9</v>
      </c>
      <c r="L85" s="45">
        <f>AVERAGEIFS('Raw Data'!$R$2:$R$3196,'Raw Data'!$K$2:$K$3196,'Solution Sheet'!J85,'Raw Data'!$G$2:$G$3196,'Solution Sheet'!K85)</f>
        <v>34.731182795698928</v>
      </c>
      <c r="N85" s="33" t="s">
        <v>25</v>
      </c>
      <c r="O85" s="33" t="s">
        <v>30</v>
      </c>
      <c r="P85" s="45">
        <f>SUMIFS('Raw Data'!$S$2:$S$3196,'Raw Data'!$D$2:$D$3196,'Solution Sheet'!N85,'Raw Data'!$H$2:$H$3196,'Solution Sheet'!O85)</f>
        <v>386262.99999999983</v>
      </c>
    </row>
    <row r="86" spans="2:16" x14ac:dyDescent="0.35">
      <c r="B86" s="33" t="s">
        <v>58</v>
      </c>
      <c r="C86" s="33" t="s">
        <v>7</v>
      </c>
      <c r="D86" s="45">
        <f>SUMIFS('Raw Data'!$S$2:$S$3196,'Raw Data'!$E$2:$E$3196,'Solution Sheet'!B86,'Raw Data'!$G$2:$G$3196,'Solution Sheet'!C86)</f>
        <v>104199.79000000001</v>
      </c>
      <c r="E86" s="37"/>
      <c r="F86" s="33" t="s">
        <v>46</v>
      </c>
      <c r="G86" s="33" t="s">
        <v>32</v>
      </c>
      <c r="H86" s="45">
        <f>COUNTIFS('Raw Data'!$L$2:$L$3196,'Solution Sheet'!F86,'Raw Data'!$H$2:$H$3196,'Solution Sheet'!G86)</f>
        <v>216</v>
      </c>
      <c r="J86" s="33" t="s">
        <v>39</v>
      </c>
      <c r="K86" s="33" t="s">
        <v>7</v>
      </c>
      <c r="L86" s="45">
        <f>AVERAGEIFS('Raw Data'!$R$2:$R$3196,'Raw Data'!$K$2:$K$3196,'Solution Sheet'!J86,'Raw Data'!$G$2:$G$3196,'Solution Sheet'!K86)</f>
        <v>36.319672131147541</v>
      </c>
      <c r="N86" s="33" t="s">
        <v>24</v>
      </c>
      <c r="O86" s="33" t="s">
        <v>32</v>
      </c>
      <c r="P86" s="45">
        <f>SUMIFS('Raw Data'!$S$2:$S$3196,'Raw Data'!$D$2:$D$3196,'Solution Sheet'!N86,'Raw Data'!$H$2:$H$3196,'Solution Sheet'!O86)</f>
        <v>854150.37999999919</v>
      </c>
    </row>
    <row r="87" spans="2:16" x14ac:dyDescent="0.35">
      <c r="B87" s="33" t="s">
        <v>52</v>
      </c>
      <c r="C87" s="33" t="s">
        <v>10</v>
      </c>
      <c r="D87" s="45">
        <f>SUMIFS('Raw Data'!$S$2:$S$3196,'Raw Data'!$E$2:$E$3196,'Solution Sheet'!B87,'Raw Data'!$G$2:$G$3196,'Solution Sheet'!C87)</f>
        <v>122852.18999999999</v>
      </c>
      <c r="E87" s="37"/>
      <c r="F87" s="33" t="s">
        <v>46</v>
      </c>
      <c r="G87" s="33" t="s">
        <v>33</v>
      </c>
      <c r="H87" s="45">
        <f>COUNTIFS('Raw Data'!$L$2:$L$3196,'Solution Sheet'!F87,'Raw Data'!$H$2:$H$3196,'Solution Sheet'!G87)</f>
        <v>201</v>
      </c>
      <c r="J87" s="33" t="s">
        <v>39</v>
      </c>
      <c r="K87" s="33" t="s">
        <v>10</v>
      </c>
      <c r="L87" s="45">
        <f>AVERAGEIFS('Raw Data'!$R$2:$R$3196,'Raw Data'!$K$2:$K$3196,'Solution Sheet'!J87,'Raw Data'!$G$2:$G$3196,'Solution Sheet'!K87)</f>
        <v>35.052083333333336</v>
      </c>
      <c r="N87" s="33" t="s">
        <v>26</v>
      </c>
      <c r="O87" s="33" t="s">
        <v>33</v>
      </c>
      <c r="P87" s="45">
        <f>SUMIFS('Raw Data'!$S$2:$S$3196,'Raw Data'!$D$2:$D$3196,'Solution Sheet'!N87,'Raw Data'!$H$2:$H$3196,'Solution Sheet'!O87)</f>
        <v>688621.27000000118</v>
      </c>
    </row>
    <row r="88" spans="2:16" x14ac:dyDescent="0.35">
      <c r="B88" s="33" t="s">
        <v>106</v>
      </c>
      <c r="C88" s="33" t="s">
        <v>13</v>
      </c>
      <c r="D88" s="45">
        <f>SUMIFS('Raw Data'!$S$2:$S$3196,'Raw Data'!$E$2:$E$3196,'Solution Sheet'!B88,'Raw Data'!$G$2:$G$3196,'Solution Sheet'!C88)</f>
        <v>83772.33</v>
      </c>
      <c r="E88" s="37"/>
      <c r="F88" s="33" t="s">
        <v>45</v>
      </c>
      <c r="G88" s="33" t="s">
        <v>30</v>
      </c>
      <c r="H88" s="45">
        <f>COUNTIFS('Raw Data'!$L$2:$L$3196,'Solution Sheet'!F88,'Raw Data'!$H$2:$H$3196,'Solution Sheet'!G88)</f>
        <v>215</v>
      </c>
      <c r="J88" s="33" t="s">
        <v>39</v>
      </c>
      <c r="K88" s="33" t="s">
        <v>13</v>
      </c>
      <c r="L88" s="45">
        <f>AVERAGEIFS('Raw Data'!$R$2:$R$3196,'Raw Data'!$K$2:$K$3196,'Solution Sheet'!J88,'Raw Data'!$G$2:$G$3196,'Solution Sheet'!K88)</f>
        <v>35.833333333333336</v>
      </c>
      <c r="N88" s="33" t="s">
        <v>26</v>
      </c>
      <c r="O88" s="33" t="s">
        <v>30</v>
      </c>
      <c r="P88" s="45">
        <f>SUMIFS('Raw Data'!$S$2:$S$3196,'Raw Data'!$D$2:$D$3196,'Solution Sheet'!N88,'Raw Data'!$H$2:$H$3196,'Solution Sheet'!O88)</f>
        <v>705014.25000000035</v>
      </c>
    </row>
    <row r="89" spans="2:16" x14ac:dyDescent="0.35">
      <c r="B89" s="33" t="s">
        <v>115</v>
      </c>
      <c r="C89" s="33" t="s">
        <v>13</v>
      </c>
      <c r="D89" s="45">
        <f>SUMIFS('Raw Data'!$S$2:$S$3196,'Raw Data'!$E$2:$E$3196,'Solution Sheet'!B89,'Raw Data'!$G$2:$G$3196,'Solution Sheet'!C89)</f>
        <v>86905.229999999981</v>
      </c>
      <c r="E89" s="37"/>
      <c r="F89" s="33" t="s">
        <v>44</v>
      </c>
      <c r="G89" s="33" t="s">
        <v>32</v>
      </c>
      <c r="H89" s="45">
        <f>COUNTIFS('Raw Data'!$L$2:$L$3196,'Solution Sheet'!F89,'Raw Data'!$H$2:$H$3196,'Solution Sheet'!G89)</f>
        <v>196</v>
      </c>
      <c r="J89" s="33" t="s">
        <v>42</v>
      </c>
      <c r="K89" s="33" t="s">
        <v>13</v>
      </c>
      <c r="L89" s="45">
        <f>AVERAGEIFS('Raw Data'!$R$2:$R$3196,'Raw Data'!$K$2:$K$3196,'Solution Sheet'!J89,'Raw Data'!$G$2:$G$3196,'Solution Sheet'!K89)</f>
        <v>36.58</v>
      </c>
      <c r="N89" s="33" t="s">
        <v>24</v>
      </c>
      <c r="O89" s="33" t="s">
        <v>32</v>
      </c>
      <c r="P89" s="45">
        <f>SUMIFS('Raw Data'!$S$2:$S$3196,'Raw Data'!$D$2:$D$3196,'Solution Sheet'!N89,'Raw Data'!$H$2:$H$3196,'Solution Sheet'!O89)</f>
        <v>854150.37999999919</v>
      </c>
    </row>
    <row r="90" spans="2:16" x14ac:dyDescent="0.35">
      <c r="B90" s="33" t="s">
        <v>55</v>
      </c>
      <c r="C90" s="33" t="s">
        <v>7</v>
      </c>
      <c r="D90" s="45">
        <f>SUMIFS('Raw Data'!$S$2:$S$3196,'Raw Data'!$E$2:$E$3196,'Solution Sheet'!B90,'Raw Data'!$G$2:$G$3196,'Solution Sheet'!C90)</f>
        <v>86248.060000000012</v>
      </c>
      <c r="E90" s="37"/>
      <c r="F90" s="33" t="s">
        <v>44</v>
      </c>
      <c r="G90" s="33" t="s">
        <v>31</v>
      </c>
      <c r="H90" s="45">
        <f>COUNTIFS('Raw Data'!$L$2:$L$3196,'Solution Sheet'!F90,'Raw Data'!$H$2:$H$3196,'Solution Sheet'!G90)</f>
        <v>216</v>
      </c>
      <c r="J90" s="33" t="s">
        <v>39</v>
      </c>
      <c r="K90" s="33" t="s">
        <v>7</v>
      </c>
      <c r="L90" s="45">
        <f>AVERAGEIFS('Raw Data'!$R$2:$R$3196,'Raw Data'!$K$2:$K$3196,'Solution Sheet'!J90,'Raw Data'!$G$2:$G$3196,'Solution Sheet'!K90)</f>
        <v>36.319672131147541</v>
      </c>
      <c r="N90" s="33" t="s">
        <v>26</v>
      </c>
      <c r="O90" s="33" t="s">
        <v>31</v>
      </c>
      <c r="P90" s="45">
        <f>SUMIFS('Raw Data'!$S$2:$S$3196,'Raw Data'!$D$2:$D$3196,'Solution Sheet'!N90,'Raw Data'!$H$2:$H$3196,'Solution Sheet'!O90)</f>
        <v>705928.4499999996</v>
      </c>
    </row>
    <row r="91" spans="2:16" x14ac:dyDescent="0.35">
      <c r="B91" s="33" t="s">
        <v>63</v>
      </c>
      <c r="C91" s="33" t="s">
        <v>9</v>
      </c>
      <c r="D91" s="45">
        <f>SUMIFS('Raw Data'!$S$2:$S$3196,'Raw Data'!$E$2:$E$3196,'Solution Sheet'!B91,'Raw Data'!$G$2:$G$3196,'Solution Sheet'!C91)</f>
        <v>108730.27000000002</v>
      </c>
      <c r="E91" s="37"/>
      <c r="F91" s="33" t="s">
        <v>46</v>
      </c>
      <c r="G91" s="33" t="s">
        <v>31</v>
      </c>
      <c r="H91" s="45">
        <f>COUNTIFS('Raw Data'!$L$2:$L$3196,'Solution Sheet'!F91,'Raw Data'!$H$2:$H$3196,'Solution Sheet'!G91)</f>
        <v>159</v>
      </c>
      <c r="J91" s="33" t="s">
        <v>39</v>
      </c>
      <c r="K91" s="33" t="s">
        <v>9</v>
      </c>
      <c r="L91" s="45">
        <f>AVERAGEIFS('Raw Data'!$R$2:$R$3196,'Raw Data'!$K$2:$K$3196,'Solution Sheet'!J91,'Raw Data'!$G$2:$G$3196,'Solution Sheet'!K91)</f>
        <v>34.731182795698928</v>
      </c>
      <c r="N91" s="33" t="s">
        <v>26</v>
      </c>
      <c r="O91" s="33" t="s">
        <v>31</v>
      </c>
      <c r="P91" s="45">
        <f>SUMIFS('Raw Data'!$S$2:$S$3196,'Raw Data'!$D$2:$D$3196,'Solution Sheet'!N91,'Raw Data'!$H$2:$H$3196,'Solution Sheet'!O91)</f>
        <v>705928.4499999996</v>
      </c>
    </row>
    <row r="92" spans="2:16" x14ac:dyDescent="0.35">
      <c r="B92" s="33" t="s">
        <v>78</v>
      </c>
      <c r="C92" s="33" t="s">
        <v>12</v>
      </c>
      <c r="D92" s="45">
        <f>SUMIFS('Raw Data'!$S$2:$S$3196,'Raw Data'!$E$2:$E$3196,'Solution Sheet'!B92,'Raw Data'!$G$2:$G$3196,'Solution Sheet'!C92)</f>
        <v>76955.800000000017</v>
      </c>
      <c r="E92" s="37"/>
      <c r="F92" s="33" t="s">
        <v>44</v>
      </c>
      <c r="G92" s="33" t="s">
        <v>30</v>
      </c>
      <c r="H92" s="45">
        <f>COUNTIFS('Raw Data'!$L$2:$L$3196,'Solution Sheet'!F92,'Raw Data'!$H$2:$H$3196,'Solution Sheet'!G92)</f>
        <v>202</v>
      </c>
      <c r="J92" s="33" t="s">
        <v>42</v>
      </c>
      <c r="K92" s="33" t="s">
        <v>12</v>
      </c>
      <c r="L92" s="45">
        <f>AVERAGEIFS('Raw Data'!$R$2:$R$3196,'Raw Data'!$K$2:$K$3196,'Solution Sheet'!J92,'Raw Data'!$G$2:$G$3196,'Solution Sheet'!K92)</f>
        <v>36.418604651162788</v>
      </c>
      <c r="N92" s="33" t="s">
        <v>24</v>
      </c>
      <c r="O92" s="33" t="s">
        <v>30</v>
      </c>
      <c r="P92" s="45">
        <f>SUMIFS('Raw Data'!$S$2:$S$3196,'Raw Data'!$D$2:$D$3196,'Solution Sheet'!N92,'Raw Data'!$H$2:$H$3196,'Solution Sheet'!O92)</f>
        <v>902864.3899999999</v>
      </c>
    </row>
    <row r="93" spans="2:16" x14ac:dyDescent="0.35">
      <c r="B93" s="33" t="s">
        <v>68</v>
      </c>
      <c r="C93" s="33" t="s">
        <v>8</v>
      </c>
      <c r="D93" s="45">
        <f>SUMIFS('Raw Data'!$S$2:$S$3196,'Raw Data'!$E$2:$E$3196,'Solution Sheet'!B93,'Raw Data'!$G$2:$G$3196,'Solution Sheet'!C93)</f>
        <v>65393.969999999994</v>
      </c>
      <c r="E93" s="37"/>
      <c r="F93" s="33" t="s">
        <v>46</v>
      </c>
      <c r="G93" s="33" t="s">
        <v>30</v>
      </c>
      <c r="H93" s="45">
        <f>COUNTIFS('Raw Data'!$L$2:$L$3196,'Solution Sheet'!F93,'Raw Data'!$H$2:$H$3196,'Solution Sheet'!G93)</f>
        <v>204</v>
      </c>
      <c r="J93" s="33" t="s">
        <v>40</v>
      </c>
      <c r="K93" s="33" t="s">
        <v>8</v>
      </c>
      <c r="L93" s="45">
        <f>AVERAGEIFS('Raw Data'!$R$2:$R$3196,'Raw Data'!$K$2:$K$3196,'Solution Sheet'!J93,'Raw Data'!$G$2:$G$3196,'Solution Sheet'!K93)</f>
        <v>34.319148936170215</v>
      </c>
      <c r="N93" s="33" t="s">
        <v>24</v>
      </c>
      <c r="O93" s="33" t="s">
        <v>30</v>
      </c>
      <c r="P93" s="45">
        <f>SUMIFS('Raw Data'!$S$2:$S$3196,'Raw Data'!$D$2:$D$3196,'Solution Sheet'!N93,'Raw Data'!$H$2:$H$3196,'Solution Sheet'!O93)</f>
        <v>902864.3899999999</v>
      </c>
    </row>
    <row r="94" spans="2:16" x14ac:dyDescent="0.35">
      <c r="B94" s="33" t="s">
        <v>78</v>
      </c>
      <c r="C94" s="33" t="s">
        <v>7</v>
      </c>
      <c r="D94" s="45">
        <f>SUMIFS('Raw Data'!$S$2:$S$3196,'Raw Data'!$E$2:$E$3196,'Solution Sheet'!B94,'Raw Data'!$G$2:$G$3196,'Solution Sheet'!C94)</f>
        <v>91549.210000000021</v>
      </c>
      <c r="E94" s="37"/>
      <c r="F94" s="33" t="s">
        <v>43</v>
      </c>
      <c r="G94" s="33" t="s">
        <v>31</v>
      </c>
      <c r="H94" s="45">
        <f>COUNTIFS('Raw Data'!$L$2:$L$3196,'Solution Sheet'!F94,'Raw Data'!$H$2:$H$3196,'Solution Sheet'!G94)</f>
        <v>190</v>
      </c>
      <c r="J94" s="33" t="s">
        <v>42</v>
      </c>
      <c r="K94" s="33" t="s">
        <v>7</v>
      </c>
      <c r="L94" s="45">
        <f>AVERAGEIFS('Raw Data'!$R$2:$R$3196,'Raw Data'!$K$2:$K$3196,'Solution Sheet'!J94,'Raw Data'!$G$2:$G$3196,'Solution Sheet'!K94)</f>
        <v>34.288659793814432</v>
      </c>
      <c r="N94" s="33" t="s">
        <v>26</v>
      </c>
      <c r="O94" s="33" t="s">
        <v>31</v>
      </c>
      <c r="P94" s="45">
        <f>SUMIFS('Raw Data'!$S$2:$S$3196,'Raw Data'!$D$2:$D$3196,'Solution Sheet'!N94,'Raw Data'!$H$2:$H$3196,'Solution Sheet'!O94)</f>
        <v>705928.4499999996</v>
      </c>
    </row>
    <row r="95" spans="2:16" x14ac:dyDescent="0.35">
      <c r="B95" s="33" t="s">
        <v>106</v>
      </c>
      <c r="C95" s="33" t="s">
        <v>11</v>
      </c>
      <c r="D95" s="45">
        <f>SUMIFS('Raw Data'!$S$2:$S$3196,'Raw Data'!$E$2:$E$3196,'Solution Sheet'!B95,'Raw Data'!$G$2:$G$3196,'Solution Sheet'!C95)</f>
        <v>87937.540000000023</v>
      </c>
      <c r="E95" s="37"/>
      <c r="F95" s="33" t="s">
        <v>43</v>
      </c>
      <c r="G95" s="33" t="s">
        <v>31</v>
      </c>
      <c r="H95" s="45">
        <f>COUNTIFS('Raw Data'!$L$2:$L$3196,'Solution Sheet'!F95,'Raw Data'!$H$2:$H$3196,'Solution Sheet'!G95)</f>
        <v>190</v>
      </c>
      <c r="J95" s="33" t="s">
        <v>42</v>
      </c>
      <c r="K95" s="33" t="s">
        <v>11</v>
      </c>
      <c r="L95" s="45">
        <f>AVERAGEIFS('Raw Data'!$R$2:$R$3196,'Raw Data'!$K$2:$K$3196,'Solution Sheet'!J95,'Raw Data'!$G$2:$G$3196,'Solution Sheet'!K95)</f>
        <v>35.16949152542373</v>
      </c>
      <c r="N95" s="33" t="s">
        <v>24</v>
      </c>
      <c r="O95" s="33" t="s">
        <v>31</v>
      </c>
      <c r="P95" s="45">
        <f>SUMIFS('Raw Data'!$S$2:$S$3196,'Raw Data'!$D$2:$D$3196,'Solution Sheet'!N95,'Raw Data'!$H$2:$H$3196,'Solution Sheet'!O95)</f>
        <v>770751.94999999984</v>
      </c>
    </row>
    <row r="96" spans="2:16" x14ac:dyDescent="0.35">
      <c r="B96" s="33" t="s">
        <v>63</v>
      </c>
      <c r="C96" s="33" t="s">
        <v>12</v>
      </c>
      <c r="D96" s="45">
        <f>SUMIFS('Raw Data'!$S$2:$S$3196,'Raw Data'!$E$2:$E$3196,'Solution Sheet'!B96,'Raw Data'!$G$2:$G$3196,'Solution Sheet'!C96)</f>
        <v>121006.51999999999</v>
      </c>
      <c r="E96" s="37"/>
      <c r="F96" s="33" t="s">
        <v>46</v>
      </c>
      <c r="G96" s="33" t="s">
        <v>32</v>
      </c>
      <c r="H96" s="45">
        <f>COUNTIFS('Raw Data'!$L$2:$L$3196,'Solution Sheet'!F96,'Raw Data'!$H$2:$H$3196,'Solution Sheet'!G96)</f>
        <v>216</v>
      </c>
      <c r="J96" s="33" t="s">
        <v>41</v>
      </c>
      <c r="K96" s="33" t="s">
        <v>12</v>
      </c>
      <c r="L96" s="45">
        <f>AVERAGEIFS('Raw Data'!$R$2:$R$3196,'Raw Data'!$K$2:$K$3196,'Solution Sheet'!J96,'Raw Data'!$G$2:$G$3196,'Solution Sheet'!K96)</f>
        <v>35.657142857142858</v>
      </c>
      <c r="N96" s="33" t="s">
        <v>25</v>
      </c>
      <c r="O96" s="33" t="s">
        <v>32</v>
      </c>
      <c r="P96" s="45">
        <f>SUMIFS('Raw Data'!$S$2:$S$3196,'Raw Data'!$D$2:$D$3196,'Solution Sheet'!N96,'Raw Data'!$H$2:$H$3196,'Solution Sheet'!O96)</f>
        <v>420136.0300000002</v>
      </c>
    </row>
    <row r="97" spans="2:16" x14ac:dyDescent="0.35">
      <c r="B97" s="33" t="s">
        <v>55</v>
      </c>
      <c r="C97" s="33" t="s">
        <v>10</v>
      </c>
      <c r="D97" s="45">
        <f>SUMIFS('Raw Data'!$S$2:$S$3196,'Raw Data'!$E$2:$E$3196,'Solution Sheet'!B97,'Raw Data'!$G$2:$G$3196,'Solution Sheet'!C97)</f>
        <v>73114.26999999999</v>
      </c>
      <c r="E97" s="37"/>
      <c r="F97" s="33" t="s">
        <v>45</v>
      </c>
      <c r="G97" s="33" t="s">
        <v>33</v>
      </c>
      <c r="H97" s="45">
        <f>COUNTIFS('Raw Data'!$L$2:$L$3196,'Solution Sheet'!F97,'Raw Data'!$H$2:$H$3196,'Solution Sheet'!G97)</f>
        <v>193</v>
      </c>
      <c r="J97" s="33" t="s">
        <v>42</v>
      </c>
      <c r="K97" s="33" t="s">
        <v>10</v>
      </c>
      <c r="L97" s="45">
        <f>AVERAGEIFS('Raw Data'!$R$2:$R$3196,'Raw Data'!$K$2:$K$3196,'Solution Sheet'!J97,'Raw Data'!$G$2:$G$3196,'Solution Sheet'!K97)</f>
        <v>34.543689320388353</v>
      </c>
      <c r="N97" s="33" t="s">
        <v>24</v>
      </c>
      <c r="O97" s="33" t="s">
        <v>33</v>
      </c>
      <c r="P97" s="45">
        <f>SUMIFS('Raw Data'!$S$2:$S$3196,'Raw Data'!$D$2:$D$3196,'Solution Sheet'!N97,'Raw Data'!$H$2:$H$3196,'Solution Sheet'!O97)</f>
        <v>777669.78999999957</v>
      </c>
    </row>
    <row r="98" spans="2:16" x14ac:dyDescent="0.35">
      <c r="B98" s="33" t="s">
        <v>78</v>
      </c>
      <c r="C98" s="33" t="s">
        <v>7</v>
      </c>
      <c r="D98" s="45">
        <f>SUMIFS('Raw Data'!$S$2:$S$3196,'Raw Data'!$E$2:$E$3196,'Solution Sheet'!B98,'Raw Data'!$G$2:$G$3196,'Solution Sheet'!C98)</f>
        <v>91549.210000000021</v>
      </c>
      <c r="E98" s="37"/>
      <c r="F98" s="33" t="s">
        <v>44</v>
      </c>
      <c r="G98" s="33" t="s">
        <v>31</v>
      </c>
      <c r="H98" s="45">
        <f>COUNTIFS('Raw Data'!$L$2:$L$3196,'Solution Sheet'!F98,'Raw Data'!$H$2:$H$3196,'Solution Sheet'!G98)</f>
        <v>216</v>
      </c>
      <c r="J98" s="33" t="s">
        <v>42</v>
      </c>
      <c r="K98" s="33" t="s">
        <v>7</v>
      </c>
      <c r="L98" s="45">
        <f>AVERAGEIFS('Raw Data'!$R$2:$R$3196,'Raw Data'!$K$2:$K$3196,'Solution Sheet'!J98,'Raw Data'!$G$2:$G$3196,'Solution Sheet'!K98)</f>
        <v>34.288659793814432</v>
      </c>
      <c r="N98" s="33" t="s">
        <v>24</v>
      </c>
      <c r="O98" s="33" t="s">
        <v>31</v>
      </c>
      <c r="P98" s="45">
        <f>SUMIFS('Raw Data'!$S$2:$S$3196,'Raw Data'!$D$2:$D$3196,'Solution Sheet'!N98,'Raw Data'!$H$2:$H$3196,'Solution Sheet'!O98)</f>
        <v>770751.94999999984</v>
      </c>
    </row>
    <row r="99" spans="2:16" x14ac:dyDescent="0.35">
      <c r="B99" s="33" t="s">
        <v>73</v>
      </c>
      <c r="C99" s="33" t="s">
        <v>7</v>
      </c>
      <c r="D99" s="45">
        <f>SUMIFS('Raw Data'!$S$2:$S$3196,'Raw Data'!$E$2:$E$3196,'Solution Sheet'!B99,'Raw Data'!$G$2:$G$3196,'Solution Sheet'!C99)</f>
        <v>125696.93000000001</v>
      </c>
      <c r="E99" s="37"/>
      <c r="F99" s="33" t="s">
        <v>44</v>
      </c>
      <c r="G99" s="33" t="s">
        <v>32</v>
      </c>
      <c r="H99" s="45">
        <f>COUNTIFS('Raw Data'!$L$2:$L$3196,'Solution Sheet'!F99,'Raw Data'!$H$2:$H$3196,'Solution Sheet'!G99)</f>
        <v>196</v>
      </c>
      <c r="J99" s="33" t="s">
        <v>40</v>
      </c>
      <c r="K99" s="33" t="s">
        <v>7</v>
      </c>
      <c r="L99" s="45">
        <f>AVERAGEIFS('Raw Data'!$R$2:$R$3196,'Raw Data'!$K$2:$K$3196,'Solution Sheet'!J99,'Raw Data'!$G$2:$G$3196,'Solution Sheet'!K99)</f>
        <v>33.473118279569896</v>
      </c>
      <c r="N99" s="33" t="s">
        <v>24</v>
      </c>
      <c r="O99" s="33" t="s">
        <v>32</v>
      </c>
      <c r="P99" s="45">
        <f>SUMIFS('Raw Data'!$S$2:$S$3196,'Raw Data'!$D$2:$D$3196,'Solution Sheet'!N99,'Raw Data'!$H$2:$H$3196,'Solution Sheet'!O99)</f>
        <v>854150.37999999919</v>
      </c>
    </row>
    <row r="100" spans="2:16" x14ac:dyDescent="0.35">
      <c r="B100" s="33" t="s">
        <v>85</v>
      </c>
      <c r="C100" s="33" t="s">
        <v>9</v>
      </c>
      <c r="D100" s="45">
        <f>SUMIFS('Raw Data'!$S$2:$S$3196,'Raw Data'!$E$2:$E$3196,'Solution Sheet'!B100,'Raw Data'!$G$2:$G$3196,'Solution Sheet'!C100)</f>
        <v>54180.78</v>
      </c>
      <c r="E100" s="37"/>
      <c r="F100" s="33" t="s">
        <v>44</v>
      </c>
      <c r="G100" s="33" t="s">
        <v>31</v>
      </c>
      <c r="H100" s="45">
        <f>COUNTIFS('Raw Data'!$L$2:$L$3196,'Solution Sheet'!F100,'Raw Data'!$H$2:$H$3196,'Solution Sheet'!G100)</f>
        <v>216</v>
      </c>
      <c r="J100" s="33" t="s">
        <v>42</v>
      </c>
      <c r="K100" s="33" t="s">
        <v>9</v>
      </c>
      <c r="L100" s="45">
        <f>AVERAGEIFS('Raw Data'!$R$2:$R$3196,'Raw Data'!$K$2:$K$3196,'Solution Sheet'!J100,'Raw Data'!$G$2:$G$3196,'Solution Sheet'!K100)</f>
        <v>36.282828282828284</v>
      </c>
      <c r="N100" s="33" t="s">
        <v>24</v>
      </c>
      <c r="O100" s="33" t="s">
        <v>31</v>
      </c>
      <c r="P100" s="45">
        <f>SUMIFS('Raw Data'!$S$2:$S$3196,'Raw Data'!$D$2:$D$3196,'Solution Sheet'!N100,'Raw Data'!$H$2:$H$3196,'Solution Sheet'!O100)</f>
        <v>770751.94999999984</v>
      </c>
    </row>
    <row r="101" spans="2:16" x14ac:dyDescent="0.35">
      <c r="B101" s="33" t="s">
        <v>115</v>
      </c>
      <c r="C101" s="33" t="s">
        <v>13</v>
      </c>
      <c r="D101" s="45">
        <f>SUMIFS('Raw Data'!$S$2:$S$3196,'Raw Data'!$E$2:$E$3196,'Solution Sheet'!B101,'Raw Data'!$G$2:$G$3196,'Solution Sheet'!C101)</f>
        <v>86905.229999999981</v>
      </c>
      <c r="E101" s="37"/>
      <c r="F101" s="33" t="s">
        <v>45</v>
      </c>
      <c r="G101" s="33" t="s">
        <v>30</v>
      </c>
      <c r="H101" s="45">
        <f>COUNTIFS('Raw Data'!$L$2:$L$3196,'Solution Sheet'!F101,'Raw Data'!$H$2:$H$3196,'Solution Sheet'!G101)</f>
        <v>215</v>
      </c>
      <c r="J101" s="33" t="s">
        <v>42</v>
      </c>
      <c r="K101" s="33" t="s">
        <v>13</v>
      </c>
      <c r="L101" s="45">
        <f>AVERAGEIFS('Raw Data'!$R$2:$R$3196,'Raw Data'!$K$2:$K$3196,'Solution Sheet'!J101,'Raw Data'!$G$2:$G$3196,'Solution Sheet'!K101)</f>
        <v>36.58</v>
      </c>
      <c r="N101" s="33" t="s">
        <v>24</v>
      </c>
      <c r="O101" s="33" t="s">
        <v>30</v>
      </c>
      <c r="P101" s="45">
        <f>SUMIFS('Raw Data'!$S$2:$S$3196,'Raw Data'!$D$2:$D$3196,'Solution Sheet'!N101,'Raw Data'!$H$2:$H$3196,'Solution Sheet'!O101)</f>
        <v>902864.3899999999</v>
      </c>
    </row>
    <row r="102" spans="2:16" x14ac:dyDescent="0.35">
      <c r="B102" s="33" t="s">
        <v>106</v>
      </c>
      <c r="C102" s="33" t="s">
        <v>9</v>
      </c>
      <c r="D102" s="45">
        <f>SUMIFS('Raw Data'!$S$2:$S$3196,'Raw Data'!$E$2:$E$3196,'Solution Sheet'!B102,'Raw Data'!$G$2:$G$3196,'Solution Sheet'!C102)</f>
        <v>86448.35000000002</v>
      </c>
      <c r="E102" s="37"/>
      <c r="F102" s="33" t="s">
        <v>45</v>
      </c>
      <c r="G102" s="33" t="s">
        <v>30</v>
      </c>
      <c r="H102" s="45">
        <f>COUNTIFS('Raw Data'!$L$2:$L$3196,'Solution Sheet'!F102,'Raw Data'!$H$2:$H$3196,'Solution Sheet'!G102)</f>
        <v>215</v>
      </c>
      <c r="J102" s="33" t="s">
        <v>39</v>
      </c>
      <c r="K102" s="33" t="s">
        <v>9</v>
      </c>
      <c r="L102" s="45">
        <f>AVERAGEIFS('Raw Data'!$R$2:$R$3196,'Raw Data'!$K$2:$K$3196,'Solution Sheet'!J102,'Raw Data'!$G$2:$G$3196,'Solution Sheet'!K102)</f>
        <v>34.731182795698928</v>
      </c>
      <c r="N102" s="33" t="s">
        <v>26</v>
      </c>
      <c r="O102" s="33" t="s">
        <v>30</v>
      </c>
      <c r="P102" s="45">
        <f>SUMIFS('Raw Data'!$S$2:$S$3196,'Raw Data'!$D$2:$D$3196,'Solution Sheet'!N102,'Raw Data'!$H$2:$H$3196,'Solution Sheet'!O102)</f>
        <v>705014.25000000035</v>
      </c>
    </row>
    <row r="103" spans="2:16" x14ac:dyDescent="0.35">
      <c r="B103" s="33" t="s">
        <v>85</v>
      </c>
      <c r="C103" s="33" t="s">
        <v>9</v>
      </c>
      <c r="D103" s="45">
        <f>SUMIFS('Raw Data'!$S$2:$S$3196,'Raw Data'!$E$2:$E$3196,'Solution Sheet'!B103,'Raw Data'!$G$2:$G$3196,'Solution Sheet'!C103)</f>
        <v>54180.78</v>
      </c>
      <c r="E103" s="37"/>
      <c r="F103" s="33" t="s">
        <v>46</v>
      </c>
      <c r="G103" s="33" t="s">
        <v>30</v>
      </c>
      <c r="H103" s="45">
        <f>COUNTIFS('Raw Data'!$L$2:$L$3196,'Solution Sheet'!F103,'Raw Data'!$H$2:$H$3196,'Solution Sheet'!G103)</f>
        <v>204</v>
      </c>
      <c r="J103" s="33" t="s">
        <v>41</v>
      </c>
      <c r="K103" s="33" t="s">
        <v>9</v>
      </c>
      <c r="L103" s="45">
        <f>AVERAGEIFS('Raw Data'!$R$2:$R$3196,'Raw Data'!$K$2:$K$3196,'Solution Sheet'!J103,'Raw Data'!$G$2:$G$3196,'Solution Sheet'!K103)</f>
        <v>35.634615384615387</v>
      </c>
      <c r="N103" s="33" t="s">
        <v>26</v>
      </c>
      <c r="O103" s="33" t="s">
        <v>30</v>
      </c>
      <c r="P103" s="45">
        <f>SUMIFS('Raw Data'!$S$2:$S$3196,'Raw Data'!$D$2:$D$3196,'Solution Sheet'!N103,'Raw Data'!$H$2:$H$3196,'Solution Sheet'!O103)</f>
        <v>705014.25000000035</v>
      </c>
    </row>
    <row r="104" spans="2:16" x14ac:dyDescent="0.35">
      <c r="B104" s="33" t="s">
        <v>58</v>
      </c>
      <c r="C104" s="33" t="s">
        <v>9</v>
      </c>
      <c r="D104" s="45">
        <f>SUMIFS('Raw Data'!$S$2:$S$3196,'Raw Data'!$E$2:$E$3196,'Solution Sheet'!B104,'Raw Data'!$G$2:$G$3196,'Solution Sheet'!C104)</f>
        <v>93015.799999999974</v>
      </c>
      <c r="E104" s="37"/>
      <c r="F104" s="33" t="s">
        <v>44</v>
      </c>
      <c r="G104" s="33" t="s">
        <v>31</v>
      </c>
      <c r="H104" s="45">
        <f>COUNTIFS('Raw Data'!$L$2:$L$3196,'Solution Sheet'!F104,'Raw Data'!$H$2:$H$3196,'Solution Sheet'!G104)</f>
        <v>216</v>
      </c>
      <c r="J104" s="33" t="s">
        <v>40</v>
      </c>
      <c r="K104" s="33" t="s">
        <v>9</v>
      </c>
      <c r="L104" s="45">
        <f>AVERAGEIFS('Raw Data'!$R$2:$R$3196,'Raw Data'!$K$2:$K$3196,'Solution Sheet'!J104,'Raw Data'!$G$2:$G$3196,'Solution Sheet'!K104)</f>
        <v>33.942528735632187</v>
      </c>
      <c r="N104" s="33" t="s">
        <v>24</v>
      </c>
      <c r="O104" s="33" t="s">
        <v>31</v>
      </c>
      <c r="P104" s="45">
        <f>SUMIFS('Raw Data'!$S$2:$S$3196,'Raw Data'!$D$2:$D$3196,'Solution Sheet'!N104,'Raw Data'!$H$2:$H$3196,'Solution Sheet'!O104)</f>
        <v>770751.94999999984</v>
      </c>
    </row>
    <row r="105" spans="2:16" x14ac:dyDescent="0.35">
      <c r="B105" s="33" t="s">
        <v>52</v>
      </c>
      <c r="C105" s="33" t="s">
        <v>12</v>
      </c>
      <c r="D105" s="45">
        <f>SUMIFS('Raw Data'!$S$2:$S$3196,'Raw Data'!$E$2:$E$3196,'Solution Sheet'!B105,'Raw Data'!$G$2:$G$3196,'Solution Sheet'!C105)</f>
        <v>95376.180000000022</v>
      </c>
      <c r="E105" s="37"/>
      <c r="F105" s="33" t="s">
        <v>44</v>
      </c>
      <c r="G105" s="33" t="s">
        <v>30</v>
      </c>
      <c r="H105" s="45">
        <f>COUNTIFS('Raw Data'!$L$2:$L$3196,'Solution Sheet'!F105,'Raw Data'!$H$2:$H$3196,'Solution Sheet'!G105)</f>
        <v>202</v>
      </c>
      <c r="J105" s="33" t="s">
        <v>41</v>
      </c>
      <c r="K105" s="33" t="s">
        <v>12</v>
      </c>
      <c r="L105" s="45">
        <f>AVERAGEIFS('Raw Data'!$R$2:$R$3196,'Raw Data'!$K$2:$K$3196,'Solution Sheet'!J105,'Raw Data'!$G$2:$G$3196,'Solution Sheet'!K105)</f>
        <v>35.657142857142858</v>
      </c>
      <c r="N105" s="33" t="s">
        <v>24</v>
      </c>
      <c r="O105" s="33" t="s">
        <v>30</v>
      </c>
      <c r="P105" s="45">
        <f>SUMIFS('Raw Data'!$S$2:$S$3196,'Raw Data'!$D$2:$D$3196,'Solution Sheet'!N105,'Raw Data'!$H$2:$H$3196,'Solution Sheet'!O105)</f>
        <v>902864.3899999999</v>
      </c>
    </row>
    <row r="106" spans="2:16" x14ac:dyDescent="0.35">
      <c r="B106" s="33" t="s">
        <v>73</v>
      </c>
      <c r="C106" s="33" t="s">
        <v>7</v>
      </c>
      <c r="D106" s="45">
        <f>SUMIFS('Raw Data'!$S$2:$S$3196,'Raw Data'!$E$2:$E$3196,'Solution Sheet'!B106,'Raw Data'!$G$2:$G$3196,'Solution Sheet'!C106)</f>
        <v>125696.93000000001</v>
      </c>
      <c r="E106" s="37"/>
      <c r="F106" s="33" t="s">
        <v>46</v>
      </c>
      <c r="G106" s="33" t="s">
        <v>33</v>
      </c>
      <c r="H106" s="45">
        <f>COUNTIFS('Raw Data'!$L$2:$L$3196,'Solution Sheet'!F106,'Raw Data'!$H$2:$H$3196,'Solution Sheet'!G106)</f>
        <v>201</v>
      </c>
      <c r="J106" s="33" t="s">
        <v>41</v>
      </c>
      <c r="K106" s="33" t="s">
        <v>7</v>
      </c>
      <c r="L106" s="45">
        <f>AVERAGEIFS('Raw Data'!$R$2:$R$3196,'Raw Data'!$K$2:$K$3196,'Solution Sheet'!J106,'Raw Data'!$G$2:$G$3196,'Solution Sheet'!K106)</f>
        <v>33.821428571428569</v>
      </c>
      <c r="N106" s="33" t="s">
        <v>25</v>
      </c>
      <c r="O106" s="33" t="s">
        <v>33</v>
      </c>
      <c r="P106" s="45">
        <f>SUMIFS('Raw Data'!$S$2:$S$3196,'Raw Data'!$D$2:$D$3196,'Solution Sheet'!N106,'Raw Data'!$H$2:$H$3196,'Solution Sheet'!O106)</f>
        <v>226589.05000000008</v>
      </c>
    </row>
    <row r="107" spans="2:16" x14ac:dyDescent="0.35">
      <c r="B107" s="33" t="s">
        <v>63</v>
      </c>
      <c r="C107" s="33" t="s">
        <v>6</v>
      </c>
      <c r="D107" s="45">
        <f>SUMIFS('Raw Data'!$S$2:$S$3196,'Raw Data'!$E$2:$E$3196,'Solution Sheet'!B107,'Raw Data'!$G$2:$G$3196,'Solution Sheet'!C107)</f>
        <v>78031.63</v>
      </c>
      <c r="E107" s="37"/>
      <c r="F107" s="33" t="s">
        <v>44</v>
      </c>
      <c r="G107" s="33" t="s">
        <v>31</v>
      </c>
      <c r="H107" s="45">
        <f>COUNTIFS('Raw Data'!$L$2:$L$3196,'Solution Sheet'!F107,'Raw Data'!$H$2:$H$3196,'Solution Sheet'!G107)</f>
        <v>216</v>
      </c>
      <c r="J107" s="33" t="s">
        <v>39</v>
      </c>
      <c r="K107" s="33" t="s">
        <v>6</v>
      </c>
      <c r="L107" s="45">
        <f>AVERAGEIFS('Raw Data'!$R$2:$R$3196,'Raw Data'!$K$2:$K$3196,'Solution Sheet'!J107,'Raw Data'!$G$2:$G$3196,'Solution Sheet'!K107)</f>
        <v>36.370370370370374</v>
      </c>
      <c r="N107" s="33" t="s">
        <v>25</v>
      </c>
      <c r="O107" s="33" t="s">
        <v>31</v>
      </c>
      <c r="P107" s="45">
        <f>SUMIFS('Raw Data'!$S$2:$S$3196,'Raw Data'!$D$2:$D$3196,'Solution Sheet'!N107,'Raw Data'!$H$2:$H$3196,'Solution Sheet'!O107)</f>
        <v>343540.72000000003</v>
      </c>
    </row>
    <row r="108" spans="2:16" x14ac:dyDescent="0.35">
      <c r="B108" s="33" t="s">
        <v>55</v>
      </c>
      <c r="C108" s="33" t="s">
        <v>7</v>
      </c>
      <c r="D108" s="45">
        <f>SUMIFS('Raw Data'!$S$2:$S$3196,'Raw Data'!$E$2:$E$3196,'Solution Sheet'!B108,'Raw Data'!$G$2:$G$3196,'Solution Sheet'!C108)</f>
        <v>86248.060000000012</v>
      </c>
      <c r="E108" s="37"/>
      <c r="F108" s="33" t="s">
        <v>45</v>
      </c>
      <c r="G108" s="33" t="s">
        <v>32</v>
      </c>
      <c r="H108" s="45">
        <f>COUNTIFS('Raw Data'!$L$2:$L$3196,'Solution Sheet'!F108,'Raw Data'!$H$2:$H$3196,'Solution Sheet'!G108)</f>
        <v>204</v>
      </c>
      <c r="J108" s="33" t="s">
        <v>40</v>
      </c>
      <c r="K108" s="33" t="s">
        <v>7</v>
      </c>
      <c r="L108" s="45">
        <f>AVERAGEIFS('Raw Data'!$R$2:$R$3196,'Raw Data'!$K$2:$K$3196,'Solution Sheet'!J108,'Raw Data'!$G$2:$G$3196,'Solution Sheet'!K108)</f>
        <v>33.473118279569896</v>
      </c>
      <c r="N108" s="33" t="s">
        <v>26</v>
      </c>
      <c r="O108" s="33" t="s">
        <v>32</v>
      </c>
      <c r="P108" s="45">
        <f>SUMIFS('Raw Data'!$S$2:$S$3196,'Raw Data'!$D$2:$D$3196,'Solution Sheet'!N108,'Raw Data'!$H$2:$H$3196,'Solution Sheet'!O108)</f>
        <v>713770.02999999945</v>
      </c>
    </row>
    <row r="109" spans="2:16" x14ac:dyDescent="0.35">
      <c r="B109" s="33" t="s">
        <v>68</v>
      </c>
      <c r="C109" s="33" t="s">
        <v>9</v>
      </c>
      <c r="D109" s="45">
        <f>SUMIFS('Raw Data'!$S$2:$S$3196,'Raw Data'!$E$2:$E$3196,'Solution Sheet'!B109,'Raw Data'!$G$2:$G$3196,'Solution Sheet'!C109)</f>
        <v>139938.12</v>
      </c>
      <c r="E109" s="37"/>
      <c r="F109" s="33" t="s">
        <v>44</v>
      </c>
      <c r="G109" s="33" t="s">
        <v>31</v>
      </c>
      <c r="H109" s="45">
        <f>COUNTIFS('Raw Data'!$L$2:$L$3196,'Solution Sheet'!F109,'Raw Data'!$H$2:$H$3196,'Solution Sheet'!G109)</f>
        <v>216</v>
      </c>
      <c r="J109" s="33" t="s">
        <v>40</v>
      </c>
      <c r="K109" s="33" t="s">
        <v>9</v>
      </c>
      <c r="L109" s="45">
        <f>AVERAGEIFS('Raw Data'!$R$2:$R$3196,'Raw Data'!$K$2:$K$3196,'Solution Sheet'!J109,'Raw Data'!$G$2:$G$3196,'Solution Sheet'!K109)</f>
        <v>33.942528735632187</v>
      </c>
      <c r="N109" s="33" t="s">
        <v>26</v>
      </c>
      <c r="O109" s="33" t="s">
        <v>31</v>
      </c>
      <c r="P109" s="45">
        <f>SUMIFS('Raw Data'!$S$2:$S$3196,'Raw Data'!$D$2:$D$3196,'Solution Sheet'!N109,'Raw Data'!$H$2:$H$3196,'Solution Sheet'!O109)</f>
        <v>705928.4499999996</v>
      </c>
    </row>
    <row r="110" spans="2:16" x14ac:dyDescent="0.35">
      <c r="B110" s="33" t="s">
        <v>63</v>
      </c>
      <c r="C110" s="33" t="s">
        <v>12</v>
      </c>
      <c r="D110" s="45">
        <f>SUMIFS('Raw Data'!$S$2:$S$3196,'Raw Data'!$E$2:$E$3196,'Solution Sheet'!B110,'Raw Data'!$G$2:$G$3196,'Solution Sheet'!C110)</f>
        <v>121006.51999999999</v>
      </c>
      <c r="E110" s="37"/>
      <c r="F110" s="33" t="s">
        <v>45</v>
      </c>
      <c r="G110" s="33" t="s">
        <v>32</v>
      </c>
      <c r="H110" s="45">
        <f>COUNTIFS('Raw Data'!$L$2:$L$3196,'Solution Sheet'!F110,'Raw Data'!$H$2:$H$3196,'Solution Sheet'!G110)</f>
        <v>204</v>
      </c>
      <c r="J110" s="33" t="s">
        <v>39</v>
      </c>
      <c r="K110" s="33" t="s">
        <v>12</v>
      </c>
      <c r="L110" s="45">
        <f>AVERAGEIFS('Raw Data'!$R$2:$R$3196,'Raw Data'!$K$2:$K$3196,'Solution Sheet'!J110,'Raw Data'!$G$2:$G$3196,'Solution Sheet'!K110)</f>
        <v>35</v>
      </c>
      <c r="N110" s="33" t="s">
        <v>26</v>
      </c>
      <c r="O110" s="33" t="s">
        <v>32</v>
      </c>
      <c r="P110" s="45">
        <f>SUMIFS('Raw Data'!$S$2:$S$3196,'Raw Data'!$D$2:$D$3196,'Solution Sheet'!N110,'Raw Data'!$H$2:$H$3196,'Solution Sheet'!O110)</f>
        <v>713770.02999999945</v>
      </c>
    </row>
    <row r="111" spans="2:16" x14ac:dyDescent="0.35">
      <c r="B111" s="33" t="s">
        <v>106</v>
      </c>
      <c r="C111" s="33" t="s">
        <v>9</v>
      </c>
      <c r="D111" s="45">
        <f>SUMIFS('Raw Data'!$S$2:$S$3196,'Raw Data'!$E$2:$E$3196,'Solution Sheet'!B111,'Raw Data'!$G$2:$G$3196,'Solution Sheet'!C111)</f>
        <v>86448.35000000002</v>
      </c>
      <c r="E111" s="37"/>
      <c r="F111" s="33" t="s">
        <v>45</v>
      </c>
      <c r="G111" s="33" t="s">
        <v>30</v>
      </c>
      <c r="H111" s="45">
        <f>COUNTIFS('Raw Data'!$L$2:$L$3196,'Solution Sheet'!F111,'Raw Data'!$H$2:$H$3196,'Solution Sheet'!G111)</f>
        <v>215</v>
      </c>
      <c r="J111" s="33" t="s">
        <v>42</v>
      </c>
      <c r="K111" s="33" t="s">
        <v>9</v>
      </c>
      <c r="L111" s="45">
        <f>AVERAGEIFS('Raw Data'!$R$2:$R$3196,'Raw Data'!$K$2:$K$3196,'Solution Sheet'!J111,'Raw Data'!$G$2:$G$3196,'Solution Sheet'!K111)</f>
        <v>36.282828282828284</v>
      </c>
      <c r="N111" s="33" t="s">
        <v>26</v>
      </c>
      <c r="O111" s="33" t="s">
        <v>30</v>
      </c>
      <c r="P111" s="45">
        <f>SUMIFS('Raw Data'!$S$2:$S$3196,'Raw Data'!$D$2:$D$3196,'Solution Sheet'!N111,'Raw Data'!$H$2:$H$3196,'Solution Sheet'!O111)</f>
        <v>705014.25000000035</v>
      </c>
    </row>
    <row r="112" spans="2:16" x14ac:dyDescent="0.35">
      <c r="B112" s="33" t="s">
        <v>52</v>
      </c>
      <c r="C112" s="33" t="s">
        <v>11</v>
      </c>
      <c r="D112" s="45">
        <f>SUMIFS('Raw Data'!$S$2:$S$3196,'Raw Data'!$E$2:$E$3196,'Solution Sheet'!B112,'Raw Data'!$G$2:$G$3196,'Solution Sheet'!C112)</f>
        <v>112086.30000000002</v>
      </c>
      <c r="E112" s="37"/>
      <c r="F112" s="33" t="s">
        <v>45</v>
      </c>
      <c r="G112" s="33" t="s">
        <v>33</v>
      </c>
      <c r="H112" s="45">
        <f>COUNTIFS('Raw Data'!$L$2:$L$3196,'Solution Sheet'!F112,'Raw Data'!$H$2:$H$3196,'Solution Sheet'!G112)</f>
        <v>193</v>
      </c>
      <c r="J112" s="33" t="s">
        <v>39</v>
      </c>
      <c r="K112" s="33" t="s">
        <v>11</v>
      </c>
      <c r="L112" s="45">
        <f>AVERAGEIFS('Raw Data'!$R$2:$R$3196,'Raw Data'!$K$2:$K$3196,'Solution Sheet'!J112,'Raw Data'!$G$2:$G$3196,'Solution Sheet'!K112)</f>
        <v>34.901785714285715</v>
      </c>
      <c r="N112" s="33" t="s">
        <v>24</v>
      </c>
      <c r="O112" s="33" t="s">
        <v>33</v>
      </c>
      <c r="P112" s="45">
        <f>SUMIFS('Raw Data'!$S$2:$S$3196,'Raw Data'!$D$2:$D$3196,'Solution Sheet'!N112,'Raw Data'!$H$2:$H$3196,'Solution Sheet'!O112)</f>
        <v>777669.78999999957</v>
      </c>
    </row>
    <row r="113" spans="2:16" x14ac:dyDescent="0.35">
      <c r="B113" s="33" t="s">
        <v>115</v>
      </c>
      <c r="C113" s="33" t="s">
        <v>8</v>
      </c>
      <c r="D113" s="45">
        <f>SUMIFS('Raw Data'!$S$2:$S$3196,'Raw Data'!$E$2:$E$3196,'Solution Sheet'!B113,'Raw Data'!$G$2:$G$3196,'Solution Sheet'!C113)</f>
        <v>78761.50999999998</v>
      </c>
      <c r="E113" s="37"/>
      <c r="F113" s="33" t="s">
        <v>44</v>
      </c>
      <c r="G113" s="33" t="s">
        <v>32</v>
      </c>
      <c r="H113" s="45">
        <f>COUNTIFS('Raw Data'!$L$2:$L$3196,'Solution Sheet'!F113,'Raw Data'!$H$2:$H$3196,'Solution Sheet'!G113)</f>
        <v>196</v>
      </c>
      <c r="J113" s="33" t="s">
        <v>41</v>
      </c>
      <c r="K113" s="33" t="s">
        <v>8</v>
      </c>
      <c r="L113" s="45">
        <f>AVERAGEIFS('Raw Data'!$R$2:$R$3196,'Raw Data'!$K$2:$K$3196,'Solution Sheet'!J113,'Raw Data'!$G$2:$G$3196,'Solution Sheet'!K113)</f>
        <v>35.169642857142854</v>
      </c>
      <c r="N113" s="33" t="s">
        <v>24</v>
      </c>
      <c r="O113" s="33" t="s">
        <v>32</v>
      </c>
      <c r="P113" s="45">
        <f>SUMIFS('Raw Data'!$S$2:$S$3196,'Raw Data'!$D$2:$D$3196,'Solution Sheet'!N113,'Raw Data'!$H$2:$H$3196,'Solution Sheet'!O113)</f>
        <v>854150.37999999919</v>
      </c>
    </row>
    <row r="114" spans="2:16" x14ac:dyDescent="0.35">
      <c r="B114" s="33" t="s">
        <v>58</v>
      </c>
      <c r="C114" s="33" t="s">
        <v>8</v>
      </c>
      <c r="D114" s="45">
        <f>SUMIFS('Raw Data'!$S$2:$S$3196,'Raw Data'!$E$2:$E$3196,'Solution Sheet'!B114,'Raw Data'!$G$2:$G$3196,'Solution Sheet'!C114)</f>
        <v>66369.94</v>
      </c>
      <c r="E114" s="37"/>
      <c r="F114" s="33" t="s">
        <v>44</v>
      </c>
      <c r="G114" s="33" t="s">
        <v>32</v>
      </c>
      <c r="H114" s="45">
        <f>COUNTIFS('Raw Data'!$L$2:$L$3196,'Solution Sheet'!F114,'Raw Data'!$H$2:$H$3196,'Solution Sheet'!G114)</f>
        <v>196</v>
      </c>
      <c r="J114" s="33" t="s">
        <v>40</v>
      </c>
      <c r="K114" s="33" t="s">
        <v>8</v>
      </c>
      <c r="L114" s="45">
        <f>AVERAGEIFS('Raw Data'!$R$2:$R$3196,'Raw Data'!$K$2:$K$3196,'Solution Sheet'!J114,'Raw Data'!$G$2:$G$3196,'Solution Sheet'!K114)</f>
        <v>34.319148936170215</v>
      </c>
      <c r="N114" s="33" t="s">
        <v>26</v>
      </c>
      <c r="O114" s="33" t="s">
        <v>32</v>
      </c>
      <c r="P114" s="45">
        <f>SUMIFS('Raw Data'!$S$2:$S$3196,'Raw Data'!$D$2:$D$3196,'Solution Sheet'!N114,'Raw Data'!$H$2:$H$3196,'Solution Sheet'!O114)</f>
        <v>713770.02999999945</v>
      </c>
    </row>
    <row r="115" spans="2:16" x14ac:dyDescent="0.35">
      <c r="B115" s="33" t="s">
        <v>55</v>
      </c>
      <c r="C115" s="33" t="s">
        <v>8</v>
      </c>
      <c r="D115" s="45">
        <f>SUMIFS('Raw Data'!$S$2:$S$3196,'Raw Data'!$E$2:$E$3196,'Solution Sheet'!B115,'Raw Data'!$G$2:$G$3196,'Solution Sheet'!C115)</f>
        <v>101835.39000000001</v>
      </c>
      <c r="E115" s="37"/>
      <c r="F115" s="33" t="s">
        <v>45</v>
      </c>
      <c r="G115" s="33" t="s">
        <v>31</v>
      </c>
      <c r="H115" s="45">
        <f>COUNTIFS('Raw Data'!$L$2:$L$3196,'Solution Sheet'!F115,'Raw Data'!$H$2:$H$3196,'Solution Sheet'!G115)</f>
        <v>200</v>
      </c>
      <c r="J115" s="33" t="s">
        <v>40</v>
      </c>
      <c r="K115" s="33" t="s">
        <v>8</v>
      </c>
      <c r="L115" s="45">
        <f>AVERAGEIFS('Raw Data'!$R$2:$R$3196,'Raw Data'!$K$2:$K$3196,'Solution Sheet'!J115,'Raw Data'!$G$2:$G$3196,'Solution Sheet'!K115)</f>
        <v>34.319148936170215</v>
      </c>
      <c r="N115" s="33" t="s">
        <v>24</v>
      </c>
      <c r="O115" s="33" t="s">
        <v>31</v>
      </c>
      <c r="P115" s="45">
        <f>SUMIFS('Raw Data'!$S$2:$S$3196,'Raw Data'!$D$2:$D$3196,'Solution Sheet'!N115,'Raw Data'!$H$2:$H$3196,'Solution Sheet'!O115)</f>
        <v>770751.94999999984</v>
      </c>
    </row>
    <row r="116" spans="2:16" x14ac:dyDescent="0.35">
      <c r="B116" s="33" t="s">
        <v>68</v>
      </c>
      <c r="C116" s="33" t="s">
        <v>9</v>
      </c>
      <c r="D116" s="45">
        <f>SUMIFS('Raw Data'!$S$2:$S$3196,'Raw Data'!$E$2:$E$3196,'Solution Sheet'!B116,'Raw Data'!$G$2:$G$3196,'Solution Sheet'!C116)</f>
        <v>139938.12</v>
      </c>
      <c r="E116" s="37"/>
      <c r="F116" s="33" t="s">
        <v>44</v>
      </c>
      <c r="G116" s="33" t="s">
        <v>31</v>
      </c>
      <c r="H116" s="45">
        <f>COUNTIFS('Raw Data'!$L$2:$L$3196,'Solution Sheet'!F116,'Raw Data'!$H$2:$H$3196,'Solution Sheet'!G116)</f>
        <v>216</v>
      </c>
      <c r="J116" s="33" t="s">
        <v>41</v>
      </c>
      <c r="K116" s="33" t="s">
        <v>9</v>
      </c>
      <c r="L116" s="45">
        <f>AVERAGEIFS('Raw Data'!$R$2:$R$3196,'Raw Data'!$K$2:$K$3196,'Solution Sheet'!J116,'Raw Data'!$G$2:$G$3196,'Solution Sheet'!K116)</f>
        <v>35.634615384615387</v>
      </c>
      <c r="N116" s="33" t="s">
        <v>24</v>
      </c>
      <c r="O116" s="33" t="s">
        <v>31</v>
      </c>
      <c r="P116" s="45">
        <f>SUMIFS('Raw Data'!$S$2:$S$3196,'Raw Data'!$D$2:$D$3196,'Solution Sheet'!N116,'Raw Data'!$H$2:$H$3196,'Solution Sheet'!O116)</f>
        <v>770751.94999999984</v>
      </c>
    </row>
    <row r="117" spans="2:16" x14ac:dyDescent="0.35">
      <c r="B117" s="33" t="s">
        <v>58</v>
      </c>
      <c r="C117" s="33" t="s">
        <v>10</v>
      </c>
      <c r="D117" s="45">
        <f>SUMIFS('Raw Data'!$S$2:$S$3196,'Raw Data'!$E$2:$E$3196,'Solution Sheet'!B117,'Raw Data'!$G$2:$G$3196,'Solution Sheet'!C117)</f>
        <v>93884.32</v>
      </c>
      <c r="E117" s="37"/>
      <c r="F117" s="33" t="s">
        <v>44</v>
      </c>
      <c r="G117" s="33" t="s">
        <v>30</v>
      </c>
      <c r="H117" s="45">
        <f>COUNTIFS('Raw Data'!$L$2:$L$3196,'Solution Sheet'!F117,'Raw Data'!$H$2:$H$3196,'Solution Sheet'!G117)</f>
        <v>202</v>
      </c>
      <c r="J117" s="33" t="s">
        <v>42</v>
      </c>
      <c r="K117" s="33" t="s">
        <v>10</v>
      </c>
      <c r="L117" s="45">
        <f>AVERAGEIFS('Raw Data'!$R$2:$R$3196,'Raw Data'!$K$2:$K$3196,'Solution Sheet'!J117,'Raw Data'!$G$2:$G$3196,'Solution Sheet'!K117)</f>
        <v>34.543689320388353</v>
      </c>
      <c r="N117" s="33" t="s">
        <v>24</v>
      </c>
      <c r="O117" s="33" t="s">
        <v>30</v>
      </c>
      <c r="P117" s="45">
        <f>SUMIFS('Raw Data'!$S$2:$S$3196,'Raw Data'!$D$2:$D$3196,'Solution Sheet'!N117,'Raw Data'!$H$2:$H$3196,'Solution Sheet'!O117)</f>
        <v>902864.3899999999</v>
      </c>
    </row>
    <row r="118" spans="2:16" x14ac:dyDescent="0.35">
      <c r="B118" s="33" t="s">
        <v>52</v>
      </c>
      <c r="C118" s="33" t="s">
        <v>9</v>
      </c>
      <c r="D118" s="45">
        <f>SUMIFS('Raw Data'!$S$2:$S$3196,'Raw Data'!$E$2:$E$3196,'Solution Sheet'!B118,'Raw Data'!$G$2:$G$3196,'Solution Sheet'!C118)</f>
        <v>91971.540000000008</v>
      </c>
      <c r="E118" s="37"/>
      <c r="F118" s="33" t="s">
        <v>43</v>
      </c>
      <c r="G118" s="33" t="s">
        <v>31</v>
      </c>
      <c r="H118" s="45">
        <f>COUNTIFS('Raw Data'!$L$2:$L$3196,'Solution Sheet'!F118,'Raw Data'!$H$2:$H$3196,'Solution Sheet'!G118)</f>
        <v>190</v>
      </c>
      <c r="J118" s="33" t="s">
        <v>41</v>
      </c>
      <c r="K118" s="33" t="s">
        <v>9</v>
      </c>
      <c r="L118" s="45">
        <f>AVERAGEIFS('Raw Data'!$R$2:$R$3196,'Raw Data'!$K$2:$K$3196,'Solution Sheet'!J118,'Raw Data'!$G$2:$G$3196,'Solution Sheet'!K118)</f>
        <v>35.634615384615387</v>
      </c>
      <c r="N118" s="33" t="s">
        <v>26</v>
      </c>
      <c r="O118" s="33" t="s">
        <v>31</v>
      </c>
      <c r="P118" s="45">
        <f>SUMIFS('Raw Data'!$S$2:$S$3196,'Raw Data'!$D$2:$D$3196,'Solution Sheet'!N118,'Raw Data'!$H$2:$H$3196,'Solution Sheet'!O118)</f>
        <v>705928.4499999996</v>
      </c>
    </row>
    <row r="119" spans="2:16" x14ac:dyDescent="0.35">
      <c r="B119" s="33" t="s">
        <v>115</v>
      </c>
      <c r="C119" s="33" t="s">
        <v>9</v>
      </c>
      <c r="D119" s="45">
        <f>SUMIFS('Raw Data'!$S$2:$S$3196,'Raw Data'!$E$2:$E$3196,'Solution Sheet'!B119,'Raw Data'!$G$2:$G$3196,'Solution Sheet'!C119)</f>
        <v>85954.940000000017</v>
      </c>
      <c r="E119" s="37"/>
      <c r="F119" s="33" t="s">
        <v>44</v>
      </c>
      <c r="G119" s="33" t="s">
        <v>33</v>
      </c>
      <c r="H119" s="45">
        <f>COUNTIFS('Raw Data'!$L$2:$L$3196,'Solution Sheet'!F119,'Raw Data'!$H$2:$H$3196,'Solution Sheet'!G119)</f>
        <v>207</v>
      </c>
      <c r="J119" s="33" t="s">
        <v>41</v>
      </c>
      <c r="K119" s="33" t="s">
        <v>9</v>
      </c>
      <c r="L119" s="45">
        <f>AVERAGEIFS('Raw Data'!$R$2:$R$3196,'Raw Data'!$K$2:$K$3196,'Solution Sheet'!J119,'Raw Data'!$G$2:$G$3196,'Solution Sheet'!K119)</f>
        <v>35.634615384615387</v>
      </c>
      <c r="N119" s="33" t="s">
        <v>25</v>
      </c>
      <c r="O119" s="33" t="s">
        <v>33</v>
      </c>
      <c r="P119" s="45">
        <f>SUMIFS('Raw Data'!$S$2:$S$3196,'Raw Data'!$D$2:$D$3196,'Solution Sheet'!N119,'Raw Data'!$H$2:$H$3196,'Solution Sheet'!O119)</f>
        <v>226589.05000000008</v>
      </c>
    </row>
    <row r="120" spans="2:16" x14ac:dyDescent="0.35">
      <c r="B120" s="33" t="s">
        <v>73</v>
      </c>
      <c r="C120" s="33" t="s">
        <v>12</v>
      </c>
      <c r="D120" s="45">
        <f>SUMIFS('Raw Data'!$S$2:$S$3196,'Raw Data'!$E$2:$E$3196,'Solution Sheet'!B120,'Raw Data'!$G$2:$G$3196,'Solution Sheet'!C120)</f>
        <v>74246.830000000016</v>
      </c>
      <c r="E120" s="37"/>
      <c r="F120" s="33" t="s">
        <v>44</v>
      </c>
      <c r="G120" s="33" t="s">
        <v>32</v>
      </c>
      <c r="H120" s="45">
        <f>COUNTIFS('Raw Data'!$L$2:$L$3196,'Solution Sheet'!F120,'Raw Data'!$H$2:$H$3196,'Solution Sheet'!G120)</f>
        <v>196</v>
      </c>
      <c r="J120" s="33" t="s">
        <v>42</v>
      </c>
      <c r="K120" s="33" t="s">
        <v>12</v>
      </c>
      <c r="L120" s="45">
        <f>AVERAGEIFS('Raw Data'!$R$2:$R$3196,'Raw Data'!$K$2:$K$3196,'Solution Sheet'!J120,'Raw Data'!$G$2:$G$3196,'Solution Sheet'!K120)</f>
        <v>36.418604651162788</v>
      </c>
      <c r="N120" s="33" t="s">
        <v>26</v>
      </c>
      <c r="O120" s="33" t="s">
        <v>32</v>
      </c>
      <c r="P120" s="45">
        <f>SUMIFS('Raw Data'!$S$2:$S$3196,'Raw Data'!$D$2:$D$3196,'Solution Sheet'!N120,'Raw Data'!$H$2:$H$3196,'Solution Sheet'!O120)</f>
        <v>713770.02999999945</v>
      </c>
    </row>
    <row r="121" spans="2:16" x14ac:dyDescent="0.35">
      <c r="B121" s="33" t="s">
        <v>58</v>
      </c>
      <c r="C121" s="33" t="s">
        <v>8</v>
      </c>
      <c r="D121" s="45">
        <f>SUMIFS('Raw Data'!$S$2:$S$3196,'Raw Data'!$E$2:$E$3196,'Solution Sheet'!B121,'Raw Data'!$G$2:$G$3196,'Solution Sheet'!C121)</f>
        <v>66369.94</v>
      </c>
      <c r="E121" s="37"/>
      <c r="F121" s="33" t="s">
        <v>45</v>
      </c>
      <c r="G121" s="33" t="s">
        <v>32</v>
      </c>
      <c r="H121" s="45">
        <f>COUNTIFS('Raw Data'!$L$2:$L$3196,'Solution Sheet'!F121,'Raw Data'!$H$2:$H$3196,'Solution Sheet'!G121)</f>
        <v>204</v>
      </c>
      <c r="J121" s="33" t="s">
        <v>39</v>
      </c>
      <c r="K121" s="33" t="s">
        <v>8</v>
      </c>
      <c r="L121" s="45">
        <f>AVERAGEIFS('Raw Data'!$R$2:$R$3196,'Raw Data'!$K$2:$K$3196,'Solution Sheet'!J121,'Raw Data'!$G$2:$G$3196,'Solution Sheet'!K121)</f>
        <v>33.572815533980581</v>
      </c>
      <c r="N121" s="33" t="s">
        <v>26</v>
      </c>
      <c r="O121" s="33" t="s">
        <v>32</v>
      </c>
      <c r="P121" s="45">
        <f>SUMIFS('Raw Data'!$S$2:$S$3196,'Raw Data'!$D$2:$D$3196,'Solution Sheet'!N121,'Raw Data'!$H$2:$H$3196,'Solution Sheet'!O121)</f>
        <v>713770.02999999945</v>
      </c>
    </row>
    <row r="122" spans="2:16" x14ac:dyDescent="0.35">
      <c r="B122" s="33" t="s">
        <v>58</v>
      </c>
      <c r="C122" s="33" t="s">
        <v>12</v>
      </c>
      <c r="D122" s="45">
        <f>SUMIFS('Raw Data'!$S$2:$S$3196,'Raw Data'!$E$2:$E$3196,'Solution Sheet'!B122,'Raw Data'!$G$2:$G$3196,'Solution Sheet'!C122)</f>
        <v>103622.23999999999</v>
      </c>
      <c r="E122" s="37"/>
      <c r="F122" s="33" t="s">
        <v>43</v>
      </c>
      <c r="G122" s="33" t="s">
        <v>30</v>
      </c>
      <c r="H122" s="45">
        <f>COUNTIFS('Raw Data'!$L$2:$L$3196,'Solution Sheet'!F122,'Raw Data'!$H$2:$H$3196,'Solution Sheet'!G122)</f>
        <v>201</v>
      </c>
      <c r="J122" s="33" t="s">
        <v>41</v>
      </c>
      <c r="K122" s="33" t="s">
        <v>12</v>
      </c>
      <c r="L122" s="45">
        <f>AVERAGEIFS('Raw Data'!$R$2:$R$3196,'Raw Data'!$K$2:$K$3196,'Solution Sheet'!J122,'Raw Data'!$G$2:$G$3196,'Solution Sheet'!K122)</f>
        <v>35.657142857142858</v>
      </c>
      <c r="N122" s="33" t="s">
        <v>24</v>
      </c>
      <c r="O122" s="33" t="s">
        <v>30</v>
      </c>
      <c r="P122" s="45">
        <f>SUMIFS('Raw Data'!$S$2:$S$3196,'Raw Data'!$D$2:$D$3196,'Solution Sheet'!N122,'Raw Data'!$H$2:$H$3196,'Solution Sheet'!O122)</f>
        <v>902864.3899999999</v>
      </c>
    </row>
    <row r="123" spans="2:16" x14ac:dyDescent="0.35">
      <c r="B123" s="33" t="s">
        <v>115</v>
      </c>
      <c r="C123" s="33" t="s">
        <v>7</v>
      </c>
      <c r="D123" s="45">
        <f>SUMIFS('Raw Data'!$S$2:$S$3196,'Raw Data'!$E$2:$E$3196,'Solution Sheet'!B123,'Raw Data'!$G$2:$G$3196,'Solution Sheet'!C123)</f>
        <v>104661.16</v>
      </c>
      <c r="E123" s="37"/>
      <c r="F123" s="33" t="s">
        <v>44</v>
      </c>
      <c r="G123" s="33" t="s">
        <v>31</v>
      </c>
      <c r="H123" s="45">
        <f>COUNTIFS('Raw Data'!$L$2:$L$3196,'Solution Sheet'!F123,'Raw Data'!$H$2:$H$3196,'Solution Sheet'!G123)</f>
        <v>216</v>
      </c>
      <c r="J123" s="33" t="s">
        <v>40</v>
      </c>
      <c r="K123" s="33" t="s">
        <v>7</v>
      </c>
      <c r="L123" s="45">
        <f>AVERAGEIFS('Raw Data'!$R$2:$R$3196,'Raw Data'!$K$2:$K$3196,'Solution Sheet'!J123,'Raw Data'!$G$2:$G$3196,'Solution Sheet'!K123)</f>
        <v>33.473118279569896</v>
      </c>
      <c r="N123" s="33" t="s">
        <v>26</v>
      </c>
      <c r="O123" s="33" t="s">
        <v>31</v>
      </c>
      <c r="P123" s="45">
        <f>SUMIFS('Raw Data'!$S$2:$S$3196,'Raw Data'!$D$2:$D$3196,'Solution Sheet'!N123,'Raw Data'!$H$2:$H$3196,'Solution Sheet'!O123)</f>
        <v>705928.4499999996</v>
      </c>
    </row>
    <row r="124" spans="2:16" x14ac:dyDescent="0.35">
      <c r="B124" s="33" t="s">
        <v>85</v>
      </c>
      <c r="C124" s="33" t="s">
        <v>11</v>
      </c>
      <c r="D124" s="45">
        <f>SUMIFS('Raw Data'!$S$2:$S$3196,'Raw Data'!$E$2:$E$3196,'Solution Sheet'!B124,'Raw Data'!$G$2:$G$3196,'Solution Sheet'!C124)</f>
        <v>93988.74</v>
      </c>
      <c r="E124" s="37"/>
      <c r="F124" s="33" t="s">
        <v>44</v>
      </c>
      <c r="G124" s="33" t="s">
        <v>32</v>
      </c>
      <c r="H124" s="45">
        <f>COUNTIFS('Raw Data'!$L$2:$L$3196,'Solution Sheet'!F124,'Raw Data'!$H$2:$H$3196,'Solution Sheet'!G124)</f>
        <v>196</v>
      </c>
      <c r="J124" s="33" t="s">
        <v>41</v>
      </c>
      <c r="K124" s="33" t="s">
        <v>11</v>
      </c>
      <c r="L124" s="45">
        <f>AVERAGEIFS('Raw Data'!$R$2:$R$3196,'Raw Data'!$K$2:$K$3196,'Solution Sheet'!J124,'Raw Data'!$G$2:$G$3196,'Solution Sheet'!K124)</f>
        <v>35.415929203539825</v>
      </c>
      <c r="N124" s="33" t="s">
        <v>26</v>
      </c>
      <c r="O124" s="33" t="s">
        <v>32</v>
      </c>
      <c r="P124" s="45">
        <f>SUMIFS('Raw Data'!$S$2:$S$3196,'Raw Data'!$D$2:$D$3196,'Solution Sheet'!N124,'Raw Data'!$H$2:$H$3196,'Solution Sheet'!O124)</f>
        <v>713770.02999999945</v>
      </c>
    </row>
    <row r="125" spans="2:16" x14ac:dyDescent="0.35">
      <c r="B125" s="33" t="s">
        <v>63</v>
      </c>
      <c r="C125" s="33" t="s">
        <v>7</v>
      </c>
      <c r="D125" s="45">
        <f>SUMIFS('Raw Data'!$S$2:$S$3196,'Raw Data'!$E$2:$E$3196,'Solution Sheet'!B125,'Raw Data'!$G$2:$G$3196,'Solution Sheet'!C125)</f>
        <v>92763.590000000011</v>
      </c>
      <c r="E125" s="37"/>
      <c r="F125" s="33" t="s">
        <v>46</v>
      </c>
      <c r="G125" s="33" t="s">
        <v>31</v>
      </c>
      <c r="H125" s="45">
        <f>COUNTIFS('Raw Data'!$L$2:$L$3196,'Solution Sheet'!F125,'Raw Data'!$H$2:$H$3196,'Solution Sheet'!G125)</f>
        <v>159</v>
      </c>
      <c r="J125" s="33" t="s">
        <v>39</v>
      </c>
      <c r="K125" s="33" t="s">
        <v>7</v>
      </c>
      <c r="L125" s="45">
        <f>AVERAGEIFS('Raw Data'!$R$2:$R$3196,'Raw Data'!$K$2:$K$3196,'Solution Sheet'!J125,'Raw Data'!$G$2:$G$3196,'Solution Sheet'!K125)</f>
        <v>36.319672131147541</v>
      </c>
      <c r="N125" s="33" t="s">
        <v>26</v>
      </c>
      <c r="O125" s="33" t="s">
        <v>31</v>
      </c>
      <c r="P125" s="45">
        <f>SUMIFS('Raw Data'!$S$2:$S$3196,'Raw Data'!$D$2:$D$3196,'Solution Sheet'!N125,'Raw Data'!$H$2:$H$3196,'Solution Sheet'!O125)</f>
        <v>705928.4499999996</v>
      </c>
    </row>
    <row r="126" spans="2:16" x14ac:dyDescent="0.35">
      <c r="B126" s="33" t="s">
        <v>55</v>
      </c>
      <c r="C126" s="33" t="s">
        <v>7</v>
      </c>
      <c r="D126" s="45">
        <f>SUMIFS('Raw Data'!$S$2:$S$3196,'Raw Data'!$E$2:$E$3196,'Solution Sheet'!B126,'Raw Data'!$G$2:$G$3196,'Solution Sheet'!C126)</f>
        <v>86248.060000000012</v>
      </c>
      <c r="E126" s="37"/>
      <c r="F126" s="33" t="s">
        <v>46</v>
      </c>
      <c r="G126" s="33" t="s">
        <v>33</v>
      </c>
      <c r="H126" s="45">
        <f>COUNTIFS('Raw Data'!$L$2:$L$3196,'Solution Sheet'!F126,'Raw Data'!$H$2:$H$3196,'Solution Sheet'!G126)</f>
        <v>201</v>
      </c>
      <c r="J126" s="33" t="s">
        <v>40</v>
      </c>
      <c r="K126" s="33" t="s">
        <v>7</v>
      </c>
      <c r="L126" s="45">
        <f>AVERAGEIFS('Raw Data'!$R$2:$R$3196,'Raw Data'!$K$2:$K$3196,'Solution Sheet'!J126,'Raw Data'!$G$2:$G$3196,'Solution Sheet'!K126)</f>
        <v>33.473118279569896</v>
      </c>
      <c r="N126" s="33" t="s">
        <v>26</v>
      </c>
      <c r="O126" s="33" t="s">
        <v>33</v>
      </c>
      <c r="P126" s="45">
        <f>SUMIFS('Raw Data'!$S$2:$S$3196,'Raw Data'!$D$2:$D$3196,'Solution Sheet'!N126,'Raw Data'!$H$2:$H$3196,'Solution Sheet'!O126)</f>
        <v>688621.27000000118</v>
      </c>
    </row>
    <row r="127" spans="2:16" x14ac:dyDescent="0.35">
      <c r="B127" s="33" t="s">
        <v>52</v>
      </c>
      <c r="C127" s="33" t="s">
        <v>11</v>
      </c>
      <c r="D127" s="45">
        <f>SUMIFS('Raw Data'!$S$2:$S$3196,'Raw Data'!$E$2:$E$3196,'Solution Sheet'!B127,'Raw Data'!$G$2:$G$3196,'Solution Sheet'!C127)</f>
        <v>112086.30000000002</v>
      </c>
      <c r="E127" s="37"/>
      <c r="F127" s="33" t="s">
        <v>43</v>
      </c>
      <c r="G127" s="33" t="s">
        <v>32</v>
      </c>
      <c r="H127" s="45">
        <f>COUNTIFS('Raw Data'!$L$2:$L$3196,'Solution Sheet'!F127,'Raw Data'!$H$2:$H$3196,'Solution Sheet'!G127)</f>
        <v>206</v>
      </c>
      <c r="J127" s="33" t="s">
        <v>42</v>
      </c>
      <c r="K127" s="33" t="s">
        <v>11</v>
      </c>
      <c r="L127" s="45">
        <f>AVERAGEIFS('Raw Data'!$R$2:$R$3196,'Raw Data'!$K$2:$K$3196,'Solution Sheet'!J127,'Raw Data'!$G$2:$G$3196,'Solution Sheet'!K127)</f>
        <v>35.16949152542373</v>
      </c>
      <c r="N127" s="33" t="s">
        <v>25</v>
      </c>
      <c r="O127" s="33" t="s">
        <v>32</v>
      </c>
      <c r="P127" s="45">
        <f>SUMIFS('Raw Data'!$S$2:$S$3196,'Raw Data'!$D$2:$D$3196,'Solution Sheet'!N127,'Raw Data'!$H$2:$H$3196,'Solution Sheet'!O127)</f>
        <v>420136.0300000002</v>
      </c>
    </row>
    <row r="128" spans="2:16" x14ac:dyDescent="0.35">
      <c r="B128" s="33" t="s">
        <v>85</v>
      </c>
      <c r="C128" s="33" t="s">
        <v>8</v>
      </c>
      <c r="D128" s="45">
        <f>SUMIFS('Raw Data'!$S$2:$S$3196,'Raw Data'!$E$2:$E$3196,'Solution Sheet'!B128,'Raw Data'!$G$2:$G$3196,'Solution Sheet'!C128)</f>
        <v>126785.84999999996</v>
      </c>
      <c r="E128" s="37"/>
      <c r="F128" s="33" t="s">
        <v>44</v>
      </c>
      <c r="G128" s="33" t="s">
        <v>30</v>
      </c>
      <c r="H128" s="45">
        <f>COUNTIFS('Raw Data'!$L$2:$L$3196,'Solution Sheet'!F128,'Raw Data'!$H$2:$H$3196,'Solution Sheet'!G128)</f>
        <v>202</v>
      </c>
      <c r="J128" s="33" t="s">
        <v>40</v>
      </c>
      <c r="K128" s="33" t="s">
        <v>8</v>
      </c>
      <c r="L128" s="45">
        <f>AVERAGEIFS('Raw Data'!$R$2:$R$3196,'Raw Data'!$K$2:$K$3196,'Solution Sheet'!J128,'Raw Data'!$G$2:$G$3196,'Solution Sheet'!K128)</f>
        <v>34.319148936170215</v>
      </c>
      <c r="N128" s="33" t="s">
        <v>26</v>
      </c>
      <c r="O128" s="33" t="s">
        <v>30</v>
      </c>
      <c r="P128" s="45">
        <f>SUMIFS('Raw Data'!$S$2:$S$3196,'Raw Data'!$D$2:$D$3196,'Solution Sheet'!N128,'Raw Data'!$H$2:$H$3196,'Solution Sheet'!O128)</f>
        <v>705014.25000000035</v>
      </c>
    </row>
    <row r="129" spans="2:16" x14ac:dyDescent="0.35">
      <c r="B129" s="33" t="s">
        <v>115</v>
      </c>
      <c r="C129" s="33" t="s">
        <v>12</v>
      </c>
      <c r="D129" s="45">
        <f>SUMIFS('Raw Data'!$S$2:$S$3196,'Raw Data'!$E$2:$E$3196,'Solution Sheet'!B129,'Raw Data'!$G$2:$G$3196,'Solution Sheet'!C129)</f>
        <v>66619.010000000009</v>
      </c>
      <c r="E129" s="37"/>
      <c r="F129" s="33" t="s">
        <v>46</v>
      </c>
      <c r="G129" s="33" t="s">
        <v>30</v>
      </c>
      <c r="H129" s="45">
        <f>COUNTIFS('Raw Data'!$L$2:$L$3196,'Solution Sheet'!F129,'Raw Data'!$H$2:$H$3196,'Solution Sheet'!G129)</f>
        <v>204</v>
      </c>
      <c r="J129" s="33" t="s">
        <v>40</v>
      </c>
      <c r="K129" s="33" t="s">
        <v>12</v>
      </c>
      <c r="L129" s="45">
        <f>AVERAGEIFS('Raw Data'!$R$2:$R$3196,'Raw Data'!$K$2:$K$3196,'Solution Sheet'!J129,'Raw Data'!$G$2:$G$3196,'Solution Sheet'!K129)</f>
        <v>34.373831775700936</v>
      </c>
      <c r="N129" s="33" t="s">
        <v>26</v>
      </c>
      <c r="O129" s="33" t="s">
        <v>30</v>
      </c>
      <c r="P129" s="45">
        <f>SUMIFS('Raw Data'!$S$2:$S$3196,'Raw Data'!$D$2:$D$3196,'Solution Sheet'!N129,'Raw Data'!$H$2:$H$3196,'Solution Sheet'!O129)</f>
        <v>705014.25000000035</v>
      </c>
    </row>
    <row r="130" spans="2:16" x14ac:dyDescent="0.35">
      <c r="B130" s="33" t="s">
        <v>68</v>
      </c>
      <c r="C130" s="33" t="s">
        <v>8</v>
      </c>
      <c r="D130" s="45">
        <f>SUMIFS('Raw Data'!$S$2:$S$3196,'Raw Data'!$E$2:$E$3196,'Solution Sheet'!B130,'Raw Data'!$G$2:$G$3196,'Solution Sheet'!C130)</f>
        <v>65393.969999999994</v>
      </c>
      <c r="E130" s="37"/>
      <c r="F130" s="33" t="s">
        <v>44</v>
      </c>
      <c r="G130" s="33" t="s">
        <v>33</v>
      </c>
      <c r="H130" s="45">
        <f>COUNTIFS('Raw Data'!$L$2:$L$3196,'Solution Sheet'!F130,'Raw Data'!$H$2:$H$3196,'Solution Sheet'!G130)</f>
        <v>207</v>
      </c>
      <c r="J130" s="33" t="s">
        <v>40</v>
      </c>
      <c r="K130" s="33" t="s">
        <v>8</v>
      </c>
      <c r="L130" s="45">
        <f>AVERAGEIFS('Raw Data'!$R$2:$R$3196,'Raw Data'!$K$2:$K$3196,'Solution Sheet'!J130,'Raw Data'!$G$2:$G$3196,'Solution Sheet'!K130)</f>
        <v>34.319148936170215</v>
      </c>
      <c r="N130" s="33" t="s">
        <v>24</v>
      </c>
      <c r="O130" s="33" t="s">
        <v>33</v>
      </c>
      <c r="P130" s="45">
        <f>SUMIFS('Raw Data'!$S$2:$S$3196,'Raw Data'!$D$2:$D$3196,'Solution Sheet'!N130,'Raw Data'!$H$2:$H$3196,'Solution Sheet'!O130)</f>
        <v>777669.78999999957</v>
      </c>
    </row>
    <row r="131" spans="2:16" x14ac:dyDescent="0.35">
      <c r="B131" s="33" t="s">
        <v>115</v>
      </c>
      <c r="C131" s="33" t="s">
        <v>13</v>
      </c>
      <c r="D131" s="45">
        <f>SUMIFS('Raw Data'!$S$2:$S$3196,'Raw Data'!$E$2:$E$3196,'Solution Sheet'!B131,'Raw Data'!$G$2:$G$3196,'Solution Sheet'!C131)</f>
        <v>86905.229999999981</v>
      </c>
      <c r="E131" s="37"/>
      <c r="F131" s="33" t="s">
        <v>43</v>
      </c>
      <c r="G131" s="33" t="s">
        <v>32</v>
      </c>
      <c r="H131" s="45">
        <f>COUNTIFS('Raw Data'!$L$2:$L$3196,'Solution Sheet'!F131,'Raw Data'!$H$2:$H$3196,'Solution Sheet'!G131)</f>
        <v>206</v>
      </c>
      <c r="J131" s="33" t="s">
        <v>39</v>
      </c>
      <c r="K131" s="33" t="s">
        <v>13</v>
      </c>
      <c r="L131" s="45">
        <f>AVERAGEIFS('Raw Data'!$R$2:$R$3196,'Raw Data'!$K$2:$K$3196,'Solution Sheet'!J131,'Raw Data'!$G$2:$G$3196,'Solution Sheet'!K131)</f>
        <v>35.833333333333336</v>
      </c>
      <c r="N131" s="33" t="s">
        <v>26</v>
      </c>
      <c r="O131" s="33" t="s">
        <v>32</v>
      </c>
      <c r="P131" s="45">
        <f>SUMIFS('Raw Data'!$S$2:$S$3196,'Raw Data'!$D$2:$D$3196,'Solution Sheet'!N131,'Raw Data'!$H$2:$H$3196,'Solution Sheet'!O131)</f>
        <v>713770.02999999945</v>
      </c>
    </row>
    <row r="132" spans="2:16" x14ac:dyDescent="0.35">
      <c r="B132" s="33" t="s">
        <v>85</v>
      </c>
      <c r="C132" s="33" t="s">
        <v>8</v>
      </c>
      <c r="D132" s="45">
        <f>SUMIFS('Raw Data'!$S$2:$S$3196,'Raw Data'!$E$2:$E$3196,'Solution Sheet'!B132,'Raw Data'!$G$2:$G$3196,'Solution Sheet'!C132)</f>
        <v>126785.84999999996</v>
      </c>
      <c r="E132" s="37"/>
      <c r="F132" s="33" t="s">
        <v>46</v>
      </c>
      <c r="G132" s="33" t="s">
        <v>31</v>
      </c>
      <c r="H132" s="45">
        <f>COUNTIFS('Raw Data'!$L$2:$L$3196,'Solution Sheet'!F132,'Raw Data'!$H$2:$H$3196,'Solution Sheet'!G132)</f>
        <v>159</v>
      </c>
      <c r="J132" s="33" t="s">
        <v>40</v>
      </c>
      <c r="K132" s="33" t="s">
        <v>8</v>
      </c>
      <c r="L132" s="45">
        <f>AVERAGEIFS('Raw Data'!$R$2:$R$3196,'Raw Data'!$K$2:$K$3196,'Solution Sheet'!J132,'Raw Data'!$G$2:$G$3196,'Solution Sheet'!K132)</f>
        <v>34.319148936170215</v>
      </c>
      <c r="N132" s="33" t="s">
        <v>25</v>
      </c>
      <c r="O132" s="33" t="s">
        <v>31</v>
      </c>
      <c r="P132" s="45">
        <f>SUMIFS('Raw Data'!$S$2:$S$3196,'Raw Data'!$D$2:$D$3196,'Solution Sheet'!N132,'Raw Data'!$H$2:$H$3196,'Solution Sheet'!O132)</f>
        <v>343540.72000000003</v>
      </c>
    </row>
    <row r="133" spans="2:16" x14ac:dyDescent="0.35">
      <c r="B133" s="33" t="s">
        <v>73</v>
      </c>
      <c r="C133" s="33" t="s">
        <v>9</v>
      </c>
      <c r="D133" s="45">
        <f>SUMIFS('Raw Data'!$S$2:$S$3196,'Raw Data'!$E$2:$E$3196,'Solution Sheet'!B133,'Raw Data'!$G$2:$G$3196,'Solution Sheet'!C133)</f>
        <v>97902.090000000011</v>
      </c>
      <c r="E133" s="37"/>
      <c r="F133" s="33" t="s">
        <v>46</v>
      </c>
      <c r="G133" s="33" t="s">
        <v>32</v>
      </c>
      <c r="H133" s="45">
        <f>COUNTIFS('Raw Data'!$L$2:$L$3196,'Solution Sheet'!F133,'Raw Data'!$H$2:$H$3196,'Solution Sheet'!G133)</f>
        <v>216</v>
      </c>
      <c r="J133" s="33" t="s">
        <v>41</v>
      </c>
      <c r="K133" s="33" t="s">
        <v>9</v>
      </c>
      <c r="L133" s="45">
        <f>AVERAGEIFS('Raw Data'!$R$2:$R$3196,'Raw Data'!$K$2:$K$3196,'Solution Sheet'!J133,'Raw Data'!$G$2:$G$3196,'Solution Sheet'!K133)</f>
        <v>35.634615384615387</v>
      </c>
      <c r="N133" s="33" t="s">
        <v>26</v>
      </c>
      <c r="O133" s="33" t="s">
        <v>32</v>
      </c>
      <c r="P133" s="45">
        <f>SUMIFS('Raw Data'!$S$2:$S$3196,'Raw Data'!$D$2:$D$3196,'Solution Sheet'!N133,'Raw Data'!$H$2:$H$3196,'Solution Sheet'!O133)</f>
        <v>713770.02999999945</v>
      </c>
    </row>
    <row r="134" spans="2:16" x14ac:dyDescent="0.35">
      <c r="B134" s="33" t="s">
        <v>58</v>
      </c>
      <c r="C134" s="33" t="s">
        <v>12</v>
      </c>
      <c r="D134" s="45">
        <f>SUMIFS('Raw Data'!$S$2:$S$3196,'Raw Data'!$E$2:$E$3196,'Solution Sheet'!B134,'Raw Data'!$G$2:$G$3196,'Solution Sheet'!C134)</f>
        <v>103622.23999999999</v>
      </c>
      <c r="E134" s="37"/>
      <c r="F134" s="33" t="s">
        <v>44</v>
      </c>
      <c r="G134" s="33" t="s">
        <v>31</v>
      </c>
      <c r="H134" s="45">
        <f>COUNTIFS('Raw Data'!$L$2:$L$3196,'Solution Sheet'!F134,'Raw Data'!$H$2:$H$3196,'Solution Sheet'!G134)</f>
        <v>216</v>
      </c>
      <c r="J134" s="33" t="s">
        <v>40</v>
      </c>
      <c r="K134" s="33" t="s">
        <v>12</v>
      </c>
      <c r="L134" s="45">
        <f>AVERAGEIFS('Raw Data'!$R$2:$R$3196,'Raw Data'!$K$2:$K$3196,'Solution Sheet'!J134,'Raw Data'!$G$2:$G$3196,'Solution Sheet'!K134)</f>
        <v>34.373831775700936</v>
      </c>
      <c r="N134" s="33" t="s">
        <v>25</v>
      </c>
      <c r="O134" s="33" t="s">
        <v>31</v>
      </c>
      <c r="P134" s="45">
        <f>SUMIFS('Raw Data'!$S$2:$S$3196,'Raw Data'!$D$2:$D$3196,'Solution Sheet'!N134,'Raw Data'!$H$2:$H$3196,'Solution Sheet'!O134)</f>
        <v>343540.72000000003</v>
      </c>
    </row>
    <row r="135" spans="2:16" x14ac:dyDescent="0.35">
      <c r="B135" s="33" t="s">
        <v>55</v>
      </c>
      <c r="C135" s="33" t="s">
        <v>6</v>
      </c>
      <c r="D135" s="45">
        <f>SUMIFS('Raw Data'!$S$2:$S$3196,'Raw Data'!$E$2:$E$3196,'Solution Sheet'!B135,'Raw Data'!$G$2:$G$3196,'Solution Sheet'!C135)</f>
        <v>103547.48999999999</v>
      </c>
      <c r="E135" s="37"/>
      <c r="F135" s="33" t="s">
        <v>44</v>
      </c>
      <c r="G135" s="33" t="s">
        <v>30</v>
      </c>
      <c r="H135" s="45">
        <f>COUNTIFS('Raw Data'!$L$2:$L$3196,'Solution Sheet'!F135,'Raw Data'!$H$2:$H$3196,'Solution Sheet'!G135)</f>
        <v>202</v>
      </c>
      <c r="J135" s="33" t="s">
        <v>39</v>
      </c>
      <c r="K135" s="33" t="s">
        <v>6</v>
      </c>
      <c r="L135" s="45">
        <f>AVERAGEIFS('Raw Data'!$R$2:$R$3196,'Raw Data'!$K$2:$K$3196,'Solution Sheet'!J135,'Raw Data'!$G$2:$G$3196,'Solution Sheet'!K135)</f>
        <v>36.370370370370374</v>
      </c>
      <c r="N135" s="33" t="s">
        <v>24</v>
      </c>
      <c r="O135" s="33" t="s">
        <v>30</v>
      </c>
      <c r="P135" s="45">
        <f>SUMIFS('Raw Data'!$S$2:$S$3196,'Raw Data'!$D$2:$D$3196,'Solution Sheet'!N135,'Raw Data'!$H$2:$H$3196,'Solution Sheet'!O135)</f>
        <v>902864.3899999999</v>
      </c>
    </row>
    <row r="136" spans="2:16" x14ac:dyDescent="0.35">
      <c r="B136" s="33" t="s">
        <v>106</v>
      </c>
      <c r="C136" s="33" t="s">
        <v>8</v>
      </c>
      <c r="D136" s="45">
        <f>SUMIFS('Raw Data'!$S$2:$S$3196,'Raw Data'!$E$2:$E$3196,'Solution Sheet'!B136,'Raw Data'!$G$2:$G$3196,'Solution Sheet'!C136)</f>
        <v>122017.93000000001</v>
      </c>
      <c r="E136" s="37"/>
      <c r="F136" s="33" t="s">
        <v>43</v>
      </c>
      <c r="G136" s="33" t="s">
        <v>32</v>
      </c>
      <c r="H136" s="45">
        <f>COUNTIFS('Raw Data'!$L$2:$L$3196,'Solution Sheet'!F136,'Raw Data'!$H$2:$H$3196,'Solution Sheet'!G136)</f>
        <v>206</v>
      </c>
      <c r="J136" s="33" t="s">
        <v>39</v>
      </c>
      <c r="K136" s="33" t="s">
        <v>8</v>
      </c>
      <c r="L136" s="45">
        <f>AVERAGEIFS('Raw Data'!$R$2:$R$3196,'Raw Data'!$K$2:$K$3196,'Solution Sheet'!J136,'Raw Data'!$G$2:$G$3196,'Solution Sheet'!K136)</f>
        <v>33.572815533980581</v>
      </c>
      <c r="N136" s="33" t="s">
        <v>26</v>
      </c>
      <c r="O136" s="33" t="s">
        <v>32</v>
      </c>
      <c r="P136" s="45">
        <f>SUMIFS('Raw Data'!$S$2:$S$3196,'Raw Data'!$D$2:$D$3196,'Solution Sheet'!N136,'Raw Data'!$H$2:$H$3196,'Solution Sheet'!O136)</f>
        <v>713770.02999999945</v>
      </c>
    </row>
    <row r="137" spans="2:16" x14ac:dyDescent="0.35">
      <c r="B137" s="33" t="s">
        <v>78</v>
      </c>
      <c r="C137" s="33" t="s">
        <v>11</v>
      </c>
      <c r="D137" s="45">
        <f>SUMIFS('Raw Data'!$S$2:$S$3196,'Raw Data'!$E$2:$E$3196,'Solution Sheet'!B137,'Raw Data'!$G$2:$G$3196,'Solution Sheet'!C137)</f>
        <v>115609.13</v>
      </c>
      <c r="E137" s="37"/>
      <c r="F137" s="33" t="s">
        <v>45</v>
      </c>
      <c r="G137" s="33" t="s">
        <v>32</v>
      </c>
      <c r="H137" s="45">
        <f>COUNTIFS('Raw Data'!$L$2:$L$3196,'Solution Sheet'!F137,'Raw Data'!$H$2:$H$3196,'Solution Sheet'!G137)</f>
        <v>204</v>
      </c>
      <c r="J137" s="33" t="s">
        <v>40</v>
      </c>
      <c r="K137" s="33" t="s">
        <v>11</v>
      </c>
      <c r="L137" s="45">
        <f>AVERAGEIFS('Raw Data'!$R$2:$R$3196,'Raw Data'!$K$2:$K$3196,'Solution Sheet'!J137,'Raw Data'!$G$2:$G$3196,'Solution Sheet'!K137)</f>
        <v>33.707865168539328</v>
      </c>
      <c r="N137" s="33" t="s">
        <v>26</v>
      </c>
      <c r="O137" s="33" t="s">
        <v>32</v>
      </c>
      <c r="P137" s="45">
        <f>SUMIFS('Raw Data'!$S$2:$S$3196,'Raw Data'!$D$2:$D$3196,'Solution Sheet'!N137,'Raw Data'!$H$2:$H$3196,'Solution Sheet'!O137)</f>
        <v>713770.02999999945</v>
      </c>
    </row>
    <row r="138" spans="2:16" x14ac:dyDescent="0.35">
      <c r="B138" s="33" t="s">
        <v>58</v>
      </c>
      <c r="C138" s="33" t="s">
        <v>10</v>
      </c>
      <c r="D138" s="45">
        <f>SUMIFS('Raw Data'!$S$2:$S$3196,'Raw Data'!$E$2:$E$3196,'Solution Sheet'!B138,'Raw Data'!$G$2:$G$3196,'Solution Sheet'!C138)</f>
        <v>93884.32</v>
      </c>
      <c r="E138" s="37"/>
      <c r="F138" s="33" t="s">
        <v>43</v>
      </c>
      <c r="G138" s="33" t="s">
        <v>33</v>
      </c>
      <c r="H138" s="45">
        <f>COUNTIFS('Raw Data'!$L$2:$L$3196,'Solution Sheet'!F138,'Raw Data'!$H$2:$H$3196,'Solution Sheet'!G138)</f>
        <v>185</v>
      </c>
      <c r="J138" s="33" t="s">
        <v>42</v>
      </c>
      <c r="K138" s="33" t="s">
        <v>10</v>
      </c>
      <c r="L138" s="45">
        <f>AVERAGEIFS('Raw Data'!$R$2:$R$3196,'Raw Data'!$K$2:$K$3196,'Solution Sheet'!J138,'Raw Data'!$G$2:$G$3196,'Solution Sheet'!K138)</f>
        <v>34.543689320388353</v>
      </c>
      <c r="N138" s="33" t="s">
        <v>24</v>
      </c>
      <c r="O138" s="33" t="s">
        <v>33</v>
      </c>
      <c r="P138" s="45">
        <f>SUMIFS('Raw Data'!$S$2:$S$3196,'Raw Data'!$D$2:$D$3196,'Solution Sheet'!N138,'Raw Data'!$H$2:$H$3196,'Solution Sheet'!O138)</f>
        <v>777669.78999999957</v>
      </c>
    </row>
    <row r="139" spans="2:16" x14ac:dyDescent="0.35">
      <c r="B139" s="33" t="s">
        <v>115</v>
      </c>
      <c r="C139" s="33" t="s">
        <v>13</v>
      </c>
      <c r="D139" s="45">
        <f>SUMIFS('Raw Data'!$S$2:$S$3196,'Raw Data'!$E$2:$E$3196,'Solution Sheet'!B139,'Raw Data'!$G$2:$G$3196,'Solution Sheet'!C139)</f>
        <v>86905.229999999981</v>
      </c>
      <c r="E139" s="37"/>
      <c r="F139" s="33" t="s">
        <v>46</v>
      </c>
      <c r="G139" s="33" t="s">
        <v>32</v>
      </c>
      <c r="H139" s="45">
        <f>COUNTIFS('Raw Data'!$L$2:$L$3196,'Solution Sheet'!F139,'Raw Data'!$H$2:$H$3196,'Solution Sheet'!G139)</f>
        <v>216</v>
      </c>
      <c r="J139" s="33" t="s">
        <v>42</v>
      </c>
      <c r="K139" s="33" t="s">
        <v>13</v>
      </c>
      <c r="L139" s="45">
        <f>AVERAGEIFS('Raw Data'!$R$2:$R$3196,'Raw Data'!$K$2:$K$3196,'Solution Sheet'!J139,'Raw Data'!$G$2:$G$3196,'Solution Sheet'!K139)</f>
        <v>36.58</v>
      </c>
      <c r="N139" s="33" t="s">
        <v>25</v>
      </c>
      <c r="O139" s="33" t="s">
        <v>32</v>
      </c>
      <c r="P139" s="45">
        <f>SUMIFS('Raw Data'!$S$2:$S$3196,'Raw Data'!$D$2:$D$3196,'Solution Sheet'!N139,'Raw Data'!$H$2:$H$3196,'Solution Sheet'!O139)</f>
        <v>420136.0300000002</v>
      </c>
    </row>
    <row r="140" spans="2:16" x14ac:dyDescent="0.35">
      <c r="B140" s="33" t="s">
        <v>106</v>
      </c>
      <c r="C140" s="33" t="s">
        <v>7</v>
      </c>
      <c r="D140" s="45">
        <f>SUMIFS('Raw Data'!$S$2:$S$3196,'Raw Data'!$E$2:$E$3196,'Solution Sheet'!B140,'Raw Data'!$G$2:$G$3196,'Solution Sheet'!C140)</f>
        <v>77343.399999999994</v>
      </c>
      <c r="E140" s="37"/>
      <c r="F140" s="33" t="s">
        <v>44</v>
      </c>
      <c r="G140" s="33" t="s">
        <v>31</v>
      </c>
      <c r="H140" s="45">
        <f>COUNTIFS('Raw Data'!$L$2:$L$3196,'Solution Sheet'!F140,'Raw Data'!$H$2:$H$3196,'Solution Sheet'!G140)</f>
        <v>216</v>
      </c>
      <c r="J140" s="33" t="s">
        <v>41</v>
      </c>
      <c r="K140" s="33" t="s">
        <v>7</v>
      </c>
      <c r="L140" s="45">
        <f>AVERAGEIFS('Raw Data'!$R$2:$R$3196,'Raw Data'!$K$2:$K$3196,'Solution Sheet'!J140,'Raw Data'!$G$2:$G$3196,'Solution Sheet'!K140)</f>
        <v>33.821428571428569</v>
      </c>
      <c r="N140" s="33" t="s">
        <v>26</v>
      </c>
      <c r="O140" s="33" t="s">
        <v>31</v>
      </c>
      <c r="P140" s="45">
        <f>SUMIFS('Raw Data'!$S$2:$S$3196,'Raw Data'!$D$2:$D$3196,'Solution Sheet'!N140,'Raw Data'!$H$2:$H$3196,'Solution Sheet'!O140)</f>
        <v>705928.4499999996</v>
      </c>
    </row>
    <row r="141" spans="2:16" x14ac:dyDescent="0.35">
      <c r="B141" s="33" t="s">
        <v>85</v>
      </c>
      <c r="C141" s="33" t="s">
        <v>6</v>
      </c>
      <c r="D141" s="45">
        <f>SUMIFS('Raw Data'!$S$2:$S$3196,'Raw Data'!$E$2:$E$3196,'Solution Sheet'!B141,'Raw Data'!$G$2:$G$3196,'Solution Sheet'!C141)</f>
        <v>88130.46</v>
      </c>
      <c r="E141" s="37"/>
      <c r="F141" s="33" t="s">
        <v>46</v>
      </c>
      <c r="G141" s="33" t="s">
        <v>30</v>
      </c>
      <c r="H141" s="45">
        <f>COUNTIFS('Raw Data'!$L$2:$L$3196,'Solution Sheet'!F141,'Raw Data'!$H$2:$H$3196,'Solution Sheet'!G141)</f>
        <v>204</v>
      </c>
      <c r="J141" s="33" t="s">
        <v>42</v>
      </c>
      <c r="K141" s="33" t="s">
        <v>6</v>
      </c>
      <c r="L141" s="45">
        <f>AVERAGEIFS('Raw Data'!$R$2:$R$3196,'Raw Data'!$K$2:$K$3196,'Solution Sheet'!J141,'Raw Data'!$G$2:$G$3196,'Solution Sheet'!K141)</f>
        <v>35.892857142857146</v>
      </c>
      <c r="N141" s="33" t="s">
        <v>25</v>
      </c>
      <c r="O141" s="33" t="s">
        <v>30</v>
      </c>
      <c r="P141" s="45">
        <f>SUMIFS('Raw Data'!$S$2:$S$3196,'Raw Data'!$D$2:$D$3196,'Solution Sheet'!N141,'Raw Data'!$H$2:$H$3196,'Solution Sheet'!O141)</f>
        <v>386262.99999999983</v>
      </c>
    </row>
    <row r="142" spans="2:16" x14ac:dyDescent="0.35">
      <c r="B142" s="33" t="s">
        <v>85</v>
      </c>
      <c r="C142" s="33" t="s">
        <v>10</v>
      </c>
      <c r="D142" s="45">
        <f>SUMIFS('Raw Data'!$S$2:$S$3196,'Raw Data'!$E$2:$E$3196,'Solution Sheet'!B142,'Raw Data'!$G$2:$G$3196,'Solution Sheet'!C142)</f>
        <v>88692.860000000015</v>
      </c>
      <c r="E142" s="37"/>
      <c r="F142" s="33" t="s">
        <v>46</v>
      </c>
      <c r="G142" s="33" t="s">
        <v>30</v>
      </c>
      <c r="H142" s="45">
        <f>COUNTIFS('Raw Data'!$L$2:$L$3196,'Solution Sheet'!F142,'Raw Data'!$H$2:$H$3196,'Solution Sheet'!G142)</f>
        <v>204</v>
      </c>
      <c r="J142" s="33" t="s">
        <v>42</v>
      </c>
      <c r="K142" s="33" t="s">
        <v>10</v>
      </c>
      <c r="L142" s="45">
        <f>AVERAGEIFS('Raw Data'!$R$2:$R$3196,'Raw Data'!$K$2:$K$3196,'Solution Sheet'!J142,'Raw Data'!$G$2:$G$3196,'Solution Sheet'!K142)</f>
        <v>34.543689320388353</v>
      </c>
      <c r="N142" s="33" t="s">
        <v>26</v>
      </c>
      <c r="O142" s="33" t="s">
        <v>30</v>
      </c>
      <c r="P142" s="45">
        <f>SUMIFS('Raw Data'!$S$2:$S$3196,'Raw Data'!$D$2:$D$3196,'Solution Sheet'!N142,'Raw Data'!$H$2:$H$3196,'Solution Sheet'!O142)</f>
        <v>705014.25000000035</v>
      </c>
    </row>
    <row r="143" spans="2:16" x14ac:dyDescent="0.35">
      <c r="B143" s="33" t="s">
        <v>63</v>
      </c>
      <c r="C143" s="33" t="s">
        <v>11</v>
      </c>
      <c r="D143" s="45">
        <f>SUMIFS('Raw Data'!$S$2:$S$3196,'Raw Data'!$E$2:$E$3196,'Solution Sheet'!B143,'Raw Data'!$G$2:$G$3196,'Solution Sheet'!C143)</f>
        <v>122471.98000000001</v>
      </c>
      <c r="E143" s="37"/>
      <c r="F143" s="33" t="s">
        <v>43</v>
      </c>
      <c r="G143" s="33" t="s">
        <v>31</v>
      </c>
      <c r="H143" s="45">
        <f>COUNTIFS('Raw Data'!$L$2:$L$3196,'Solution Sheet'!F143,'Raw Data'!$H$2:$H$3196,'Solution Sheet'!G143)</f>
        <v>190</v>
      </c>
      <c r="J143" s="33" t="s">
        <v>41</v>
      </c>
      <c r="K143" s="33" t="s">
        <v>11</v>
      </c>
      <c r="L143" s="45">
        <f>AVERAGEIFS('Raw Data'!$R$2:$R$3196,'Raw Data'!$K$2:$K$3196,'Solution Sheet'!J143,'Raw Data'!$G$2:$G$3196,'Solution Sheet'!K143)</f>
        <v>35.415929203539825</v>
      </c>
      <c r="N143" s="33" t="s">
        <v>26</v>
      </c>
      <c r="O143" s="33" t="s">
        <v>31</v>
      </c>
      <c r="P143" s="45">
        <f>SUMIFS('Raw Data'!$S$2:$S$3196,'Raw Data'!$D$2:$D$3196,'Solution Sheet'!N143,'Raw Data'!$H$2:$H$3196,'Solution Sheet'!O143)</f>
        <v>705928.4499999996</v>
      </c>
    </row>
    <row r="144" spans="2:16" x14ac:dyDescent="0.35">
      <c r="B144" s="33" t="s">
        <v>58</v>
      </c>
      <c r="C144" s="33" t="s">
        <v>8</v>
      </c>
      <c r="D144" s="45">
        <f>SUMIFS('Raw Data'!$S$2:$S$3196,'Raw Data'!$E$2:$E$3196,'Solution Sheet'!B144,'Raw Data'!$G$2:$G$3196,'Solution Sheet'!C144)</f>
        <v>66369.94</v>
      </c>
      <c r="E144" s="37"/>
      <c r="F144" s="33" t="s">
        <v>45</v>
      </c>
      <c r="G144" s="33" t="s">
        <v>32</v>
      </c>
      <c r="H144" s="45">
        <f>COUNTIFS('Raw Data'!$L$2:$L$3196,'Solution Sheet'!F144,'Raw Data'!$H$2:$H$3196,'Solution Sheet'!G144)</f>
        <v>204</v>
      </c>
      <c r="J144" s="33" t="s">
        <v>41</v>
      </c>
      <c r="K144" s="33" t="s">
        <v>8</v>
      </c>
      <c r="L144" s="45">
        <f>AVERAGEIFS('Raw Data'!$R$2:$R$3196,'Raw Data'!$K$2:$K$3196,'Solution Sheet'!J144,'Raw Data'!$G$2:$G$3196,'Solution Sheet'!K144)</f>
        <v>35.169642857142854</v>
      </c>
      <c r="N144" s="33" t="s">
        <v>26</v>
      </c>
      <c r="O144" s="33" t="s">
        <v>32</v>
      </c>
      <c r="P144" s="45">
        <f>SUMIFS('Raw Data'!$S$2:$S$3196,'Raw Data'!$D$2:$D$3196,'Solution Sheet'!N144,'Raw Data'!$H$2:$H$3196,'Solution Sheet'!O144)</f>
        <v>713770.02999999945</v>
      </c>
    </row>
    <row r="145" spans="2:16" x14ac:dyDescent="0.35">
      <c r="B145" s="33" t="s">
        <v>106</v>
      </c>
      <c r="C145" s="33" t="s">
        <v>12</v>
      </c>
      <c r="D145" s="45">
        <f>SUMIFS('Raw Data'!$S$2:$S$3196,'Raw Data'!$E$2:$E$3196,'Solution Sheet'!B145,'Raw Data'!$G$2:$G$3196,'Solution Sheet'!C145)</f>
        <v>111983.70999999998</v>
      </c>
      <c r="E145" s="37"/>
      <c r="F145" s="33" t="s">
        <v>43</v>
      </c>
      <c r="G145" s="33" t="s">
        <v>31</v>
      </c>
      <c r="H145" s="45">
        <f>COUNTIFS('Raw Data'!$L$2:$L$3196,'Solution Sheet'!F145,'Raw Data'!$H$2:$H$3196,'Solution Sheet'!G145)</f>
        <v>190</v>
      </c>
      <c r="J145" s="33" t="s">
        <v>40</v>
      </c>
      <c r="K145" s="33" t="s">
        <v>12</v>
      </c>
      <c r="L145" s="45">
        <f>AVERAGEIFS('Raw Data'!$R$2:$R$3196,'Raw Data'!$K$2:$K$3196,'Solution Sheet'!J145,'Raw Data'!$G$2:$G$3196,'Solution Sheet'!K145)</f>
        <v>34.373831775700936</v>
      </c>
      <c r="N145" s="33" t="s">
        <v>24</v>
      </c>
      <c r="O145" s="33" t="s">
        <v>31</v>
      </c>
      <c r="P145" s="45">
        <f>SUMIFS('Raw Data'!$S$2:$S$3196,'Raw Data'!$D$2:$D$3196,'Solution Sheet'!N145,'Raw Data'!$H$2:$H$3196,'Solution Sheet'!O145)</f>
        <v>770751.94999999984</v>
      </c>
    </row>
    <row r="146" spans="2:16" x14ac:dyDescent="0.35">
      <c r="B146" s="33" t="s">
        <v>52</v>
      </c>
      <c r="C146" s="33" t="s">
        <v>9</v>
      </c>
      <c r="D146" s="45">
        <f>SUMIFS('Raw Data'!$S$2:$S$3196,'Raw Data'!$E$2:$E$3196,'Solution Sheet'!B146,'Raw Data'!$G$2:$G$3196,'Solution Sheet'!C146)</f>
        <v>91971.540000000008</v>
      </c>
      <c r="E146" s="37"/>
      <c r="F146" s="33" t="s">
        <v>44</v>
      </c>
      <c r="G146" s="33" t="s">
        <v>33</v>
      </c>
      <c r="H146" s="45">
        <f>COUNTIFS('Raw Data'!$L$2:$L$3196,'Solution Sheet'!F146,'Raw Data'!$H$2:$H$3196,'Solution Sheet'!G146)</f>
        <v>207</v>
      </c>
      <c r="J146" s="33" t="s">
        <v>40</v>
      </c>
      <c r="K146" s="33" t="s">
        <v>9</v>
      </c>
      <c r="L146" s="45">
        <f>AVERAGEIFS('Raw Data'!$R$2:$R$3196,'Raw Data'!$K$2:$K$3196,'Solution Sheet'!J146,'Raw Data'!$G$2:$G$3196,'Solution Sheet'!K146)</f>
        <v>33.942528735632187</v>
      </c>
      <c r="N146" s="33" t="s">
        <v>26</v>
      </c>
      <c r="O146" s="33" t="s">
        <v>33</v>
      </c>
      <c r="P146" s="45">
        <f>SUMIFS('Raw Data'!$S$2:$S$3196,'Raw Data'!$D$2:$D$3196,'Solution Sheet'!N146,'Raw Data'!$H$2:$H$3196,'Solution Sheet'!O146)</f>
        <v>688621.27000000118</v>
      </c>
    </row>
    <row r="147" spans="2:16" x14ac:dyDescent="0.35">
      <c r="B147" s="33" t="s">
        <v>68</v>
      </c>
      <c r="C147" s="33" t="s">
        <v>8</v>
      </c>
      <c r="D147" s="45">
        <f>SUMIFS('Raw Data'!$S$2:$S$3196,'Raw Data'!$E$2:$E$3196,'Solution Sheet'!B147,'Raw Data'!$G$2:$G$3196,'Solution Sheet'!C147)</f>
        <v>65393.969999999994</v>
      </c>
      <c r="E147" s="37"/>
      <c r="F147" s="33" t="s">
        <v>46</v>
      </c>
      <c r="G147" s="33" t="s">
        <v>30</v>
      </c>
      <c r="H147" s="45">
        <f>COUNTIFS('Raw Data'!$L$2:$L$3196,'Solution Sheet'!F147,'Raw Data'!$H$2:$H$3196,'Solution Sheet'!G147)</f>
        <v>204</v>
      </c>
      <c r="J147" s="33" t="s">
        <v>41</v>
      </c>
      <c r="K147" s="33" t="s">
        <v>8</v>
      </c>
      <c r="L147" s="45">
        <f>AVERAGEIFS('Raw Data'!$R$2:$R$3196,'Raw Data'!$K$2:$K$3196,'Solution Sheet'!J147,'Raw Data'!$G$2:$G$3196,'Solution Sheet'!K147)</f>
        <v>35.169642857142854</v>
      </c>
      <c r="N147" s="33" t="s">
        <v>26</v>
      </c>
      <c r="O147" s="33" t="s">
        <v>30</v>
      </c>
      <c r="P147" s="45">
        <f>SUMIFS('Raw Data'!$S$2:$S$3196,'Raw Data'!$D$2:$D$3196,'Solution Sheet'!N147,'Raw Data'!$H$2:$H$3196,'Solution Sheet'!O147)</f>
        <v>705014.25000000035</v>
      </c>
    </row>
    <row r="148" spans="2:16" x14ac:dyDescent="0.35">
      <c r="B148" s="33" t="s">
        <v>55</v>
      </c>
      <c r="C148" s="33" t="s">
        <v>10</v>
      </c>
      <c r="D148" s="45">
        <f>SUMIFS('Raw Data'!$S$2:$S$3196,'Raw Data'!$E$2:$E$3196,'Solution Sheet'!B148,'Raw Data'!$G$2:$G$3196,'Solution Sheet'!C148)</f>
        <v>73114.26999999999</v>
      </c>
      <c r="E148" s="37"/>
      <c r="F148" s="33" t="s">
        <v>46</v>
      </c>
      <c r="G148" s="33" t="s">
        <v>32</v>
      </c>
      <c r="H148" s="45">
        <f>COUNTIFS('Raw Data'!$L$2:$L$3196,'Solution Sheet'!F148,'Raw Data'!$H$2:$H$3196,'Solution Sheet'!G148)</f>
        <v>216</v>
      </c>
      <c r="J148" s="33" t="s">
        <v>39</v>
      </c>
      <c r="K148" s="33" t="s">
        <v>10</v>
      </c>
      <c r="L148" s="45">
        <f>AVERAGEIFS('Raw Data'!$R$2:$R$3196,'Raw Data'!$K$2:$K$3196,'Solution Sheet'!J148,'Raw Data'!$G$2:$G$3196,'Solution Sheet'!K148)</f>
        <v>35.052083333333336</v>
      </c>
      <c r="N148" s="33" t="s">
        <v>25</v>
      </c>
      <c r="O148" s="33" t="s">
        <v>32</v>
      </c>
      <c r="P148" s="45">
        <f>SUMIFS('Raw Data'!$S$2:$S$3196,'Raw Data'!$D$2:$D$3196,'Solution Sheet'!N148,'Raw Data'!$H$2:$H$3196,'Solution Sheet'!O148)</f>
        <v>420136.0300000002</v>
      </c>
    </row>
    <row r="149" spans="2:16" x14ac:dyDescent="0.35">
      <c r="B149" s="33" t="s">
        <v>63</v>
      </c>
      <c r="C149" s="33" t="s">
        <v>12</v>
      </c>
      <c r="D149" s="45">
        <f>SUMIFS('Raw Data'!$S$2:$S$3196,'Raw Data'!$E$2:$E$3196,'Solution Sheet'!B149,'Raw Data'!$G$2:$G$3196,'Solution Sheet'!C149)</f>
        <v>121006.51999999999</v>
      </c>
      <c r="E149" s="37"/>
      <c r="F149" s="33" t="s">
        <v>44</v>
      </c>
      <c r="G149" s="33" t="s">
        <v>32</v>
      </c>
      <c r="H149" s="45">
        <f>COUNTIFS('Raw Data'!$L$2:$L$3196,'Solution Sheet'!F149,'Raw Data'!$H$2:$H$3196,'Solution Sheet'!G149)</f>
        <v>196</v>
      </c>
      <c r="J149" s="33" t="s">
        <v>40</v>
      </c>
      <c r="K149" s="33" t="s">
        <v>12</v>
      </c>
      <c r="L149" s="45">
        <f>AVERAGEIFS('Raw Data'!$R$2:$R$3196,'Raw Data'!$K$2:$K$3196,'Solution Sheet'!J149,'Raw Data'!$G$2:$G$3196,'Solution Sheet'!K149)</f>
        <v>34.373831775700936</v>
      </c>
      <c r="N149" s="33" t="s">
        <v>26</v>
      </c>
      <c r="O149" s="33" t="s">
        <v>32</v>
      </c>
      <c r="P149" s="45">
        <f>SUMIFS('Raw Data'!$S$2:$S$3196,'Raw Data'!$D$2:$D$3196,'Solution Sheet'!N149,'Raw Data'!$H$2:$H$3196,'Solution Sheet'!O149)</f>
        <v>713770.02999999945</v>
      </c>
    </row>
    <row r="150" spans="2:16" x14ac:dyDescent="0.35">
      <c r="B150" s="33" t="s">
        <v>115</v>
      </c>
      <c r="C150" s="33" t="s">
        <v>7</v>
      </c>
      <c r="D150" s="45">
        <f>SUMIFS('Raw Data'!$S$2:$S$3196,'Raw Data'!$E$2:$E$3196,'Solution Sheet'!B150,'Raw Data'!$G$2:$G$3196,'Solution Sheet'!C150)</f>
        <v>104661.16</v>
      </c>
      <c r="E150" s="37"/>
      <c r="F150" s="33" t="s">
        <v>44</v>
      </c>
      <c r="G150" s="33" t="s">
        <v>31</v>
      </c>
      <c r="H150" s="45">
        <f>COUNTIFS('Raw Data'!$L$2:$L$3196,'Solution Sheet'!F150,'Raw Data'!$H$2:$H$3196,'Solution Sheet'!G150)</f>
        <v>216</v>
      </c>
      <c r="J150" s="33" t="s">
        <v>41</v>
      </c>
      <c r="K150" s="33" t="s">
        <v>7</v>
      </c>
      <c r="L150" s="45">
        <f>AVERAGEIFS('Raw Data'!$R$2:$R$3196,'Raw Data'!$K$2:$K$3196,'Solution Sheet'!J150,'Raw Data'!$G$2:$G$3196,'Solution Sheet'!K150)</f>
        <v>33.821428571428569</v>
      </c>
      <c r="N150" s="33" t="s">
        <v>24</v>
      </c>
      <c r="O150" s="33" t="s">
        <v>31</v>
      </c>
      <c r="P150" s="45">
        <f>SUMIFS('Raw Data'!$S$2:$S$3196,'Raw Data'!$D$2:$D$3196,'Solution Sheet'!N150,'Raw Data'!$H$2:$H$3196,'Solution Sheet'!O150)</f>
        <v>770751.94999999984</v>
      </c>
    </row>
    <row r="151" spans="2:16" x14ac:dyDescent="0.35">
      <c r="B151" s="33" t="s">
        <v>73</v>
      </c>
      <c r="C151" s="33" t="s">
        <v>12</v>
      </c>
      <c r="D151" s="45">
        <f>SUMIFS('Raw Data'!$S$2:$S$3196,'Raw Data'!$E$2:$E$3196,'Solution Sheet'!B151,'Raw Data'!$G$2:$G$3196,'Solution Sheet'!C151)</f>
        <v>74246.830000000016</v>
      </c>
      <c r="E151" s="37"/>
      <c r="F151" s="33" t="s">
        <v>45</v>
      </c>
      <c r="G151" s="33" t="s">
        <v>31</v>
      </c>
      <c r="H151" s="45">
        <f>COUNTIFS('Raw Data'!$L$2:$L$3196,'Solution Sheet'!F151,'Raw Data'!$H$2:$H$3196,'Solution Sheet'!G151)</f>
        <v>200</v>
      </c>
      <c r="J151" s="33" t="s">
        <v>39</v>
      </c>
      <c r="K151" s="33" t="s">
        <v>12</v>
      </c>
      <c r="L151" s="45">
        <f>AVERAGEIFS('Raw Data'!$R$2:$R$3196,'Raw Data'!$K$2:$K$3196,'Solution Sheet'!J151,'Raw Data'!$G$2:$G$3196,'Solution Sheet'!K151)</f>
        <v>35</v>
      </c>
      <c r="N151" s="33" t="s">
        <v>24</v>
      </c>
      <c r="O151" s="33" t="s">
        <v>31</v>
      </c>
      <c r="P151" s="45">
        <f>SUMIFS('Raw Data'!$S$2:$S$3196,'Raw Data'!$D$2:$D$3196,'Solution Sheet'!N151,'Raw Data'!$H$2:$H$3196,'Solution Sheet'!O151)</f>
        <v>770751.94999999984</v>
      </c>
    </row>
    <row r="152" spans="2:16" x14ac:dyDescent="0.35">
      <c r="B152" s="33" t="s">
        <v>55</v>
      </c>
      <c r="C152" s="33" t="s">
        <v>10</v>
      </c>
      <c r="D152" s="45">
        <f>SUMIFS('Raw Data'!$S$2:$S$3196,'Raw Data'!$E$2:$E$3196,'Solution Sheet'!B152,'Raw Data'!$G$2:$G$3196,'Solution Sheet'!C152)</f>
        <v>73114.26999999999</v>
      </c>
      <c r="E152" s="37"/>
      <c r="F152" s="33" t="s">
        <v>44</v>
      </c>
      <c r="G152" s="33" t="s">
        <v>31</v>
      </c>
      <c r="H152" s="45">
        <f>COUNTIFS('Raw Data'!$L$2:$L$3196,'Solution Sheet'!F152,'Raw Data'!$H$2:$H$3196,'Solution Sheet'!G152)</f>
        <v>216</v>
      </c>
      <c r="J152" s="33" t="s">
        <v>42</v>
      </c>
      <c r="K152" s="33" t="s">
        <v>10</v>
      </c>
      <c r="L152" s="45">
        <f>AVERAGEIFS('Raw Data'!$R$2:$R$3196,'Raw Data'!$K$2:$K$3196,'Solution Sheet'!J152,'Raw Data'!$G$2:$G$3196,'Solution Sheet'!K152)</f>
        <v>34.543689320388353</v>
      </c>
      <c r="N152" s="33" t="s">
        <v>26</v>
      </c>
      <c r="O152" s="33" t="s">
        <v>31</v>
      </c>
      <c r="P152" s="45">
        <f>SUMIFS('Raw Data'!$S$2:$S$3196,'Raw Data'!$D$2:$D$3196,'Solution Sheet'!N152,'Raw Data'!$H$2:$H$3196,'Solution Sheet'!O152)</f>
        <v>705928.4499999996</v>
      </c>
    </row>
    <row r="153" spans="2:16" x14ac:dyDescent="0.35">
      <c r="B153" s="33" t="s">
        <v>58</v>
      </c>
      <c r="C153" s="33" t="s">
        <v>10</v>
      </c>
      <c r="D153" s="45">
        <f>SUMIFS('Raw Data'!$S$2:$S$3196,'Raw Data'!$E$2:$E$3196,'Solution Sheet'!B153,'Raw Data'!$G$2:$G$3196,'Solution Sheet'!C153)</f>
        <v>93884.32</v>
      </c>
      <c r="E153" s="37"/>
      <c r="F153" s="33" t="s">
        <v>44</v>
      </c>
      <c r="G153" s="33" t="s">
        <v>30</v>
      </c>
      <c r="H153" s="45">
        <f>COUNTIFS('Raw Data'!$L$2:$L$3196,'Solution Sheet'!F153,'Raw Data'!$H$2:$H$3196,'Solution Sheet'!G153)</f>
        <v>202</v>
      </c>
      <c r="J153" s="33" t="s">
        <v>42</v>
      </c>
      <c r="K153" s="33" t="s">
        <v>10</v>
      </c>
      <c r="L153" s="45">
        <f>AVERAGEIFS('Raw Data'!$R$2:$R$3196,'Raw Data'!$K$2:$K$3196,'Solution Sheet'!J153,'Raw Data'!$G$2:$G$3196,'Solution Sheet'!K153)</f>
        <v>34.543689320388353</v>
      </c>
      <c r="N153" s="33" t="s">
        <v>24</v>
      </c>
      <c r="O153" s="33" t="s">
        <v>30</v>
      </c>
      <c r="P153" s="45">
        <f>SUMIFS('Raw Data'!$S$2:$S$3196,'Raw Data'!$D$2:$D$3196,'Solution Sheet'!N153,'Raw Data'!$H$2:$H$3196,'Solution Sheet'!O153)</f>
        <v>902864.3899999999</v>
      </c>
    </row>
    <row r="154" spans="2:16" x14ac:dyDescent="0.35">
      <c r="B154" s="33" t="s">
        <v>58</v>
      </c>
      <c r="C154" s="33" t="s">
        <v>10</v>
      </c>
      <c r="D154" s="45">
        <f>SUMIFS('Raw Data'!$S$2:$S$3196,'Raw Data'!$E$2:$E$3196,'Solution Sheet'!B154,'Raw Data'!$G$2:$G$3196,'Solution Sheet'!C154)</f>
        <v>93884.32</v>
      </c>
      <c r="E154" s="37"/>
      <c r="F154" s="33" t="s">
        <v>45</v>
      </c>
      <c r="G154" s="33" t="s">
        <v>31</v>
      </c>
      <c r="H154" s="45">
        <f>COUNTIFS('Raw Data'!$L$2:$L$3196,'Solution Sheet'!F154,'Raw Data'!$H$2:$H$3196,'Solution Sheet'!G154)</f>
        <v>200</v>
      </c>
      <c r="J154" s="33" t="s">
        <v>40</v>
      </c>
      <c r="K154" s="33" t="s">
        <v>10</v>
      </c>
      <c r="L154" s="45">
        <f>AVERAGEIFS('Raw Data'!$R$2:$R$3196,'Raw Data'!$K$2:$K$3196,'Solution Sheet'!J154,'Raw Data'!$G$2:$G$3196,'Solution Sheet'!K154)</f>
        <v>35.093023255813954</v>
      </c>
      <c r="N154" s="33" t="s">
        <v>24</v>
      </c>
      <c r="O154" s="33" t="s">
        <v>31</v>
      </c>
      <c r="P154" s="45">
        <f>SUMIFS('Raw Data'!$S$2:$S$3196,'Raw Data'!$D$2:$D$3196,'Solution Sheet'!N154,'Raw Data'!$H$2:$H$3196,'Solution Sheet'!O154)</f>
        <v>770751.94999999984</v>
      </c>
    </row>
    <row r="155" spans="2:16" x14ac:dyDescent="0.35">
      <c r="B155" s="33" t="s">
        <v>73</v>
      </c>
      <c r="C155" s="33" t="s">
        <v>12</v>
      </c>
      <c r="D155" s="45">
        <f>SUMIFS('Raw Data'!$S$2:$S$3196,'Raw Data'!$E$2:$E$3196,'Solution Sheet'!B155,'Raw Data'!$G$2:$G$3196,'Solution Sheet'!C155)</f>
        <v>74246.830000000016</v>
      </c>
      <c r="E155" s="37"/>
      <c r="F155" s="33" t="s">
        <v>43</v>
      </c>
      <c r="G155" s="33" t="s">
        <v>33</v>
      </c>
      <c r="H155" s="45">
        <f>COUNTIFS('Raw Data'!$L$2:$L$3196,'Solution Sheet'!F155,'Raw Data'!$H$2:$H$3196,'Solution Sheet'!G155)</f>
        <v>185</v>
      </c>
      <c r="J155" s="33" t="s">
        <v>40</v>
      </c>
      <c r="K155" s="33" t="s">
        <v>12</v>
      </c>
      <c r="L155" s="45">
        <f>AVERAGEIFS('Raw Data'!$R$2:$R$3196,'Raw Data'!$K$2:$K$3196,'Solution Sheet'!J155,'Raw Data'!$G$2:$G$3196,'Solution Sheet'!K155)</f>
        <v>34.373831775700936</v>
      </c>
      <c r="N155" s="33" t="s">
        <v>24</v>
      </c>
      <c r="O155" s="33" t="s">
        <v>33</v>
      </c>
      <c r="P155" s="45">
        <f>SUMIFS('Raw Data'!$S$2:$S$3196,'Raw Data'!$D$2:$D$3196,'Solution Sheet'!N155,'Raw Data'!$H$2:$H$3196,'Solution Sheet'!O155)</f>
        <v>777669.78999999957</v>
      </c>
    </row>
    <row r="156" spans="2:16" x14ac:dyDescent="0.35">
      <c r="B156" s="33" t="s">
        <v>63</v>
      </c>
      <c r="C156" s="33" t="s">
        <v>7</v>
      </c>
      <c r="D156" s="45">
        <f>SUMIFS('Raw Data'!$S$2:$S$3196,'Raw Data'!$E$2:$E$3196,'Solution Sheet'!B156,'Raw Data'!$G$2:$G$3196,'Solution Sheet'!C156)</f>
        <v>92763.590000000011</v>
      </c>
      <c r="E156" s="37"/>
      <c r="F156" s="33" t="s">
        <v>44</v>
      </c>
      <c r="G156" s="33" t="s">
        <v>32</v>
      </c>
      <c r="H156" s="45">
        <f>COUNTIFS('Raw Data'!$L$2:$L$3196,'Solution Sheet'!F156,'Raw Data'!$H$2:$H$3196,'Solution Sheet'!G156)</f>
        <v>196</v>
      </c>
      <c r="J156" s="33" t="s">
        <v>40</v>
      </c>
      <c r="K156" s="33" t="s">
        <v>7</v>
      </c>
      <c r="L156" s="45">
        <f>AVERAGEIFS('Raw Data'!$R$2:$R$3196,'Raw Data'!$K$2:$K$3196,'Solution Sheet'!J156,'Raw Data'!$G$2:$G$3196,'Solution Sheet'!K156)</f>
        <v>33.473118279569896</v>
      </c>
      <c r="N156" s="33" t="s">
        <v>26</v>
      </c>
      <c r="O156" s="33" t="s">
        <v>32</v>
      </c>
      <c r="P156" s="45">
        <f>SUMIFS('Raw Data'!$S$2:$S$3196,'Raw Data'!$D$2:$D$3196,'Solution Sheet'!N156,'Raw Data'!$H$2:$H$3196,'Solution Sheet'!O156)</f>
        <v>713770.02999999945</v>
      </c>
    </row>
    <row r="157" spans="2:16" x14ac:dyDescent="0.35">
      <c r="B157" s="33" t="s">
        <v>68</v>
      </c>
      <c r="C157" s="33" t="s">
        <v>7</v>
      </c>
      <c r="D157" s="45">
        <f>SUMIFS('Raw Data'!$S$2:$S$3196,'Raw Data'!$E$2:$E$3196,'Solution Sheet'!B157,'Raw Data'!$G$2:$G$3196,'Solution Sheet'!C157)</f>
        <v>100847.03999999999</v>
      </c>
      <c r="E157" s="37"/>
      <c r="F157" s="33" t="s">
        <v>44</v>
      </c>
      <c r="G157" s="33" t="s">
        <v>31</v>
      </c>
      <c r="H157" s="45">
        <f>COUNTIFS('Raw Data'!$L$2:$L$3196,'Solution Sheet'!F157,'Raw Data'!$H$2:$H$3196,'Solution Sheet'!G157)</f>
        <v>216</v>
      </c>
      <c r="J157" s="33" t="s">
        <v>39</v>
      </c>
      <c r="K157" s="33" t="s">
        <v>7</v>
      </c>
      <c r="L157" s="45">
        <f>AVERAGEIFS('Raw Data'!$R$2:$R$3196,'Raw Data'!$K$2:$K$3196,'Solution Sheet'!J157,'Raw Data'!$G$2:$G$3196,'Solution Sheet'!K157)</f>
        <v>36.319672131147541</v>
      </c>
      <c r="N157" s="33" t="s">
        <v>24</v>
      </c>
      <c r="O157" s="33" t="s">
        <v>31</v>
      </c>
      <c r="P157" s="45">
        <f>SUMIFS('Raw Data'!$S$2:$S$3196,'Raw Data'!$D$2:$D$3196,'Solution Sheet'!N157,'Raw Data'!$H$2:$H$3196,'Solution Sheet'!O157)</f>
        <v>770751.94999999984</v>
      </c>
    </row>
    <row r="158" spans="2:16" x14ac:dyDescent="0.35">
      <c r="B158" s="33" t="s">
        <v>78</v>
      </c>
      <c r="C158" s="33" t="s">
        <v>12</v>
      </c>
      <c r="D158" s="45">
        <f>SUMIFS('Raw Data'!$S$2:$S$3196,'Raw Data'!$E$2:$E$3196,'Solution Sheet'!B158,'Raw Data'!$G$2:$G$3196,'Solution Sheet'!C158)</f>
        <v>76955.800000000017</v>
      </c>
      <c r="E158" s="37"/>
      <c r="F158" s="33" t="s">
        <v>44</v>
      </c>
      <c r="G158" s="33" t="s">
        <v>33</v>
      </c>
      <c r="H158" s="45">
        <f>COUNTIFS('Raw Data'!$L$2:$L$3196,'Solution Sheet'!F158,'Raw Data'!$H$2:$H$3196,'Solution Sheet'!G158)</f>
        <v>207</v>
      </c>
      <c r="J158" s="33" t="s">
        <v>42</v>
      </c>
      <c r="K158" s="33" t="s">
        <v>12</v>
      </c>
      <c r="L158" s="45">
        <f>AVERAGEIFS('Raw Data'!$R$2:$R$3196,'Raw Data'!$K$2:$K$3196,'Solution Sheet'!J158,'Raw Data'!$G$2:$G$3196,'Solution Sheet'!K158)</f>
        <v>36.418604651162788</v>
      </c>
      <c r="N158" s="33" t="s">
        <v>24</v>
      </c>
      <c r="O158" s="33" t="s">
        <v>33</v>
      </c>
      <c r="P158" s="45">
        <f>SUMIFS('Raw Data'!$S$2:$S$3196,'Raw Data'!$D$2:$D$3196,'Solution Sheet'!N158,'Raw Data'!$H$2:$H$3196,'Solution Sheet'!O158)</f>
        <v>777669.78999999957</v>
      </c>
    </row>
    <row r="159" spans="2:16" x14ac:dyDescent="0.35">
      <c r="B159" s="33" t="s">
        <v>106</v>
      </c>
      <c r="C159" s="33" t="s">
        <v>9</v>
      </c>
      <c r="D159" s="45">
        <f>SUMIFS('Raw Data'!$S$2:$S$3196,'Raw Data'!$E$2:$E$3196,'Solution Sheet'!B159,'Raw Data'!$G$2:$G$3196,'Solution Sheet'!C159)</f>
        <v>86448.35000000002</v>
      </c>
      <c r="E159" s="37"/>
      <c r="F159" s="33" t="s">
        <v>46</v>
      </c>
      <c r="G159" s="33" t="s">
        <v>30</v>
      </c>
      <c r="H159" s="45">
        <f>COUNTIFS('Raw Data'!$L$2:$L$3196,'Solution Sheet'!F159,'Raw Data'!$H$2:$H$3196,'Solution Sheet'!G159)</f>
        <v>204</v>
      </c>
      <c r="J159" s="33" t="s">
        <v>39</v>
      </c>
      <c r="K159" s="33" t="s">
        <v>9</v>
      </c>
      <c r="L159" s="45">
        <f>AVERAGEIFS('Raw Data'!$R$2:$R$3196,'Raw Data'!$K$2:$K$3196,'Solution Sheet'!J159,'Raw Data'!$G$2:$G$3196,'Solution Sheet'!K159)</f>
        <v>34.731182795698928</v>
      </c>
      <c r="N159" s="33" t="s">
        <v>25</v>
      </c>
      <c r="O159" s="33" t="s">
        <v>30</v>
      </c>
      <c r="P159" s="45">
        <f>SUMIFS('Raw Data'!$S$2:$S$3196,'Raw Data'!$D$2:$D$3196,'Solution Sheet'!N159,'Raw Data'!$H$2:$H$3196,'Solution Sheet'!O159)</f>
        <v>386262.99999999983</v>
      </c>
    </row>
    <row r="160" spans="2:16" x14ac:dyDescent="0.35">
      <c r="B160" s="33" t="s">
        <v>58</v>
      </c>
      <c r="C160" s="33" t="s">
        <v>12</v>
      </c>
      <c r="D160" s="45">
        <f>SUMIFS('Raw Data'!$S$2:$S$3196,'Raw Data'!$E$2:$E$3196,'Solution Sheet'!B160,'Raw Data'!$G$2:$G$3196,'Solution Sheet'!C160)</f>
        <v>103622.23999999999</v>
      </c>
      <c r="E160" s="37"/>
      <c r="F160" s="33" t="s">
        <v>44</v>
      </c>
      <c r="G160" s="33" t="s">
        <v>30</v>
      </c>
      <c r="H160" s="45">
        <f>COUNTIFS('Raw Data'!$L$2:$L$3196,'Solution Sheet'!F160,'Raw Data'!$H$2:$H$3196,'Solution Sheet'!G160)</f>
        <v>202</v>
      </c>
      <c r="J160" s="33" t="s">
        <v>42</v>
      </c>
      <c r="K160" s="33" t="s">
        <v>12</v>
      </c>
      <c r="L160" s="45">
        <f>AVERAGEIFS('Raw Data'!$R$2:$R$3196,'Raw Data'!$K$2:$K$3196,'Solution Sheet'!J160,'Raw Data'!$G$2:$G$3196,'Solution Sheet'!K160)</f>
        <v>36.418604651162788</v>
      </c>
      <c r="N160" s="33" t="s">
        <v>25</v>
      </c>
      <c r="O160" s="33" t="s">
        <v>30</v>
      </c>
      <c r="P160" s="45">
        <f>SUMIFS('Raw Data'!$S$2:$S$3196,'Raw Data'!$D$2:$D$3196,'Solution Sheet'!N160,'Raw Data'!$H$2:$H$3196,'Solution Sheet'!O160)</f>
        <v>386262.99999999983</v>
      </c>
    </row>
    <row r="161" spans="2:16" x14ac:dyDescent="0.35">
      <c r="B161" s="33" t="s">
        <v>85</v>
      </c>
      <c r="C161" s="33" t="s">
        <v>9</v>
      </c>
      <c r="D161" s="45">
        <f>SUMIFS('Raw Data'!$S$2:$S$3196,'Raw Data'!$E$2:$E$3196,'Solution Sheet'!B161,'Raw Data'!$G$2:$G$3196,'Solution Sheet'!C161)</f>
        <v>54180.78</v>
      </c>
      <c r="E161" s="37"/>
      <c r="F161" s="33" t="s">
        <v>45</v>
      </c>
      <c r="G161" s="33" t="s">
        <v>31</v>
      </c>
      <c r="H161" s="45">
        <f>COUNTIFS('Raw Data'!$L$2:$L$3196,'Solution Sheet'!F161,'Raw Data'!$H$2:$H$3196,'Solution Sheet'!G161)</f>
        <v>200</v>
      </c>
      <c r="J161" s="33" t="s">
        <v>41</v>
      </c>
      <c r="K161" s="33" t="s">
        <v>9</v>
      </c>
      <c r="L161" s="45">
        <f>AVERAGEIFS('Raw Data'!$R$2:$R$3196,'Raw Data'!$K$2:$K$3196,'Solution Sheet'!J161,'Raw Data'!$G$2:$G$3196,'Solution Sheet'!K161)</f>
        <v>35.634615384615387</v>
      </c>
      <c r="N161" s="33" t="s">
        <v>25</v>
      </c>
      <c r="O161" s="33" t="s">
        <v>31</v>
      </c>
      <c r="P161" s="45">
        <f>SUMIFS('Raw Data'!$S$2:$S$3196,'Raw Data'!$D$2:$D$3196,'Solution Sheet'!N161,'Raw Data'!$H$2:$H$3196,'Solution Sheet'!O161)</f>
        <v>343540.72000000003</v>
      </c>
    </row>
    <row r="162" spans="2:16" x14ac:dyDescent="0.35">
      <c r="B162" s="33" t="s">
        <v>63</v>
      </c>
      <c r="C162" s="33" t="s">
        <v>11</v>
      </c>
      <c r="D162" s="45">
        <f>SUMIFS('Raw Data'!$S$2:$S$3196,'Raw Data'!$E$2:$E$3196,'Solution Sheet'!B162,'Raw Data'!$G$2:$G$3196,'Solution Sheet'!C162)</f>
        <v>122471.98000000001</v>
      </c>
      <c r="E162" s="37"/>
      <c r="F162" s="33" t="s">
        <v>45</v>
      </c>
      <c r="G162" s="33" t="s">
        <v>32</v>
      </c>
      <c r="H162" s="45">
        <f>COUNTIFS('Raw Data'!$L$2:$L$3196,'Solution Sheet'!F162,'Raw Data'!$H$2:$H$3196,'Solution Sheet'!G162)</f>
        <v>204</v>
      </c>
      <c r="J162" s="33" t="s">
        <v>39</v>
      </c>
      <c r="K162" s="33" t="s">
        <v>11</v>
      </c>
      <c r="L162" s="45">
        <f>AVERAGEIFS('Raw Data'!$R$2:$R$3196,'Raw Data'!$K$2:$K$3196,'Solution Sheet'!J162,'Raw Data'!$G$2:$G$3196,'Solution Sheet'!K162)</f>
        <v>34.901785714285715</v>
      </c>
      <c r="N162" s="33" t="s">
        <v>26</v>
      </c>
      <c r="O162" s="33" t="s">
        <v>32</v>
      </c>
      <c r="P162" s="45">
        <f>SUMIFS('Raw Data'!$S$2:$S$3196,'Raw Data'!$D$2:$D$3196,'Solution Sheet'!N162,'Raw Data'!$H$2:$H$3196,'Solution Sheet'!O162)</f>
        <v>713770.02999999945</v>
      </c>
    </row>
    <row r="163" spans="2:16" x14ac:dyDescent="0.35">
      <c r="B163" s="33" t="s">
        <v>58</v>
      </c>
      <c r="C163" s="33" t="s">
        <v>6</v>
      </c>
      <c r="D163" s="45">
        <f>SUMIFS('Raw Data'!$S$2:$S$3196,'Raw Data'!$E$2:$E$3196,'Solution Sheet'!B163,'Raw Data'!$G$2:$G$3196,'Solution Sheet'!C163)</f>
        <v>115367.16999999998</v>
      </c>
      <c r="E163" s="37"/>
      <c r="F163" s="33" t="s">
        <v>45</v>
      </c>
      <c r="G163" s="33" t="s">
        <v>30</v>
      </c>
      <c r="H163" s="45">
        <f>COUNTIFS('Raw Data'!$L$2:$L$3196,'Solution Sheet'!F163,'Raw Data'!$H$2:$H$3196,'Solution Sheet'!G163)</f>
        <v>215</v>
      </c>
      <c r="J163" s="33" t="s">
        <v>42</v>
      </c>
      <c r="K163" s="33" t="s">
        <v>6</v>
      </c>
      <c r="L163" s="45">
        <f>AVERAGEIFS('Raw Data'!$R$2:$R$3196,'Raw Data'!$K$2:$K$3196,'Solution Sheet'!J163,'Raw Data'!$G$2:$G$3196,'Solution Sheet'!K163)</f>
        <v>35.892857142857146</v>
      </c>
      <c r="N163" s="33" t="s">
        <v>24</v>
      </c>
      <c r="O163" s="33" t="s">
        <v>30</v>
      </c>
      <c r="P163" s="45">
        <f>SUMIFS('Raw Data'!$S$2:$S$3196,'Raw Data'!$D$2:$D$3196,'Solution Sheet'!N163,'Raw Data'!$H$2:$H$3196,'Solution Sheet'!O163)</f>
        <v>902864.3899999999</v>
      </c>
    </row>
    <row r="164" spans="2:16" x14ac:dyDescent="0.35">
      <c r="B164" s="33" t="s">
        <v>63</v>
      </c>
      <c r="C164" s="33" t="s">
        <v>10</v>
      </c>
      <c r="D164" s="45">
        <f>SUMIFS('Raw Data'!$S$2:$S$3196,'Raw Data'!$E$2:$E$3196,'Solution Sheet'!B164,'Raw Data'!$G$2:$G$3196,'Solution Sheet'!C164)</f>
        <v>76274.34</v>
      </c>
      <c r="E164" s="37"/>
      <c r="F164" s="33" t="s">
        <v>46</v>
      </c>
      <c r="G164" s="33" t="s">
        <v>30</v>
      </c>
      <c r="H164" s="45">
        <f>COUNTIFS('Raw Data'!$L$2:$L$3196,'Solution Sheet'!F164,'Raw Data'!$H$2:$H$3196,'Solution Sheet'!G164)</f>
        <v>204</v>
      </c>
      <c r="J164" s="33" t="s">
        <v>41</v>
      </c>
      <c r="K164" s="33" t="s">
        <v>10</v>
      </c>
      <c r="L164" s="45">
        <f>AVERAGEIFS('Raw Data'!$R$2:$R$3196,'Raw Data'!$K$2:$K$3196,'Solution Sheet'!J164,'Raw Data'!$G$2:$G$3196,'Solution Sheet'!K164)</f>
        <v>34.225806451612904</v>
      </c>
      <c r="N164" s="33" t="s">
        <v>24</v>
      </c>
      <c r="O164" s="33" t="s">
        <v>30</v>
      </c>
      <c r="P164" s="45">
        <f>SUMIFS('Raw Data'!$S$2:$S$3196,'Raw Data'!$D$2:$D$3196,'Solution Sheet'!N164,'Raw Data'!$H$2:$H$3196,'Solution Sheet'!O164)</f>
        <v>902864.3899999999</v>
      </c>
    </row>
    <row r="165" spans="2:16" x14ac:dyDescent="0.35">
      <c r="B165" s="33" t="s">
        <v>106</v>
      </c>
      <c r="C165" s="33" t="s">
        <v>6</v>
      </c>
      <c r="D165" s="45">
        <f>SUMIFS('Raw Data'!$S$2:$S$3196,'Raw Data'!$E$2:$E$3196,'Solution Sheet'!B165,'Raw Data'!$G$2:$G$3196,'Solution Sheet'!C165)</f>
        <v>106057.18</v>
      </c>
      <c r="E165" s="37"/>
      <c r="F165" s="33" t="s">
        <v>43</v>
      </c>
      <c r="G165" s="33" t="s">
        <v>30</v>
      </c>
      <c r="H165" s="45">
        <f>COUNTIFS('Raw Data'!$L$2:$L$3196,'Solution Sheet'!F165,'Raw Data'!$H$2:$H$3196,'Solution Sheet'!G165)</f>
        <v>201</v>
      </c>
      <c r="J165" s="33" t="s">
        <v>40</v>
      </c>
      <c r="K165" s="33" t="s">
        <v>6</v>
      </c>
      <c r="L165" s="45">
        <f>AVERAGEIFS('Raw Data'!$R$2:$R$3196,'Raw Data'!$K$2:$K$3196,'Solution Sheet'!J165,'Raw Data'!$G$2:$G$3196,'Solution Sheet'!K165)</f>
        <v>33.838383838383841</v>
      </c>
      <c r="N165" s="33" t="s">
        <v>26</v>
      </c>
      <c r="O165" s="33" t="s">
        <v>30</v>
      </c>
      <c r="P165" s="45">
        <f>SUMIFS('Raw Data'!$S$2:$S$3196,'Raw Data'!$D$2:$D$3196,'Solution Sheet'!N165,'Raw Data'!$H$2:$H$3196,'Solution Sheet'!O165)</f>
        <v>705014.25000000035</v>
      </c>
    </row>
    <row r="166" spans="2:16" x14ac:dyDescent="0.35">
      <c r="B166" s="33" t="s">
        <v>63</v>
      </c>
      <c r="C166" s="33" t="s">
        <v>7</v>
      </c>
      <c r="D166" s="45">
        <f>SUMIFS('Raw Data'!$S$2:$S$3196,'Raw Data'!$E$2:$E$3196,'Solution Sheet'!B166,'Raw Data'!$G$2:$G$3196,'Solution Sheet'!C166)</f>
        <v>92763.590000000011</v>
      </c>
      <c r="E166" s="37"/>
      <c r="F166" s="33" t="s">
        <v>43</v>
      </c>
      <c r="G166" s="33" t="s">
        <v>30</v>
      </c>
      <c r="H166" s="45">
        <f>COUNTIFS('Raw Data'!$L$2:$L$3196,'Solution Sheet'!F166,'Raw Data'!$H$2:$H$3196,'Solution Sheet'!G166)</f>
        <v>201</v>
      </c>
      <c r="J166" s="33" t="s">
        <v>39</v>
      </c>
      <c r="K166" s="33" t="s">
        <v>7</v>
      </c>
      <c r="L166" s="45">
        <f>AVERAGEIFS('Raw Data'!$R$2:$R$3196,'Raw Data'!$K$2:$K$3196,'Solution Sheet'!J166,'Raw Data'!$G$2:$G$3196,'Solution Sheet'!K166)</f>
        <v>36.319672131147541</v>
      </c>
      <c r="N166" s="33" t="s">
        <v>25</v>
      </c>
      <c r="O166" s="33" t="s">
        <v>30</v>
      </c>
      <c r="P166" s="45">
        <f>SUMIFS('Raw Data'!$S$2:$S$3196,'Raw Data'!$D$2:$D$3196,'Solution Sheet'!N166,'Raw Data'!$H$2:$H$3196,'Solution Sheet'!O166)</f>
        <v>386262.99999999983</v>
      </c>
    </row>
    <row r="167" spans="2:16" x14ac:dyDescent="0.35">
      <c r="B167" s="33" t="s">
        <v>68</v>
      </c>
      <c r="C167" s="33" t="s">
        <v>13</v>
      </c>
      <c r="D167" s="45">
        <f>SUMIFS('Raw Data'!$S$2:$S$3196,'Raw Data'!$E$2:$E$3196,'Solution Sheet'!B167,'Raw Data'!$G$2:$G$3196,'Solution Sheet'!C167)</f>
        <v>82678.639999999985</v>
      </c>
      <c r="E167" s="37"/>
      <c r="F167" s="33" t="s">
        <v>44</v>
      </c>
      <c r="G167" s="33" t="s">
        <v>31</v>
      </c>
      <c r="H167" s="45">
        <f>COUNTIFS('Raw Data'!$L$2:$L$3196,'Solution Sheet'!F167,'Raw Data'!$H$2:$H$3196,'Solution Sheet'!G167)</f>
        <v>216</v>
      </c>
      <c r="J167" s="33" t="s">
        <v>39</v>
      </c>
      <c r="K167" s="33" t="s">
        <v>13</v>
      </c>
      <c r="L167" s="45">
        <f>AVERAGEIFS('Raw Data'!$R$2:$R$3196,'Raw Data'!$K$2:$K$3196,'Solution Sheet'!J167,'Raw Data'!$G$2:$G$3196,'Solution Sheet'!K167)</f>
        <v>35.833333333333336</v>
      </c>
      <c r="N167" s="33" t="s">
        <v>24</v>
      </c>
      <c r="O167" s="33" t="s">
        <v>31</v>
      </c>
      <c r="P167" s="45">
        <f>SUMIFS('Raw Data'!$S$2:$S$3196,'Raw Data'!$D$2:$D$3196,'Solution Sheet'!N167,'Raw Data'!$H$2:$H$3196,'Solution Sheet'!O167)</f>
        <v>770751.94999999984</v>
      </c>
    </row>
    <row r="168" spans="2:16" x14ac:dyDescent="0.35">
      <c r="B168" s="33" t="s">
        <v>52</v>
      </c>
      <c r="C168" s="33" t="s">
        <v>7</v>
      </c>
      <c r="D168" s="45">
        <f>SUMIFS('Raw Data'!$S$2:$S$3196,'Raw Data'!$E$2:$E$3196,'Solution Sheet'!B168,'Raw Data'!$G$2:$G$3196,'Solution Sheet'!C168)</f>
        <v>91854.499999999971</v>
      </c>
      <c r="E168" s="37"/>
      <c r="F168" s="33" t="s">
        <v>46</v>
      </c>
      <c r="G168" s="33" t="s">
        <v>30</v>
      </c>
      <c r="H168" s="45">
        <f>COUNTIFS('Raw Data'!$L$2:$L$3196,'Solution Sheet'!F168,'Raw Data'!$H$2:$H$3196,'Solution Sheet'!G168)</f>
        <v>204</v>
      </c>
      <c r="J168" s="33" t="s">
        <v>41</v>
      </c>
      <c r="K168" s="33" t="s">
        <v>7</v>
      </c>
      <c r="L168" s="45">
        <f>AVERAGEIFS('Raw Data'!$R$2:$R$3196,'Raw Data'!$K$2:$K$3196,'Solution Sheet'!J168,'Raw Data'!$G$2:$G$3196,'Solution Sheet'!K168)</f>
        <v>33.821428571428569</v>
      </c>
      <c r="N168" s="33" t="s">
        <v>26</v>
      </c>
      <c r="O168" s="33" t="s">
        <v>30</v>
      </c>
      <c r="P168" s="45">
        <f>SUMIFS('Raw Data'!$S$2:$S$3196,'Raw Data'!$D$2:$D$3196,'Solution Sheet'!N168,'Raw Data'!$H$2:$H$3196,'Solution Sheet'!O168)</f>
        <v>705014.25000000035</v>
      </c>
    </row>
    <row r="169" spans="2:16" x14ac:dyDescent="0.35">
      <c r="B169" s="33" t="s">
        <v>55</v>
      </c>
      <c r="C169" s="33" t="s">
        <v>13</v>
      </c>
      <c r="D169" s="45">
        <f>SUMIFS('Raw Data'!$S$2:$S$3196,'Raw Data'!$E$2:$E$3196,'Solution Sheet'!B169,'Raw Data'!$G$2:$G$3196,'Solution Sheet'!C169)</f>
        <v>74301.89</v>
      </c>
      <c r="E169" s="37"/>
      <c r="F169" s="33" t="s">
        <v>43</v>
      </c>
      <c r="G169" s="33" t="s">
        <v>33</v>
      </c>
      <c r="H169" s="45">
        <f>COUNTIFS('Raw Data'!$L$2:$L$3196,'Solution Sheet'!F169,'Raw Data'!$H$2:$H$3196,'Solution Sheet'!G169)</f>
        <v>185</v>
      </c>
      <c r="J169" s="33" t="s">
        <v>42</v>
      </c>
      <c r="K169" s="33" t="s">
        <v>13</v>
      </c>
      <c r="L169" s="45">
        <f>AVERAGEIFS('Raw Data'!$R$2:$R$3196,'Raw Data'!$K$2:$K$3196,'Solution Sheet'!J169,'Raw Data'!$G$2:$G$3196,'Solution Sheet'!K169)</f>
        <v>36.58</v>
      </c>
      <c r="N169" s="33" t="s">
        <v>24</v>
      </c>
      <c r="O169" s="33" t="s">
        <v>33</v>
      </c>
      <c r="P169" s="45">
        <f>SUMIFS('Raw Data'!$S$2:$S$3196,'Raw Data'!$D$2:$D$3196,'Solution Sheet'!N169,'Raw Data'!$H$2:$H$3196,'Solution Sheet'!O169)</f>
        <v>777669.78999999957</v>
      </c>
    </row>
    <row r="170" spans="2:16" x14ac:dyDescent="0.35">
      <c r="B170" s="33" t="s">
        <v>55</v>
      </c>
      <c r="C170" s="33" t="s">
        <v>11</v>
      </c>
      <c r="D170" s="45">
        <f>SUMIFS('Raw Data'!$S$2:$S$3196,'Raw Data'!$E$2:$E$3196,'Solution Sheet'!B170,'Raw Data'!$G$2:$G$3196,'Solution Sheet'!C170)</f>
        <v>113543.59</v>
      </c>
      <c r="E170" s="37"/>
      <c r="F170" s="33" t="s">
        <v>43</v>
      </c>
      <c r="G170" s="33" t="s">
        <v>31</v>
      </c>
      <c r="H170" s="45">
        <f>COUNTIFS('Raw Data'!$L$2:$L$3196,'Solution Sheet'!F170,'Raw Data'!$H$2:$H$3196,'Solution Sheet'!G170)</f>
        <v>190</v>
      </c>
      <c r="J170" s="33" t="s">
        <v>42</v>
      </c>
      <c r="K170" s="33" t="s">
        <v>11</v>
      </c>
      <c r="L170" s="45">
        <f>AVERAGEIFS('Raw Data'!$R$2:$R$3196,'Raw Data'!$K$2:$K$3196,'Solution Sheet'!J170,'Raw Data'!$G$2:$G$3196,'Solution Sheet'!K170)</f>
        <v>35.16949152542373</v>
      </c>
      <c r="N170" s="33" t="s">
        <v>26</v>
      </c>
      <c r="O170" s="33" t="s">
        <v>31</v>
      </c>
      <c r="P170" s="45">
        <f>SUMIFS('Raw Data'!$S$2:$S$3196,'Raw Data'!$D$2:$D$3196,'Solution Sheet'!N170,'Raw Data'!$H$2:$H$3196,'Solution Sheet'!O170)</f>
        <v>705928.4499999996</v>
      </c>
    </row>
    <row r="171" spans="2:16" x14ac:dyDescent="0.35">
      <c r="B171" s="33" t="s">
        <v>58</v>
      </c>
      <c r="C171" s="33" t="s">
        <v>8</v>
      </c>
      <c r="D171" s="45">
        <f>SUMIFS('Raw Data'!$S$2:$S$3196,'Raw Data'!$E$2:$E$3196,'Solution Sheet'!B171,'Raw Data'!$G$2:$G$3196,'Solution Sheet'!C171)</f>
        <v>66369.94</v>
      </c>
      <c r="E171" s="37"/>
      <c r="F171" s="33" t="s">
        <v>44</v>
      </c>
      <c r="G171" s="33" t="s">
        <v>32</v>
      </c>
      <c r="H171" s="45">
        <f>COUNTIFS('Raw Data'!$L$2:$L$3196,'Solution Sheet'!F171,'Raw Data'!$H$2:$H$3196,'Solution Sheet'!G171)</f>
        <v>196</v>
      </c>
      <c r="J171" s="33" t="s">
        <v>41</v>
      </c>
      <c r="K171" s="33" t="s">
        <v>8</v>
      </c>
      <c r="L171" s="45">
        <f>AVERAGEIFS('Raw Data'!$R$2:$R$3196,'Raw Data'!$K$2:$K$3196,'Solution Sheet'!J171,'Raw Data'!$G$2:$G$3196,'Solution Sheet'!K171)</f>
        <v>35.169642857142854</v>
      </c>
      <c r="N171" s="33" t="s">
        <v>24</v>
      </c>
      <c r="O171" s="33" t="s">
        <v>32</v>
      </c>
      <c r="P171" s="45">
        <f>SUMIFS('Raw Data'!$S$2:$S$3196,'Raw Data'!$D$2:$D$3196,'Solution Sheet'!N171,'Raw Data'!$H$2:$H$3196,'Solution Sheet'!O171)</f>
        <v>854150.37999999919</v>
      </c>
    </row>
    <row r="172" spans="2:16" x14ac:dyDescent="0.35">
      <c r="B172" s="33" t="s">
        <v>52</v>
      </c>
      <c r="C172" s="33" t="s">
        <v>7</v>
      </c>
      <c r="D172" s="45">
        <f>SUMIFS('Raw Data'!$S$2:$S$3196,'Raw Data'!$E$2:$E$3196,'Solution Sheet'!B172,'Raw Data'!$G$2:$G$3196,'Solution Sheet'!C172)</f>
        <v>91854.499999999971</v>
      </c>
      <c r="E172" s="37"/>
      <c r="F172" s="33" t="s">
        <v>46</v>
      </c>
      <c r="G172" s="33" t="s">
        <v>30</v>
      </c>
      <c r="H172" s="45">
        <f>COUNTIFS('Raw Data'!$L$2:$L$3196,'Solution Sheet'!F172,'Raw Data'!$H$2:$H$3196,'Solution Sheet'!G172)</f>
        <v>204</v>
      </c>
      <c r="J172" s="33" t="s">
        <v>41</v>
      </c>
      <c r="K172" s="33" t="s">
        <v>7</v>
      </c>
      <c r="L172" s="45">
        <f>AVERAGEIFS('Raw Data'!$R$2:$R$3196,'Raw Data'!$K$2:$K$3196,'Solution Sheet'!J172,'Raw Data'!$G$2:$G$3196,'Solution Sheet'!K172)</f>
        <v>33.821428571428569</v>
      </c>
      <c r="N172" s="33" t="s">
        <v>26</v>
      </c>
      <c r="O172" s="33" t="s">
        <v>30</v>
      </c>
      <c r="P172" s="45">
        <f>SUMIFS('Raw Data'!$S$2:$S$3196,'Raw Data'!$D$2:$D$3196,'Solution Sheet'!N172,'Raw Data'!$H$2:$H$3196,'Solution Sheet'!O172)</f>
        <v>705014.25000000035</v>
      </c>
    </row>
    <row r="173" spans="2:16" x14ac:dyDescent="0.35">
      <c r="B173" s="33" t="s">
        <v>55</v>
      </c>
      <c r="C173" s="33" t="s">
        <v>10</v>
      </c>
      <c r="D173" s="45">
        <f>SUMIFS('Raw Data'!$S$2:$S$3196,'Raw Data'!$E$2:$E$3196,'Solution Sheet'!B173,'Raw Data'!$G$2:$G$3196,'Solution Sheet'!C173)</f>
        <v>73114.26999999999</v>
      </c>
      <c r="E173" s="37"/>
      <c r="F173" s="33" t="s">
        <v>44</v>
      </c>
      <c r="G173" s="33" t="s">
        <v>31</v>
      </c>
      <c r="H173" s="45">
        <f>COUNTIFS('Raw Data'!$L$2:$L$3196,'Solution Sheet'!F173,'Raw Data'!$H$2:$H$3196,'Solution Sheet'!G173)</f>
        <v>216</v>
      </c>
      <c r="J173" s="33" t="s">
        <v>42</v>
      </c>
      <c r="K173" s="33" t="s">
        <v>10</v>
      </c>
      <c r="L173" s="45">
        <f>AVERAGEIFS('Raw Data'!$R$2:$R$3196,'Raw Data'!$K$2:$K$3196,'Solution Sheet'!J173,'Raw Data'!$G$2:$G$3196,'Solution Sheet'!K173)</f>
        <v>34.543689320388353</v>
      </c>
      <c r="N173" s="33" t="s">
        <v>24</v>
      </c>
      <c r="O173" s="33" t="s">
        <v>31</v>
      </c>
      <c r="P173" s="45">
        <f>SUMIFS('Raw Data'!$S$2:$S$3196,'Raw Data'!$D$2:$D$3196,'Solution Sheet'!N173,'Raw Data'!$H$2:$H$3196,'Solution Sheet'!O173)</f>
        <v>770751.94999999984</v>
      </c>
    </row>
    <row r="174" spans="2:16" x14ac:dyDescent="0.35">
      <c r="B174" s="33" t="s">
        <v>52</v>
      </c>
      <c r="C174" s="33" t="s">
        <v>7</v>
      </c>
      <c r="D174" s="45">
        <f>SUMIFS('Raw Data'!$S$2:$S$3196,'Raw Data'!$E$2:$E$3196,'Solution Sheet'!B174,'Raw Data'!$G$2:$G$3196,'Solution Sheet'!C174)</f>
        <v>91854.499999999971</v>
      </c>
      <c r="E174" s="37"/>
      <c r="F174" s="33" t="s">
        <v>46</v>
      </c>
      <c r="G174" s="33" t="s">
        <v>31</v>
      </c>
      <c r="H174" s="45">
        <f>COUNTIFS('Raw Data'!$L$2:$L$3196,'Solution Sheet'!F174,'Raw Data'!$H$2:$H$3196,'Solution Sheet'!G174)</f>
        <v>159</v>
      </c>
      <c r="J174" s="33" t="s">
        <v>42</v>
      </c>
      <c r="K174" s="33" t="s">
        <v>7</v>
      </c>
      <c r="L174" s="45">
        <f>AVERAGEIFS('Raw Data'!$R$2:$R$3196,'Raw Data'!$K$2:$K$3196,'Solution Sheet'!J174,'Raw Data'!$G$2:$G$3196,'Solution Sheet'!K174)</f>
        <v>34.288659793814432</v>
      </c>
      <c r="N174" s="33" t="s">
        <v>26</v>
      </c>
      <c r="O174" s="33" t="s">
        <v>31</v>
      </c>
      <c r="P174" s="45">
        <f>SUMIFS('Raw Data'!$S$2:$S$3196,'Raw Data'!$D$2:$D$3196,'Solution Sheet'!N174,'Raw Data'!$H$2:$H$3196,'Solution Sheet'!O174)</f>
        <v>705928.4499999996</v>
      </c>
    </row>
    <row r="175" spans="2:16" x14ac:dyDescent="0.35">
      <c r="B175" s="33" t="s">
        <v>85</v>
      </c>
      <c r="C175" s="33" t="s">
        <v>11</v>
      </c>
      <c r="D175" s="45">
        <f>SUMIFS('Raw Data'!$S$2:$S$3196,'Raw Data'!$E$2:$E$3196,'Solution Sheet'!B175,'Raw Data'!$G$2:$G$3196,'Solution Sheet'!C175)</f>
        <v>93988.74</v>
      </c>
      <c r="E175" s="37"/>
      <c r="F175" s="33" t="s">
        <v>43</v>
      </c>
      <c r="G175" s="33" t="s">
        <v>33</v>
      </c>
      <c r="H175" s="45">
        <f>COUNTIFS('Raw Data'!$L$2:$L$3196,'Solution Sheet'!F175,'Raw Data'!$H$2:$H$3196,'Solution Sheet'!G175)</f>
        <v>185</v>
      </c>
      <c r="J175" s="33" t="s">
        <v>42</v>
      </c>
      <c r="K175" s="33" t="s">
        <v>11</v>
      </c>
      <c r="L175" s="45">
        <f>AVERAGEIFS('Raw Data'!$R$2:$R$3196,'Raw Data'!$K$2:$K$3196,'Solution Sheet'!J175,'Raw Data'!$G$2:$G$3196,'Solution Sheet'!K175)</f>
        <v>35.16949152542373</v>
      </c>
      <c r="N175" s="33" t="s">
        <v>25</v>
      </c>
      <c r="O175" s="33" t="s">
        <v>33</v>
      </c>
      <c r="P175" s="45">
        <f>SUMIFS('Raw Data'!$S$2:$S$3196,'Raw Data'!$D$2:$D$3196,'Solution Sheet'!N175,'Raw Data'!$H$2:$H$3196,'Solution Sheet'!O175)</f>
        <v>226589.05000000008</v>
      </c>
    </row>
    <row r="176" spans="2:16" x14ac:dyDescent="0.35">
      <c r="B176" s="33" t="s">
        <v>68</v>
      </c>
      <c r="C176" s="33" t="s">
        <v>8</v>
      </c>
      <c r="D176" s="45">
        <f>SUMIFS('Raw Data'!$S$2:$S$3196,'Raw Data'!$E$2:$E$3196,'Solution Sheet'!B176,'Raw Data'!$G$2:$G$3196,'Solution Sheet'!C176)</f>
        <v>65393.969999999994</v>
      </c>
      <c r="E176" s="37"/>
      <c r="F176" s="33" t="s">
        <v>43</v>
      </c>
      <c r="G176" s="33" t="s">
        <v>31</v>
      </c>
      <c r="H176" s="45">
        <f>COUNTIFS('Raw Data'!$L$2:$L$3196,'Solution Sheet'!F176,'Raw Data'!$H$2:$H$3196,'Solution Sheet'!G176)</f>
        <v>190</v>
      </c>
      <c r="J176" s="33" t="s">
        <v>41</v>
      </c>
      <c r="K176" s="33" t="s">
        <v>8</v>
      </c>
      <c r="L176" s="45">
        <f>AVERAGEIFS('Raw Data'!$R$2:$R$3196,'Raw Data'!$K$2:$K$3196,'Solution Sheet'!J176,'Raw Data'!$G$2:$G$3196,'Solution Sheet'!K176)</f>
        <v>35.169642857142854</v>
      </c>
      <c r="N176" s="33" t="s">
        <v>24</v>
      </c>
      <c r="O176" s="33" t="s">
        <v>31</v>
      </c>
      <c r="P176" s="45">
        <f>SUMIFS('Raw Data'!$S$2:$S$3196,'Raw Data'!$D$2:$D$3196,'Solution Sheet'!N176,'Raw Data'!$H$2:$H$3196,'Solution Sheet'!O176)</f>
        <v>770751.94999999984</v>
      </c>
    </row>
    <row r="177" spans="2:16" x14ac:dyDescent="0.35">
      <c r="B177" s="33" t="s">
        <v>106</v>
      </c>
      <c r="C177" s="33" t="s">
        <v>12</v>
      </c>
      <c r="D177" s="45">
        <f>SUMIFS('Raw Data'!$S$2:$S$3196,'Raw Data'!$E$2:$E$3196,'Solution Sheet'!B177,'Raw Data'!$G$2:$G$3196,'Solution Sheet'!C177)</f>
        <v>111983.70999999998</v>
      </c>
      <c r="E177" s="37"/>
      <c r="F177" s="33" t="s">
        <v>46</v>
      </c>
      <c r="G177" s="33" t="s">
        <v>32</v>
      </c>
      <c r="H177" s="45">
        <f>COUNTIFS('Raw Data'!$L$2:$L$3196,'Solution Sheet'!F177,'Raw Data'!$H$2:$H$3196,'Solution Sheet'!G177)</f>
        <v>216</v>
      </c>
      <c r="J177" s="33" t="s">
        <v>39</v>
      </c>
      <c r="K177" s="33" t="s">
        <v>12</v>
      </c>
      <c r="L177" s="45">
        <f>AVERAGEIFS('Raw Data'!$R$2:$R$3196,'Raw Data'!$K$2:$K$3196,'Solution Sheet'!J177,'Raw Data'!$G$2:$G$3196,'Solution Sheet'!K177)</f>
        <v>35</v>
      </c>
      <c r="N177" s="33" t="s">
        <v>24</v>
      </c>
      <c r="O177" s="33" t="s">
        <v>32</v>
      </c>
      <c r="P177" s="45">
        <f>SUMIFS('Raw Data'!$S$2:$S$3196,'Raw Data'!$D$2:$D$3196,'Solution Sheet'!N177,'Raw Data'!$H$2:$H$3196,'Solution Sheet'!O177)</f>
        <v>854150.37999999919</v>
      </c>
    </row>
    <row r="178" spans="2:16" x14ac:dyDescent="0.35">
      <c r="B178" s="33" t="s">
        <v>115</v>
      </c>
      <c r="C178" s="33" t="s">
        <v>13</v>
      </c>
      <c r="D178" s="45">
        <f>SUMIFS('Raw Data'!$S$2:$S$3196,'Raw Data'!$E$2:$E$3196,'Solution Sheet'!B178,'Raw Data'!$G$2:$G$3196,'Solution Sheet'!C178)</f>
        <v>86905.229999999981</v>
      </c>
      <c r="E178" s="37"/>
      <c r="F178" s="33" t="s">
        <v>45</v>
      </c>
      <c r="G178" s="33" t="s">
        <v>33</v>
      </c>
      <c r="H178" s="45">
        <f>COUNTIFS('Raw Data'!$L$2:$L$3196,'Solution Sheet'!F178,'Raw Data'!$H$2:$H$3196,'Solution Sheet'!G178)</f>
        <v>193</v>
      </c>
      <c r="J178" s="33" t="s">
        <v>42</v>
      </c>
      <c r="K178" s="33" t="s">
        <v>13</v>
      </c>
      <c r="L178" s="45">
        <f>AVERAGEIFS('Raw Data'!$R$2:$R$3196,'Raw Data'!$K$2:$K$3196,'Solution Sheet'!J178,'Raw Data'!$G$2:$G$3196,'Solution Sheet'!K178)</f>
        <v>36.58</v>
      </c>
      <c r="N178" s="33" t="s">
        <v>26</v>
      </c>
      <c r="O178" s="33" t="s">
        <v>33</v>
      </c>
      <c r="P178" s="45">
        <f>SUMIFS('Raw Data'!$S$2:$S$3196,'Raw Data'!$D$2:$D$3196,'Solution Sheet'!N178,'Raw Data'!$H$2:$H$3196,'Solution Sheet'!O178)</f>
        <v>688621.27000000118</v>
      </c>
    </row>
    <row r="179" spans="2:16" x14ac:dyDescent="0.35">
      <c r="B179" s="33" t="s">
        <v>58</v>
      </c>
      <c r="C179" s="33" t="s">
        <v>7</v>
      </c>
      <c r="D179" s="45">
        <f>SUMIFS('Raw Data'!$S$2:$S$3196,'Raw Data'!$E$2:$E$3196,'Solution Sheet'!B179,'Raw Data'!$G$2:$G$3196,'Solution Sheet'!C179)</f>
        <v>104199.79000000001</v>
      </c>
      <c r="E179" s="37"/>
      <c r="F179" s="33" t="s">
        <v>43</v>
      </c>
      <c r="G179" s="33" t="s">
        <v>32</v>
      </c>
      <c r="H179" s="45">
        <f>COUNTIFS('Raw Data'!$L$2:$L$3196,'Solution Sheet'!F179,'Raw Data'!$H$2:$H$3196,'Solution Sheet'!G179)</f>
        <v>206</v>
      </c>
      <c r="J179" s="33" t="s">
        <v>41</v>
      </c>
      <c r="K179" s="33" t="s">
        <v>7</v>
      </c>
      <c r="L179" s="45">
        <f>AVERAGEIFS('Raw Data'!$R$2:$R$3196,'Raw Data'!$K$2:$K$3196,'Solution Sheet'!J179,'Raw Data'!$G$2:$G$3196,'Solution Sheet'!K179)</f>
        <v>33.821428571428569</v>
      </c>
      <c r="N179" s="33" t="s">
        <v>26</v>
      </c>
      <c r="O179" s="33" t="s">
        <v>32</v>
      </c>
      <c r="P179" s="45">
        <f>SUMIFS('Raw Data'!$S$2:$S$3196,'Raw Data'!$D$2:$D$3196,'Solution Sheet'!N179,'Raw Data'!$H$2:$H$3196,'Solution Sheet'!O179)</f>
        <v>713770.02999999945</v>
      </c>
    </row>
    <row r="180" spans="2:16" x14ac:dyDescent="0.35">
      <c r="B180" s="33" t="s">
        <v>63</v>
      </c>
      <c r="C180" s="33" t="s">
        <v>12</v>
      </c>
      <c r="D180" s="45">
        <f>SUMIFS('Raw Data'!$S$2:$S$3196,'Raw Data'!$E$2:$E$3196,'Solution Sheet'!B180,'Raw Data'!$G$2:$G$3196,'Solution Sheet'!C180)</f>
        <v>121006.51999999999</v>
      </c>
      <c r="E180" s="37"/>
      <c r="F180" s="33" t="s">
        <v>44</v>
      </c>
      <c r="G180" s="33" t="s">
        <v>30</v>
      </c>
      <c r="H180" s="45">
        <f>COUNTIFS('Raw Data'!$L$2:$L$3196,'Solution Sheet'!F180,'Raw Data'!$H$2:$H$3196,'Solution Sheet'!G180)</f>
        <v>202</v>
      </c>
      <c r="J180" s="33" t="s">
        <v>42</v>
      </c>
      <c r="K180" s="33" t="s">
        <v>12</v>
      </c>
      <c r="L180" s="45">
        <f>AVERAGEIFS('Raw Data'!$R$2:$R$3196,'Raw Data'!$K$2:$K$3196,'Solution Sheet'!J180,'Raw Data'!$G$2:$G$3196,'Solution Sheet'!K180)</f>
        <v>36.418604651162788</v>
      </c>
      <c r="N180" s="33" t="s">
        <v>26</v>
      </c>
      <c r="O180" s="33" t="s">
        <v>30</v>
      </c>
      <c r="P180" s="45">
        <f>SUMIFS('Raw Data'!$S$2:$S$3196,'Raw Data'!$D$2:$D$3196,'Solution Sheet'!N180,'Raw Data'!$H$2:$H$3196,'Solution Sheet'!O180)</f>
        <v>705014.25000000035</v>
      </c>
    </row>
    <row r="181" spans="2:16" x14ac:dyDescent="0.35">
      <c r="B181" s="33" t="s">
        <v>106</v>
      </c>
      <c r="C181" s="33" t="s">
        <v>12</v>
      </c>
      <c r="D181" s="45">
        <f>SUMIFS('Raw Data'!$S$2:$S$3196,'Raw Data'!$E$2:$E$3196,'Solution Sheet'!B181,'Raw Data'!$G$2:$G$3196,'Solution Sheet'!C181)</f>
        <v>111983.70999999998</v>
      </c>
      <c r="E181" s="37"/>
      <c r="F181" s="33" t="s">
        <v>46</v>
      </c>
      <c r="G181" s="33" t="s">
        <v>32</v>
      </c>
      <c r="H181" s="45">
        <f>COUNTIFS('Raw Data'!$L$2:$L$3196,'Solution Sheet'!F181,'Raw Data'!$H$2:$H$3196,'Solution Sheet'!G181)</f>
        <v>216</v>
      </c>
      <c r="J181" s="33" t="s">
        <v>41</v>
      </c>
      <c r="K181" s="33" t="s">
        <v>12</v>
      </c>
      <c r="L181" s="45">
        <f>AVERAGEIFS('Raw Data'!$R$2:$R$3196,'Raw Data'!$K$2:$K$3196,'Solution Sheet'!J181,'Raw Data'!$G$2:$G$3196,'Solution Sheet'!K181)</f>
        <v>35.657142857142858</v>
      </c>
      <c r="N181" s="33" t="s">
        <v>26</v>
      </c>
      <c r="O181" s="33" t="s">
        <v>32</v>
      </c>
      <c r="P181" s="45">
        <f>SUMIFS('Raw Data'!$S$2:$S$3196,'Raw Data'!$D$2:$D$3196,'Solution Sheet'!N181,'Raw Data'!$H$2:$H$3196,'Solution Sheet'!O181)</f>
        <v>713770.02999999945</v>
      </c>
    </row>
    <row r="182" spans="2:16" x14ac:dyDescent="0.35">
      <c r="B182" s="33" t="s">
        <v>52</v>
      </c>
      <c r="C182" s="33" t="s">
        <v>7</v>
      </c>
      <c r="D182" s="45">
        <f>SUMIFS('Raw Data'!$S$2:$S$3196,'Raw Data'!$E$2:$E$3196,'Solution Sheet'!B182,'Raw Data'!$G$2:$G$3196,'Solution Sheet'!C182)</f>
        <v>91854.499999999971</v>
      </c>
      <c r="E182" s="37"/>
      <c r="F182" s="33" t="s">
        <v>45</v>
      </c>
      <c r="G182" s="33" t="s">
        <v>32</v>
      </c>
      <c r="H182" s="45">
        <f>COUNTIFS('Raw Data'!$L$2:$L$3196,'Solution Sheet'!F182,'Raw Data'!$H$2:$H$3196,'Solution Sheet'!G182)</f>
        <v>204</v>
      </c>
      <c r="J182" s="33" t="s">
        <v>41</v>
      </c>
      <c r="K182" s="33" t="s">
        <v>7</v>
      </c>
      <c r="L182" s="45">
        <f>AVERAGEIFS('Raw Data'!$R$2:$R$3196,'Raw Data'!$K$2:$K$3196,'Solution Sheet'!J182,'Raw Data'!$G$2:$G$3196,'Solution Sheet'!K182)</f>
        <v>33.821428571428569</v>
      </c>
      <c r="N182" s="33" t="s">
        <v>25</v>
      </c>
      <c r="O182" s="33" t="s">
        <v>32</v>
      </c>
      <c r="P182" s="45">
        <f>SUMIFS('Raw Data'!$S$2:$S$3196,'Raw Data'!$D$2:$D$3196,'Solution Sheet'!N182,'Raw Data'!$H$2:$H$3196,'Solution Sheet'!O182)</f>
        <v>420136.0300000002</v>
      </c>
    </row>
    <row r="183" spans="2:16" x14ac:dyDescent="0.35">
      <c r="B183" s="33" t="s">
        <v>68</v>
      </c>
      <c r="C183" s="33" t="s">
        <v>13</v>
      </c>
      <c r="D183" s="45">
        <f>SUMIFS('Raw Data'!$S$2:$S$3196,'Raw Data'!$E$2:$E$3196,'Solution Sheet'!B183,'Raw Data'!$G$2:$G$3196,'Solution Sheet'!C183)</f>
        <v>82678.639999999985</v>
      </c>
      <c r="E183" s="37"/>
      <c r="F183" s="33" t="s">
        <v>44</v>
      </c>
      <c r="G183" s="33" t="s">
        <v>33</v>
      </c>
      <c r="H183" s="45">
        <f>COUNTIFS('Raw Data'!$L$2:$L$3196,'Solution Sheet'!F183,'Raw Data'!$H$2:$H$3196,'Solution Sheet'!G183)</f>
        <v>207</v>
      </c>
      <c r="J183" s="33" t="s">
        <v>39</v>
      </c>
      <c r="K183" s="33" t="s">
        <v>13</v>
      </c>
      <c r="L183" s="45">
        <f>AVERAGEIFS('Raw Data'!$R$2:$R$3196,'Raw Data'!$K$2:$K$3196,'Solution Sheet'!J183,'Raw Data'!$G$2:$G$3196,'Solution Sheet'!K183)</f>
        <v>35.833333333333336</v>
      </c>
      <c r="N183" s="33" t="s">
        <v>26</v>
      </c>
      <c r="O183" s="33" t="s">
        <v>33</v>
      </c>
      <c r="P183" s="45">
        <f>SUMIFS('Raw Data'!$S$2:$S$3196,'Raw Data'!$D$2:$D$3196,'Solution Sheet'!N183,'Raw Data'!$H$2:$H$3196,'Solution Sheet'!O183)</f>
        <v>688621.27000000118</v>
      </c>
    </row>
    <row r="184" spans="2:16" x14ac:dyDescent="0.35">
      <c r="B184" s="33" t="s">
        <v>78</v>
      </c>
      <c r="C184" s="33" t="s">
        <v>6</v>
      </c>
      <c r="D184" s="45">
        <f>SUMIFS('Raw Data'!$S$2:$S$3196,'Raw Data'!$E$2:$E$3196,'Solution Sheet'!B184,'Raw Data'!$G$2:$G$3196,'Solution Sheet'!C184)</f>
        <v>122595.86000000002</v>
      </c>
      <c r="E184" s="37"/>
      <c r="F184" s="33" t="s">
        <v>44</v>
      </c>
      <c r="G184" s="33" t="s">
        <v>31</v>
      </c>
      <c r="H184" s="45">
        <f>COUNTIFS('Raw Data'!$L$2:$L$3196,'Solution Sheet'!F184,'Raw Data'!$H$2:$H$3196,'Solution Sheet'!G184)</f>
        <v>216</v>
      </c>
      <c r="J184" s="33" t="s">
        <v>42</v>
      </c>
      <c r="K184" s="33" t="s">
        <v>6</v>
      </c>
      <c r="L184" s="45">
        <f>AVERAGEIFS('Raw Data'!$R$2:$R$3196,'Raw Data'!$K$2:$K$3196,'Solution Sheet'!J184,'Raw Data'!$G$2:$G$3196,'Solution Sheet'!K184)</f>
        <v>35.892857142857146</v>
      </c>
      <c r="N184" s="33" t="s">
        <v>24</v>
      </c>
      <c r="O184" s="33" t="s">
        <v>31</v>
      </c>
      <c r="P184" s="45">
        <f>SUMIFS('Raw Data'!$S$2:$S$3196,'Raw Data'!$D$2:$D$3196,'Solution Sheet'!N184,'Raw Data'!$H$2:$H$3196,'Solution Sheet'!O184)</f>
        <v>770751.94999999984</v>
      </c>
    </row>
    <row r="185" spans="2:16" x14ac:dyDescent="0.35">
      <c r="B185" s="33" t="s">
        <v>78</v>
      </c>
      <c r="C185" s="33" t="s">
        <v>6</v>
      </c>
      <c r="D185" s="45">
        <f>SUMIFS('Raw Data'!$S$2:$S$3196,'Raw Data'!$E$2:$E$3196,'Solution Sheet'!B185,'Raw Data'!$G$2:$G$3196,'Solution Sheet'!C185)</f>
        <v>122595.86000000002</v>
      </c>
      <c r="E185" s="37"/>
      <c r="F185" s="33" t="s">
        <v>43</v>
      </c>
      <c r="G185" s="33" t="s">
        <v>30</v>
      </c>
      <c r="H185" s="45">
        <f>COUNTIFS('Raw Data'!$L$2:$L$3196,'Solution Sheet'!F185,'Raw Data'!$H$2:$H$3196,'Solution Sheet'!G185)</f>
        <v>201</v>
      </c>
      <c r="J185" s="33" t="s">
        <v>39</v>
      </c>
      <c r="K185" s="33" t="s">
        <v>6</v>
      </c>
      <c r="L185" s="45">
        <f>AVERAGEIFS('Raw Data'!$R$2:$R$3196,'Raw Data'!$K$2:$K$3196,'Solution Sheet'!J185,'Raw Data'!$G$2:$G$3196,'Solution Sheet'!K185)</f>
        <v>36.370370370370374</v>
      </c>
      <c r="N185" s="33" t="s">
        <v>26</v>
      </c>
      <c r="O185" s="33" t="s">
        <v>30</v>
      </c>
      <c r="P185" s="45">
        <f>SUMIFS('Raw Data'!$S$2:$S$3196,'Raw Data'!$D$2:$D$3196,'Solution Sheet'!N185,'Raw Data'!$H$2:$H$3196,'Solution Sheet'!O185)</f>
        <v>705014.25000000035</v>
      </c>
    </row>
    <row r="186" spans="2:16" x14ac:dyDescent="0.35">
      <c r="B186" s="33" t="s">
        <v>106</v>
      </c>
      <c r="C186" s="33" t="s">
        <v>12</v>
      </c>
      <c r="D186" s="45">
        <f>SUMIFS('Raw Data'!$S$2:$S$3196,'Raw Data'!$E$2:$E$3196,'Solution Sheet'!B186,'Raw Data'!$G$2:$G$3196,'Solution Sheet'!C186)</f>
        <v>111983.70999999998</v>
      </c>
      <c r="E186" s="37"/>
      <c r="F186" s="33" t="s">
        <v>45</v>
      </c>
      <c r="G186" s="33" t="s">
        <v>30</v>
      </c>
      <c r="H186" s="45">
        <f>COUNTIFS('Raw Data'!$L$2:$L$3196,'Solution Sheet'!F186,'Raw Data'!$H$2:$H$3196,'Solution Sheet'!G186)</f>
        <v>215</v>
      </c>
      <c r="J186" s="33" t="s">
        <v>41</v>
      </c>
      <c r="K186" s="33" t="s">
        <v>12</v>
      </c>
      <c r="L186" s="45">
        <f>AVERAGEIFS('Raw Data'!$R$2:$R$3196,'Raw Data'!$K$2:$K$3196,'Solution Sheet'!J186,'Raw Data'!$G$2:$G$3196,'Solution Sheet'!K186)</f>
        <v>35.657142857142858</v>
      </c>
      <c r="N186" s="33" t="s">
        <v>26</v>
      </c>
      <c r="O186" s="33" t="s">
        <v>30</v>
      </c>
      <c r="P186" s="45">
        <f>SUMIFS('Raw Data'!$S$2:$S$3196,'Raw Data'!$D$2:$D$3196,'Solution Sheet'!N186,'Raw Data'!$H$2:$H$3196,'Solution Sheet'!O186)</f>
        <v>705014.25000000035</v>
      </c>
    </row>
    <row r="187" spans="2:16" x14ac:dyDescent="0.35">
      <c r="B187" s="33" t="s">
        <v>85</v>
      </c>
      <c r="C187" s="33" t="s">
        <v>11</v>
      </c>
      <c r="D187" s="45">
        <f>SUMIFS('Raw Data'!$S$2:$S$3196,'Raw Data'!$E$2:$E$3196,'Solution Sheet'!B187,'Raw Data'!$G$2:$G$3196,'Solution Sheet'!C187)</f>
        <v>93988.74</v>
      </c>
      <c r="E187" s="37"/>
      <c r="F187" s="33" t="s">
        <v>43</v>
      </c>
      <c r="G187" s="33" t="s">
        <v>30</v>
      </c>
      <c r="H187" s="45">
        <f>COUNTIFS('Raw Data'!$L$2:$L$3196,'Solution Sheet'!F187,'Raw Data'!$H$2:$H$3196,'Solution Sheet'!G187)</f>
        <v>201</v>
      </c>
      <c r="J187" s="33" t="s">
        <v>42</v>
      </c>
      <c r="K187" s="33" t="s">
        <v>11</v>
      </c>
      <c r="L187" s="45">
        <f>AVERAGEIFS('Raw Data'!$R$2:$R$3196,'Raw Data'!$K$2:$K$3196,'Solution Sheet'!J187,'Raw Data'!$G$2:$G$3196,'Solution Sheet'!K187)</f>
        <v>35.16949152542373</v>
      </c>
      <c r="N187" s="33" t="s">
        <v>26</v>
      </c>
      <c r="O187" s="33" t="s">
        <v>30</v>
      </c>
      <c r="P187" s="45">
        <f>SUMIFS('Raw Data'!$S$2:$S$3196,'Raw Data'!$D$2:$D$3196,'Solution Sheet'!N187,'Raw Data'!$H$2:$H$3196,'Solution Sheet'!O187)</f>
        <v>705014.25000000035</v>
      </c>
    </row>
    <row r="188" spans="2:16" x14ac:dyDescent="0.35">
      <c r="B188" s="33" t="s">
        <v>58</v>
      </c>
      <c r="C188" s="33" t="s">
        <v>13</v>
      </c>
      <c r="D188" s="45">
        <f>SUMIFS('Raw Data'!$S$2:$S$3196,'Raw Data'!$E$2:$E$3196,'Solution Sheet'!B188,'Raw Data'!$G$2:$G$3196,'Solution Sheet'!C188)</f>
        <v>88782.809999999969</v>
      </c>
      <c r="E188" s="37"/>
      <c r="F188" s="33" t="s">
        <v>45</v>
      </c>
      <c r="G188" s="33" t="s">
        <v>31</v>
      </c>
      <c r="H188" s="45">
        <f>COUNTIFS('Raw Data'!$L$2:$L$3196,'Solution Sheet'!F188,'Raw Data'!$H$2:$H$3196,'Solution Sheet'!G188)</f>
        <v>200</v>
      </c>
      <c r="J188" s="33" t="s">
        <v>42</v>
      </c>
      <c r="K188" s="33" t="s">
        <v>13</v>
      </c>
      <c r="L188" s="45">
        <f>AVERAGEIFS('Raw Data'!$R$2:$R$3196,'Raw Data'!$K$2:$K$3196,'Solution Sheet'!J188,'Raw Data'!$G$2:$G$3196,'Solution Sheet'!K188)</f>
        <v>36.58</v>
      </c>
      <c r="N188" s="33" t="s">
        <v>26</v>
      </c>
      <c r="O188" s="33" t="s">
        <v>31</v>
      </c>
      <c r="P188" s="45">
        <f>SUMIFS('Raw Data'!$S$2:$S$3196,'Raw Data'!$D$2:$D$3196,'Solution Sheet'!N188,'Raw Data'!$H$2:$H$3196,'Solution Sheet'!O188)</f>
        <v>705928.4499999996</v>
      </c>
    </row>
    <row r="189" spans="2:16" x14ac:dyDescent="0.35">
      <c r="B189" s="33" t="s">
        <v>55</v>
      </c>
      <c r="C189" s="33" t="s">
        <v>12</v>
      </c>
      <c r="D189" s="45">
        <f>SUMIFS('Raw Data'!$S$2:$S$3196,'Raw Data'!$E$2:$E$3196,'Solution Sheet'!B189,'Raw Data'!$G$2:$G$3196,'Solution Sheet'!C189)</f>
        <v>77941.099999999991</v>
      </c>
      <c r="E189" s="37"/>
      <c r="F189" s="33" t="s">
        <v>46</v>
      </c>
      <c r="G189" s="33" t="s">
        <v>31</v>
      </c>
      <c r="H189" s="45">
        <f>COUNTIFS('Raw Data'!$L$2:$L$3196,'Solution Sheet'!F189,'Raw Data'!$H$2:$H$3196,'Solution Sheet'!G189)</f>
        <v>159</v>
      </c>
      <c r="J189" s="33" t="s">
        <v>40</v>
      </c>
      <c r="K189" s="33" t="s">
        <v>12</v>
      </c>
      <c r="L189" s="45">
        <f>AVERAGEIFS('Raw Data'!$R$2:$R$3196,'Raw Data'!$K$2:$K$3196,'Solution Sheet'!J189,'Raw Data'!$G$2:$G$3196,'Solution Sheet'!K189)</f>
        <v>34.373831775700936</v>
      </c>
      <c r="N189" s="33" t="s">
        <v>24</v>
      </c>
      <c r="O189" s="33" t="s">
        <v>31</v>
      </c>
      <c r="P189" s="45">
        <f>SUMIFS('Raw Data'!$S$2:$S$3196,'Raw Data'!$D$2:$D$3196,'Solution Sheet'!N189,'Raw Data'!$H$2:$H$3196,'Solution Sheet'!O189)</f>
        <v>770751.94999999984</v>
      </c>
    </row>
    <row r="190" spans="2:16" x14ac:dyDescent="0.35">
      <c r="B190" s="33" t="s">
        <v>52</v>
      </c>
      <c r="C190" s="33" t="s">
        <v>7</v>
      </c>
      <c r="D190" s="45">
        <f>SUMIFS('Raw Data'!$S$2:$S$3196,'Raw Data'!$E$2:$E$3196,'Solution Sheet'!B190,'Raw Data'!$G$2:$G$3196,'Solution Sheet'!C190)</f>
        <v>91854.499999999971</v>
      </c>
      <c r="E190" s="37"/>
      <c r="F190" s="33" t="s">
        <v>44</v>
      </c>
      <c r="G190" s="33" t="s">
        <v>33</v>
      </c>
      <c r="H190" s="45">
        <f>COUNTIFS('Raw Data'!$L$2:$L$3196,'Solution Sheet'!F190,'Raw Data'!$H$2:$H$3196,'Solution Sheet'!G190)</f>
        <v>207</v>
      </c>
      <c r="J190" s="33" t="s">
        <v>42</v>
      </c>
      <c r="K190" s="33" t="s">
        <v>7</v>
      </c>
      <c r="L190" s="45">
        <f>AVERAGEIFS('Raw Data'!$R$2:$R$3196,'Raw Data'!$K$2:$K$3196,'Solution Sheet'!J190,'Raw Data'!$G$2:$G$3196,'Solution Sheet'!K190)</f>
        <v>34.288659793814432</v>
      </c>
      <c r="N190" s="33" t="s">
        <v>26</v>
      </c>
      <c r="O190" s="33" t="s">
        <v>33</v>
      </c>
      <c r="P190" s="45">
        <f>SUMIFS('Raw Data'!$S$2:$S$3196,'Raw Data'!$D$2:$D$3196,'Solution Sheet'!N190,'Raw Data'!$H$2:$H$3196,'Solution Sheet'!O190)</f>
        <v>688621.27000000118</v>
      </c>
    </row>
    <row r="191" spans="2:16" x14ac:dyDescent="0.35">
      <c r="B191" s="33" t="s">
        <v>55</v>
      </c>
      <c r="C191" s="33" t="s">
        <v>6</v>
      </c>
      <c r="D191" s="45">
        <f>SUMIFS('Raw Data'!$S$2:$S$3196,'Raw Data'!$E$2:$E$3196,'Solution Sheet'!B191,'Raw Data'!$G$2:$G$3196,'Solution Sheet'!C191)</f>
        <v>103547.48999999999</v>
      </c>
      <c r="E191" s="37"/>
      <c r="F191" s="33" t="s">
        <v>43</v>
      </c>
      <c r="G191" s="33" t="s">
        <v>30</v>
      </c>
      <c r="H191" s="45">
        <f>COUNTIFS('Raw Data'!$L$2:$L$3196,'Solution Sheet'!F191,'Raw Data'!$H$2:$H$3196,'Solution Sheet'!G191)</f>
        <v>201</v>
      </c>
      <c r="J191" s="33" t="s">
        <v>41</v>
      </c>
      <c r="K191" s="33" t="s">
        <v>6</v>
      </c>
      <c r="L191" s="45">
        <f>AVERAGEIFS('Raw Data'!$R$2:$R$3196,'Raw Data'!$K$2:$K$3196,'Solution Sheet'!J191,'Raw Data'!$G$2:$G$3196,'Solution Sheet'!K191)</f>
        <v>36.01075268817204</v>
      </c>
      <c r="N191" s="33" t="s">
        <v>24</v>
      </c>
      <c r="O191" s="33" t="s">
        <v>30</v>
      </c>
      <c r="P191" s="45">
        <f>SUMIFS('Raw Data'!$S$2:$S$3196,'Raw Data'!$D$2:$D$3196,'Solution Sheet'!N191,'Raw Data'!$H$2:$H$3196,'Solution Sheet'!O191)</f>
        <v>902864.3899999999</v>
      </c>
    </row>
    <row r="192" spans="2:16" x14ac:dyDescent="0.35">
      <c r="B192" s="33" t="s">
        <v>55</v>
      </c>
      <c r="C192" s="33" t="s">
        <v>13</v>
      </c>
      <c r="D192" s="45">
        <f>SUMIFS('Raw Data'!$S$2:$S$3196,'Raw Data'!$E$2:$E$3196,'Solution Sheet'!B192,'Raw Data'!$G$2:$G$3196,'Solution Sheet'!C192)</f>
        <v>74301.89</v>
      </c>
      <c r="E192" s="37"/>
      <c r="F192" s="33" t="s">
        <v>44</v>
      </c>
      <c r="G192" s="33" t="s">
        <v>33</v>
      </c>
      <c r="H192" s="45">
        <f>COUNTIFS('Raw Data'!$L$2:$L$3196,'Solution Sheet'!F192,'Raw Data'!$H$2:$H$3196,'Solution Sheet'!G192)</f>
        <v>207</v>
      </c>
      <c r="J192" s="33" t="s">
        <v>41</v>
      </c>
      <c r="K192" s="33" t="s">
        <v>13</v>
      </c>
      <c r="L192" s="45">
        <f>AVERAGEIFS('Raw Data'!$R$2:$R$3196,'Raw Data'!$K$2:$K$3196,'Solution Sheet'!J192,'Raw Data'!$G$2:$G$3196,'Solution Sheet'!K192)</f>
        <v>33.705882352941174</v>
      </c>
      <c r="N192" s="33" t="s">
        <v>26</v>
      </c>
      <c r="O192" s="33" t="s">
        <v>33</v>
      </c>
      <c r="P192" s="45">
        <f>SUMIFS('Raw Data'!$S$2:$S$3196,'Raw Data'!$D$2:$D$3196,'Solution Sheet'!N192,'Raw Data'!$H$2:$H$3196,'Solution Sheet'!O192)</f>
        <v>688621.27000000118</v>
      </c>
    </row>
    <row r="193" spans="2:16" x14ac:dyDescent="0.35">
      <c r="B193" s="33" t="s">
        <v>58</v>
      </c>
      <c r="C193" s="33" t="s">
        <v>11</v>
      </c>
      <c r="D193" s="45">
        <f>SUMIFS('Raw Data'!$S$2:$S$3196,'Raw Data'!$E$2:$E$3196,'Solution Sheet'!B193,'Raw Data'!$G$2:$G$3196,'Solution Sheet'!C193)</f>
        <v>113195.5</v>
      </c>
      <c r="E193" s="37"/>
      <c r="F193" s="33" t="s">
        <v>46</v>
      </c>
      <c r="G193" s="33" t="s">
        <v>33</v>
      </c>
      <c r="H193" s="45">
        <f>COUNTIFS('Raw Data'!$L$2:$L$3196,'Solution Sheet'!F193,'Raw Data'!$H$2:$H$3196,'Solution Sheet'!G193)</f>
        <v>201</v>
      </c>
      <c r="J193" s="33" t="s">
        <v>39</v>
      </c>
      <c r="K193" s="33" t="s">
        <v>11</v>
      </c>
      <c r="L193" s="45">
        <f>AVERAGEIFS('Raw Data'!$R$2:$R$3196,'Raw Data'!$K$2:$K$3196,'Solution Sheet'!J193,'Raw Data'!$G$2:$G$3196,'Solution Sheet'!K193)</f>
        <v>34.901785714285715</v>
      </c>
      <c r="N193" s="33" t="s">
        <v>26</v>
      </c>
      <c r="O193" s="33" t="s">
        <v>33</v>
      </c>
      <c r="P193" s="45">
        <f>SUMIFS('Raw Data'!$S$2:$S$3196,'Raw Data'!$D$2:$D$3196,'Solution Sheet'!N193,'Raw Data'!$H$2:$H$3196,'Solution Sheet'!O193)</f>
        <v>688621.27000000118</v>
      </c>
    </row>
    <row r="194" spans="2:16" x14ac:dyDescent="0.35">
      <c r="B194" s="33" t="s">
        <v>58</v>
      </c>
      <c r="C194" s="33" t="s">
        <v>12</v>
      </c>
      <c r="D194" s="45">
        <f>SUMIFS('Raw Data'!$S$2:$S$3196,'Raw Data'!$E$2:$E$3196,'Solution Sheet'!B194,'Raw Data'!$G$2:$G$3196,'Solution Sheet'!C194)</f>
        <v>103622.23999999999</v>
      </c>
      <c r="E194" s="37"/>
      <c r="F194" s="33" t="s">
        <v>43</v>
      </c>
      <c r="G194" s="33" t="s">
        <v>30</v>
      </c>
      <c r="H194" s="45">
        <f>COUNTIFS('Raw Data'!$L$2:$L$3196,'Solution Sheet'!F194,'Raw Data'!$H$2:$H$3196,'Solution Sheet'!G194)</f>
        <v>201</v>
      </c>
      <c r="J194" s="33" t="s">
        <v>40</v>
      </c>
      <c r="K194" s="33" t="s">
        <v>12</v>
      </c>
      <c r="L194" s="45">
        <f>AVERAGEIFS('Raw Data'!$R$2:$R$3196,'Raw Data'!$K$2:$K$3196,'Solution Sheet'!J194,'Raw Data'!$G$2:$G$3196,'Solution Sheet'!K194)</f>
        <v>34.373831775700936</v>
      </c>
      <c r="N194" s="33" t="s">
        <v>24</v>
      </c>
      <c r="O194" s="33" t="s">
        <v>30</v>
      </c>
      <c r="P194" s="45">
        <f>SUMIFS('Raw Data'!$S$2:$S$3196,'Raw Data'!$D$2:$D$3196,'Solution Sheet'!N194,'Raw Data'!$H$2:$H$3196,'Solution Sheet'!O194)</f>
        <v>902864.3899999999</v>
      </c>
    </row>
    <row r="195" spans="2:16" x14ac:dyDescent="0.35">
      <c r="B195" s="33" t="s">
        <v>78</v>
      </c>
      <c r="C195" s="33" t="s">
        <v>6</v>
      </c>
      <c r="D195" s="45">
        <f>SUMIFS('Raw Data'!$S$2:$S$3196,'Raw Data'!$E$2:$E$3196,'Solution Sheet'!B195,'Raw Data'!$G$2:$G$3196,'Solution Sheet'!C195)</f>
        <v>122595.86000000002</v>
      </c>
      <c r="E195" s="37"/>
      <c r="F195" s="33" t="s">
        <v>43</v>
      </c>
      <c r="G195" s="33" t="s">
        <v>31</v>
      </c>
      <c r="H195" s="45">
        <f>COUNTIFS('Raw Data'!$L$2:$L$3196,'Solution Sheet'!F195,'Raw Data'!$H$2:$H$3196,'Solution Sheet'!G195)</f>
        <v>190</v>
      </c>
      <c r="J195" s="33" t="s">
        <v>42</v>
      </c>
      <c r="K195" s="33" t="s">
        <v>6</v>
      </c>
      <c r="L195" s="45">
        <f>AVERAGEIFS('Raw Data'!$R$2:$R$3196,'Raw Data'!$K$2:$K$3196,'Solution Sheet'!J195,'Raw Data'!$G$2:$G$3196,'Solution Sheet'!K195)</f>
        <v>35.892857142857146</v>
      </c>
      <c r="N195" s="33" t="s">
        <v>24</v>
      </c>
      <c r="O195" s="33" t="s">
        <v>31</v>
      </c>
      <c r="P195" s="45">
        <f>SUMIFS('Raw Data'!$S$2:$S$3196,'Raw Data'!$D$2:$D$3196,'Solution Sheet'!N195,'Raw Data'!$H$2:$H$3196,'Solution Sheet'!O195)</f>
        <v>770751.94999999984</v>
      </c>
    </row>
    <row r="196" spans="2:16" x14ac:dyDescent="0.35">
      <c r="B196" s="33" t="s">
        <v>52</v>
      </c>
      <c r="C196" s="33" t="s">
        <v>11</v>
      </c>
      <c r="D196" s="45">
        <f>SUMIFS('Raw Data'!$S$2:$S$3196,'Raw Data'!$E$2:$E$3196,'Solution Sheet'!B196,'Raw Data'!$G$2:$G$3196,'Solution Sheet'!C196)</f>
        <v>112086.30000000002</v>
      </c>
      <c r="E196" s="37"/>
      <c r="F196" s="33" t="s">
        <v>43</v>
      </c>
      <c r="G196" s="33" t="s">
        <v>32</v>
      </c>
      <c r="H196" s="45">
        <f>COUNTIFS('Raw Data'!$L$2:$L$3196,'Solution Sheet'!F196,'Raw Data'!$H$2:$H$3196,'Solution Sheet'!G196)</f>
        <v>206</v>
      </c>
      <c r="J196" s="33" t="s">
        <v>41</v>
      </c>
      <c r="K196" s="33" t="s">
        <v>11</v>
      </c>
      <c r="L196" s="45">
        <f>AVERAGEIFS('Raw Data'!$R$2:$R$3196,'Raw Data'!$K$2:$K$3196,'Solution Sheet'!J196,'Raw Data'!$G$2:$G$3196,'Solution Sheet'!K196)</f>
        <v>35.415929203539825</v>
      </c>
      <c r="N196" s="33" t="s">
        <v>25</v>
      </c>
      <c r="O196" s="33" t="s">
        <v>32</v>
      </c>
      <c r="P196" s="45">
        <f>SUMIFS('Raw Data'!$S$2:$S$3196,'Raw Data'!$D$2:$D$3196,'Solution Sheet'!N196,'Raw Data'!$H$2:$H$3196,'Solution Sheet'!O196)</f>
        <v>420136.0300000002</v>
      </c>
    </row>
    <row r="197" spans="2:16" x14ac:dyDescent="0.35">
      <c r="B197" s="33" t="s">
        <v>78</v>
      </c>
      <c r="C197" s="33" t="s">
        <v>12</v>
      </c>
      <c r="D197" s="45">
        <f>SUMIFS('Raw Data'!$S$2:$S$3196,'Raw Data'!$E$2:$E$3196,'Solution Sheet'!B197,'Raw Data'!$G$2:$G$3196,'Solution Sheet'!C197)</f>
        <v>76955.800000000017</v>
      </c>
      <c r="E197" s="37"/>
      <c r="F197" s="33" t="s">
        <v>43</v>
      </c>
      <c r="G197" s="33" t="s">
        <v>33</v>
      </c>
      <c r="H197" s="45">
        <f>COUNTIFS('Raw Data'!$L$2:$L$3196,'Solution Sheet'!F197,'Raw Data'!$H$2:$H$3196,'Solution Sheet'!G197)</f>
        <v>185</v>
      </c>
      <c r="J197" s="33" t="s">
        <v>42</v>
      </c>
      <c r="K197" s="33" t="s">
        <v>12</v>
      </c>
      <c r="L197" s="45">
        <f>AVERAGEIFS('Raw Data'!$R$2:$R$3196,'Raw Data'!$K$2:$K$3196,'Solution Sheet'!J197,'Raw Data'!$G$2:$G$3196,'Solution Sheet'!K197)</f>
        <v>36.418604651162788</v>
      </c>
      <c r="N197" s="33" t="s">
        <v>26</v>
      </c>
      <c r="O197" s="33" t="s">
        <v>33</v>
      </c>
      <c r="P197" s="45">
        <f>SUMIFS('Raw Data'!$S$2:$S$3196,'Raw Data'!$D$2:$D$3196,'Solution Sheet'!N197,'Raw Data'!$H$2:$H$3196,'Solution Sheet'!O197)</f>
        <v>688621.27000000118</v>
      </c>
    </row>
    <row r="198" spans="2:16" x14ac:dyDescent="0.35">
      <c r="B198" s="33" t="s">
        <v>55</v>
      </c>
      <c r="C198" s="33" t="s">
        <v>12</v>
      </c>
      <c r="D198" s="45">
        <f>SUMIFS('Raw Data'!$S$2:$S$3196,'Raw Data'!$E$2:$E$3196,'Solution Sheet'!B198,'Raw Data'!$G$2:$G$3196,'Solution Sheet'!C198)</f>
        <v>77941.099999999991</v>
      </c>
      <c r="E198" s="37"/>
      <c r="F198" s="33" t="s">
        <v>44</v>
      </c>
      <c r="G198" s="33" t="s">
        <v>30</v>
      </c>
      <c r="H198" s="45">
        <f>COUNTIFS('Raw Data'!$L$2:$L$3196,'Solution Sheet'!F198,'Raw Data'!$H$2:$H$3196,'Solution Sheet'!G198)</f>
        <v>202</v>
      </c>
      <c r="J198" s="33" t="s">
        <v>39</v>
      </c>
      <c r="K198" s="33" t="s">
        <v>12</v>
      </c>
      <c r="L198" s="45">
        <f>AVERAGEIFS('Raw Data'!$R$2:$R$3196,'Raw Data'!$K$2:$K$3196,'Solution Sheet'!J198,'Raw Data'!$G$2:$G$3196,'Solution Sheet'!K198)</f>
        <v>35</v>
      </c>
      <c r="N198" s="33" t="s">
        <v>24</v>
      </c>
      <c r="O198" s="33" t="s">
        <v>30</v>
      </c>
      <c r="P198" s="45">
        <f>SUMIFS('Raw Data'!$S$2:$S$3196,'Raw Data'!$D$2:$D$3196,'Solution Sheet'!N198,'Raw Data'!$H$2:$H$3196,'Solution Sheet'!O198)</f>
        <v>902864.3899999999</v>
      </c>
    </row>
    <row r="199" spans="2:16" x14ac:dyDescent="0.35">
      <c r="B199" s="33" t="s">
        <v>85</v>
      </c>
      <c r="C199" s="33" t="s">
        <v>9</v>
      </c>
      <c r="D199" s="45">
        <f>SUMIFS('Raw Data'!$S$2:$S$3196,'Raw Data'!$E$2:$E$3196,'Solution Sheet'!B199,'Raw Data'!$G$2:$G$3196,'Solution Sheet'!C199)</f>
        <v>54180.78</v>
      </c>
      <c r="E199" s="37"/>
      <c r="F199" s="33" t="s">
        <v>46</v>
      </c>
      <c r="G199" s="33" t="s">
        <v>32</v>
      </c>
      <c r="H199" s="45">
        <f>COUNTIFS('Raw Data'!$L$2:$L$3196,'Solution Sheet'!F199,'Raw Data'!$H$2:$H$3196,'Solution Sheet'!G199)</f>
        <v>216</v>
      </c>
      <c r="J199" s="33" t="s">
        <v>41</v>
      </c>
      <c r="K199" s="33" t="s">
        <v>9</v>
      </c>
      <c r="L199" s="45">
        <f>AVERAGEIFS('Raw Data'!$R$2:$R$3196,'Raw Data'!$K$2:$K$3196,'Solution Sheet'!J199,'Raw Data'!$G$2:$G$3196,'Solution Sheet'!K199)</f>
        <v>35.634615384615387</v>
      </c>
      <c r="N199" s="33" t="s">
        <v>24</v>
      </c>
      <c r="O199" s="33" t="s">
        <v>32</v>
      </c>
      <c r="P199" s="45">
        <f>SUMIFS('Raw Data'!$S$2:$S$3196,'Raw Data'!$D$2:$D$3196,'Solution Sheet'!N199,'Raw Data'!$H$2:$H$3196,'Solution Sheet'!O199)</f>
        <v>854150.37999999919</v>
      </c>
    </row>
    <row r="200" spans="2:16" x14ac:dyDescent="0.35">
      <c r="B200" s="33" t="s">
        <v>78</v>
      </c>
      <c r="C200" s="33" t="s">
        <v>6</v>
      </c>
      <c r="D200" s="45">
        <f>SUMIFS('Raw Data'!$S$2:$S$3196,'Raw Data'!$E$2:$E$3196,'Solution Sheet'!B200,'Raw Data'!$G$2:$G$3196,'Solution Sheet'!C200)</f>
        <v>122595.86000000002</v>
      </c>
      <c r="E200" s="37"/>
      <c r="F200" s="33" t="s">
        <v>45</v>
      </c>
      <c r="G200" s="33" t="s">
        <v>30</v>
      </c>
      <c r="H200" s="45">
        <f>COUNTIFS('Raw Data'!$L$2:$L$3196,'Solution Sheet'!F200,'Raw Data'!$H$2:$H$3196,'Solution Sheet'!G200)</f>
        <v>215</v>
      </c>
      <c r="J200" s="33" t="s">
        <v>42</v>
      </c>
      <c r="K200" s="33" t="s">
        <v>6</v>
      </c>
      <c r="L200" s="45">
        <f>AVERAGEIFS('Raw Data'!$R$2:$R$3196,'Raw Data'!$K$2:$K$3196,'Solution Sheet'!J200,'Raw Data'!$G$2:$G$3196,'Solution Sheet'!K200)</f>
        <v>35.892857142857146</v>
      </c>
      <c r="N200" s="33" t="s">
        <v>24</v>
      </c>
      <c r="O200" s="33" t="s">
        <v>30</v>
      </c>
      <c r="P200" s="45">
        <f>SUMIFS('Raw Data'!$S$2:$S$3196,'Raw Data'!$D$2:$D$3196,'Solution Sheet'!N200,'Raw Data'!$H$2:$H$3196,'Solution Sheet'!O200)</f>
        <v>902864.3899999999</v>
      </c>
    </row>
    <row r="201" spans="2:16" x14ac:dyDescent="0.35">
      <c r="B201" s="33" t="s">
        <v>63</v>
      </c>
      <c r="C201" s="33" t="s">
        <v>11</v>
      </c>
      <c r="D201" s="45">
        <f>SUMIFS('Raw Data'!$S$2:$S$3196,'Raw Data'!$E$2:$E$3196,'Solution Sheet'!B201,'Raw Data'!$G$2:$G$3196,'Solution Sheet'!C201)</f>
        <v>122471.98000000001</v>
      </c>
      <c r="E201" s="37"/>
      <c r="F201" s="33" t="s">
        <v>45</v>
      </c>
      <c r="G201" s="33" t="s">
        <v>33</v>
      </c>
      <c r="H201" s="45">
        <f>COUNTIFS('Raw Data'!$L$2:$L$3196,'Solution Sheet'!F201,'Raw Data'!$H$2:$H$3196,'Solution Sheet'!G201)</f>
        <v>193</v>
      </c>
      <c r="J201" s="33" t="s">
        <v>41</v>
      </c>
      <c r="K201" s="33" t="s">
        <v>11</v>
      </c>
      <c r="L201" s="45">
        <f>AVERAGEIFS('Raw Data'!$R$2:$R$3196,'Raw Data'!$K$2:$K$3196,'Solution Sheet'!J201,'Raw Data'!$G$2:$G$3196,'Solution Sheet'!K201)</f>
        <v>35.415929203539825</v>
      </c>
      <c r="N201" s="33" t="s">
        <v>24</v>
      </c>
      <c r="O201" s="33" t="s">
        <v>33</v>
      </c>
      <c r="P201" s="45">
        <f>SUMIFS('Raw Data'!$S$2:$S$3196,'Raw Data'!$D$2:$D$3196,'Solution Sheet'!N201,'Raw Data'!$H$2:$H$3196,'Solution Sheet'!O201)</f>
        <v>777669.78999999957</v>
      </c>
    </row>
    <row r="202" spans="2:16" x14ac:dyDescent="0.35">
      <c r="B202" s="33" t="s">
        <v>52</v>
      </c>
      <c r="C202" s="33" t="s">
        <v>11</v>
      </c>
      <c r="D202" s="45">
        <f>SUMIFS('Raw Data'!$S$2:$S$3196,'Raw Data'!$E$2:$E$3196,'Solution Sheet'!B202,'Raw Data'!$G$2:$G$3196,'Solution Sheet'!C202)</f>
        <v>112086.30000000002</v>
      </c>
      <c r="E202" s="37"/>
      <c r="F202" s="33" t="s">
        <v>43</v>
      </c>
      <c r="G202" s="33" t="s">
        <v>31</v>
      </c>
      <c r="H202" s="45">
        <f>COUNTIFS('Raw Data'!$L$2:$L$3196,'Solution Sheet'!F202,'Raw Data'!$H$2:$H$3196,'Solution Sheet'!G202)</f>
        <v>190</v>
      </c>
      <c r="J202" s="33" t="s">
        <v>41</v>
      </c>
      <c r="K202" s="33" t="s">
        <v>11</v>
      </c>
      <c r="L202" s="45">
        <f>AVERAGEIFS('Raw Data'!$R$2:$R$3196,'Raw Data'!$K$2:$K$3196,'Solution Sheet'!J202,'Raw Data'!$G$2:$G$3196,'Solution Sheet'!K202)</f>
        <v>35.415929203539825</v>
      </c>
      <c r="N202" s="33" t="s">
        <v>24</v>
      </c>
      <c r="O202" s="33" t="s">
        <v>31</v>
      </c>
      <c r="P202" s="45">
        <f>SUMIFS('Raw Data'!$S$2:$S$3196,'Raw Data'!$D$2:$D$3196,'Solution Sheet'!N202,'Raw Data'!$H$2:$H$3196,'Solution Sheet'!O202)</f>
        <v>770751.94999999984</v>
      </c>
    </row>
    <row r="203" spans="2:16" x14ac:dyDescent="0.35">
      <c r="B203" s="33" t="s">
        <v>106</v>
      </c>
      <c r="C203" s="33" t="s">
        <v>13</v>
      </c>
      <c r="D203" s="45">
        <f>SUMIFS('Raw Data'!$S$2:$S$3196,'Raw Data'!$E$2:$E$3196,'Solution Sheet'!B203,'Raw Data'!$G$2:$G$3196,'Solution Sheet'!C203)</f>
        <v>83772.33</v>
      </c>
      <c r="E203" s="37"/>
      <c r="F203" s="33" t="s">
        <v>45</v>
      </c>
      <c r="G203" s="33" t="s">
        <v>31</v>
      </c>
      <c r="H203" s="45">
        <f>COUNTIFS('Raw Data'!$L$2:$L$3196,'Solution Sheet'!F203,'Raw Data'!$H$2:$H$3196,'Solution Sheet'!G203)</f>
        <v>200</v>
      </c>
      <c r="J203" s="33" t="s">
        <v>39</v>
      </c>
      <c r="K203" s="33" t="s">
        <v>13</v>
      </c>
      <c r="L203" s="45">
        <f>AVERAGEIFS('Raw Data'!$R$2:$R$3196,'Raw Data'!$K$2:$K$3196,'Solution Sheet'!J203,'Raw Data'!$G$2:$G$3196,'Solution Sheet'!K203)</f>
        <v>35.833333333333336</v>
      </c>
      <c r="N203" s="33" t="s">
        <v>24</v>
      </c>
      <c r="O203" s="33" t="s">
        <v>31</v>
      </c>
      <c r="P203" s="45">
        <f>SUMIFS('Raw Data'!$S$2:$S$3196,'Raw Data'!$D$2:$D$3196,'Solution Sheet'!N203,'Raw Data'!$H$2:$H$3196,'Solution Sheet'!O203)</f>
        <v>770751.94999999984</v>
      </c>
    </row>
    <row r="204" spans="2:16" x14ac:dyDescent="0.35">
      <c r="B204" s="33" t="s">
        <v>63</v>
      </c>
      <c r="C204" s="33" t="s">
        <v>9</v>
      </c>
      <c r="D204" s="45">
        <f>SUMIFS('Raw Data'!$S$2:$S$3196,'Raw Data'!$E$2:$E$3196,'Solution Sheet'!B204,'Raw Data'!$G$2:$G$3196,'Solution Sheet'!C204)</f>
        <v>108730.27000000002</v>
      </c>
      <c r="E204" s="37"/>
      <c r="F204" s="33" t="s">
        <v>45</v>
      </c>
      <c r="G204" s="33" t="s">
        <v>32</v>
      </c>
      <c r="H204" s="45">
        <f>COUNTIFS('Raw Data'!$L$2:$L$3196,'Solution Sheet'!F204,'Raw Data'!$H$2:$H$3196,'Solution Sheet'!G204)</f>
        <v>204</v>
      </c>
      <c r="J204" s="33" t="s">
        <v>39</v>
      </c>
      <c r="K204" s="33" t="s">
        <v>9</v>
      </c>
      <c r="L204" s="45">
        <f>AVERAGEIFS('Raw Data'!$R$2:$R$3196,'Raw Data'!$K$2:$K$3196,'Solution Sheet'!J204,'Raw Data'!$G$2:$G$3196,'Solution Sheet'!K204)</f>
        <v>34.731182795698928</v>
      </c>
      <c r="N204" s="33" t="s">
        <v>24</v>
      </c>
      <c r="O204" s="33" t="s">
        <v>32</v>
      </c>
      <c r="P204" s="45">
        <f>SUMIFS('Raw Data'!$S$2:$S$3196,'Raw Data'!$D$2:$D$3196,'Solution Sheet'!N204,'Raw Data'!$H$2:$H$3196,'Solution Sheet'!O204)</f>
        <v>854150.37999999919</v>
      </c>
    </row>
    <row r="205" spans="2:16" x14ac:dyDescent="0.35">
      <c r="B205" s="33" t="s">
        <v>58</v>
      </c>
      <c r="C205" s="33" t="s">
        <v>11</v>
      </c>
      <c r="D205" s="45">
        <f>SUMIFS('Raw Data'!$S$2:$S$3196,'Raw Data'!$E$2:$E$3196,'Solution Sheet'!B205,'Raw Data'!$G$2:$G$3196,'Solution Sheet'!C205)</f>
        <v>113195.5</v>
      </c>
      <c r="E205" s="37"/>
      <c r="F205" s="33" t="s">
        <v>44</v>
      </c>
      <c r="G205" s="33" t="s">
        <v>30</v>
      </c>
      <c r="H205" s="45">
        <f>COUNTIFS('Raw Data'!$L$2:$L$3196,'Solution Sheet'!F205,'Raw Data'!$H$2:$H$3196,'Solution Sheet'!G205)</f>
        <v>202</v>
      </c>
      <c r="J205" s="33" t="s">
        <v>42</v>
      </c>
      <c r="K205" s="33" t="s">
        <v>11</v>
      </c>
      <c r="L205" s="45">
        <f>AVERAGEIFS('Raw Data'!$R$2:$R$3196,'Raw Data'!$K$2:$K$3196,'Solution Sheet'!J205,'Raw Data'!$G$2:$G$3196,'Solution Sheet'!K205)</f>
        <v>35.16949152542373</v>
      </c>
      <c r="N205" s="33" t="s">
        <v>26</v>
      </c>
      <c r="O205" s="33" t="s">
        <v>30</v>
      </c>
      <c r="P205" s="45">
        <f>SUMIFS('Raw Data'!$S$2:$S$3196,'Raw Data'!$D$2:$D$3196,'Solution Sheet'!N205,'Raw Data'!$H$2:$H$3196,'Solution Sheet'!O205)</f>
        <v>705014.25000000035</v>
      </c>
    </row>
    <row r="206" spans="2:16" x14ac:dyDescent="0.35">
      <c r="B206" s="33" t="s">
        <v>63</v>
      </c>
      <c r="C206" s="33" t="s">
        <v>9</v>
      </c>
      <c r="D206" s="45">
        <f>SUMIFS('Raw Data'!$S$2:$S$3196,'Raw Data'!$E$2:$E$3196,'Solution Sheet'!B206,'Raw Data'!$G$2:$G$3196,'Solution Sheet'!C206)</f>
        <v>108730.27000000002</v>
      </c>
      <c r="E206" s="37"/>
      <c r="F206" s="33" t="s">
        <v>44</v>
      </c>
      <c r="G206" s="33" t="s">
        <v>33</v>
      </c>
      <c r="H206" s="45">
        <f>COUNTIFS('Raw Data'!$L$2:$L$3196,'Solution Sheet'!F206,'Raw Data'!$H$2:$H$3196,'Solution Sheet'!G206)</f>
        <v>207</v>
      </c>
      <c r="J206" s="33" t="s">
        <v>41</v>
      </c>
      <c r="K206" s="33" t="s">
        <v>9</v>
      </c>
      <c r="L206" s="45">
        <f>AVERAGEIFS('Raw Data'!$R$2:$R$3196,'Raw Data'!$K$2:$K$3196,'Solution Sheet'!J206,'Raw Data'!$G$2:$G$3196,'Solution Sheet'!K206)</f>
        <v>35.634615384615387</v>
      </c>
      <c r="N206" s="33" t="s">
        <v>25</v>
      </c>
      <c r="O206" s="33" t="s">
        <v>33</v>
      </c>
      <c r="P206" s="45">
        <f>SUMIFS('Raw Data'!$S$2:$S$3196,'Raw Data'!$D$2:$D$3196,'Solution Sheet'!N206,'Raw Data'!$H$2:$H$3196,'Solution Sheet'!O206)</f>
        <v>226589.05000000008</v>
      </c>
    </row>
    <row r="207" spans="2:16" x14ac:dyDescent="0.35">
      <c r="B207" s="33" t="s">
        <v>63</v>
      </c>
      <c r="C207" s="33" t="s">
        <v>12</v>
      </c>
      <c r="D207" s="45">
        <f>SUMIFS('Raw Data'!$S$2:$S$3196,'Raw Data'!$E$2:$E$3196,'Solution Sheet'!B207,'Raw Data'!$G$2:$G$3196,'Solution Sheet'!C207)</f>
        <v>121006.51999999999</v>
      </c>
      <c r="E207" s="37"/>
      <c r="F207" s="33" t="s">
        <v>43</v>
      </c>
      <c r="G207" s="33" t="s">
        <v>32</v>
      </c>
      <c r="H207" s="45">
        <f>COUNTIFS('Raw Data'!$L$2:$L$3196,'Solution Sheet'!F207,'Raw Data'!$H$2:$H$3196,'Solution Sheet'!G207)</f>
        <v>206</v>
      </c>
      <c r="J207" s="33" t="s">
        <v>40</v>
      </c>
      <c r="K207" s="33" t="s">
        <v>12</v>
      </c>
      <c r="L207" s="45">
        <f>AVERAGEIFS('Raw Data'!$R$2:$R$3196,'Raw Data'!$K$2:$K$3196,'Solution Sheet'!J207,'Raw Data'!$G$2:$G$3196,'Solution Sheet'!K207)</f>
        <v>34.373831775700936</v>
      </c>
      <c r="N207" s="33" t="s">
        <v>25</v>
      </c>
      <c r="O207" s="33" t="s">
        <v>32</v>
      </c>
      <c r="P207" s="45">
        <f>SUMIFS('Raw Data'!$S$2:$S$3196,'Raw Data'!$D$2:$D$3196,'Solution Sheet'!N207,'Raw Data'!$H$2:$H$3196,'Solution Sheet'!O207)</f>
        <v>420136.0300000002</v>
      </c>
    </row>
    <row r="208" spans="2:16" x14ac:dyDescent="0.35">
      <c r="B208" s="33" t="s">
        <v>85</v>
      </c>
      <c r="C208" s="33" t="s">
        <v>7</v>
      </c>
      <c r="D208" s="45">
        <f>SUMIFS('Raw Data'!$S$2:$S$3196,'Raw Data'!$E$2:$E$3196,'Solution Sheet'!B208,'Raw Data'!$G$2:$G$3196,'Solution Sheet'!C208)</f>
        <v>95667.16</v>
      </c>
      <c r="E208" s="37"/>
      <c r="F208" s="33" t="s">
        <v>46</v>
      </c>
      <c r="G208" s="33" t="s">
        <v>30</v>
      </c>
      <c r="H208" s="45">
        <f>COUNTIFS('Raw Data'!$L$2:$L$3196,'Solution Sheet'!F208,'Raw Data'!$H$2:$H$3196,'Solution Sheet'!G208)</f>
        <v>204</v>
      </c>
      <c r="J208" s="33" t="s">
        <v>40</v>
      </c>
      <c r="K208" s="33" t="s">
        <v>7</v>
      </c>
      <c r="L208" s="45">
        <f>AVERAGEIFS('Raw Data'!$R$2:$R$3196,'Raw Data'!$K$2:$K$3196,'Solution Sheet'!J208,'Raw Data'!$G$2:$G$3196,'Solution Sheet'!K208)</f>
        <v>33.473118279569896</v>
      </c>
      <c r="N208" s="33" t="s">
        <v>24</v>
      </c>
      <c r="O208" s="33" t="s">
        <v>30</v>
      </c>
      <c r="P208" s="45">
        <f>SUMIFS('Raw Data'!$S$2:$S$3196,'Raw Data'!$D$2:$D$3196,'Solution Sheet'!N208,'Raw Data'!$H$2:$H$3196,'Solution Sheet'!O208)</f>
        <v>902864.3899999999</v>
      </c>
    </row>
    <row r="209" spans="2:16" x14ac:dyDescent="0.35">
      <c r="B209" s="33" t="s">
        <v>106</v>
      </c>
      <c r="C209" s="33" t="s">
        <v>10</v>
      </c>
      <c r="D209" s="45">
        <f>SUMIFS('Raw Data'!$S$2:$S$3196,'Raw Data'!$E$2:$E$3196,'Solution Sheet'!B209,'Raw Data'!$G$2:$G$3196,'Solution Sheet'!C209)</f>
        <v>86293.68</v>
      </c>
      <c r="E209" s="37"/>
      <c r="F209" s="33" t="s">
        <v>44</v>
      </c>
      <c r="G209" s="33" t="s">
        <v>33</v>
      </c>
      <c r="H209" s="45">
        <f>COUNTIFS('Raw Data'!$L$2:$L$3196,'Solution Sheet'!F209,'Raw Data'!$H$2:$H$3196,'Solution Sheet'!G209)</f>
        <v>207</v>
      </c>
      <c r="J209" s="33" t="s">
        <v>39</v>
      </c>
      <c r="K209" s="33" t="s">
        <v>10</v>
      </c>
      <c r="L209" s="45">
        <f>AVERAGEIFS('Raw Data'!$R$2:$R$3196,'Raw Data'!$K$2:$K$3196,'Solution Sheet'!J209,'Raw Data'!$G$2:$G$3196,'Solution Sheet'!K209)</f>
        <v>35.052083333333336</v>
      </c>
      <c r="N209" s="33" t="s">
        <v>24</v>
      </c>
      <c r="O209" s="33" t="s">
        <v>33</v>
      </c>
      <c r="P209" s="45">
        <f>SUMIFS('Raw Data'!$S$2:$S$3196,'Raw Data'!$D$2:$D$3196,'Solution Sheet'!N209,'Raw Data'!$H$2:$H$3196,'Solution Sheet'!O209)</f>
        <v>777669.78999999957</v>
      </c>
    </row>
    <row r="210" spans="2:16" x14ac:dyDescent="0.35">
      <c r="B210" s="33" t="s">
        <v>52</v>
      </c>
      <c r="C210" s="33" t="s">
        <v>6</v>
      </c>
      <c r="D210" s="45">
        <f>SUMIFS('Raw Data'!$S$2:$S$3196,'Raw Data'!$E$2:$E$3196,'Solution Sheet'!B210,'Raw Data'!$G$2:$G$3196,'Solution Sheet'!C210)</f>
        <v>128564.53000000004</v>
      </c>
      <c r="E210" s="37"/>
      <c r="F210" s="33" t="s">
        <v>45</v>
      </c>
      <c r="G210" s="33" t="s">
        <v>31</v>
      </c>
      <c r="H210" s="45">
        <f>COUNTIFS('Raw Data'!$L$2:$L$3196,'Solution Sheet'!F210,'Raw Data'!$H$2:$H$3196,'Solution Sheet'!G210)</f>
        <v>200</v>
      </c>
      <c r="J210" s="33" t="s">
        <v>42</v>
      </c>
      <c r="K210" s="33" t="s">
        <v>6</v>
      </c>
      <c r="L210" s="45">
        <f>AVERAGEIFS('Raw Data'!$R$2:$R$3196,'Raw Data'!$K$2:$K$3196,'Solution Sheet'!J210,'Raw Data'!$G$2:$G$3196,'Solution Sheet'!K210)</f>
        <v>35.892857142857146</v>
      </c>
      <c r="N210" s="33" t="s">
        <v>24</v>
      </c>
      <c r="O210" s="33" t="s">
        <v>31</v>
      </c>
      <c r="P210" s="45">
        <f>SUMIFS('Raw Data'!$S$2:$S$3196,'Raw Data'!$D$2:$D$3196,'Solution Sheet'!N210,'Raw Data'!$H$2:$H$3196,'Solution Sheet'!O210)</f>
        <v>770751.94999999984</v>
      </c>
    </row>
    <row r="211" spans="2:16" x14ac:dyDescent="0.35">
      <c r="B211" s="33" t="s">
        <v>78</v>
      </c>
      <c r="C211" s="33" t="s">
        <v>9</v>
      </c>
      <c r="D211" s="45">
        <f>SUMIFS('Raw Data'!$S$2:$S$3196,'Raw Data'!$E$2:$E$3196,'Solution Sheet'!B211,'Raw Data'!$G$2:$G$3196,'Solution Sheet'!C211)</f>
        <v>67867.660000000018</v>
      </c>
      <c r="E211" s="37"/>
      <c r="F211" s="33" t="s">
        <v>44</v>
      </c>
      <c r="G211" s="33" t="s">
        <v>33</v>
      </c>
      <c r="H211" s="45">
        <f>COUNTIFS('Raw Data'!$L$2:$L$3196,'Solution Sheet'!F211,'Raw Data'!$H$2:$H$3196,'Solution Sheet'!G211)</f>
        <v>207</v>
      </c>
      <c r="J211" s="33" t="s">
        <v>42</v>
      </c>
      <c r="K211" s="33" t="s">
        <v>9</v>
      </c>
      <c r="L211" s="45">
        <f>AVERAGEIFS('Raw Data'!$R$2:$R$3196,'Raw Data'!$K$2:$K$3196,'Solution Sheet'!J211,'Raw Data'!$G$2:$G$3196,'Solution Sheet'!K211)</f>
        <v>36.282828282828284</v>
      </c>
      <c r="N211" s="33" t="s">
        <v>24</v>
      </c>
      <c r="O211" s="33" t="s">
        <v>33</v>
      </c>
      <c r="P211" s="45">
        <f>SUMIFS('Raw Data'!$S$2:$S$3196,'Raw Data'!$D$2:$D$3196,'Solution Sheet'!N211,'Raw Data'!$H$2:$H$3196,'Solution Sheet'!O211)</f>
        <v>777669.78999999957</v>
      </c>
    </row>
    <row r="212" spans="2:16" x14ac:dyDescent="0.35">
      <c r="B212" s="33" t="s">
        <v>58</v>
      </c>
      <c r="C212" s="33" t="s">
        <v>13</v>
      </c>
      <c r="D212" s="45">
        <f>SUMIFS('Raw Data'!$S$2:$S$3196,'Raw Data'!$E$2:$E$3196,'Solution Sheet'!B212,'Raw Data'!$G$2:$G$3196,'Solution Sheet'!C212)</f>
        <v>88782.809999999969</v>
      </c>
      <c r="E212" s="37"/>
      <c r="F212" s="33" t="s">
        <v>45</v>
      </c>
      <c r="G212" s="33" t="s">
        <v>31</v>
      </c>
      <c r="H212" s="45">
        <f>COUNTIFS('Raw Data'!$L$2:$L$3196,'Solution Sheet'!F212,'Raw Data'!$H$2:$H$3196,'Solution Sheet'!G212)</f>
        <v>200</v>
      </c>
      <c r="J212" s="33" t="s">
        <v>41</v>
      </c>
      <c r="K212" s="33" t="s">
        <v>13</v>
      </c>
      <c r="L212" s="45">
        <f>AVERAGEIFS('Raw Data'!$R$2:$R$3196,'Raw Data'!$K$2:$K$3196,'Solution Sheet'!J212,'Raw Data'!$G$2:$G$3196,'Solution Sheet'!K212)</f>
        <v>33.705882352941174</v>
      </c>
      <c r="N212" s="33" t="s">
        <v>25</v>
      </c>
      <c r="O212" s="33" t="s">
        <v>31</v>
      </c>
      <c r="P212" s="45">
        <f>SUMIFS('Raw Data'!$S$2:$S$3196,'Raw Data'!$D$2:$D$3196,'Solution Sheet'!N212,'Raw Data'!$H$2:$H$3196,'Solution Sheet'!O212)</f>
        <v>343540.72000000003</v>
      </c>
    </row>
    <row r="213" spans="2:16" x14ac:dyDescent="0.35">
      <c r="B213" s="33" t="s">
        <v>85</v>
      </c>
      <c r="C213" s="33" t="s">
        <v>6</v>
      </c>
      <c r="D213" s="45">
        <f>SUMIFS('Raw Data'!$S$2:$S$3196,'Raw Data'!$E$2:$E$3196,'Solution Sheet'!B213,'Raw Data'!$G$2:$G$3196,'Solution Sheet'!C213)</f>
        <v>88130.46</v>
      </c>
      <c r="E213" s="37"/>
      <c r="F213" s="33" t="s">
        <v>45</v>
      </c>
      <c r="G213" s="33" t="s">
        <v>31</v>
      </c>
      <c r="H213" s="45">
        <f>COUNTIFS('Raw Data'!$L$2:$L$3196,'Solution Sheet'!F213,'Raw Data'!$H$2:$H$3196,'Solution Sheet'!G213)</f>
        <v>200</v>
      </c>
      <c r="J213" s="33" t="s">
        <v>40</v>
      </c>
      <c r="K213" s="33" t="s">
        <v>6</v>
      </c>
      <c r="L213" s="45">
        <f>AVERAGEIFS('Raw Data'!$R$2:$R$3196,'Raw Data'!$K$2:$K$3196,'Solution Sheet'!J213,'Raw Data'!$G$2:$G$3196,'Solution Sheet'!K213)</f>
        <v>33.838383838383841</v>
      </c>
      <c r="N213" s="33" t="s">
        <v>25</v>
      </c>
      <c r="O213" s="33" t="s">
        <v>31</v>
      </c>
      <c r="P213" s="45">
        <f>SUMIFS('Raw Data'!$S$2:$S$3196,'Raw Data'!$D$2:$D$3196,'Solution Sheet'!N213,'Raw Data'!$H$2:$H$3196,'Solution Sheet'!O213)</f>
        <v>343540.72000000003</v>
      </c>
    </row>
    <row r="214" spans="2:16" x14ac:dyDescent="0.35">
      <c r="B214" s="33" t="s">
        <v>52</v>
      </c>
      <c r="C214" s="33" t="s">
        <v>9</v>
      </c>
      <c r="D214" s="45">
        <f>SUMIFS('Raw Data'!$S$2:$S$3196,'Raw Data'!$E$2:$E$3196,'Solution Sheet'!B214,'Raw Data'!$G$2:$G$3196,'Solution Sheet'!C214)</f>
        <v>91971.540000000008</v>
      </c>
      <c r="E214" s="37"/>
      <c r="F214" s="33" t="s">
        <v>46</v>
      </c>
      <c r="G214" s="33" t="s">
        <v>33</v>
      </c>
      <c r="H214" s="45">
        <f>COUNTIFS('Raw Data'!$L$2:$L$3196,'Solution Sheet'!F214,'Raw Data'!$H$2:$H$3196,'Solution Sheet'!G214)</f>
        <v>201</v>
      </c>
      <c r="J214" s="33" t="s">
        <v>42</v>
      </c>
      <c r="K214" s="33" t="s">
        <v>9</v>
      </c>
      <c r="L214" s="45">
        <f>AVERAGEIFS('Raw Data'!$R$2:$R$3196,'Raw Data'!$K$2:$K$3196,'Solution Sheet'!J214,'Raw Data'!$G$2:$G$3196,'Solution Sheet'!K214)</f>
        <v>36.282828282828284</v>
      </c>
      <c r="N214" s="33" t="s">
        <v>24</v>
      </c>
      <c r="O214" s="33" t="s">
        <v>33</v>
      </c>
      <c r="P214" s="45">
        <f>SUMIFS('Raw Data'!$S$2:$S$3196,'Raw Data'!$D$2:$D$3196,'Solution Sheet'!N214,'Raw Data'!$H$2:$H$3196,'Solution Sheet'!O214)</f>
        <v>777669.78999999957</v>
      </c>
    </row>
    <row r="215" spans="2:16" x14ac:dyDescent="0.35">
      <c r="B215" s="33" t="s">
        <v>106</v>
      </c>
      <c r="C215" s="33" t="s">
        <v>10</v>
      </c>
      <c r="D215" s="45">
        <f>SUMIFS('Raw Data'!$S$2:$S$3196,'Raw Data'!$E$2:$E$3196,'Solution Sheet'!B215,'Raw Data'!$G$2:$G$3196,'Solution Sheet'!C215)</f>
        <v>86293.68</v>
      </c>
      <c r="E215" s="37"/>
      <c r="F215" s="33" t="s">
        <v>43</v>
      </c>
      <c r="G215" s="33" t="s">
        <v>33</v>
      </c>
      <c r="H215" s="45">
        <f>COUNTIFS('Raw Data'!$L$2:$L$3196,'Solution Sheet'!F215,'Raw Data'!$H$2:$H$3196,'Solution Sheet'!G215)</f>
        <v>185</v>
      </c>
      <c r="J215" s="33" t="s">
        <v>40</v>
      </c>
      <c r="K215" s="33" t="s">
        <v>10</v>
      </c>
      <c r="L215" s="45">
        <f>AVERAGEIFS('Raw Data'!$R$2:$R$3196,'Raw Data'!$K$2:$K$3196,'Solution Sheet'!J215,'Raw Data'!$G$2:$G$3196,'Solution Sheet'!K215)</f>
        <v>35.093023255813954</v>
      </c>
      <c r="N215" s="33" t="s">
        <v>25</v>
      </c>
      <c r="O215" s="33" t="s">
        <v>33</v>
      </c>
      <c r="P215" s="45">
        <f>SUMIFS('Raw Data'!$S$2:$S$3196,'Raw Data'!$D$2:$D$3196,'Solution Sheet'!N215,'Raw Data'!$H$2:$H$3196,'Solution Sheet'!O215)</f>
        <v>226589.05000000008</v>
      </c>
    </row>
    <row r="216" spans="2:16" x14ac:dyDescent="0.35">
      <c r="B216" s="33" t="s">
        <v>68</v>
      </c>
      <c r="C216" s="33" t="s">
        <v>9</v>
      </c>
      <c r="D216" s="45">
        <f>SUMIFS('Raw Data'!$S$2:$S$3196,'Raw Data'!$E$2:$E$3196,'Solution Sheet'!B216,'Raw Data'!$G$2:$G$3196,'Solution Sheet'!C216)</f>
        <v>139938.12</v>
      </c>
      <c r="E216" s="37"/>
      <c r="F216" s="33" t="s">
        <v>45</v>
      </c>
      <c r="G216" s="33" t="s">
        <v>30</v>
      </c>
      <c r="H216" s="45">
        <f>COUNTIFS('Raw Data'!$L$2:$L$3196,'Solution Sheet'!F216,'Raw Data'!$H$2:$H$3196,'Solution Sheet'!G216)</f>
        <v>215</v>
      </c>
      <c r="J216" s="33" t="s">
        <v>41</v>
      </c>
      <c r="K216" s="33" t="s">
        <v>9</v>
      </c>
      <c r="L216" s="45">
        <f>AVERAGEIFS('Raw Data'!$R$2:$R$3196,'Raw Data'!$K$2:$K$3196,'Solution Sheet'!J216,'Raw Data'!$G$2:$G$3196,'Solution Sheet'!K216)</f>
        <v>35.634615384615387</v>
      </c>
      <c r="N216" s="33" t="s">
        <v>26</v>
      </c>
      <c r="O216" s="33" t="s">
        <v>30</v>
      </c>
      <c r="P216" s="45">
        <f>SUMIFS('Raw Data'!$S$2:$S$3196,'Raw Data'!$D$2:$D$3196,'Solution Sheet'!N216,'Raw Data'!$H$2:$H$3196,'Solution Sheet'!O216)</f>
        <v>705014.25000000035</v>
      </c>
    </row>
    <row r="217" spans="2:16" x14ac:dyDescent="0.35">
      <c r="B217" s="33" t="s">
        <v>115</v>
      </c>
      <c r="C217" s="33" t="s">
        <v>6</v>
      </c>
      <c r="D217" s="45">
        <f>SUMIFS('Raw Data'!$S$2:$S$3196,'Raw Data'!$E$2:$E$3196,'Solution Sheet'!B217,'Raw Data'!$G$2:$G$3196,'Solution Sheet'!C217)</f>
        <v>110066.44999999998</v>
      </c>
      <c r="E217" s="37"/>
      <c r="F217" s="33" t="s">
        <v>44</v>
      </c>
      <c r="G217" s="33" t="s">
        <v>30</v>
      </c>
      <c r="H217" s="45">
        <f>COUNTIFS('Raw Data'!$L$2:$L$3196,'Solution Sheet'!F217,'Raw Data'!$H$2:$H$3196,'Solution Sheet'!G217)</f>
        <v>202</v>
      </c>
      <c r="J217" s="33" t="s">
        <v>42</v>
      </c>
      <c r="K217" s="33" t="s">
        <v>6</v>
      </c>
      <c r="L217" s="45">
        <f>AVERAGEIFS('Raw Data'!$R$2:$R$3196,'Raw Data'!$K$2:$K$3196,'Solution Sheet'!J217,'Raw Data'!$G$2:$G$3196,'Solution Sheet'!K217)</f>
        <v>35.892857142857146</v>
      </c>
      <c r="N217" s="33" t="s">
        <v>24</v>
      </c>
      <c r="O217" s="33" t="s">
        <v>30</v>
      </c>
      <c r="P217" s="45">
        <f>SUMIFS('Raw Data'!$S$2:$S$3196,'Raw Data'!$D$2:$D$3196,'Solution Sheet'!N217,'Raw Data'!$H$2:$H$3196,'Solution Sheet'!O217)</f>
        <v>902864.3899999999</v>
      </c>
    </row>
    <row r="218" spans="2:16" x14ac:dyDescent="0.35">
      <c r="B218" s="33" t="s">
        <v>106</v>
      </c>
      <c r="C218" s="33" t="s">
        <v>11</v>
      </c>
      <c r="D218" s="45">
        <f>SUMIFS('Raw Data'!$S$2:$S$3196,'Raw Data'!$E$2:$E$3196,'Solution Sheet'!B218,'Raw Data'!$G$2:$G$3196,'Solution Sheet'!C218)</f>
        <v>87937.540000000023</v>
      </c>
      <c r="E218" s="37"/>
      <c r="F218" s="33" t="s">
        <v>43</v>
      </c>
      <c r="G218" s="33" t="s">
        <v>30</v>
      </c>
      <c r="H218" s="45">
        <f>COUNTIFS('Raw Data'!$L$2:$L$3196,'Solution Sheet'!F218,'Raw Data'!$H$2:$H$3196,'Solution Sheet'!G218)</f>
        <v>201</v>
      </c>
      <c r="J218" s="33" t="s">
        <v>41</v>
      </c>
      <c r="K218" s="33" t="s">
        <v>11</v>
      </c>
      <c r="L218" s="45">
        <f>AVERAGEIFS('Raw Data'!$R$2:$R$3196,'Raw Data'!$K$2:$K$3196,'Solution Sheet'!J218,'Raw Data'!$G$2:$G$3196,'Solution Sheet'!K218)</f>
        <v>35.415929203539825</v>
      </c>
      <c r="N218" s="33" t="s">
        <v>26</v>
      </c>
      <c r="O218" s="33" t="s">
        <v>30</v>
      </c>
      <c r="P218" s="45">
        <f>SUMIFS('Raw Data'!$S$2:$S$3196,'Raw Data'!$D$2:$D$3196,'Solution Sheet'!N218,'Raw Data'!$H$2:$H$3196,'Solution Sheet'!O218)</f>
        <v>705014.25000000035</v>
      </c>
    </row>
    <row r="219" spans="2:16" x14ac:dyDescent="0.35">
      <c r="B219" s="33" t="s">
        <v>63</v>
      </c>
      <c r="C219" s="33" t="s">
        <v>13</v>
      </c>
      <c r="D219" s="45">
        <f>SUMIFS('Raw Data'!$S$2:$S$3196,'Raw Data'!$E$2:$E$3196,'Solution Sheet'!B219,'Raw Data'!$G$2:$G$3196,'Solution Sheet'!C219)</f>
        <v>116307.38</v>
      </c>
      <c r="E219" s="37"/>
      <c r="F219" s="33" t="s">
        <v>44</v>
      </c>
      <c r="G219" s="33" t="s">
        <v>33</v>
      </c>
      <c r="H219" s="45">
        <f>COUNTIFS('Raw Data'!$L$2:$L$3196,'Solution Sheet'!F219,'Raw Data'!$H$2:$H$3196,'Solution Sheet'!G219)</f>
        <v>207</v>
      </c>
      <c r="J219" s="33" t="s">
        <v>39</v>
      </c>
      <c r="K219" s="33" t="s">
        <v>13</v>
      </c>
      <c r="L219" s="45">
        <f>AVERAGEIFS('Raw Data'!$R$2:$R$3196,'Raw Data'!$K$2:$K$3196,'Solution Sheet'!J219,'Raw Data'!$G$2:$G$3196,'Solution Sheet'!K219)</f>
        <v>35.833333333333336</v>
      </c>
      <c r="N219" s="33" t="s">
        <v>24</v>
      </c>
      <c r="O219" s="33" t="s">
        <v>33</v>
      </c>
      <c r="P219" s="45">
        <f>SUMIFS('Raw Data'!$S$2:$S$3196,'Raw Data'!$D$2:$D$3196,'Solution Sheet'!N219,'Raw Data'!$H$2:$H$3196,'Solution Sheet'!O219)</f>
        <v>777669.78999999957</v>
      </c>
    </row>
    <row r="220" spans="2:16" x14ac:dyDescent="0.35">
      <c r="B220" s="33" t="s">
        <v>68</v>
      </c>
      <c r="C220" s="33" t="s">
        <v>10</v>
      </c>
      <c r="D220" s="45">
        <f>SUMIFS('Raw Data'!$S$2:$S$3196,'Raw Data'!$E$2:$E$3196,'Solution Sheet'!B220,'Raw Data'!$G$2:$G$3196,'Solution Sheet'!C220)</f>
        <v>86801.049999999988</v>
      </c>
      <c r="E220" s="37"/>
      <c r="F220" s="33" t="s">
        <v>43</v>
      </c>
      <c r="G220" s="33" t="s">
        <v>32</v>
      </c>
      <c r="H220" s="45">
        <f>COUNTIFS('Raw Data'!$L$2:$L$3196,'Solution Sheet'!F220,'Raw Data'!$H$2:$H$3196,'Solution Sheet'!G220)</f>
        <v>206</v>
      </c>
      <c r="J220" s="33" t="s">
        <v>41</v>
      </c>
      <c r="K220" s="33" t="s">
        <v>10</v>
      </c>
      <c r="L220" s="45">
        <f>AVERAGEIFS('Raw Data'!$R$2:$R$3196,'Raw Data'!$K$2:$K$3196,'Solution Sheet'!J220,'Raw Data'!$G$2:$G$3196,'Solution Sheet'!K220)</f>
        <v>34.225806451612904</v>
      </c>
      <c r="N220" s="33" t="s">
        <v>24</v>
      </c>
      <c r="O220" s="33" t="s">
        <v>32</v>
      </c>
      <c r="P220" s="45">
        <f>SUMIFS('Raw Data'!$S$2:$S$3196,'Raw Data'!$D$2:$D$3196,'Solution Sheet'!N220,'Raw Data'!$H$2:$H$3196,'Solution Sheet'!O220)</f>
        <v>854150.37999999919</v>
      </c>
    </row>
    <row r="221" spans="2:16" x14ac:dyDescent="0.35">
      <c r="B221" s="33" t="s">
        <v>78</v>
      </c>
      <c r="C221" s="33" t="s">
        <v>6</v>
      </c>
      <c r="D221" s="45">
        <f>SUMIFS('Raw Data'!$S$2:$S$3196,'Raw Data'!$E$2:$E$3196,'Solution Sheet'!B221,'Raw Data'!$G$2:$G$3196,'Solution Sheet'!C221)</f>
        <v>122595.86000000002</v>
      </c>
      <c r="E221" s="37"/>
      <c r="F221" s="33" t="s">
        <v>43</v>
      </c>
      <c r="G221" s="33" t="s">
        <v>30</v>
      </c>
      <c r="H221" s="45">
        <f>COUNTIFS('Raw Data'!$L$2:$L$3196,'Solution Sheet'!F221,'Raw Data'!$H$2:$H$3196,'Solution Sheet'!G221)</f>
        <v>201</v>
      </c>
      <c r="J221" s="33" t="s">
        <v>42</v>
      </c>
      <c r="K221" s="33" t="s">
        <v>6</v>
      </c>
      <c r="L221" s="45">
        <f>AVERAGEIFS('Raw Data'!$R$2:$R$3196,'Raw Data'!$K$2:$K$3196,'Solution Sheet'!J221,'Raw Data'!$G$2:$G$3196,'Solution Sheet'!K221)</f>
        <v>35.892857142857146</v>
      </c>
      <c r="N221" s="33" t="s">
        <v>26</v>
      </c>
      <c r="O221" s="33" t="s">
        <v>30</v>
      </c>
      <c r="P221" s="45">
        <f>SUMIFS('Raw Data'!$S$2:$S$3196,'Raw Data'!$D$2:$D$3196,'Solution Sheet'!N221,'Raw Data'!$H$2:$H$3196,'Solution Sheet'!O221)</f>
        <v>705014.25000000035</v>
      </c>
    </row>
    <row r="222" spans="2:16" x14ac:dyDescent="0.35">
      <c r="B222" s="33" t="s">
        <v>85</v>
      </c>
      <c r="C222" s="33" t="s">
        <v>13</v>
      </c>
      <c r="D222" s="45">
        <f>SUMIFS('Raw Data'!$S$2:$S$3196,'Raw Data'!$E$2:$E$3196,'Solution Sheet'!B222,'Raw Data'!$G$2:$G$3196,'Solution Sheet'!C222)</f>
        <v>84756.55</v>
      </c>
      <c r="E222" s="37"/>
      <c r="F222" s="33" t="s">
        <v>45</v>
      </c>
      <c r="G222" s="33" t="s">
        <v>31</v>
      </c>
      <c r="H222" s="45">
        <f>COUNTIFS('Raw Data'!$L$2:$L$3196,'Solution Sheet'!F222,'Raw Data'!$H$2:$H$3196,'Solution Sheet'!G222)</f>
        <v>200</v>
      </c>
      <c r="J222" s="33" t="s">
        <v>39</v>
      </c>
      <c r="K222" s="33" t="s">
        <v>13</v>
      </c>
      <c r="L222" s="45">
        <f>AVERAGEIFS('Raw Data'!$R$2:$R$3196,'Raw Data'!$K$2:$K$3196,'Solution Sheet'!J222,'Raw Data'!$G$2:$G$3196,'Solution Sheet'!K222)</f>
        <v>35.833333333333336</v>
      </c>
      <c r="N222" s="33" t="s">
        <v>25</v>
      </c>
      <c r="O222" s="33" t="s">
        <v>31</v>
      </c>
      <c r="P222" s="45">
        <f>SUMIFS('Raw Data'!$S$2:$S$3196,'Raw Data'!$D$2:$D$3196,'Solution Sheet'!N222,'Raw Data'!$H$2:$H$3196,'Solution Sheet'!O222)</f>
        <v>343540.72000000003</v>
      </c>
    </row>
    <row r="223" spans="2:16" x14ac:dyDescent="0.35">
      <c r="B223" s="33" t="s">
        <v>52</v>
      </c>
      <c r="C223" s="33" t="s">
        <v>6</v>
      </c>
      <c r="D223" s="45">
        <f>SUMIFS('Raw Data'!$S$2:$S$3196,'Raw Data'!$E$2:$E$3196,'Solution Sheet'!B223,'Raw Data'!$G$2:$G$3196,'Solution Sheet'!C223)</f>
        <v>128564.53000000004</v>
      </c>
      <c r="E223" s="37"/>
      <c r="F223" s="33" t="s">
        <v>44</v>
      </c>
      <c r="G223" s="33" t="s">
        <v>33</v>
      </c>
      <c r="H223" s="45">
        <f>COUNTIFS('Raw Data'!$L$2:$L$3196,'Solution Sheet'!F223,'Raw Data'!$H$2:$H$3196,'Solution Sheet'!G223)</f>
        <v>207</v>
      </c>
      <c r="J223" s="33" t="s">
        <v>39</v>
      </c>
      <c r="K223" s="33" t="s">
        <v>6</v>
      </c>
      <c r="L223" s="45">
        <f>AVERAGEIFS('Raw Data'!$R$2:$R$3196,'Raw Data'!$K$2:$K$3196,'Solution Sheet'!J223,'Raw Data'!$G$2:$G$3196,'Solution Sheet'!K223)</f>
        <v>36.370370370370374</v>
      </c>
      <c r="N223" s="33" t="s">
        <v>26</v>
      </c>
      <c r="O223" s="33" t="s">
        <v>33</v>
      </c>
      <c r="P223" s="45">
        <f>SUMIFS('Raw Data'!$S$2:$S$3196,'Raw Data'!$D$2:$D$3196,'Solution Sheet'!N223,'Raw Data'!$H$2:$H$3196,'Solution Sheet'!O223)</f>
        <v>688621.27000000118</v>
      </c>
    </row>
    <row r="224" spans="2:16" x14ac:dyDescent="0.35">
      <c r="B224" s="33" t="s">
        <v>78</v>
      </c>
      <c r="C224" s="33" t="s">
        <v>11</v>
      </c>
      <c r="D224" s="45">
        <f>SUMIFS('Raw Data'!$S$2:$S$3196,'Raw Data'!$E$2:$E$3196,'Solution Sheet'!B224,'Raw Data'!$G$2:$G$3196,'Solution Sheet'!C224)</f>
        <v>115609.13</v>
      </c>
      <c r="E224" s="37"/>
      <c r="F224" s="33" t="s">
        <v>46</v>
      </c>
      <c r="G224" s="33" t="s">
        <v>32</v>
      </c>
      <c r="H224" s="45">
        <f>COUNTIFS('Raw Data'!$L$2:$L$3196,'Solution Sheet'!F224,'Raw Data'!$H$2:$H$3196,'Solution Sheet'!G224)</f>
        <v>216</v>
      </c>
      <c r="J224" s="33" t="s">
        <v>41</v>
      </c>
      <c r="K224" s="33" t="s">
        <v>11</v>
      </c>
      <c r="L224" s="45">
        <f>AVERAGEIFS('Raw Data'!$R$2:$R$3196,'Raw Data'!$K$2:$K$3196,'Solution Sheet'!J224,'Raw Data'!$G$2:$G$3196,'Solution Sheet'!K224)</f>
        <v>35.415929203539825</v>
      </c>
      <c r="N224" s="33" t="s">
        <v>26</v>
      </c>
      <c r="O224" s="33" t="s">
        <v>32</v>
      </c>
      <c r="P224" s="45">
        <f>SUMIFS('Raw Data'!$S$2:$S$3196,'Raw Data'!$D$2:$D$3196,'Solution Sheet'!N224,'Raw Data'!$H$2:$H$3196,'Solution Sheet'!O224)</f>
        <v>713770.02999999945</v>
      </c>
    </row>
    <row r="225" spans="2:16" x14ac:dyDescent="0.35">
      <c r="B225" s="33" t="s">
        <v>115</v>
      </c>
      <c r="C225" s="33" t="s">
        <v>9</v>
      </c>
      <c r="D225" s="45">
        <f>SUMIFS('Raw Data'!$S$2:$S$3196,'Raw Data'!$E$2:$E$3196,'Solution Sheet'!B225,'Raw Data'!$G$2:$G$3196,'Solution Sheet'!C225)</f>
        <v>85954.940000000017</v>
      </c>
      <c r="E225" s="37"/>
      <c r="F225" s="33" t="s">
        <v>43</v>
      </c>
      <c r="G225" s="33" t="s">
        <v>32</v>
      </c>
      <c r="H225" s="45">
        <f>COUNTIFS('Raw Data'!$L$2:$L$3196,'Solution Sheet'!F225,'Raw Data'!$H$2:$H$3196,'Solution Sheet'!G225)</f>
        <v>206</v>
      </c>
      <c r="J225" s="33" t="s">
        <v>39</v>
      </c>
      <c r="K225" s="33" t="s">
        <v>9</v>
      </c>
      <c r="L225" s="45">
        <f>AVERAGEIFS('Raw Data'!$R$2:$R$3196,'Raw Data'!$K$2:$K$3196,'Solution Sheet'!J225,'Raw Data'!$G$2:$G$3196,'Solution Sheet'!K225)</f>
        <v>34.731182795698928</v>
      </c>
      <c r="N225" s="33" t="s">
        <v>24</v>
      </c>
      <c r="O225" s="33" t="s">
        <v>32</v>
      </c>
      <c r="P225" s="45">
        <f>SUMIFS('Raw Data'!$S$2:$S$3196,'Raw Data'!$D$2:$D$3196,'Solution Sheet'!N225,'Raw Data'!$H$2:$H$3196,'Solution Sheet'!O225)</f>
        <v>854150.37999999919</v>
      </c>
    </row>
    <row r="226" spans="2:16" x14ac:dyDescent="0.35">
      <c r="B226" s="33" t="s">
        <v>68</v>
      </c>
      <c r="C226" s="33" t="s">
        <v>13</v>
      </c>
      <c r="D226" s="45">
        <f>SUMIFS('Raw Data'!$S$2:$S$3196,'Raw Data'!$E$2:$E$3196,'Solution Sheet'!B226,'Raw Data'!$G$2:$G$3196,'Solution Sheet'!C226)</f>
        <v>82678.639999999985</v>
      </c>
      <c r="E226" s="37"/>
      <c r="F226" s="33" t="s">
        <v>43</v>
      </c>
      <c r="G226" s="33" t="s">
        <v>30</v>
      </c>
      <c r="H226" s="45">
        <f>COUNTIFS('Raw Data'!$L$2:$L$3196,'Solution Sheet'!F226,'Raw Data'!$H$2:$H$3196,'Solution Sheet'!G226)</f>
        <v>201</v>
      </c>
      <c r="J226" s="33" t="s">
        <v>41</v>
      </c>
      <c r="K226" s="33" t="s">
        <v>13</v>
      </c>
      <c r="L226" s="45">
        <f>AVERAGEIFS('Raw Data'!$R$2:$R$3196,'Raw Data'!$K$2:$K$3196,'Solution Sheet'!J226,'Raw Data'!$G$2:$G$3196,'Solution Sheet'!K226)</f>
        <v>33.705882352941174</v>
      </c>
      <c r="N226" s="33" t="s">
        <v>24</v>
      </c>
      <c r="O226" s="33" t="s">
        <v>30</v>
      </c>
      <c r="P226" s="45">
        <f>SUMIFS('Raw Data'!$S$2:$S$3196,'Raw Data'!$D$2:$D$3196,'Solution Sheet'!N226,'Raw Data'!$H$2:$H$3196,'Solution Sheet'!O226)</f>
        <v>902864.3899999999</v>
      </c>
    </row>
    <row r="227" spans="2:16" x14ac:dyDescent="0.35">
      <c r="B227" s="33" t="s">
        <v>78</v>
      </c>
      <c r="C227" s="33" t="s">
        <v>13</v>
      </c>
      <c r="D227" s="45">
        <f>SUMIFS('Raw Data'!$S$2:$S$3196,'Raw Data'!$E$2:$E$3196,'Solution Sheet'!B227,'Raw Data'!$G$2:$G$3196,'Solution Sheet'!C227)</f>
        <v>119976.9</v>
      </c>
      <c r="E227" s="37"/>
      <c r="F227" s="33" t="s">
        <v>43</v>
      </c>
      <c r="G227" s="33" t="s">
        <v>32</v>
      </c>
      <c r="H227" s="45">
        <f>COUNTIFS('Raw Data'!$L$2:$L$3196,'Solution Sheet'!F227,'Raw Data'!$H$2:$H$3196,'Solution Sheet'!G227)</f>
        <v>206</v>
      </c>
      <c r="J227" s="33" t="s">
        <v>41</v>
      </c>
      <c r="K227" s="33" t="s">
        <v>13</v>
      </c>
      <c r="L227" s="45">
        <f>AVERAGEIFS('Raw Data'!$R$2:$R$3196,'Raw Data'!$K$2:$K$3196,'Solution Sheet'!J227,'Raw Data'!$G$2:$G$3196,'Solution Sheet'!K227)</f>
        <v>33.705882352941174</v>
      </c>
      <c r="N227" s="33" t="s">
        <v>25</v>
      </c>
      <c r="O227" s="33" t="s">
        <v>32</v>
      </c>
      <c r="P227" s="45">
        <f>SUMIFS('Raw Data'!$S$2:$S$3196,'Raw Data'!$D$2:$D$3196,'Solution Sheet'!N227,'Raw Data'!$H$2:$H$3196,'Solution Sheet'!O227)</f>
        <v>420136.0300000002</v>
      </c>
    </row>
    <row r="228" spans="2:16" x14ac:dyDescent="0.35">
      <c r="B228" s="33" t="s">
        <v>115</v>
      </c>
      <c r="C228" s="33" t="s">
        <v>9</v>
      </c>
      <c r="D228" s="45">
        <f>SUMIFS('Raw Data'!$S$2:$S$3196,'Raw Data'!$E$2:$E$3196,'Solution Sheet'!B228,'Raw Data'!$G$2:$G$3196,'Solution Sheet'!C228)</f>
        <v>85954.940000000017</v>
      </c>
      <c r="E228" s="37"/>
      <c r="F228" s="33" t="s">
        <v>45</v>
      </c>
      <c r="G228" s="33" t="s">
        <v>30</v>
      </c>
      <c r="H228" s="45">
        <f>COUNTIFS('Raw Data'!$L$2:$L$3196,'Solution Sheet'!F228,'Raw Data'!$H$2:$H$3196,'Solution Sheet'!G228)</f>
        <v>215</v>
      </c>
      <c r="J228" s="33" t="s">
        <v>42</v>
      </c>
      <c r="K228" s="33" t="s">
        <v>9</v>
      </c>
      <c r="L228" s="45">
        <f>AVERAGEIFS('Raw Data'!$R$2:$R$3196,'Raw Data'!$K$2:$K$3196,'Solution Sheet'!J228,'Raw Data'!$G$2:$G$3196,'Solution Sheet'!K228)</f>
        <v>36.282828282828284</v>
      </c>
      <c r="N228" s="33" t="s">
        <v>26</v>
      </c>
      <c r="O228" s="33" t="s">
        <v>30</v>
      </c>
      <c r="P228" s="45">
        <f>SUMIFS('Raw Data'!$S$2:$S$3196,'Raw Data'!$D$2:$D$3196,'Solution Sheet'!N228,'Raw Data'!$H$2:$H$3196,'Solution Sheet'!O228)</f>
        <v>705014.25000000035</v>
      </c>
    </row>
    <row r="229" spans="2:16" x14ac:dyDescent="0.35">
      <c r="B229" s="33" t="s">
        <v>63</v>
      </c>
      <c r="C229" s="33" t="s">
        <v>10</v>
      </c>
      <c r="D229" s="45">
        <f>SUMIFS('Raw Data'!$S$2:$S$3196,'Raw Data'!$E$2:$E$3196,'Solution Sheet'!B229,'Raw Data'!$G$2:$G$3196,'Solution Sheet'!C229)</f>
        <v>76274.34</v>
      </c>
      <c r="E229" s="37"/>
      <c r="F229" s="33" t="s">
        <v>44</v>
      </c>
      <c r="G229" s="33" t="s">
        <v>31</v>
      </c>
      <c r="H229" s="45">
        <f>COUNTIFS('Raw Data'!$L$2:$L$3196,'Solution Sheet'!F229,'Raw Data'!$H$2:$H$3196,'Solution Sheet'!G229)</f>
        <v>216</v>
      </c>
      <c r="J229" s="33" t="s">
        <v>41</v>
      </c>
      <c r="K229" s="33" t="s">
        <v>10</v>
      </c>
      <c r="L229" s="45">
        <f>AVERAGEIFS('Raw Data'!$R$2:$R$3196,'Raw Data'!$K$2:$K$3196,'Solution Sheet'!J229,'Raw Data'!$G$2:$G$3196,'Solution Sheet'!K229)</f>
        <v>34.225806451612904</v>
      </c>
      <c r="N229" s="33" t="s">
        <v>24</v>
      </c>
      <c r="O229" s="33" t="s">
        <v>31</v>
      </c>
      <c r="P229" s="45">
        <f>SUMIFS('Raw Data'!$S$2:$S$3196,'Raw Data'!$D$2:$D$3196,'Solution Sheet'!N229,'Raw Data'!$H$2:$H$3196,'Solution Sheet'!O229)</f>
        <v>770751.94999999984</v>
      </c>
    </row>
    <row r="230" spans="2:16" x14ac:dyDescent="0.35">
      <c r="B230" s="33" t="s">
        <v>58</v>
      </c>
      <c r="C230" s="33" t="s">
        <v>13</v>
      </c>
      <c r="D230" s="45">
        <f>SUMIFS('Raw Data'!$S$2:$S$3196,'Raw Data'!$E$2:$E$3196,'Solution Sheet'!B230,'Raw Data'!$G$2:$G$3196,'Solution Sheet'!C230)</f>
        <v>88782.809999999969</v>
      </c>
      <c r="E230" s="37"/>
      <c r="F230" s="33" t="s">
        <v>45</v>
      </c>
      <c r="G230" s="33" t="s">
        <v>32</v>
      </c>
      <c r="H230" s="45">
        <f>COUNTIFS('Raw Data'!$L$2:$L$3196,'Solution Sheet'!F230,'Raw Data'!$H$2:$H$3196,'Solution Sheet'!G230)</f>
        <v>204</v>
      </c>
      <c r="J230" s="33" t="s">
        <v>41</v>
      </c>
      <c r="K230" s="33" t="s">
        <v>13</v>
      </c>
      <c r="L230" s="45">
        <f>AVERAGEIFS('Raw Data'!$R$2:$R$3196,'Raw Data'!$K$2:$K$3196,'Solution Sheet'!J230,'Raw Data'!$G$2:$G$3196,'Solution Sheet'!K230)</f>
        <v>33.705882352941174</v>
      </c>
      <c r="N230" s="33" t="s">
        <v>25</v>
      </c>
      <c r="O230" s="33" t="s">
        <v>32</v>
      </c>
      <c r="P230" s="45">
        <f>SUMIFS('Raw Data'!$S$2:$S$3196,'Raw Data'!$D$2:$D$3196,'Solution Sheet'!N230,'Raw Data'!$H$2:$H$3196,'Solution Sheet'!O230)</f>
        <v>420136.0300000002</v>
      </c>
    </row>
    <row r="231" spans="2:16" x14ac:dyDescent="0.35">
      <c r="B231" s="33" t="s">
        <v>58</v>
      </c>
      <c r="C231" s="33" t="s">
        <v>12</v>
      </c>
      <c r="D231" s="45">
        <f>SUMIFS('Raw Data'!$S$2:$S$3196,'Raw Data'!$E$2:$E$3196,'Solution Sheet'!B231,'Raw Data'!$G$2:$G$3196,'Solution Sheet'!C231)</f>
        <v>103622.23999999999</v>
      </c>
      <c r="E231" s="37"/>
      <c r="F231" s="33" t="s">
        <v>43</v>
      </c>
      <c r="G231" s="33" t="s">
        <v>32</v>
      </c>
      <c r="H231" s="45">
        <f>COUNTIFS('Raw Data'!$L$2:$L$3196,'Solution Sheet'!F231,'Raw Data'!$H$2:$H$3196,'Solution Sheet'!G231)</f>
        <v>206</v>
      </c>
      <c r="J231" s="33" t="s">
        <v>40</v>
      </c>
      <c r="K231" s="33" t="s">
        <v>12</v>
      </c>
      <c r="L231" s="45">
        <f>AVERAGEIFS('Raw Data'!$R$2:$R$3196,'Raw Data'!$K$2:$K$3196,'Solution Sheet'!J231,'Raw Data'!$G$2:$G$3196,'Solution Sheet'!K231)</f>
        <v>34.373831775700936</v>
      </c>
      <c r="N231" s="33" t="s">
        <v>26</v>
      </c>
      <c r="O231" s="33" t="s">
        <v>32</v>
      </c>
      <c r="P231" s="45">
        <f>SUMIFS('Raw Data'!$S$2:$S$3196,'Raw Data'!$D$2:$D$3196,'Solution Sheet'!N231,'Raw Data'!$H$2:$H$3196,'Solution Sheet'!O231)</f>
        <v>713770.02999999945</v>
      </c>
    </row>
    <row r="232" spans="2:16" x14ac:dyDescent="0.35">
      <c r="B232" s="33" t="s">
        <v>52</v>
      </c>
      <c r="C232" s="33" t="s">
        <v>9</v>
      </c>
      <c r="D232" s="45">
        <f>SUMIFS('Raw Data'!$S$2:$S$3196,'Raw Data'!$E$2:$E$3196,'Solution Sheet'!B232,'Raw Data'!$G$2:$G$3196,'Solution Sheet'!C232)</f>
        <v>91971.540000000008</v>
      </c>
      <c r="E232" s="37"/>
      <c r="F232" s="33" t="s">
        <v>45</v>
      </c>
      <c r="G232" s="33" t="s">
        <v>31</v>
      </c>
      <c r="H232" s="45">
        <f>COUNTIFS('Raw Data'!$L$2:$L$3196,'Solution Sheet'!F232,'Raw Data'!$H$2:$H$3196,'Solution Sheet'!G232)</f>
        <v>200</v>
      </c>
      <c r="J232" s="33" t="s">
        <v>40</v>
      </c>
      <c r="K232" s="33" t="s">
        <v>9</v>
      </c>
      <c r="L232" s="45">
        <f>AVERAGEIFS('Raw Data'!$R$2:$R$3196,'Raw Data'!$K$2:$K$3196,'Solution Sheet'!J232,'Raw Data'!$G$2:$G$3196,'Solution Sheet'!K232)</f>
        <v>33.942528735632187</v>
      </c>
      <c r="N232" s="33" t="s">
        <v>24</v>
      </c>
      <c r="O232" s="33" t="s">
        <v>31</v>
      </c>
      <c r="P232" s="45">
        <f>SUMIFS('Raw Data'!$S$2:$S$3196,'Raw Data'!$D$2:$D$3196,'Solution Sheet'!N232,'Raw Data'!$H$2:$H$3196,'Solution Sheet'!O232)</f>
        <v>770751.94999999984</v>
      </c>
    </row>
    <row r="233" spans="2:16" x14ac:dyDescent="0.35">
      <c r="B233" s="33" t="s">
        <v>68</v>
      </c>
      <c r="C233" s="33" t="s">
        <v>7</v>
      </c>
      <c r="D233" s="45">
        <f>SUMIFS('Raw Data'!$S$2:$S$3196,'Raw Data'!$E$2:$E$3196,'Solution Sheet'!B233,'Raw Data'!$G$2:$G$3196,'Solution Sheet'!C233)</f>
        <v>100847.03999999999</v>
      </c>
      <c r="E233" s="37"/>
      <c r="F233" s="33" t="s">
        <v>44</v>
      </c>
      <c r="G233" s="33" t="s">
        <v>32</v>
      </c>
      <c r="H233" s="45">
        <f>COUNTIFS('Raw Data'!$L$2:$L$3196,'Solution Sheet'!F233,'Raw Data'!$H$2:$H$3196,'Solution Sheet'!G233)</f>
        <v>196</v>
      </c>
      <c r="J233" s="33" t="s">
        <v>40</v>
      </c>
      <c r="K233" s="33" t="s">
        <v>7</v>
      </c>
      <c r="L233" s="45">
        <f>AVERAGEIFS('Raw Data'!$R$2:$R$3196,'Raw Data'!$K$2:$K$3196,'Solution Sheet'!J233,'Raw Data'!$G$2:$G$3196,'Solution Sheet'!K233)</f>
        <v>33.473118279569896</v>
      </c>
      <c r="N233" s="33" t="s">
        <v>26</v>
      </c>
      <c r="O233" s="33" t="s">
        <v>32</v>
      </c>
      <c r="P233" s="45">
        <f>SUMIFS('Raw Data'!$S$2:$S$3196,'Raw Data'!$D$2:$D$3196,'Solution Sheet'!N233,'Raw Data'!$H$2:$H$3196,'Solution Sheet'!O233)</f>
        <v>713770.02999999945</v>
      </c>
    </row>
    <row r="234" spans="2:16" x14ac:dyDescent="0.35">
      <c r="B234" s="33" t="s">
        <v>85</v>
      </c>
      <c r="C234" s="33" t="s">
        <v>13</v>
      </c>
      <c r="D234" s="45">
        <f>SUMIFS('Raw Data'!$S$2:$S$3196,'Raw Data'!$E$2:$E$3196,'Solution Sheet'!B234,'Raw Data'!$G$2:$G$3196,'Solution Sheet'!C234)</f>
        <v>84756.55</v>
      </c>
      <c r="E234" s="37"/>
      <c r="F234" s="33" t="s">
        <v>46</v>
      </c>
      <c r="G234" s="33" t="s">
        <v>30</v>
      </c>
      <c r="H234" s="45">
        <f>COUNTIFS('Raw Data'!$L$2:$L$3196,'Solution Sheet'!F234,'Raw Data'!$H$2:$H$3196,'Solution Sheet'!G234)</f>
        <v>204</v>
      </c>
      <c r="J234" s="33" t="s">
        <v>42</v>
      </c>
      <c r="K234" s="33" t="s">
        <v>13</v>
      </c>
      <c r="L234" s="45">
        <f>AVERAGEIFS('Raw Data'!$R$2:$R$3196,'Raw Data'!$K$2:$K$3196,'Solution Sheet'!J234,'Raw Data'!$G$2:$G$3196,'Solution Sheet'!K234)</f>
        <v>36.58</v>
      </c>
      <c r="N234" s="33" t="s">
        <v>25</v>
      </c>
      <c r="O234" s="33" t="s">
        <v>30</v>
      </c>
      <c r="P234" s="45">
        <f>SUMIFS('Raw Data'!$S$2:$S$3196,'Raw Data'!$D$2:$D$3196,'Solution Sheet'!N234,'Raw Data'!$H$2:$H$3196,'Solution Sheet'!O234)</f>
        <v>386262.99999999983</v>
      </c>
    </row>
    <row r="235" spans="2:16" x14ac:dyDescent="0.35">
      <c r="B235" s="33" t="s">
        <v>106</v>
      </c>
      <c r="C235" s="33" t="s">
        <v>8</v>
      </c>
      <c r="D235" s="45">
        <f>SUMIFS('Raw Data'!$S$2:$S$3196,'Raw Data'!$E$2:$E$3196,'Solution Sheet'!B235,'Raw Data'!$G$2:$G$3196,'Solution Sheet'!C235)</f>
        <v>122017.93000000001</v>
      </c>
      <c r="E235" s="37"/>
      <c r="F235" s="33" t="s">
        <v>44</v>
      </c>
      <c r="G235" s="33" t="s">
        <v>31</v>
      </c>
      <c r="H235" s="45">
        <f>COUNTIFS('Raw Data'!$L$2:$L$3196,'Solution Sheet'!F235,'Raw Data'!$H$2:$H$3196,'Solution Sheet'!G235)</f>
        <v>216</v>
      </c>
      <c r="J235" s="33" t="s">
        <v>42</v>
      </c>
      <c r="K235" s="33" t="s">
        <v>8</v>
      </c>
      <c r="L235" s="45">
        <f>AVERAGEIFS('Raw Data'!$R$2:$R$3196,'Raw Data'!$K$2:$K$3196,'Solution Sheet'!J235,'Raw Data'!$G$2:$G$3196,'Solution Sheet'!K235)</f>
        <v>35.593023255813954</v>
      </c>
      <c r="N235" s="33" t="s">
        <v>26</v>
      </c>
      <c r="O235" s="33" t="s">
        <v>31</v>
      </c>
      <c r="P235" s="45">
        <f>SUMIFS('Raw Data'!$S$2:$S$3196,'Raw Data'!$D$2:$D$3196,'Solution Sheet'!N235,'Raw Data'!$H$2:$H$3196,'Solution Sheet'!O235)</f>
        <v>705928.4499999996</v>
      </c>
    </row>
    <row r="236" spans="2:16" x14ac:dyDescent="0.35">
      <c r="B236" s="33" t="s">
        <v>73</v>
      </c>
      <c r="C236" s="33" t="s">
        <v>8</v>
      </c>
      <c r="D236" s="45">
        <f>SUMIFS('Raw Data'!$S$2:$S$3196,'Raw Data'!$E$2:$E$3196,'Solution Sheet'!B236,'Raw Data'!$G$2:$G$3196,'Solution Sheet'!C236)</f>
        <v>106033.74999999996</v>
      </c>
      <c r="E236" s="37"/>
      <c r="F236" s="33" t="s">
        <v>44</v>
      </c>
      <c r="G236" s="33" t="s">
        <v>32</v>
      </c>
      <c r="H236" s="45">
        <f>COUNTIFS('Raw Data'!$L$2:$L$3196,'Solution Sheet'!F236,'Raw Data'!$H$2:$H$3196,'Solution Sheet'!G236)</f>
        <v>196</v>
      </c>
      <c r="J236" s="33" t="s">
        <v>40</v>
      </c>
      <c r="K236" s="33" t="s">
        <v>8</v>
      </c>
      <c r="L236" s="45">
        <f>AVERAGEIFS('Raw Data'!$R$2:$R$3196,'Raw Data'!$K$2:$K$3196,'Solution Sheet'!J236,'Raw Data'!$G$2:$G$3196,'Solution Sheet'!K236)</f>
        <v>34.319148936170215</v>
      </c>
      <c r="N236" s="33" t="s">
        <v>24</v>
      </c>
      <c r="O236" s="33" t="s">
        <v>32</v>
      </c>
      <c r="P236" s="45">
        <f>SUMIFS('Raw Data'!$S$2:$S$3196,'Raw Data'!$D$2:$D$3196,'Solution Sheet'!N236,'Raw Data'!$H$2:$H$3196,'Solution Sheet'!O236)</f>
        <v>854150.37999999919</v>
      </c>
    </row>
    <row r="237" spans="2:16" x14ac:dyDescent="0.35">
      <c r="B237" s="33" t="s">
        <v>115</v>
      </c>
      <c r="C237" s="33" t="s">
        <v>10</v>
      </c>
      <c r="D237" s="45">
        <f>SUMIFS('Raw Data'!$S$2:$S$3196,'Raw Data'!$E$2:$E$3196,'Solution Sheet'!B237,'Raw Data'!$G$2:$G$3196,'Solution Sheet'!C237)</f>
        <v>50149.599999999999</v>
      </c>
      <c r="E237" s="37"/>
      <c r="F237" s="33" t="s">
        <v>45</v>
      </c>
      <c r="G237" s="33" t="s">
        <v>33</v>
      </c>
      <c r="H237" s="45">
        <f>COUNTIFS('Raw Data'!$L$2:$L$3196,'Solution Sheet'!F237,'Raw Data'!$H$2:$H$3196,'Solution Sheet'!G237)</f>
        <v>193</v>
      </c>
      <c r="J237" s="33" t="s">
        <v>39</v>
      </c>
      <c r="K237" s="33" t="s">
        <v>10</v>
      </c>
      <c r="L237" s="45">
        <f>AVERAGEIFS('Raw Data'!$R$2:$R$3196,'Raw Data'!$K$2:$K$3196,'Solution Sheet'!J237,'Raw Data'!$G$2:$G$3196,'Solution Sheet'!K237)</f>
        <v>35.052083333333336</v>
      </c>
      <c r="N237" s="33" t="s">
        <v>25</v>
      </c>
      <c r="O237" s="33" t="s">
        <v>33</v>
      </c>
      <c r="P237" s="45">
        <f>SUMIFS('Raw Data'!$S$2:$S$3196,'Raw Data'!$D$2:$D$3196,'Solution Sheet'!N237,'Raw Data'!$H$2:$H$3196,'Solution Sheet'!O237)</f>
        <v>226589.05000000008</v>
      </c>
    </row>
    <row r="238" spans="2:16" x14ac:dyDescent="0.35">
      <c r="B238" s="33" t="s">
        <v>58</v>
      </c>
      <c r="C238" s="33" t="s">
        <v>9</v>
      </c>
      <c r="D238" s="45">
        <f>SUMIFS('Raw Data'!$S$2:$S$3196,'Raw Data'!$E$2:$E$3196,'Solution Sheet'!B238,'Raw Data'!$G$2:$G$3196,'Solution Sheet'!C238)</f>
        <v>93015.799999999974</v>
      </c>
      <c r="E238" s="37"/>
      <c r="F238" s="33" t="s">
        <v>44</v>
      </c>
      <c r="G238" s="33" t="s">
        <v>32</v>
      </c>
      <c r="H238" s="45">
        <f>COUNTIFS('Raw Data'!$L$2:$L$3196,'Solution Sheet'!F238,'Raw Data'!$H$2:$H$3196,'Solution Sheet'!G238)</f>
        <v>196</v>
      </c>
      <c r="J238" s="33" t="s">
        <v>42</v>
      </c>
      <c r="K238" s="33" t="s">
        <v>9</v>
      </c>
      <c r="L238" s="45">
        <f>AVERAGEIFS('Raw Data'!$R$2:$R$3196,'Raw Data'!$K$2:$K$3196,'Solution Sheet'!J238,'Raw Data'!$G$2:$G$3196,'Solution Sheet'!K238)</f>
        <v>36.282828282828284</v>
      </c>
      <c r="N238" s="33" t="s">
        <v>26</v>
      </c>
      <c r="O238" s="33" t="s">
        <v>32</v>
      </c>
      <c r="P238" s="45">
        <f>SUMIFS('Raw Data'!$S$2:$S$3196,'Raw Data'!$D$2:$D$3196,'Solution Sheet'!N238,'Raw Data'!$H$2:$H$3196,'Solution Sheet'!O238)</f>
        <v>713770.02999999945</v>
      </c>
    </row>
    <row r="239" spans="2:16" x14ac:dyDescent="0.35">
      <c r="B239" s="33" t="s">
        <v>73</v>
      </c>
      <c r="C239" s="33" t="s">
        <v>11</v>
      </c>
      <c r="D239" s="45">
        <f>SUMIFS('Raw Data'!$S$2:$S$3196,'Raw Data'!$E$2:$E$3196,'Solution Sheet'!B239,'Raw Data'!$G$2:$G$3196,'Solution Sheet'!C239)</f>
        <v>112167.56</v>
      </c>
      <c r="E239" s="37"/>
      <c r="F239" s="33" t="s">
        <v>45</v>
      </c>
      <c r="G239" s="33" t="s">
        <v>33</v>
      </c>
      <c r="H239" s="45">
        <f>COUNTIFS('Raw Data'!$L$2:$L$3196,'Solution Sheet'!F239,'Raw Data'!$H$2:$H$3196,'Solution Sheet'!G239)</f>
        <v>193</v>
      </c>
      <c r="J239" s="33" t="s">
        <v>41</v>
      </c>
      <c r="K239" s="33" t="s">
        <v>11</v>
      </c>
      <c r="L239" s="45">
        <f>AVERAGEIFS('Raw Data'!$R$2:$R$3196,'Raw Data'!$K$2:$K$3196,'Solution Sheet'!J239,'Raw Data'!$G$2:$G$3196,'Solution Sheet'!K239)</f>
        <v>35.415929203539825</v>
      </c>
      <c r="N239" s="33" t="s">
        <v>25</v>
      </c>
      <c r="O239" s="33" t="s">
        <v>33</v>
      </c>
      <c r="P239" s="45">
        <f>SUMIFS('Raw Data'!$S$2:$S$3196,'Raw Data'!$D$2:$D$3196,'Solution Sheet'!N239,'Raw Data'!$H$2:$H$3196,'Solution Sheet'!O239)</f>
        <v>226589.05000000008</v>
      </c>
    </row>
    <row r="240" spans="2:16" x14ac:dyDescent="0.35">
      <c r="B240" s="33" t="s">
        <v>115</v>
      </c>
      <c r="C240" s="33" t="s">
        <v>6</v>
      </c>
      <c r="D240" s="45">
        <f>SUMIFS('Raw Data'!$S$2:$S$3196,'Raw Data'!$E$2:$E$3196,'Solution Sheet'!B240,'Raw Data'!$G$2:$G$3196,'Solution Sheet'!C240)</f>
        <v>110066.44999999998</v>
      </c>
      <c r="E240" s="37"/>
      <c r="F240" s="33" t="s">
        <v>45</v>
      </c>
      <c r="G240" s="33" t="s">
        <v>30</v>
      </c>
      <c r="H240" s="45">
        <f>COUNTIFS('Raw Data'!$L$2:$L$3196,'Solution Sheet'!F240,'Raw Data'!$H$2:$H$3196,'Solution Sheet'!G240)</f>
        <v>215</v>
      </c>
      <c r="J240" s="33" t="s">
        <v>42</v>
      </c>
      <c r="K240" s="33" t="s">
        <v>6</v>
      </c>
      <c r="L240" s="45">
        <f>AVERAGEIFS('Raw Data'!$R$2:$R$3196,'Raw Data'!$K$2:$K$3196,'Solution Sheet'!J240,'Raw Data'!$G$2:$G$3196,'Solution Sheet'!K240)</f>
        <v>35.892857142857146</v>
      </c>
      <c r="N240" s="33" t="s">
        <v>26</v>
      </c>
      <c r="O240" s="33" t="s">
        <v>30</v>
      </c>
      <c r="P240" s="45">
        <f>SUMIFS('Raw Data'!$S$2:$S$3196,'Raw Data'!$D$2:$D$3196,'Solution Sheet'!N240,'Raw Data'!$H$2:$H$3196,'Solution Sheet'!O240)</f>
        <v>705014.25000000035</v>
      </c>
    </row>
    <row r="241" spans="2:16" x14ac:dyDescent="0.35">
      <c r="B241" s="33" t="s">
        <v>106</v>
      </c>
      <c r="C241" s="33" t="s">
        <v>8</v>
      </c>
      <c r="D241" s="45">
        <f>SUMIFS('Raw Data'!$S$2:$S$3196,'Raw Data'!$E$2:$E$3196,'Solution Sheet'!B241,'Raw Data'!$G$2:$G$3196,'Solution Sheet'!C241)</f>
        <v>122017.93000000001</v>
      </c>
      <c r="E241" s="37"/>
      <c r="F241" s="33" t="s">
        <v>46</v>
      </c>
      <c r="G241" s="33" t="s">
        <v>33</v>
      </c>
      <c r="H241" s="45">
        <f>COUNTIFS('Raw Data'!$L$2:$L$3196,'Solution Sheet'!F241,'Raw Data'!$H$2:$H$3196,'Solution Sheet'!G241)</f>
        <v>201</v>
      </c>
      <c r="J241" s="33" t="s">
        <v>39</v>
      </c>
      <c r="K241" s="33" t="s">
        <v>8</v>
      </c>
      <c r="L241" s="45">
        <f>AVERAGEIFS('Raw Data'!$R$2:$R$3196,'Raw Data'!$K$2:$K$3196,'Solution Sheet'!J241,'Raw Data'!$G$2:$G$3196,'Solution Sheet'!K241)</f>
        <v>33.572815533980581</v>
      </c>
      <c r="N241" s="33" t="s">
        <v>25</v>
      </c>
      <c r="O241" s="33" t="s">
        <v>33</v>
      </c>
      <c r="P241" s="45">
        <f>SUMIFS('Raw Data'!$S$2:$S$3196,'Raw Data'!$D$2:$D$3196,'Solution Sheet'!N241,'Raw Data'!$H$2:$H$3196,'Solution Sheet'!O241)</f>
        <v>226589.05000000008</v>
      </c>
    </row>
    <row r="242" spans="2:16" x14ac:dyDescent="0.35">
      <c r="B242" s="33" t="s">
        <v>63</v>
      </c>
      <c r="C242" s="33" t="s">
        <v>9</v>
      </c>
      <c r="D242" s="45">
        <f>SUMIFS('Raw Data'!$S$2:$S$3196,'Raw Data'!$E$2:$E$3196,'Solution Sheet'!B242,'Raw Data'!$G$2:$G$3196,'Solution Sheet'!C242)</f>
        <v>108730.27000000002</v>
      </c>
      <c r="E242" s="37"/>
      <c r="F242" s="33" t="s">
        <v>46</v>
      </c>
      <c r="G242" s="33" t="s">
        <v>33</v>
      </c>
      <c r="H242" s="45">
        <f>COUNTIFS('Raw Data'!$L$2:$L$3196,'Solution Sheet'!F242,'Raw Data'!$H$2:$H$3196,'Solution Sheet'!G242)</f>
        <v>201</v>
      </c>
      <c r="J242" s="33" t="s">
        <v>41</v>
      </c>
      <c r="K242" s="33" t="s">
        <v>9</v>
      </c>
      <c r="L242" s="45">
        <f>AVERAGEIFS('Raw Data'!$R$2:$R$3196,'Raw Data'!$K$2:$K$3196,'Solution Sheet'!J242,'Raw Data'!$G$2:$G$3196,'Solution Sheet'!K242)</f>
        <v>35.634615384615387</v>
      </c>
      <c r="N242" s="33" t="s">
        <v>24</v>
      </c>
      <c r="O242" s="33" t="s">
        <v>33</v>
      </c>
      <c r="P242" s="45">
        <f>SUMIFS('Raw Data'!$S$2:$S$3196,'Raw Data'!$D$2:$D$3196,'Solution Sheet'!N242,'Raw Data'!$H$2:$H$3196,'Solution Sheet'!O242)</f>
        <v>777669.78999999957</v>
      </c>
    </row>
    <row r="243" spans="2:16" x14ac:dyDescent="0.35">
      <c r="B243" s="33" t="s">
        <v>78</v>
      </c>
      <c r="C243" s="33" t="s">
        <v>10</v>
      </c>
      <c r="D243" s="45">
        <f>SUMIFS('Raw Data'!$S$2:$S$3196,'Raw Data'!$E$2:$E$3196,'Solution Sheet'!B243,'Raw Data'!$G$2:$G$3196,'Solution Sheet'!C243)</f>
        <v>92778.25</v>
      </c>
      <c r="E243" s="37"/>
      <c r="F243" s="33" t="s">
        <v>44</v>
      </c>
      <c r="G243" s="33" t="s">
        <v>33</v>
      </c>
      <c r="H243" s="45">
        <f>COUNTIFS('Raw Data'!$L$2:$L$3196,'Solution Sheet'!F243,'Raw Data'!$H$2:$H$3196,'Solution Sheet'!G243)</f>
        <v>207</v>
      </c>
      <c r="J243" s="33" t="s">
        <v>39</v>
      </c>
      <c r="K243" s="33" t="s">
        <v>10</v>
      </c>
      <c r="L243" s="45">
        <f>AVERAGEIFS('Raw Data'!$R$2:$R$3196,'Raw Data'!$K$2:$K$3196,'Solution Sheet'!J243,'Raw Data'!$G$2:$G$3196,'Solution Sheet'!K243)</f>
        <v>35.052083333333336</v>
      </c>
      <c r="N243" s="33" t="s">
        <v>26</v>
      </c>
      <c r="O243" s="33" t="s">
        <v>33</v>
      </c>
      <c r="P243" s="45">
        <f>SUMIFS('Raw Data'!$S$2:$S$3196,'Raw Data'!$D$2:$D$3196,'Solution Sheet'!N243,'Raw Data'!$H$2:$H$3196,'Solution Sheet'!O243)</f>
        <v>688621.27000000118</v>
      </c>
    </row>
    <row r="244" spans="2:16" x14ac:dyDescent="0.35">
      <c r="B244" s="33" t="s">
        <v>63</v>
      </c>
      <c r="C244" s="33" t="s">
        <v>12</v>
      </c>
      <c r="D244" s="45">
        <f>SUMIFS('Raw Data'!$S$2:$S$3196,'Raw Data'!$E$2:$E$3196,'Solution Sheet'!B244,'Raw Data'!$G$2:$G$3196,'Solution Sheet'!C244)</f>
        <v>121006.51999999999</v>
      </c>
      <c r="E244" s="37"/>
      <c r="F244" s="33" t="s">
        <v>44</v>
      </c>
      <c r="G244" s="33" t="s">
        <v>30</v>
      </c>
      <c r="H244" s="45">
        <f>COUNTIFS('Raw Data'!$L$2:$L$3196,'Solution Sheet'!F244,'Raw Data'!$H$2:$H$3196,'Solution Sheet'!G244)</f>
        <v>202</v>
      </c>
      <c r="J244" s="33" t="s">
        <v>42</v>
      </c>
      <c r="K244" s="33" t="s">
        <v>12</v>
      </c>
      <c r="L244" s="45">
        <f>AVERAGEIFS('Raw Data'!$R$2:$R$3196,'Raw Data'!$K$2:$K$3196,'Solution Sheet'!J244,'Raw Data'!$G$2:$G$3196,'Solution Sheet'!K244)</f>
        <v>36.418604651162788</v>
      </c>
      <c r="N244" s="33" t="s">
        <v>26</v>
      </c>
      <c r="O244" s="33" t="s">
        <v>30</v>
      </c>
      <c r="P244" s="45">
        <f>SUMIFS('Raw Data'!$S$2:$S$3196,'Raw Data'!$D$2:$D$3196,'Solution Sheet'!N244,'Raw Data'!$H$2:$H$3196,'Solution Sheet'!O244)</f>
        <v>705014.25000000035</v>
      </c>
    </row>
    <row r="245" spans="2:16" x14ac:dyDescent="0.35">
      <c r="B245" s="33" t="s">
        <v>73</v>
      </c>
      <c r="C245" s="33" t="s">
        <v>7</v>
      </c>
      <c r="D245" s="45">
        <f>SUMIFS('Raw Data'!$S$2:$S$3196,'Raw Data'!$E$2:$E$3196,'Solution Sheet'!B245,'Raw Data'!$G$2:$G$3196,'Solution Sheet'!C245)</f>
        <v>125696.93000000001</v>
      </c>
      <c r="E245" s="37"/>
      <c r="F245" s="33" t="s">
        <v>46</v>
      </c>
      <c r="G245" s="33" t="s">
        <v>30</v>
      </c>
      <c r="H245" s="45">
        <f>COUNTIFS('Raw Data'!$L$2:$L$3196,'Solution Sheet'!F245,'Raw Data'!$H$2:$H$3196,'Solution Sheet'!G245)</f>
        <v>204</v>
      </c>
      <c r="J245" s="33" t="s">
        <v>41</v>
      </c>
      <c r="K245" s="33" t="s">
        <v>7</v>
      </c>
      <c r="L245" s="45">
        <f>AVERAGEIFS('Raw Data'!$R$2:$R$3196,'Raw Data'!$K$2:$K$3196,'Solution Sheet'!J245,'Raw Data'!$G$2:$G$3196,'Solution Sheet'!K245)</f>
        <v>33.821428571428569</v>
      </c>
      <c r="N245" s="33" t="s">
        <v>25</v>
      </c>
      <c r="O245" s="33" t="s">
        <v>30</v>
      </c>
      <c r="P245" s="45">
        <f>SUMIFS('Raw Data'!$S$2:$S$3196,'Raw Data'!$D$2:$D$3196,'Solution Sheet'!N245,'Raw Data'!$H$2:$H$3196,'Solution Sheet'!O245)</f>
        <v>386262.99999999983</v>
      </c>
    </row>
    <row r="246" spans="2:16" x14ac:dyDescent="0.35">
      <c r="B246" s="33" t="s">
        <v>106</v>
      </c>
      <c r="C246" s="33" t="s">
        <v>7</v>
      </c>
      <c r="D246" s="45">
        <f>SUMIFS('Raw Data'!$S$2:$S$3196,'Raw Data'!$E$2:$E$3196,'Solution Sheet'!B246,'Raw Data'!$G$2:$G$3196,'Solution Sheet'!C246)</f>
        <v>77343.399999999994</v>
      </c>
      <c r="E246" s="37"/>
      <c r="F246" s="33" t="s">
        <v>44</v>
      </c>
      <c r="G246" s="33" t="s">
        <v>33</v>
      </c>
      <c r="H246" s="45">
        <f>COUNTIFS('Raw Data'!$L$2:$L$3196,'Solution Sheet'!F246,'Raw Data'!$H$2:$H$3196,'Solution Sheet'!G246)</f>
        <v>207</v>
      </c>
      <c r="J246" s="33" t="s">
        <v>40</v>
      </c>
      <c r="K246" s="33" t="s">
        <v>7</v>
      </c>
      <c r="L246" s="45">
        <f>AVERAGEIFS('Raw Data'!$R$2:$R$3196,'Raw Data'!$K$2:$K$3196,'Solution Sheet'!J246,'Raw Data'!$G$2:$G$3196,'Solution Sheet'!K246)</f>
        <v>33.473118279569896</v>
      </c>
      <c r="N246" s="33" t="s">
        <v>24</v>
      </c>
      <c r="O246" s="33" t="s">
        <v>33</v>
      </c>
      <c r="P246" s="45">
        <f>SUMIFS('Raw Data'!$S$2:$S$3196,'Raw Data'!$D$2:$D$3196,'Solution Sheet'!N246,'Raw Data'!$H$2:$H$3196,'Solution Sheet'!O246)</f>
        <v>777669.78999999957</v>
      </c>
    </row>
    <row r="247" spans="2:16" x14ac:dyDescent="0.35">
      <c r="B247" s="33" t="s">
        <v>58</v>
      </c>
      <c r="C247" s="33" t="s">
        <v>9</v>
      </c>
      <c r="D247" s="45">
        <f>SUMIFS('Raw Data'!$S$2:$S$3196,'Raw Data'!$E$2:$E$3196,'Solution Sheet'!B247,'Raw Data'!$G$2:$G$3196,'Solution Sheet'!C247)</f>
        <v>93015.799999999974</v>
      </c>
      <c r="E247" s="37"/>
      <c r="F247" s="33" t="s">
        <v>46</v>
      </c>
      <c r="G247" s="33" t="s">
        <v>30</v>
      </c>
      <c r="H247" s="45">
        <f>COUNTIFS('Raw Data'!$L$2:$L$3196,'Solution Sheet'!F247,'Raw Data'!$H$2:$H$3196,'Solution Sheet'!G247)</f>
        <v>204</v>
      </c>
      <c r="J247" s="33" t="s">
        <v>41</v>
      </c>
      <c r="K247" s="33" t="s">
        <v>9</v>
      </c>
      <c r="L247" s="45">
        <f>AVERAGEIFS('Raw Data'!$R$2:$R$3196,'Raw Data'!$K$2:$K$3196,'Solution Sheet'!J247,'Raw Data'!$G$2:$G$3196,'Solution Sheet'!K247)</f>
        <v>35.634615384615387</v>
      </c>
      <c r="N247" s="33" t="s">
        <v>25</v>
      </c>
      <c r="O247" s="33" t="s">
        <v>30</v>
      </c>
      <c r="P247" s="45">
        <f>SUMIFS('Raw Data'!$S$2:$S$3196,'Raw Data'!$D$2:$D$3196,'Solution Sheet'!N247,'Raw Data'!$H$2:$H$3196,'Solution Sheet'!O247)</f>
        <v>386262.99999999983</v>
      </c>
    </row>
    <row r="248" spans="2:16" x14ac:dyDescent="0.35">
      <c r="B248" s="33" t="s">
        <v>58</v>
      </c>
      <c r="C248" s="33" t="s">
        <v>11</v>
      </c>
      <c r="D248" s="45">
        <f>SUMIFS('Raw Data'!$S$2:$S$3196,'Raw Data'!$E$2:$E$3196,'Solution Sheet'!B248,'Raw Data'!$G$2:$G$3196,'Solution Sheet'!C248)</f>
        <v>113195.5</v>
      </c>
      <c r="E248" s="37"/>
      <c r="F248" s="33" t="s">
        <v>45</v>
      </c>
      <c r="G248" s="33" t="s">
        <v>30</v>
      </c>
      <c r="H248" s="45">
        <f>COUNTIFS('Raw Data'!$L$2:$L$3196,'Solution Sheet'!F248,'Raw Data'!$H$2:$H$3196,'Solution Sheet'!G248)</f>
        <v>215</v>
      </c>
      <c r="J248" s="33" t="s">
        <v>41</v>
      </c>
      <c r="K248" s="33" t="s">
        <v>11</v>
      </c>
      <c r="L248" s="45">
        <f>AVERAGEIFS('Raw Data'!$R$2:$R$3196,'Raw Data'!$K$2:$K$3196,'Solution Sheet'!J248,'Raw Data'!$G$2:$G$3196,'Solution Sheet'!K248)</f>
        <v>35.415929203539825</v>
      </c>
      <c r="N248" s="33" t="s">
        <v>24</v>
      </c>
      <c r="O248" s="33" t="s">
        <v>30</v>
      </c>
      <c r="P248" s="45">
        <f>SUMIFS('Raw Data'!$S$2:$S$3196,'Raw Data'!$D$2:$D$3196,'Solution Sheet'!N248,'Raw Data'!$H$2:$H$3196,'Solution Sheet'!O248)</f>
        <v>902864.3899999999</v>
      </c>
    </row>
    <row r="249" spans="2:16" x14ac:dyDescent="0.35">
      <c r="B249" s="33" t="s">
        <v>73</v>
      </c>
      <c r="C249" s="33" t="s">
        <v>12</v>
      </c>
      <c r="D249" s="45">
        <f>SUMIFS('Raw Data'!$S$2:$S$3196,'Raw Data'!$E$2:$E$3196,'Solution Sheet'!B249,'Raw Data'!$G$2:$G$3196,'Solution Sheet'!C249)</f>
        <v>74246.830000000016</v>
      </c>
      <c r="E249" s="37"/>
      <c r="F249" s="33" t="s">
        <v>46</v>
      </c>
      <c r="G249" s="33" t="s">
        <v>33</v>
      </c>
      <c r="H249" s="45">
        <f>COUNTIFS('Raw Data'!$L$2:$L$3196,'Solution Sheet'!F249,'Raw Data'!$H$2:$H$3196,'Solution Sheet'!G249)</f>
        <v>201</v>
      </c>
      <c r="J249" s="33" t="s">
        <v>41</v>
      </c>
      <c r="K249" s="33" t="s">
        <v>12</v>
      </c>
      <c r="L249" s="45">
        <f>AVERAGEIFS('Raw Data'!$R$2:$R$3196,'Raw Data'!$K$2:$K$3196,'Solution Sheet'!J249,'Raw Data'!$G$2:$G$3196,'Solution Sheet'!K249)</f>
        <v>35.657142857142858</v>
      </c>
      <c r="N249" s="33" t="s">
        <v>24</v>
      </c>
      <c r="O249" s="33" t="s">
        <v>33</v>
      </c>
      <c r="P249" s="45">
        <f>SUMIFS('Raw Data'!$S$2:$S$3196,'Raw Data'!$D$2:$D$3196,'Solution Sheet'!N249,'Raw Data'!$H$2:$H$3196,'Solution Sheet'!O249)</f>
        <v>777669.78999999957</v>
      </c>
    </row>
    <row r="250" spans="2:16" x14ac:dyDescent="0.35">
      <c r="B250" s="33" t="s">
        <v>106</v>
      </c>
      <c r="C250" s="33" t="s">
        <v>6</v>
      </c>
      <c r="D250" s="45">
        <f>SUMIFS('Raw Data'!$S$2:$S$3196,'Raw Data'!$E$2:$E$3196,'Solution Sheet'!B250,'Raw Data'!$G$2:$G$3196,'Solution Sheet'!C250)</f>
        <v>106057.18</v>
      </c>
      <c r="E250" s="37"/>
      <c r="F250" s="33" t="s">
        <v>43</v>
      </c>
      <c r="G250" s="33" t="s">
        <v>32</v>
      </c>
      <c r="H250" s="45">
        <f>COUNTIFS('Raw Data'!$L$2:$L$3196,'Solution Sheet'!F250,'Raw Data'!$H$2:$H$3196,'Solution Sheet'!G250)</f>
        <v>206</v>
      </c>
      <c r="J250" s="33" t="s">
        <v>41</v>
      </c>
      <c r="K250" s="33" t="s">
        <v>6</v>
      </c>
      <c r="L250" s="45">
        <f>AVERAGEIFS('Raw Data'!$R$2:$R$3196,'Raw Data'!$K$2:$K$3196,'Solution Sheet'!J250,'Raw Data'!$G$2:$G$3196,'Solution Sheet'!K250)</f>
        <v>36.01075268817204</v>
      </c>
      <c r="N250" s="33" t="s">
        <v>26</v>
      </c>
      <c r="O250" s="33" t="s">
        <v>32</v>
      </c>
      <c r="P250" s="45">
        <f>SUMIFS('Raw Data'!$S$2:$S$3196,'Raw Data'!$D$2:$D$3196,'Solution Sheet'!N250,'Raw Data'!$H$2:$H$3196,'Solution Sheet'!O250)</f>
        <v>713770.02999999945</v>
      </c>
    </row>
    <row r="251" spans="2:16" x14ac:dyDescent="0.35">
      <c r="B251" s="33" t="s">
        <v>78</v>
      </c>
      <c r="C251" s="33" t="s">
        <v>12</v>
      </c>
      <c r="D251" s="45">
        <f>SUMIFS('Raw Data'!$S$2:$S$3196,'Raw Data'!$E$2:$E$3196,'Solution Sheet'!B251,'Raw Data'!$G$2:$G$3196,'Solution Sheet'!C251)</f>
        <v>76955.800000000017</v>
      </c>
      <c r="E251" s="37"/>
      <c r="F251" s="33" t="s">
        <v>45</v>
      </c>
      <c r="G251" s="33" t="s">
        <v>30</v>
      </c>
      <c r="H251" s="45">
        <f>COUNTIFS('Raw Data'!$L$2:$L$3196,'Solution Sheet'!F251,'Raw Data'!$H$2:$H$3196,'Solution Sheet'!G251)</f>
        <v>215</v>
      </c>
      <c r="J251" s="33" t="s">
        <v>42</v>
      </c>
      <c r="K251" s="33" t="s">
        <v>12</v>
      </c>
      <c r="L251" s="45">
        <f>AVERAGEIFS('Raw Data'!$R$2:$R$3196,'Raw Data'!$K$2:$K$3196,'Solution Sheet'!J251,'Raw Data'!$G$2:$G$3196,'Solution Sheet'!K251)</f>
        <v>36.418604651162788</v>
      </c>
      <c r="N251" s="33" t="s">
        <v>26</v>
      </c>
      <c r="O251" s="33" t="s">
        <v>30</v>
      </c>
      <c r="P251" s="45">
        <f>SUMIFS('Raw Data'!$S$2:$S$3196,'Raw Data'!$D$2:$D$3196,'Solution Sheet'!N251,'Raw Data'!$H$2:$H$3196,'Solution Sheet'!O251)</f>
        <v>705014.25000000035</v>
      </c>
    </row>
    <row r="252" spans="2:16" x14ac:dyDescent="0.35">
      <c r="B252" s="33" t="s">
        <v>73</v>
      </c>
      <c r="C252" s="33" t="s">
        <v>6</v>
      </c>
      <c r="D252" s="45">
        <f>SUMIFS('Raw Data'!$S$2:$S$3196,'Raw Data'!$E$2:$E$3196,'Solution Sheet'!B252,'Raw Data'!$G$2:$G$3196,'Solution Sheet'!C252)</f>
        <v>72259.55</v>
      </c>
      <c r="E252" s="37"/>
      <c r="F252" s="33" t="s">
        <v>45</v>
      </c>
      <c r="G252" s="33" t="s">
        <v>31</v>
      </c>
      <c r="H252" s="45">
        <f>COUNTIFS('Raw Data'!$L$2:$L$3196,'Solution Sheet'!F252,'Raw Data'!$H$2:$H$3196,'Solution Sheet'!G252)</f>
        <v>200</v>
      </c>
      <c r="J252" s="33" t="s">
        <v>40</v>
      </c>
      <c r="K252" s="33" t="s">
        <v>6</v>
      </c>
      <c r="L252" s="45">
        <f>AVERAGEIFS('Raw Data'!$R$2:$R$3196,'Raw Data'!$K$2:$K$3196,'Solution Sheet'!J252,'Raw Data'!$G$2:$G$3196,'Solution Sheet'!K252)</f>
        <v>33.838383838383841</v>
      </c>
      <c r="N252" s="33" t="s">
        <v>25</v>
      </c>
      <c r="O252" s="33" t="s">
        <v>31</v>
      </c>
      <c r="P252" s="45">
        <f>SUMIFS('Raw Data'!$S$2:$S$3196,'Raw Data'!$D$2:$D$3196,'Solution Sheet'!N252,'Raw Data'!$H$2:$H$3196,'Solution Sheet'!O252)</f>
        <v>343540.72000000003</v>
      </c>
    </row>
    <row r="253" spans="2:16" x14ac:dyDescent="0.35">
      <c r="B253" s="33" t="s">
        <v>58</v>
      </c>
      <c r="C253" s="33" t="s">
        <v>9</v>
      </c>
      <c r="D253" s="45">
        <f>SUMIFS('Raw Data'!$S$2:$S$3196,'Raw Data'!$E$2:$E$3196,'Solution Sheet'!B253,'Raw Data'!$G$2:$G$3196,'Solution Sheet'!C253)</f>
        <v>93015.799999999974</v>
      </c>
      <c r="E253" s="37"/>
      <c r="F253" s="33" t="s">
        <v>44</v>
      </c>
      <c r="G253" s="33" t="s">
        <v>30</v>
      </c>
      <c r="H253" s="45">
        <f>COUNTIFS('Raw Data'!$L$2:$L$3196,'Solution Sheet'!F253,'Raw Data'!$H$2:$H$3196,'Solution Sheet'!G253)</f>
        <v>202</v>
      </c>
      <c r="J253" s="33" t="s">
        <v>39</v>
      </c>
      <c r="K253" s="33" t="s">
        <v>9</v>
      </c>
      <c r="L253" s="45">
        <f>AVERAGEIFS('Raw Data'!$R$2:$R$3196,'Raw Data'!$K$2:$K$3196,'Solution Sheet'!J253,'Raw Data'!$G$2:$G$3196,'Solution Sheet'!K253)</f>
        <v>34.731182795698928</v>
      </c>
      <c r="N253" s="33" t="s">
        <v>26</v>
      </c>
      <c r="O253" s="33" t="s">
        <v>30</v>
      </c>
      <c r="P253" s="45">
        <f>SUMIFS('Raw Data'!$S$2:$S$3196,'Raw Data'!$D$2:$D$3196,'Solution Sheet'!N253,'Raw Data'!$H$2:$H$3196,'Solution Sheet'!O253)</f>
        <v>705014.25000000035</v>
      </c>
    </row>
    <row r="254" spans="2:16" x14ac:dyDescent="0.35">
      <c r="B254" s="33" t="s">
        <v>68</v>
      </c>
      <c r="C254" s="33" t="s">
        <v>6</v>
      </c>
      <c r="D254" s="45">
        <f>SUMIFS('Raw Data'!$S$2:$S$3196,'Raw Data'!$E$2:$E$3196,'Solution Sheet'!B254,'Raw Data'!$G$2:$G$3196,'Solution Sheet'!C254)</f>
        <v>76254.89</v>
      </c>
      <c r="E254" s="37"/>
      <c r="F254" s="33" t="s">
        <v>44</v>
      </c>
      <c r="G254" s="33" t="s">
        <v>32</v>
      </c>
      <c r="H254" s="45">
        <f>COUNTIFS('Raw Data'!$L$2:$L$3196,'Solution Sheet'!F254,'Raw Data'!$H$2:$H$3196,'Solution Sheet'!G254)</f>
        <v>196</v>
      </c>
      <c r="J254" s="33" t="s">
        <v>42</v>
      </c>
      <c r="K254" s="33" t="s">
        <v>6</v>
      </c>
      <c r="L254" s="45">
        <f>AVERAGEIFS('Raw Data'!$R$2:$R$3196,'Raw Data'!$K$2:$K$3196,'Solution Sheet'!J254,'Raw Data'!$G$2:$G$3196,'Solution Sheet'!K254)</f>
        <v>35.892857142857146</v>
      </c>
      <c r="N254" s="33" t="s">
        <v>24</v>
      </c>
      <c r="O254" s="33" t="s">
        <v>32</v>
      </c>
      <c r="P254" s="45">
        <f>SUMIFS('Raw Data'!$S$2:$S$3196,'Raw Data'!$D$2:$D$3196,'Solution Sheet'!N254,'Raw Data'!$H$2:$H$3196,'Solution Sheet'!O254)</f>
        <v>854150.37999999919</v>
      </c>
    </row>
    <row r="255" spans="2:16" x14ac:dyDescent="0.35">
      <c r="B255" s="33" t="s">
        <v>73</v>
      </c>
      <c r="C255" s="33" t="s">
        <v>7</v>
      </c>
      <c r="D255" s="45">
        <f>SUMIFS('Raw Data'!$S$2:$S$3196,'Raw Data'!$E$2:$E$3196,'Solution Sheet'!B255,'Raw Data'!$G$2:$G$3196,'Solution Sheet'!C255)</f>
        <v>125696.93000000001</v>
      </c>
      <c r="E255" s="37"/>
      <c r="F255" s="33" t="s">
        <v>44</v>
      </c>
      <c r="G255" s="33" t="s">
        <v>31</v>
      </c>
      <c r="H255" s="45">
        <f>COUNTIFS('Raw Data'!$L$2:$L$3196,'Solution Sheet'!F255,'Raw Data'!$H$2:$H$3196,'Solution Sheet'!G255)</f>
        <v>216</v>
      </c>
      <c r="J255" s="33" t="s">
        <v>42</v>
      </c>
      <c r="K255" s="33" t="s">
        <v>7</v>
      </c>
      <c r="L255" s="45">
        <f>AVERAGEIFS('Raw Data'!$R$2:$R$3196,'Raw Data'!$K$2:$K$3196,'Solution Sheet'!J255,'Raw Data'!$G$2:$G$3196,'Solution Sheet'!K255)</f>
        <v>34.288659793814432</v>
      </c>
      <c r="N255" s="33" t="s">
        <v>24</v>
      </c>
      <c r="O255" s="33" t="s">
        <v>31</v>
      </c>
      <c r="P255" s="45">
        <f>SUMIFS('Raw Data'!$S$2:$S$3196,'Raw Data'!$D$2:$D$3196,'Solution Sheet'!N255,'Raw Data'!$H$2:$H$3196,'Solution Sheet'!O255)</f>
        <v>770751.94999999984</v>
      </c>
    </row>
    <row r="256" spans="2:16" x14ac:dyDescent="0.35">
      <c r="B256" s="33" t="s">
        <v>52</v>
      </c>
      <c r="C256" s="33" t="s">
        <v>8</v>
      </c>
      <c r="D256" s="45">
        <f>SUMIFS('Raw Data'!$S$2:$S$3196,'Raw Data'!$E$2:$E$3196,'Solution Sheet'!B256,'Raw Data'!$G$2:$G$3196,'Solution Sheet'!C256)</f>
        <v>99924.459999999977</v>
      </c>
      <c r="E256" s="37"/>
      <c r="F256" s="33" t="s">
        <v>46</v>
      </c>
      <c r="G256" s="33" t="s">
        <v>31</v>
      </c>
      <c r="H256" s="45">
        <f>COUNTIFS('Raw Data'!$L$2:$L$3196,'Solution Sheet'!F256,'Raw Data'!$H$2:$H$3196,'Solution Sheet'!G256)</f>
        <v>159</v>
      </c>
      <c r="J256" s="33" t="s">
        <v>39</v>
      </c>
      <c r="K256" s="33" t="s">
        <v>8</v>
      </c>
      <c r="L256" s="45">
        <f>AVERAGEIFS('Raw Data'!$R$2:$R$3196,'Raw Data'!$K$2:$K$3196,'Solution Sheet'!J256,'Raw Data'!$G$2:$G$3196,'Solution Sheet'!K256)</f>
        <v>33.572815533980581</v>
      </c>
      <c r="N256" s="33" t="s">
        <v>26</v>
      </c>
      <c r="O256" s="33" t="s">
        <v>31</v>
      </c>
      <c r="P256" s="45">
        <f>SUMIFS('Raw Data'!$S$2:$S$3196,'Raw Data'!$D$2:$D$3196,'Solution Sheet'!N256,'Raw Data'!$H$2:$H$3196,'Solution Sheet'!O256)</f>
        <v>705928.4499999996</v>
      </c>
    </row>
    <row r="257" spans="2:16" x14ac:dyDescent="0.35">
      <c r="B257" s="33" t="s">
        <v>52</v>
      </c>
      <c r="C257" s="33" t="s">
        <v>13</v>
      </c>
      <c r="D257" s="45">
        <f>SUMIFS('Raw Data'!$S$2:$S$3196,'Raw Data'!$E$2:$E$3196,'Solution Sheet'!B257,'Raw Data'!$G$2:$G$3196,'Solution Sheet'!C257)</f>
        <v>72641.01999999999</v>
      </c>
      <c r="E257" s="37"/>
      <c r="F257" s="33" t="s">
        <v>43</v>
      </c>
      <c r="G257" s="33" t="s">
        <v>31</v>
      </c>
      <c r="H257" s="45">
        <f>COUNTIFS('Raw Data'!$L$2:$L$3196,'Solution Sheet'!F257,'Raw Data'!$H$2:$H$3196,'Solution Sheet'!G257)</f>
        <v>190</v>
      </c>
      <c r="J257" s="33" t="s">
        <v>42</v>
      </c>
      <c r="K257" s="33" t="s">
        <v>13</v>
      </c>
      <c r="L257" s="45">
        <f>AVERAGEIFS('Raw Data'!$R$2:$R$3196,'Raw Data'!$K$2:$K$3196,'Solution Sheet'!J257,'Raw Data'!$G$2:$G$3196,'Solution Sheet'!K257)</f>
        <v>36.58</v>
      </c>
      <c r="N257" s="33" t="s">
        <v>25</v>
      </c>
      <c r="O257" s="33" t="s">
        <v>31</v>
      </c>
      <c r="P257" s="45">
        <f>SUMIFS('Raw Data'!$S$2:$S$3196,'Raw Data'!$D$2:$D$3196,'Solution Sheet'!N257,'Raw Data'!$H$2:$H$3196,'Solution Sheet'!O257)</f>
        <v>343540.72000000003</v>
      </c>
    </row>
    <row r="258" spans="2:16" x14ac:dyDescent="0.35">
      <c r="B258" s="33" t="s">
        <v>52</v>
      </c>
      <c r="C258" s="33" t="s">
        <v>12</v>
      </c>
      <c r="D258" s="45">
        <f>SUMIFS('Raw Data'!$S$2:$S$3196,'Raw Data'!$E$2:$E$3196,'Solution Sheet'!B258,'Raw Data'!$G$2:$G$3196,'Solution Sheet'!C258)</f>
        <v>95376.180000000022</v>
      </c>
      <c r="E258" s="37"/>
      <c r="F258" s="33" t="s">
        <v>43</v>
      </c>
      <c r="G258" s="33" t="s">
        <v>32</v>
      </c>
      <c r="H258" s="45">
        <f>COUNTIFS('Raw Data'!$L$2:$L$3196,'Solution Sheet'!F258,'Raw Data'!$H$2:$H$3196,'Solution Sheet'!G258)</f>
        <v>206</v>
      </c>
      <c r="J258" s="33" t="s">
        <v>42</v>
      </c>
      <c r="K258" s="33" t="s">
        <v>12</v>
      </c>
      <c r="L258" s="45">
        <f>AVERAGEIFS('Raw Data'!$R$2:$R$3196,'Raw Data'!$K$2:$K$3196,'Solution Sheet'!J258,'Raw Data'!$G$2:$G$3196,'Solution Sheet'!K258)</f>
        <v>36.418604651162788</v>
      </c>
      <c r="N258" s="33" t="s">
        <v>24</v>
      </c>
      <c r="O258" s="33" t="s">
        <v>32</v>
      </c>
      <c r="P258" s="45">
        <f>SUMIFS('Raw Data'!$S$2:$S$3196,'Raw Data'!$D$2:$D$3196,'Solution Sheet'!N258,'Raw Data'!$H$2:$H$3196,'Solution Sheet'!O258)</f>
        <v>854150.37999999919</v>
      </c>
    </row>
    <row r="259" spans="2:16" x14ac:dyDescent="0.35">
      <c r="B259" s="33" t="s">
        <v>73</v>
      </c>
      <c r="C259" s="33" t="s">
        <v>11</v>
      </c>
      <c r="D259" s="45">
        <f>SUMIFS('Raw Data'!$S$2:$S$3196,'Raw Data'!$E$2:$E$3196,'Solution Sheet'!B259,'Raw Data'!$G$2:$G$3196,'Solution Sheet'!C259)</f>
        <v>112167.56</v>
      </c>
      <c r="E259" s="37"/>
      <c r="F259" s="33" t="s">
        <v>43</v>
      </c>
      <c r="G259" s="33" t="s">
        <v>30</v>
      </c>
      <c r="H259" s="45">
        <f>COUNTIFS('Raw Data'!$L$2:$L$3196,'Solution Sheet'!F259,'Raw Data'!$H$2:$H$3196,'Solution Sheet'!G259)</f>
        <v>201</v>
      </c>
      <c r="J259" s="33" t="s">
        <v>42</v>
      </c>
      <c r="K259" s="33" t="s">
        <v>11</v>
      </c>
      <c r="L259" s="45">
        <f>AVERAGEIFS('Raw Data'!$R$2:$R$3196,'Raw Data'!$K$2:$K$3196,'Solution Sheet'!J259,'Raw Data'!$G$2:$G$3196,'Solution Sheet'!K259)</f>
        <v>35.16949152542373</v>
      </c>
      <c r="N259" s="33" t="s">
        <v>26</v>
      </c>
      <c r="O259" s="33" t="s">
        <v>30</v>
      </c>
      <c r="P259" s="45">
        <f>SUMIFS('Raw Data'!$S$2:$S$3196,'Raw Data'!$D$2:$D$3196,'Solution Sheet'!N259,'Raw Data'!$H$2:$H$3196,'Solution Sheet'!O259)</f>
        <v>705014.25000000035</v>
      </c>
    </row>
    <row r="260" spans="2:16" x14ac:dyDescent="0.35">
      <c r="B260" s="33" t="s">
        <v>73</v>
      </c>
      <c r="C260" s="33" t="s">
        <v>9</v>
      </c>
      <c r="D260" s="45">
        <f>SUMIFS('Raw Data'!$S$2:$S$3196,'Raw Data'!$E$2:$E$3196,'Solution Sheet'!B260,'Raw Data'!$G$2:$G$3196,'Solution Sheet'!C260)</f>
        <v>97902.090000000011</v>
      </c>
      <c r="E260" s="37"/>
      <c r="F260" s="33" t="s">
        <v>46</v>
      </c>
      <c r="G260" s="33" t="s">
        <v>33</v>
      </c>
      <c r="H260" s="45">
        <f>COUNTIFS('Raw Data'!$L$2:$L$3196,'Solution Sheet'!F260,'Raw Data'!$H$2:$H$3196,'Solution Sheet'!G260)</f>
        <v>201</v>
      </c>
      <c r="J260" s="33" t="s">
        <v>40</v>
      </c>
      <c r="K260" s="33" t="s">
        <v>9</v>
      </c>
      <c r="L260" s="45">
        <f>AVERAGEIFS('Raw Data'!$R$2:$R$3196,'Raw Data'!$K$2:$K$3196,'Solution Sheet'!J260,'Raw Data'!$G$2:$G$3196,'Solution Sheet'!K260)</f>
        <v>33.942528735632187</v>
      </c>
      <c r="N260" s="33" t="s">
        <v>24</v>
      </c>
      <c r="O260" s="33" t="s">
        <v>33</v>
      </c>
      <c r="P260" s="45">
        <f>SUMIFS('Raw Data'!$S$2:$S$3196,'Raw Data'!$D$2:$D$3196,'Solution Sheet'!N260,'Raw Data'!$H$2:$H$3196,'Solution Sheet'!O260)</f>
        <v>777669.78999999957</v>
      </c>
    </row>
    <row r="261" spans="2:16" x14ac:dyDescent="0.35">
      <c r="B261" s="33" t="s">
        <v>52</v>
      </c>
      <c r="C261" s="33" t="s">
        <v>12</v>
      </c>
      <c r="D261" s="45">
        <f>SUMIFS('Raw Data'!$S$2:$S$3196,'Raw Data'!$E$2:$E$3196,'Solution Sheet'!B261,'Raw Data'!$G$2:$G$3196,'Solution Sheet'!C261)</f>
        <v>95376.180000000022</v>
      </c>
      <c r="E261" s="37"/>
      <c r="F261" s="33" t="s">
        <v>46</v>
      </c>
      <c r="G261" s="33" t="s">
        <v>32</v>
      </c>
      <c r="H261" s="45">
        <f>COUNTIFS('Raw Data'!$L$2:$L$3196,'Solution Sheet'!F261,'Raw Data'!$H$2:$H$3196,'Solution Sheet'!G261)</f>
        <v>216</v>
      </c>
      <c r="J261" s="33" t="s">
        <v>40</v>
      </c>
      <c r="K261" s="33" t="s">
        <v>12</v>
      </c>
      <c r="L261" s="45">
        <f>AVERAGEIFS('Raw Data'!$R$2:$R$3196,'Raw Data'!$K$2:$K$3196,'Solution Sheet'!J261,'Raw Data'!$G$2:$G$3196,'Solution Sheet'!K261)</f>
        <v>34.373831775700936</v>
      </c>
      <c r="N261" s="33" t="s">
        <v>26</v>
      </c>
      <c r="O261" s="33" t="s">
        <v>32</v>
      </c>
      <c r="P261" s="45">
        <f>SUMIFS('Raw Data'!$S$2:$S$3196,'Raw Data'!$D$2:$D$3196,'Solution Sheet'!N261,'Raw Data'!$H$2:$H$3196,'Solution Sheet'!O261)</f>
        <v>713770.02999999945</v>
      </c>
    </row>
    <row r="262" spans="2:16" x14ac:dyDescent="0.35">
      <c r="B262" s="33" t="s">
        <v>58</v>
      </c>
      <c r="C262" s="33" t="s">
        <v>6</v>
      </c>
      <c r="D262" s="45">
        <f>SUMIFS('Raw Data'!$S$2:$S$3196,'Raw Data'!$E$2:$E$3196,'Solution Sheet'!B262,'Raw Data'!$G$2:$G$3196,'Solution Sheet'!C262)</f>
        <v>115367.16999999998</v>
      </c>
      <c r="E262" s="37"/>
      <c r="F262" s="33" t="s">
        <v>43</v>
      </c>
      <c r="G262" s="33" t="s">
        <v>31</v>
      </c>
      <c r="H262" s="45">
        <f>COUNTIFS('Raw Data'!$L$2:$L$3196,'Solution Sheet'!F262,'Raw Data'!$H$2:$H$3196,'Solution Sheet'!G262)</f>
        <v>190</v>
      </c>
      <c r="J262" s="33" t="s">
        <v>40</v>
      </c>
      <c r="K262" s="33" t="s">
        <v>6</v>
      </c>
      <c r="L262" s="45">
        <f>AVERAGEIFS('Raw Data'!$R$2:$R$3196,'Raw Data'!$K$2:$K$3196,'Solution Sheet'!J262,'Raw Data'!$G$2:$G$3196,'Solution Sheet'!K262)</f>
        <v>33.838383838383841</v>
      </c>
      <c r="N262" s="33" t="s">
        <v>26</v>
      </c>
      <c r="O262" s="33" t="s">
        <v>31</v>
      </c>
      <c r="P262" s="45">
        <f>SUMIFS('Raw Data'!$S$2:$S$3196,'Raw Data'!$D$2:$D$3196,'Solution Sheet'!N262,'Raw Data'!$H$2:$H$3196,'Solution Sheet'!O262)</f>
        <v>705928.4499999996</v>
      </c>
    </row>
    <row r="263" spans="2:16" x14ac:dyDescent="0.35">
      <c r="B263" s="33" t="s">
        <v>52</v>
      </c>
      <c r="C263" s="33" t="s">
        <v>13</v>
      </c>
      <c r="D263" s="45">
        <f>SUMIFS('Raw Data'!$S$2:$S$3196,'Raw Data'!$E$2:$E$3196,'Solution Sheet'!B263,'Raw Data'!$G$2:$G$3196,'Solution Sheet'!C263)</f>
        <v>72641.01999999999</v>
      </c>
      <c r="E263" s="37"/>
      <c r="F263" s="33" t="s">
        <v>45</v>
      </c>
      <c r="G263" s="33" t="s">
        <v>33</v>
      </c>
      <c r="H263" s="45">
        <f>COUNTIFS('Raw Data'!$L$2:$L$3196,'Solution Sheet'!F263,'Raw Data'!$H$2:$H$3196,'Solution Sheet'!G263)</f>
        <v>193</v>
      </c>
      <c r="J263" s="33" t="s">
        <v>39</v>
      </c>
      <c r="K263" s="33" t="s">
        <v>13</v>
      </c>
      <c r="L263" s="45">
        <f>AVERAGEIFS('Raw Data'!$R$2:$R$3196,'Raw Data'!$K$2:$K$3196,'Solution Sheet'!J263,'Raw Data'!$G$2:$G$3196,'Solution Sheet'!K263)</f>
        <v>35.833333333333336</v>
      </c>
      <c r="N263" s="33" t="s">
        <v>26</v>
      </c>
      <c r="O263" s="33" t="s">
        <v>33</v>
      </c>
      <c r="P263" s="45">
        <f>SUMIFS('Raw Data'!$S$2:$S$3196,'Raw Data'!$D$2:$D$3196,'Solution Sheet'!N263,'Raw Data'!$H$2:$H$3196,'Solution Sheet'!O263)</f>
        <v>688621.27000000118</v>
      </c>
    </row>
    <row r="264" spans="2:16" x14ac:dyDescent="0.35">
      <c r="B264" s="33" t="s">
        <v>115</v>
      </c>
      <c r="C264" s="33" t="s">
        <v>9</v>
      </c>
      <c r="D264" s="45">
        <f>SUMIFS('Raw Data'!$S$2:$S$3196,'Raw Data'!$E$2:$E$3196,'Solution Sheet'!B264,'Raw Data'!$G$2:$G$3196,'Solution Sheet'!C264)</f>
        <v>85954.940000000017</v>
      </c>
      <c r="E264" s="37"/>
      <c r="F264" s="33" t="s">
        <v>45</v>
      </c>
      <c r="G264" s="33" t="s">
        <v>33</v>
      </c>
      <c r="H264" s="45">
        <f>COUNTIFS('Raw Data'!$L$2:$L$3196,'Solution Sheet'!F264,'Raw Data'!$H$2:$H$3196,'Solution Sheet'!G264)</f>
        <v>193</v>
      </c>
      <c r="J264" s="33" t="s">
        <v>40</v>
      </c>
      <c r="K264" s="33" t="s">
        <v>9</v>
      </c>
      <c r="L264" s="45">
        <f>AVERAGEIFS('Raw Data'!$R$2:$R$3196,'Raw Data'!$K$2:$K$3196,'Solution Sheet'!J264,'Raw Data'!$G$2:$G$3196,'Solution Sheet'!K264)</f>
        <v>33.942528735632187</v>
      </c>
      <c r="N264" s="33" t="s">
        <v>24</v>
      </c>
      <c r="O264" s="33" t="s">
        <v>33</v>
      </c>
      <c r="P264" s="45">
        <f>SUMIFS('Raw Data'!$S$2:$S$3196,'Raw Data'!$D$2:$D$3196,'Solution Sheet'!N264,'Raw Data'!$H$2:$H$3196,'Solution Sheet'!O264)</f>
        <v>777669.78999999957</v>
      </c>
    </row>
    <row r="265" spans="2:16" x14ac:dyDescent="0.35">
      <c r="B265" s="33" t="s">
        <v>52</v>
      </c>
      <c r="C265" s="33" t="s">
        <v>8</v>
      </c>
      <c r="D265" s="45">
        <f>SUMIFS('Raw Data'!$S$2:$S$3196,'Raw Data'!$E$2:$E$3196,'Solution Sheet'!B265,'Raw Data'!$G$2:$G$3196,'Solution Sheet'!C265)</f>
        <v>99924.459999999977</v>
      </c>
      <c r="E265" s="37"/>
      <c r="F265" s="33" t="s">
        <v>43</v>
      </c>
      <c r="G265" s="33" t="s">
        <v>30</v>
      </c>
      <c r="H265" s="45">
        <f>COUNTIFS('Raw Data'!$L$2:$L$3196,'Solution Sheet'!F265,'Raw Data'!$H$2:$H$3196,'Solution Sheet'!G265)</f>
        <v>201</v>
      </c>
      <c r="J265" s="33" t="s">
        <v>40</v>
      </c>
      <c r="K265" s="33" t="s">
        <v>8</v>
      </c>
      <c r="L265" s="45">
        <f>AVERAGEIFS('Raw Data'!$R$2:$R$3196,'Raw Data'!$K$2:$K$3196,'Solution Sheet'!J265,'Raw Data'!$G$2:$G$3196,'Solution Sheet'!K265)</f>
        <v>34.319148936170215</v>
      </c>
      <c r="N265" s="33" t="s">
        <v>24</v>
      </c>
      <c r="O265" s="33" t="s">
        <v>30</v>
      </c>
      <c r="P265" s="45">
        <f>SUMIFS('Raw Data'!$S$2:$S$3196,'Raw Data'!$D$2:$D$3196,'Solution Sheet'!N265,'Raw Data'!$H$2:$H$3196,'Solution Sheet'!O265)</f>
        <v>902864.3899999999</v>
      </c>
    </row>
    <row r="266" spans="2:16" x14ac:dyDescent="0.35">
      <c r="B266" s="33" t="s">
        <v>106</v>
      </c>
      <c r="C266" s="33" t="s">
        <v>13</v>
      </c>
      <c r="D266" s="45">
        <f>SUMIFS('Raw Data'!$S$2:$S$3196,'Raw Data'!$E$2:$E$3196,'Solution Sheet'!B266,'Raw Data'!$G$2:$G$3196,'Solution Sheet'!C266)</f>
        <v>83772.33</v>
      </c>
      <c r="E266" s="37"/>
      <c r="F266" s="33" t="s">
        <v>44</v>
      </c>
      <c r="G266" s="33" t="s">
        <v>33</v>
      </c>
      <c r="H266" s="45">
        <f>COUNTIFS('Raw Data'!$L$2:$L$3196,'Solution Sheet'!F266,'Raw Data'!$H$2:$H$3196,'Solution Sheet'!G266)</f>
        <v>207</v>
      </c>
      <c r="J266" s="33" t="s">
        <v>42</v>
      </c>
      <c r="K266" s="33" t="s">
        <v>13</v>
      </c>
      <c r="L266" s="45">
        <f>AVERAGEIFS('Raw Data'!$R$2:$R$3196,'Raw Data'!$K$2:$K$3196,'Solution Sheet'!J266,'Raw Data'!$G$2:$G$3196,'Solution Sheet'!K266)</f>
        <v>36.58</v>
      </c>
      <c r="N266" s="33" t="s">
        <v>25</v>
      </c>
      <c r="O266" s="33" t="s">
        <v>33</v>
      </c>
      <c r="P266" s="45">
        <f>SUMIFS('Raw Data'!$S$2:$S$3196,'Raw Data'!$D$2:$D$3196,'Solution Sheet'!N266,'Raw Data'!$H$2:$H$3196,'Solution Sheet'!O266)</f>
        <v>226589.05000000008</v>
      </c>
    </row>
    <row r="267" spans="2:16" x14ac:dyDescent="0.35">
      <c r="B267" s="33" t="s">
        <v>52</v>
      </c>
      <c r="C267" s="33" t="s">
        <v>9</v>
      </c>
      <c r="D267" s="45">
        <f>SUMIFS('Raw Data'!$S$2:$S$3196,'Raw Data'!$E$2:$E$3196,'Solution Sheet'!B267,'Raw Data'!$G$2:$G$3196,'Solution Sheet'!C267)</f>
        <v>91971.540000000008</v>
      </c>
      <c r="E267" s="37"/>
      <c r="F267" s="33" t="s">
        <v>45</v>
      </c>
      <c r="G267" s="33" t="s">
        <v>33</v>
      </c>
      <c r="H267" s="45">
        <f>COUNTIFS('Raw Data'!$L$2:$L$3196,'Solution Sheet'!F267,'Raw Data'!$H$2:$H$3196,'Solution Sheet'!G267)</f>
        <v>193</v>
      </c>
      <c r="J267" s="33" t="s">
        <v>42</v>
      </c>
      <c r="K267" s="33" t="s">
        <v>9</v>
      </c>
      <c r="L267" s="45">
        <f>AVERAGEIFS('Raw Data'!$R$2:$R$3196,'Raw Data'!$K$2:$K$3196,'Solution Sheet'!J267,'Raw Data'!$G$2:$G$3196,'Solution Sheet'!K267)</f>
        <v>36.282828282828284</v>
      </c>
      <c r="N267" s="33" t="s">
        <v>25</v>
      </c>
      <c r="O267" s="33" t="s">
        <v>33</v>
      </c>
      <c r="P267" s="45">
        <f>SUMIFS('Raw Data'!$S$2:$S$3196,'Raw Data'!$D$2:$D$3196,'Solution Sheet'!N267,'Raw Data'!$H$2:$H$3196,'Solution Sheet'!O267)</f>
        <v>226589.05000000008</v>
      </c>
    </row>
    <row r="268" spans="2:16" x14ac:dyDescent="0.35">
      <c r="B268" s="33" t="s">
        <v>63</v>
      </c>
      <c r="C268" s="33" t="s">
        <v>9</v>
      </c>
      <c r="D268" s="45">
        <f>SUMIFS('Raw Data'!$S$2:$S$3196,'Raw Data'!$E$2:$E$3196,'Solution Sheet'!B268,'Raw Data'!$G$2:$G$3196,'Solution Sheet'!C268)</f>
        <v>108730.27000000002</v>
      </c>
      <c r="E268" s="37"/>
      <c r="F268" s="33" t="s">
        <v>45</v>
      </c>
      <c r="G268" s="33" t="s">
        <v>31</v>
      </c>
      <c r="H268" s="45">
        <f>COUNTIFS('Raw Data'!$L$2:$L$3196,'Solution Sheet'!F268,'Raw Data'!$H$2:$H$3196,'Solution Sheet'!G268)</f>
        <v>200</v>
      </c>
      <c r="J268" s="33" t="s">
        <v>42</v>
      </c>
      <c r="K268" s="33" t="s">
        <v>9</v>
      </c>
      <c r="L268" s="45">
        <f>AVERAGEIFS('Raw Data'!$R$2:$R$3196,'Raw Data'!$K$2:$K$3196,'Solution Sheet'!J268,'Raw Data'!$G$2:$G$3196,'Solution Sheet'!K268)</f>
        <v>36.282828282828284</v>
      </c>
      <c r="N268" s="33" t="s">
        <v>26</v>
      </c>
      <c r="O268" s="33" t="s">
        <v>31</v>
      </c>
      <c r="P268" s="45">
        <f>SUMIFS('Raw Data'!$S$2:$S$3196,'Raw Data'!$D$2:$D$3196,'Solution Sheet'!N268,'Raw Data'!$H$2:$H$3196,'Solution Sheet'!O268)</f>
        <v>705928.4499999996</v>
      </c>
    </row>
    <row r="269" spans="2:16" x14ac:dyDescent="0.35">
      <c r="B269" s="33" t="s">
        <v>115</v>
      </c>
      <c r="C269" s="33" t="s">
        <v>9</v>
      </c>
      <c r="D269" s="45">
        <f>SUMIFS('Raw Data'!$S$2:$S$3196,'Raw Data'!$E$2:$E$3196,'Solution Sheet'!B269,'Raw Data'!$G$2:$G$3196,'Solution Sheet'!C269)</f>
        <v>85954.940000000017</v>
      </c>
      <c r="E269" s="37"/>
      <c r="F269" s="33" t="s">
        <v>45</v>
      </c>
      <c r="G269" s="33" t="s">
        <v>30</v>
      </c>
      <c r="H269" s="45">
        <f>COUNTIFS('Raw Data'!$L$2:$L$3196,'Solution Sheet'!F269,'Raw Data'!$H$2:$H$3196,'Solution Sheet'!G269)</f>
        <v>215</v>
      </c>
      <c r="J269" s="33" t="s">
        <v>39</v>
      </c>
      <c r="K269" s="33" t="s">
        <v>9</v>
      </c>
      <c r="L269" s="45">
        <f>AVERAGEIFS('Raw Data'!$R$2:$R$3196,'Raw Data'!$K$2:$K$3196,'Solution Sheet'!J269,'Raw Data'!$G$2:$G$3196,'Solution Sheet'!K269)</f>
        <v>34.731182795698928</v>
      </c>
      <c r="N269" s="33" t="s">
        <v>26</v>
      </c>
      <c r="O269" s="33" t="s">
        <v>30</v>
      </c>
      <c r="P269" s="45">
        <f>SUMIFS('Raw Data'!$S$2:$S$3196,'Raw Data'!$D$2:$D$3196,'Solution Sheet'!N269,'Raw Data'!$H$2:$H$3196,'Solution Sheet'!O269)</f>
        <v>705014.25000000035</v>
      </c>
    </row>
    <row r="270" spans="2:16" x14ac:dyDescent="0.35">
      <c r="B270" s="33" t="s">
        <v>58</v>
      </c>
      <c r="C270" s="33" t="s">
        <v>12</v>
      </c>
      <c r="D270" s="45">
        <f>SUMIFS('Raw Data'!$S$2:$S$3196,'Raw Data'!$E$2:$E$3196,'Solution Sheet'!B270,'Raw Data'!$G$2:$G$3196,'Solution Sheet'!C270)</f>
        <v>103622.23999999999</v>
      </c>
      <c r="E270" s="37"/>
      <c r="F270" s="33" t="s">
        <v>43</v>
      </c>
      <c r="G270" s="33" t="s">
        <v>32</v>
      </c>
      <c r="H270" s="45">
        <f>COUNTIFS('Raw Data'!$L$2:$L$3196,'Solution Sheet'!F270,'Raw Data'!$H$2:$H$3196,'Solution Sheet'!G270)</f>
        <v>206</v>
      </c>
      <c r="J270" s="33" t="s">
        <v>40</v>
      </c>
      <c r="K270" s="33" t="s">
        <v>12</v>
      </c>
      <c r="L270" s="45">
        <f>AVERAGEIFS('Raw Data'!$R$2:$R$3196,'Raw Data'!$K$2:$K$3196,'Solution Sheet'!J270,'Raw Data'!$G$2:$G$3196,'Solution Sheet'!K270)</f>
        <v>34.373831775700936</v>
      </c>
      <c r="N270" s="33" t="s">
        <v>25</v>
      </c>
      <c r="O270" s="33" t="s">
        <v>32</v>
      </c>
      <c r="P270" s="45">
        <f>SUMIFS('Raw Data'!$S$2:$S$3196,'Raw Data'!$D$2:$D$3196,'Solution Sheet'!N270,'Raw Data'!$H$2:$H$3196,'Solution Sheet'!O270)</f>
        <v>420136.0300000002</v>
      </c>
    </row>
    <row r="271" spans="2:16" x14ac:dyDescent="0.35">
      <c r="B271" s="33" t="s">
        <v>68</v>
      </c>
      <c r="C271" s="33" t="s">
        <v>11</v>
      </c>
      <c r="D271" s="45">
        <f>SUMIFS('Raw Data'!$S$2:$S$3196,'Raw Data'!$E$2:$E$3196,'Solution Sheet'!B271,'Raw Data'!$G$2:$G$3196,'Solution Sheet'!C271)</f>
        <v>76381.910000000018</v>
      </c>
      <c r="E271" s="37"/>
      <c r="F271" s="33" t="s">
        <v>46</v>
      </c>
      <c r="G271" s="33" t="s">
        <v>33</v>
      </c>
      <c r="H271" s="45">
        <f>COUNTIFS('Raw Data'!$L$2:$L$3196,'Solution Sheet'!F271,'Raw Data'!$H$2:$H$3196,'Solution Sheet'!G271)</f>
        <v>201</v>
      </c>
      <c r="J271" s="33" t="s">
        <v>41</v>
      </c>
      <c r="K271" s="33" t="s">
        <v>11</v>
      </c>
      <c r="L271" s="45">
        <f>AVERAGEIFS('Raw Data'!$R$2:$R$3196,'Raw Data'!$K$2:$K$3196,'Solution Sheet'!J271,'Raw Data'!$G$2:$G$3196,'Solution Sheet'!K271)</f>
        <v>35.415929203539825</v>
      </c>
      <c r="N271" s="33" t="s">
        <v>24</v>
      </c>
      <c r="O271" s="33" t="s">
        <v>33</v>
      </c>
      <c r="P271" s="45">
        <f>SUMIFS('Raw Data'!$S$2:$S$3196,'Raw Data'!$D$2:$D$3196,'Solution Sheet'!N271,'Raw Data'!$H$2:$H$3196,'Solution Sheet'!O271)</f>
        <v>777669.78999999957</v>
      </c>
    </row>
    <row r="272" spans="2:16" x14ac:dyDescent="0.35">
      <c r="B272" s="33" t="s">
        <v>63</v>
      </c>
      <c r="C272" s="33" t="s">
        <v>6</v>
      </c>
      <c r="D272" s="45">
        <f>SUMIFS('Raw Data'!$S$2:$S$3196,'Raw Data'!$E$2:$E$3196,'Solution Sheet'!B272,'Raw Data'!$G$2:$G$3196,'Solution Sheet'!C272)</f>
        <v>78031.63</v>
      </c>
      <c r="E272" s="37"/>
      <c r="F272" s="33" t="s">
        <v>44</v>
      </c>
      <c r="G272" s="33" t="s">
        <v>33</v>
      </c>
      <c r="H272" s="45">
        <f>COUNTIFS('Raw Data'!$L$2:$L$3196,'Solution Sheet'!F272,'Raw Data'!$H$2:$H$3196,'Solution Sheet'!G272)</f>
        <v>207</v>
      </c>
      <c r="J272" s="33" t="s">
        <v>40</v>
      </c>
      <c r="K272" s="33" t="s">
        <v>6</v>
      </c>
      <c r="L272" s="45">
        <f>AVERAGEIFS('Raw Data'!$R$2:$R$3196,'Raw Data'!$K$2:$K$3196,'Solution Sheet'!J272,'Raw Data'!$G$2:$G$3196,'Solution Sheet'!K272)</f>
        <v>33.838383838383841</v>
      </c>
      <c r="N272" s="33" t="s">
        <v>24</v>
      </c>
      <c r="O272" s="33" t="s">
        <v>33</v>
      </c>
      <c r="P272" s="45">
        <f>SUMIFS('Raw Data'!$S$2:$S$3196,'Raw Data'!$D$2:$D$3196,'Solution Sheet'!N272,'Raw Data'!$H$2:$H$3196,'Solution Sheet'!O272)</f>
        <v>777669.78999999957</v>
      </c>
    </row>
    <row r="273" spans="2:16" x14ac:dyDescent="0.35">
      <c r="B273" s="33" t="s">
        <v>73</v>
      </c>
      <c r="C273" s="33" t="s">
        <v>12</v>
      </c>
      <c r="D273" s="45">
        <f>SUMIFS('Raw Data'!$S$2:$S$3196,'Raw Data'!$E$2:$E$3196,'Solution Sheet'!B273,'Raw Data'!$G$2:$G$3196,'Solution Sheet'!C273)</f>
        <v>74246.830000000016</v>
      </c>
      <c r="E273" s="37"/>
      <c r="F273" s="33" t="s">
        <v>43</v>
      </c>
      <c r="G273" s="33" t="s">
        <v>30</v>
      </c>
      <c r="H273" s="45">
        <f>COUNTIFS('Raw Data'!$L$2:$L$3196,'Solution Sheet'!F273,'Raw Data'!$H$2:$H$3196,'Solution Sheet'!G273)</f>
        <v>201</v>
      </c>
      <c r="J273" s="33" t="s">
        <v>39</v>
      </c>
      <c r="K273" s="33" t="s">
        <v>12</v>
      </c>
      <c r="L273" s="45">
        <f>AVERAGEIFS('Raw Data'!$R$2:$R$3196,'Raw Data'!$K$2:$K$3196,'Solution Sheet'!J273,'Raw Data'!$G$2:$G$3196,'Solution Sheet'!K273)</f>
        <v>35</v>
      </c>
      <c r="N273" s="33" t="s">
        <v>26</v>
      </c>
      <c r="O273" s="33" t="s">
        <v>30</v>
      </c>
      <c r="P273" s="45">
        <f>SUMIFS('Raw Data'!$S$2:$S$3196,'Raw Data'!$D$2:$D$3196,'Solution Sheet'!N273,'Raw Data'!$H$2:$H$3196,'Solution Sheet'!O273)</f>
        <v>705014.25000000035</v>
      </c>
    </row>
    <row r="274" spans="2:16" x14ac:dyDescent="0.35">
      <c r="B274" s="33" t="s">
        <v>63</v>
      </c>
      <c r="C274" s="33" t="s">
        <v>6</v>
      </c>
      <c r="D274" s="45">
        <f>SUMIFS('Raw Data'!$S$2:$S$3196,'Raw Data'!$E$2:$E$3196,'Solution Sheet'!B274,'Raw Data'!$G$2:$G$3196,'Solution Sheet'!C274)</f>
        <v>78031.63</v>
      </c>
      <c r="E274" s="37"/>
      <c r="F274" s="33" t="s">
        <v>46</v>
      </c>
      <c r="G274" s="33" t="s">
        <v>30</v>
      </c>
      <c r="H274" s="45">
        <f>COUNTIFS('Raw Data'!$L$2:$L$3196,'Solution Sheet'!F274,'Raw Data'!$H$2:$H$3196,'Solution Sheet'!G274)</f>
        <v>204</v>
      </c>
      <c r="J274" s="33" t="s">
        <v>41</v>
      </c>
      <c r="K274" s="33" t="s">
        <v>6</v>
      </c>
      <c r="L274" s="45">
        <f>AVERAGEIFS('Raw Data'!$R$2:$R$3196,'Raw Data'!$K$2:$K$3196,'Solution Sheet'!J274,'Raw Data'!$G$2:$G$3196,'Solution Sheet'!K274)</f>
        <v>36.01075268817204</v>
      </c>
      <c r="N274" s="33" t="s">
        <v>24</v>
      </c>
      <c r="O274" s="33" t="s">
        <v>30</v>
      </c>
      <c r="P274" s="45">
        <f>SUMIFS('Raw Data'!$S$2:$S$3196,'Raw Data'!$D$2:$D$3196,'Solution Sheet'!N274,'Raw Data'!$H$2:$H$3196,'Solution Sheet'!O274)</f>
        <v>902864.3899999999</v>
      </c>
    </row>
    <row r="275" spans="2:16" x14ac:dyDescent="0.35">
      <c r="B275" s="33" t="s">
        <v>85</v>
      </c>
      <c r="C275" s="33" t="s">
        <v>9</v>
      </c>
      <c r="D275" s="45">
        <f>SUMIFS('Raw Data'!$S$2:$S$3196,'Raw Data'!$E$2:$E$3196,'Solution Sheet'!B275,'Raw Data'!$G$2:$G$3196,'Solution Sheet'!C275)</f>
        <v>54180.78</v>
      </c>
      <c r="E275" s="37"/>
      <c r="F275" s="33" t="s">
        <v>43</v>
      </c>
      <c r="G275" s="33" t="s">
        <v>31</v>
      </c>
      <c r="H275" s="45">
        <f>COUNTIFS('Raw Data'!$L$2:$L$3196,'Solution Sheet'!F275,'Raw Data'!$H$2:$H$3196,'Solution Sheet'!G275)</f>
        <v>190</v>
      </c>
      <c r="J275" s="33" t="s">
        <v>39</v>
      </c>
      <c r="K275" s="33" t="s">
        <v>9</v>
      </c>
      <c r="L275" s="45">
        <f>AVERAGEIFS('Raw Data'!$R$2:$R$3196,'Raw Data'!$K$2:$K$3196,'Solution Sheet'!J275,'Raw Data'!$G$2:$G$3196,'Solution Sheet'!K275)</f>
        <v>34.731182795698928</v>
      </c>
      <c r="N275" s="33" t="s">
        <v>26</v>
      </c>
      <c r="O275" s="33" t="s">
        <v>31</v>
      </c>
      <c r="P275" s="45">
        <f>SUMIFS('Raw Data'!$S$2:$S$3196,'Raw Data'!$D$2:$D$3196,'Solution Sheet'!N275,'Raw Data'!$H$2:$H$3196,'Solution Sheet'!O275)</f>
        <v>705928.4499999996</v>
      </c>
    </row>
    <row r="276" spans="2:16" x14ac:dyDescent="0.35">
      <c r="B276" s="33" t="s">
        <v>58</v>
      </c>
      <c r="C276" s="33" t="s">
        <v>12</v>
      </c>
      <c r="D276" s="45">
        <f>SUMIFS('Raw Data'!$S$2:$S$3196,'Raw Data'!$E$2:$E$3196,'Solution Sheet'!B276,'Raw Data'!$G$2:$G$3196,'Solution Sheet'!C276)</f>
        <v>103622.23999999999</v>
      </c>
      <c r="E276" s="37"/>
      <c r="F276" s="33" t="s">
        <v>44</v>
      </c>
      <c r="G276" s="33" t="s">
        <v>30</v>
      </c>
      <c r="H276" s="45">
        <f>COUNTIFS('Raw Data'!$L$2:$L$3196,'Solution Sheet'!F276,'Raw Data'!$H$2:$H$3196,'Solution Sheet'!G276)</f>
        <v>202</v>
      </c>
      <c r="J276" s="33" t="s">
        <v>40</v>
      </c>
      <c r="K276" s="33" t="s">
        <v>12</v>
      </c>
      <c r="L276" s="45">
        <f>AVERAGEIFS('Raw Data'!$R$2:$R$3196,'Raw Data'!$K$2:$K$3196,'Solution Sheet'!J276,'Raw Data'!$G$2:$G$3196,'Solution Sheet'!K276)</f>
        <v>34.373831775700936</v>
      </c>
      <c r="N276" s="33" t="s">
        <v>25</v>
      </c>
      <c r="O276" s="33" t="s">
        <v>30</v>
      </c>
      <c r="P276" s="45">
        <f>SUMIFS('Raw Data'!$S$2:$S$3196,'Raw Data'!$D$2:$D$3196,'Solution Sheet'!N276,'Raw Data'!$H$2:$H$3196,'Solution Sheet'!O276)</f>
        <v>386262.99999999983</v>
      </c>
    </row>
    <row r="277" spans="2:16" x14ac:dyDescent="0.35">
      <c r="B277" s="33" t="s">
        <v>52</v>
      </c>
      <c r="C277" s="33" t="s">
        <v>11</v>
      </c>
      <c r="D277" s="45">
        <f>SUMIFS('Raw Data'!$S$2:$S$3196,'Raw Data'!$E$2:$E$3196,'Solution Sheet'!B277,'Raw Data'!$G$2:$G$3196,'Solution Sheet'!C277)</f>
        <v>112086.30000000002</v>
      </c>
      <c r="E277" s="37"/>
      <c r="F277" s="33" t="s">
        <v>44</v>
      </c>
      <c r="G277" s="33" t="s">
        <v>33</v>
      </c>
      <c r="H277" s="45">
        <f>COUNTIFS('Raw Data'!$L$2:$L$3196,'Solution Sheet'!F277,'Raw Data'!$H$2:$H$3196,'Solution Sheet'!G277)</f>
        <v>207</v>
      </c>
      <c r="J277" s="33" t="s">
        <v>39</v>
      </c>
      <c r="K277" s="33" t="s">
        <v>11</v>
      </c>
      <c r="L277" s="45">
        <f>AVERAGEIFS('Raw Data'!$R$2:$R$3196,'Raw Data'!$K$2:$K$3196,'Solution Sheet'!J277,'Raw Data'!$G$2:$G$3196,'Solution Sheet'!K277)</f>
        <v>34.901785714285715</v>
      </c>
      <c r="N277" s="33" t="s">
        <v>26</v>
      </c>
      <c r="O277" s="33" t="s">
        <v>33</v>
      </c>
      <c r="P277" s="45">
        <f>SUMIFS('Raw Data'!$S$2:$S$3196,'Raw Data'!$D$2:$D$3196,'Solution Sheet'!N277,'Raw Data'!$H$2:$H$3196,'Solution Sheet'!O277)</f>
        <v>688621.27000000118</v>
      </c>
    </row>
    <row r="278" spans="2:16" x14ac:dyDescent="0.35">
      <c r="B278" s="33" t="s">
        <v>55</v>
      </c>
      <c r="C278" s="33" t="s">
        <v>10</v>
      </c>
      <c r="D278" s="45">
        <f>SUMIFS('Raw Data'!$S$2:$S$3196,'Raw Data'!$E$2:$E$3196,'Solution Sheet'!B278,'Raw Data'!$G$2:$G$3196,'Solution Sheet'!C278)</f>
        <v>73114.26999999999</v>
      </c>
      <c r="E278" s="37"/>
      <c r="F278" s="33" t="s">
        <v>46</v>
      </c>
      <c r="G278" s="33" t="s">
        <v>31</v>
      </c>
      <c r="H278" s="45">
        <f>COUNTIFS('Raw Data'!$L$2:$L$3196,'Solution Sheet'!F278,'Raw Data'!$H$2:$H$3196,'Solution Sheet'!G278)</f>
        <v>159</v>
      </c>
      <c r="J278" s="33" t="s">
        <v>41</v>
      </c>
      <c r="K278" s="33" t="s">
        <v>10</v>
      </c>
      <c r="L278" s="45">
        <f>AVERAGEIFS('Raw Data'!$R$2:$R$3196,'Raw Data'!$K$2:$K$3196,'Solution Sheet'!J278,'Raw Data'!$G$2:$G$3196,'Solution Sheet'!K278)</f>
        <v>34.225806451612904</v>
      </c>
      <c r="N278" s="33" t="s">
        <v>26</v>
      </c>
      <c r="O278" s="33" t="s">
        <v>31</v>
      </c>
      <c r="P278" s="45">
        <f>SUMIFS('Raw Data'!$S$2:$S$3196,'Raw Data'!$D$2:$D$3196,'Solution Sheet'!N278,'Raw Data'!$H$2:$H$3196,'Solution Sheet'!O278)</f>
        <v>705928.4499999996</v>
      </c>
    </row>
    <row r="279" spans="2:16" x14ac:dyDescent="0.35">
      <c r="B279" s="33" t="s">
        <v>52</v>
      </c>
      <c r="C279" s="33" t="s">
        <v>8</v>
      </c>
      <c r="D279" s="45">
        <f>SUMIFS('Raw Data'!$S$2:$S$3196,'Raw Data'!$E$2:$E$3196,'Solution Sheet'!B279,'Raw Data'!$G$2:$G$3196,'Solution Sheet'!C279)</f>
        <v>99924.459999999977</v>
      </c>
      <c r="E279" s="37"/>
      <c r="F279" s="33" t="s">
        <v>44</v>
      </c>
      <c r="G279" s="33" t="s">
        <v>30</v>
      </c>
      <c r="H279" s="45">
        <f>COUNTIFS('Raw Data'!$L$2:$L$3196,'Solution Sheet'!F279,'Raw Data'!$H$2:$H$3196,'Solution Sheet'!G279)</f>
        <v>202</v>
      </c>
      <c r="J279" s="33" t="s">
        <v>42</v>
      </c>
      <c r="K279" s="33" t="s">
        <v>8</v>
      </c>
      <c r="L279" s="45">
        <f>AVERAGEIFS('Raw Data'!$R$2:$R$3196,'Raw Data'!$K$2:$K$3196,'Solution Sheet'!J279,'Raw Data'!$G$2:$G$3196,'Solution Sheet'!K279)</f>
        <v>35.593023255813954</v>
      </c>
      <c r="N279" s="33" t="s">
        <v>25</v>
      </c>
      <c r="O279" s="33" t="s">
        <v>30</v>
      </c>
      <c r="P279" s="45">
        <f>SUMIFS('Raw Data'!$S$2:$S$3196,'Raw Data'!$D$2:$D$3196,'Solution Sheet'!N279,'Raw Data'!$H$2:$H$3196,'Solution Sheet'!O279)</f>
        <v>386262.99999999983</v>
      </c>
    </row>
    <row r="280" spans="2:16" x14ac:dyDescent="0.35">
      <c r="B280" s="33" t="s">
        <v>78</v>
      </c>
      <c r="C280" s="33" t="s">
        <v>6</v>
      </c>
      <c r="D280" s="45">
        <f>SUMIFS('Raw Data'!$S$2:$S$3196,'Raw Data'!$E$2:$E$3196,'Solution Sheet'!B280,'Raw Data'!$G$2:$G$3196,'Solution Sheet'!C280)</f>
        <v>122595.86000000002</v>
      </c>
      <c r="E280" s="37"/>
      <c r="F280" s="33" t="s">
        <v>45</v>
      </c>
      <c r="G280" s="33" t="s">
        <v>30</v>
      </c>
      <c r="H280" s="45">
        <f>COUNTIFS('Raw Data'!$L$2:$L$3196,'Solution Sheet'!F280,'Raw Data'!$H$2:$H$3196,'Solution Sheet'!G280)</f>
        <v>215</v>
      </c>
      <c r="J280" s="33" t="s">
        <v>40</v>
      </c>
      <c r="K280" s="33" t="s">
        <v>6</v>
      </c>
      <c r="L280" s="45">
        <f>AVERAGEIFS('Raw Data'!$R$2:$R$3196,'Raw Data'!$K$2:$K$3196,'Solution Sheet'!J280,'Raw Data'!$G$2:$G$3196,'Solution Sheet'!K280)</f>
        <v>33.838383838383841</v>
      </c>
      <c r="N280" s="33" t="s">
        <v>25</v>
      </c>
      <c r="O280" s="33" t="s">
        <v>30</v>
      </c>
      <c r="P280" s="45">
        <f>SUMIFS('Raw Data'!$S$2:$S$3196,'Raw Data'!$D$2:$D$3196,'Solution Sheet'!N280,'Raw Data'!$H$2:$H$3196,'Solution Sheet'!O280)</f>
        <v>386262.99999999983</v>
      </c>
    </row>
    <row r="281" spans="2:16" x14ac:dyDescent="0.35">
      <c r="B281" s="33" t="s">
        <v>115</v>
      </c>
      <c r="C281" s="33" t="s">
        <v>13</v>
      </c>
      <c r="D281" s="45">
        <f>SUMIFS('Raw Data'!$S$2:$S$3196,'Raw Data'!$E$2:$E$3196,'Solution Sheet'!B281,'Raw Data'!$G$2:$G$3196,'Solution Sheet'!C281)</f>
        <v>86905.229999999981</v>
      </c>
      <c r="E281" s="37"/>
      <c r="F281" s="33" t="s">
        <v>46</v>
      </c>
      <c r="G281" s="33" t="s">
        <v>33</v>
      </c>
      <c r="H281" s="45">
        <f>COUNTIFS('Raw Data'!$L$2:$L$3196,'Solution Sheet'!F281,'Raw Data'!$H$2:$H$3196,'Solution Sheet'!G281)</f>
        <v>201</v>
      </c>
      <c r="J281" s="33" t="s">
        <v>42</v>
      </c>
      <c r="K281" s="33" t="s">
        <v>13</v>
      </c>
      <c r="L281" s="45">
        <f>AVERAGEIFS('Raw Data'!$R$2:$R$3196,'Raw Data'!$K$2:$K$3196,'Solution Sheet'!J281,'Raw Data'!$G$2:$G$3196,'Solution Sheet'!K281)</f>
        <v>36.58</v>
      </c>
      <c r="N281" s="33" t="s">
        <v>24</v>
      </c>
      <c r="O281" s="33" t="s">
        <v>33</v>
      </c>
      <c r="P281" s="45">
        <f>SUMIFS('Raw Data'!$S$2:$S$3196,'Raw Data'!$D$2:$D$3196,'Solution Sheet'!N281,'Raw Data'!$H$2:$H$3196,'Solution Sheet'!O281)</f>
        <v>777669.78999999957</v>
      </c>
    </row>
    <row r="282" spans="2:16" x14ac:dyDescent="0.35">
      <c r="B282" s="33" t="s">
        <v>55</v>
      </c>
      <c r="C282" s="33" t="s">
        <v>9</v>
      </c>
      <c r="D282" s="45">
        <f>SUMIFS('Raw Data'!$S$2:$S$3196,'Raw Data'!$E$2:$E$3196,'Solution Sheet'!B282,'Raw Data'!$G$2:$G$3196,'Solution Sheet'!C282)</f>
        <v>88747.839999999997</v>
      </c>
      <c r="E282" s="37"/>
      <c r="F282" s="33" t="s">
        <v>46</v>
      </c>
      <c r="G282" s="33" t="s">
        <v>30</v>
      </c>
      <c r="H282" s="45">
        <f>COUNTIFS('Raw Data'!$L$2:$L$3196,'Solution Sheet'!F282,'Raw Data'!$H$2:$H$3196,'Solution Sheet'!G282)</f>
        <v>204</v>
      </c>
      <c r="J282" s="33" t="s">
        <v>41</v>
      </c>
      <c r="K282" s="33" t="s">
        <v>9</v>
      </c>
      <c r="L282" s="45">
        <f>AVERAGEIFS('Raw Data'!$R$2:$R$3196,'Raw Data'!$K$2:$K$3196,'Solution Sheet'!J282,'Raw Data'!$G$2:$G$3196,'Solution Sheet'!K282)</f>
        <v>35.634615384615387</v>
      </c>
      <c r="N282" s="33" t="s">
        <v>24</v>
      </c>
      <c r="O282" s="33" t="s">
        <v>30</v>
      </c>
      <c r="P282" s="45">
        <f>SUMIFS('Raw Data'!$S$2:$S$3196,'Raw Data'!$D$2:$D$3196,'Solution Sheet'!N282,'Raw Data'!$H$2:$H$3196,'Solution Sheet'!O282)</f>
        <v>902864.3899999999</v>
      </c>
    </row>
    <row r="283" spans="2:16" x14ac:dyDescent="0.35">
      <c r="B283" s="33" t="s">
        <v>78</v>
      </c>
      <c r="C283" s="33" t="s">
        <v>8</v>
      </c>
      <c r="D283" s="45">
        <f>SUMIFS('Raw Data'!$S$2:$S$3196,'Raw Data'!$E$2:$E$3196,'Solution Sheet'!B283,'Raw Data'!$G$2:$G$3196,'Solution Sheet'!C283)</f>
        <v>81993.12000000001</v>
      </c>
      <c r="E283" s="37"/>
      <c r="F283" s="33" t="s">
        <v>45</v>
      </c>
      <c r="G283" s="33" t="s">
        <v>31</v>
      </c>
      <c r="H283" s="45">
        <f>COUNTIFS('Raw Data'!$L$2:$L$3196,'Solution Sheet'!F283,'Raw Data'!$H$2:$H$3196,'Solution Sheet'!G283)</f>
        <v>200</v>
      </c>
      <c r="J283" s="33" t="s">
        <v>39</v>
      </c>
      <c r="K283" s="33" t="s">
        <v>8</v>
      </c>
      <c r="L283" s="45">
        <f>AVERAGEIFS('Raw Data'!$R$2:$R$3196,'Raw Data'!$K$2:$K$3196,'Solution Sheet'!J283,'Raw Data'!$G$2:$G$3196,'Solution Sheet'!K283)</f>
        <v>33.572815533980581</v>
      </c>
      <c r="N283" s="33" t="s">
        <v>24</v>
      </c>
      <c r="O283" s="33" t="s">
        <v>31</v>
      </c>
      <c r="P283" s="45">
        <f>SUMIFS('Raw Data'!$S$2:$S$3196,'Raw Data'!$D$2:$D$3196,'Solution Sheet'!N283,'Raw Data'!$H$2:$H$3196,'Solution Sheet'!O283)</f>
        <v>770751.94999999984</v>
      </c>
    </row>
    <row r="284" spans="2:16" x14ac:dyDescent="0.35">
      <c r="B284" s="33" t="s">
        <v>85</v>
      </c>
      <c r="C284" s="33" t="s">
        <v>8</v>
      </c>
      <c r="D284" s="45">
        <f>SUMIFS('Raw Data'!$S$2:$S$3196,'Raw Data'!$E$2:$E$3196,'Solution Sheet'!B284,'Raw Data'!$G$2:$G$3196,'Solution Sheet'!C284)</f>
        <v>126785.84999999996</v>
      </c>
      <c r="E284" s="37"/>
      <c r="F284" s="33" t="s">
        <v>44</v>
      </c>
      <c r="G284" s="33" t="s">
        <v>31</v>
      </c>
      <c r="H284" s="45">
        <f>COUNTIFS('Raw Data'!$L$2:$L$3196,'Solution Sheet'!F284,'Raw Data'!$H$2:$H$3196,'Solution Sheet'!G284)</f>
        <v>216</v>
      </c>
      <c r="J284" s="33" t="s">
        <v>39</v>
      </c>
      <c r="K284" s="33" t="s">
        <v>8</v>
      </c>
      <c r="L284" s="45">
        <f>AVERAGEIFS('Raw Data'!$R$2:$R$3196,'Raw Data'!$K$2:$K$3196,'Solution Sheet'!J284,'Raw Data'!$G$2:$G$3196,'Solution Sheet'!K284)</f>
        <v>33.572815533980581</v>
      </c>
      <c r="N284" s="33" t="s">
        <v>26</v>
      </c>
      <c r="O284" s="33" t="s">
        <v>31</v>
      </c>
      <c r="P284" s="45">
        <f>SUMIFS('Raw Data'!$S$2:$S$3196,'Raw Data'!$D$2:$D$3196,'Solution Sheet'!N284,'Raw Data'!$H$2:$H$3196,'Solution Sheet'!O284)</f>
        <v>705928.4499999996</v>
      </c>
    </row>
    <row r="285" spans="2:16" x14ac:dyDescent="0.35">
      <c r="B285" s="33" t="s">
        <v>55</v>
      </c>
      <c r="C285" s="33" t="s">
        <v>12</v>
      </c>
      <c r="D285" s="45">
        <f>SUMIFS('Raw Data'!$S$2:$S$3196,'Raw Data'!$E$2:$E$3196,'Solution Sheet'!B285,'Raw Data'!$G$2:$G$3196,'Solution Sheet'!C285)</f>
        <v>77941.099999999991</v>
      </c>
      <c r="E285" s="37"/>
      <c r="F285" s="33" t="s">
        <v>44</v>
      </c>
      <c r="G285" s="33" t="s">
        <v>30</v>
      </c>
      <c r="H285" s="45">
        <f>COUNTIFS('Raw Data'!$L$2:$L$3196,'Solution Sheet'!F285,'Raw Data'!$H$2:$H$3196,'Solution Sheet'!G285)</f>
        <v>202</v>
      </c>
      <c r="J285" s="33" t="s">
        <v>41</v>
      </c>
      <c r="K285" s="33" t="s">
        <v>12</v>
      </c>
      <c r="L285" s="45">
        <f>AVERAGEIFS('Raw Data'!$R$2:$R$3196,'Raw Data'!$K$2:$K$3196,'Solution Sheet'!J285,'Raw Data'!$G$2:$G$3196,'Solution Sheet'!K285)</f>
        <v>35.657142857142858</v>
      </c>
      <c r="N285" s="33" t="s">
        <v>26</v>
      </c>
      <c r="O285" s="33" t="s">
        <v>30</v>
      </c>
      <c r="P285" s="45">
        <f>SUMIFS('Raw Data'!$S$2:$S$3196,'Raw Data'!$D$2:$D$3196,'Solution Sheet'!N285,'Raw Data'!$H$2:$H$3196,'Solution Sheet'!O285)</f>
        <v>705014.25000000035</v>
      </c>
    </row>
    <row r="286" spans="2:16" x14ac:dyDescent="0.35">
      <c r="B286" s="33" t="s">
        <v>115</v>
      </c>
      <c r="C286" s="33" t="s">
        <v>12</v>
      </c>
      <c r="D286" s="45">
        <f>SUMIFS('Raw Data'!$S$2:$S$3196,'Raw Data'!$E$2:$E$3196,'Solution Sheet'!B286,'Raw Data'!$G$2:$G$3196,'Solution Sheet'!C286)</f>
        <v>66619.010000000009</v>
      </c>
      <c r="E286" s="37"/>
      <c r="F286" s="33" t="s">
        <v>44</v>
      </c>
      <c r="G286" s="33" t="s">
        <v>30</v>
      </c>
      <c r="H286" s="45">
        <f>COUNTIFS('Raw Data'!$L$2:$L$3196,'Solution Sheet'!F286,'Raw Data'!$H$2:$H$3196,'Solution Sheet'!G286)</f>
        <v>202</v>
      </c>
      <c r="J286" s="33" t="s">
        <v>39</v>
      </c>
      <c r="K286" s="33" t="s">
        <v>12</v>
      </c>
      <c r="L286" s="45">
        <f>AVERAGEIFS('Raw Data'!$R$2:$R$3196,'Raw Data'!$K$2:$K$3196,'Solution Sheet'!J286,'Raw Data'!$G$2:$G$3196,'Solution Sheet'!K286)</f>
        <v>35</v>
      </c>
      <c r="N286" s="33" t="s">
        <v>26</v>
      </c>
      <c r="O286" s="33" t="s">
        <v>30</v>
      </c>
      <c r="P286" s="45">
        <f>SUMIFS('Raw Data'!$S$2:$S$3196,'Raw Data'!$D$2:$D$3196,'Solution Sheet'!N286,'Raw Data'!$H$2:$H$3196,'Solution Sheet'!O286)</f>
        <v>705014.25000000035</v>
      </c>
    </row>
    <row r="287" spans="2:16" x14ac:dyDescent="0.35">
      <c r="B287" s="33" t="s">
        <v>55</v>
      </c>
      <c r="C287" s="33" t="s">
        <v>13</v>
      </c>
      <c r="D287" s="45">
        <f>SUMIFS('Raw Data'!$S$2:$S$3196,'Raw Data'!$E$2:$E$3196,'Solution Sheet'!B287,'Raw Data'!$G$2:$G$3196,'Solution Sheet'!C287)</f>
        <v>74301.89</v>
      </c>
      <c r="E287" s="37"/>
      <c r="F287" s="33" t="s">
        <v>46</v>
      </c>
      <c r="G287" s="33" t="s">
        <v>31</v>
      </c>
      <c r="H287" s="45">
        <f>COUNTIFS('Raw Data'!$L$2:$L$3196,'Solution Sheet'!F287,'Raw Data'!$H$2:$H$3196,'Solution Sheet'!G287)</f>
        <v>159</v>
      </c>
      <c r="J287" s="33" t="s">
        <v>39</v>
      </c>
      <c r="K287" s="33" t="s">
        <v>13</v>
      </c>
      <c r="L287" s="45">
        <f>AVERAGEIFS('Raw Data'!$R$2:$R$3196,'Raw Data'!$K$2:$K$3196,'Solution Sheet'!J287,'Raw Data'!$G$2:$G$3196,'Solution Sheet'!K287)</f>
        <v>35.833333333333336</v>
      </c>
      <c r="N287" s="33" t="s">
        <v>25</v>
      </c>
      <c r="O287" s="33" t="s">
        <v>31</v>
      </c>
      <c r="P287" s="45">
        <f>SUMIFS('Raw Data'!$S$2:$S$3196,'Raw Data'!$D$2:$D$3196,'Solution Sheet'!N287,'Raw Data'!$H$2:$H$3196,'Solution Sheet'!O287)</f>
        <v>343540.72000000003</v>
      </c>
    </row>
    <row r="288" spans="2:16" x14ac:dyDescent="0.35">
      <c r="B288" s="33" t="s">
        <v>58</v>
      </c>
      <c r="C288" s="33" t="s">
        <v>10</v>
      </c>
      <c r="D288" s="45">
        <f>SUMIFS('Raw Data'!$S$2:$S$3196,'Raw Data'!$E$2:$E$3196,'Solution Sheet'!B288,'Raw Data'!$G$2:$G$3196,'Solution Sheet'!C288)</f>
        <v>93884.32</v>
      </c>
      <c r="E288" s="37"/>
      <c r="F288" s="33" t="s">
        <v>45</v>
      </c>
      <c r="G288" s="33" t="s">
        <v>32</v>
      </c>
      <c r="H288" s="45">
        <f>COUNTIFS('Raw Data'!$L$2:$L$3196,'Solution Sheet'!F288,'Raw Data'!$H$2:$H$3196,'Solution Sheet'!G288)</f>
        <v>204</v>
      </c>
      <c r="J288" s="33" t="s">
        <v>40</v>
      </c>
      <c r="K288" s="33" t="s">
        <v>10</v>
      </c>
      <c r="L288" s="45">
        <f>AVERAGEIFS('Raw Data'!$R$2:$R$3196,'Raw Data'!$K$2:$K$3196,'Solution Sheet'!J288,'Raw Data'!$G$2:$G$3196,'Solution Sheet'!K288)</f>
        <v>35.093023255813954</v>
      </c>
      <c r="N288" s="33" t="s">
        <v>26</v>
      </c>
      <c r="O288" s="33" t="s">
        <v>32</v>
      </c>
      <c r="P288" s="45">
        <f>SUMIFS('Raw Data'!$S$2:$S$3196,'Raw Data'!$D$2:$D$3196,'Solution Sheet'!N288,'Raw Data'!$H$2:$H$3196,'Solution Sheet'!O288)</f>
        <v>713770.02999999945</v>
      </c>
    </row>
    <row r="289" spans="2:16" x14ac:dyDescent="0.35">
      <c r="B289" s="33" t="s">
        <v>73</v>
      </c>
      <c r="C289" s="33" t="s">
        <v>10</v>
      </c>
      <c r="D289" s="45">
        <f>SUMIFS('Raw Data'!$S$2:$S$3196,'Raw Data'!$E$2:$E$3196,'Solution Sheet'!B289,'Raw Data'!$G$2:$G$3196,'Solution Sheet'!C289)</f>
        <v>86987.81</v>
      </c>
      <c r="E289" s="37"/>
      <c r="F289" s="33" t="s">
        <v>46</v>
      </c>
      <c r="G289" s="33" t="s">
        <v>30</v>
      </c>
      <c r="H289" s="45">
        <f>COUNTIFS('Raw Data'!$L$2:$L$3196,'Solution Sheet'!F289,'Raw Data'!$H$2:$H$3196,'Solution Sheet'!G289)</f>
        <v>204</v>
      </c>
      <c r="J289" s="33" t="s">
        <v>39</v>
      </c>
      <c r="K289" s="33" t="s">
        <v>10</v>
      </c>
      <c r="L289" s="45">
        <f>AVERAGEIFS('Raw Data'!$R$2:$R$3196,'Raw Data'!$K$2:$K$3196,'Solution Sheet'!J289,'Raw Data'!$G$2:$G$3196,'Solution Sheet'!K289)</f>
        <v>35.052083333333336</v>
      </c>
      <c r="N289" s="33" t="s">
        <v>26</v>
      </c>
      <c r="O289" s="33" t="s">
        <v>30</v>
      </c>
      <c r="P289" s="45">
        <f>SUMIFS('Raw Data'!$S$2:$S$3196,'Raw Data'!$D$2:$D$3196,'Solution Sheet'!N289,'Raw Data'!$H$2:$H$3196,'Solution Sheet'!O289)</f>
        <v>705014.25000000035</v>
      </c>
    </row>
    <row r="290" spans="2:16" x14ac:dyDescent="0.35">
      <c r="B290" s="33" t="s">
        <v>85</v>
      </c>
      <c r="C290" s="33" t="s">
        <v>7</v>
      </c>
      <c r="D290" s="45">
        <f>SUMIFS('Raw Data'!$S$2:$S$3196,'Raw Data'!$E$2:$E$3196,'Solution Sheet'!B290,'Raw Data'!$G$2:$G$3196,'Solution Sheet'!C290)</f>
        <v>95667.16</v>
      </c>
      <c r="E290" s="37"/>
      <c r="F290" s="33" t="s">
        <v>46</v>
      </c>
      <c r="G290" s="33" t="s">
        <v>32</v>
      </c>
      <c r="H290" s="45">
        <f>COUNTIFS('Raw Data'!$L$2:$L$3196,'Solution Sheet'!F290,'Raw Data'!$H$2:$H$3196,'Solution Sheet'!G290)</f>
        <v>216</v>
      </c>
      <c r="J290" s="33" t="s">
        <v>40</v>
      </c>
      <c r="K290" s="33" t="s">
        <v>7</v>
      </c>
      <c r="L290" s="45">
        <f>AVERAGEIFS('Raw Data'!$R$2:$R$3196,'Raw Data'!$K$2:$K$3196,'Solution Sheet'!J290,'Raw Data'!$G$2:$G$3196,'Solution Sheet'!K290)</f>
        <v>33.473118279569896</v>
      </c>
      <c r="N290" s="33" t="s">
        <v>24</v>
      </c>
      <c r="O290" s="33" t="s">
        <v>32</v>
      </c>
      <c r="P290" s="45">
        <f>SUMIFS('Raw Data'!$S$2:$S$3196,'Raw Data'!$D$2:$D$3196,'Solution Sheet'!N290,'Raw Data'!$H$2:$H$3196,'Solution Sheet'!O290)</f>
        <v>854150.37999999919</v>
      </c>
    </row>
    <row r="291" spans="2:16" x14ac:dyDescent="0.35">
      <c r="B291" s="33" t="s">
        <v>63</v>
      </c>
      <c r="C291" s="33" t="s">
        <v>12</v>
      </c>
      <c r="D291" s="45">
        <f>SUMIFS('Raw Data'!$S$2:$S$3196,'Raw Data'!$E$2:$E$3196,'Solution Sheet'!B291,'Raw Data'!$G$2:$G$3196,'Solution Sheet'!C291)</f>
        <v>121006.51999999999</v>
      </c>
      <c r="E291" s="37"/>
      <c r="F291" s="33" t="s">
        <v>43</v>
      </c>
      <c r="G291" s="33" t="s">
        <v>31</v>
      </c>
      <c r="H291" s="45">
        <f>COUNTIFS('Raw Data'!$L$2:$L$3196,'Solution Sheet'!F291,'Raw Data'!$H$2:$H$3196,'Solution Sheet'!G291)</f>
        <v>190</v>
      </c>
      <c r="J291" s="33" t="s">
        <v>42</v>
      </c>
      <c r="K291" s="33" t="s">
        <v>12</v>
      </c>
      <c r="L291" s="45">
        <f>AVERAGEIFS('Raw Data'!$R$2:$R$3196,'Raw Data'!$K$2:$K$3196,'Solution Sheet'!J291,'Raw Data'!$G$2:$G$3196,'Solution Sheet'!K291)</f>
        <v>36.418604651162788</v>
      </c>
      <c r="N291" s="33" t="s">
        <v>24</v>
      </c>
      <c r="O291" s="33" t="s">
        <v>31</v>
      </c>
      <c r="P291" s="45">
        <f>SUMIFS('Raw Data'!$S$2:$S$3196,'Raw Data'!$D$2:$D$3196,'Solution Sheet'!N291,'Raw Data'!$H$2:$H$3196,'Solution Sheet'!O291)</f>
        <v>770751.94999999984</v>
      </c>
    </row>
    <row r="292" spans="2:16" x14ac:dyDescent="0.35">
      <c r="B292" s="33" t="s">
        <v>68</v>
      </c>
      <c r="C292" s="33" t="s">
        <v>8</v>
      </c>
      <c r="D292" s="45">
        <f>SUMIFS('Raw Data'!$S$2:$S$3196,'Raw Data'!$E$2:$E$3196,'Solution Sheet'!B292,'Raw Data'!$G$2:$G$3196,'Solution Sheet'!C292)</f>
        <v>65393.969999999994</v>
      </c>
      <c r="E292" s="37"/>
      <c r="F292" s="33" t="s">
        <v>46</v>
      </c>
      <c r="G292" s="33" t="s">
        <v>31</v>
      </c>
      <c r="H292" s="45">
        <f>COUNTIFS('Raw Data'!$L$2:$L$3196,'Solution Sheet'!F292,'Raw Data'!$H$2:$H$3196,'Solution Sheet'!G292)</f>
        <v>159</v>
      </c>
      <c r="J292" s="33" t="s">
        <v>42</v>
      </c>
      <c r="K292" s="33" t="s">
        <v>8</v>
      </c>
      <c r="L292" s="45">
        <f>AVERAGEIFS('Raw Data'!$R$2:$R$3196,'Raw Data'!$K$2:$K$3196,'Solution Sheet'!J292,'Raw Data'!$G$2:$G$3196,'Solution Sheet'!K292)</f>
        <v>35.593023255813954</v>
      </c>
      <c r="N292" s="33" t="s">
        <v>26</v>
      </c>
      <c r="O292" s="33" t="s">
        <v>31</v>
      </c>
      <c r="P292" s="45">
        <f>SUMIFS('Raw Data'!$S$2:$S$3196,'Raw Data'!$D$2:$D$3196,'Solution Sheet'!N292,'Raw Data'!$H$2:$H$3196,'Solution Sheet'!O292)</f>
        <v>705928.4499999996</v>
      </c>
    </row>
    <row r="293" spans="2:16" x14ac:dyDescent="0.35">
      <c r="B293" s="33" t="s">
        <v>78</v>
      </c>
      <c r="C293" s="33" t="s">
        <v>12</v>
      </c>
      <c r="D293" s="45">
        <f>SUMIFS('Raw Data'!$S$2:$S$3196,'Raw Data'!$E$2:$E$3196,'Solution Sheet'!B293,'Raw Data'!$G$2:$G$3196,'Solution Sheet'!C293)</f>
        <v>76955.800000000017</v>
      </c>
      <c r="E293" s="37"/>
      <c r="F293" s="33" t="s">
        <v>45</v>
      </c>
      <c r="G293" s="33" t="s">
        <v>32</v>
      </c>
      <c r="H293" s="45">
        <f>COUNTIFS('Raw Data'!$L$2:$L$3196,'Solution Sheet'!F293,'Raw Data'!$H$2:$H$3196,'Solution Sheet'!G293)</f>
        <v>204</v>
      </c>
      <c r="J293" s="33" t="s">
        <v>39</v>
      </c>
      <c r="K293" s="33" t="s">
        <v>12</v>
      </c>
      <c r="L293" s="45">
        <f>AVERAGEIFS('Raw Data'!$R$2:$R$3196,'Raw Data'!$K$2:$K$3196,'Solution Sheet'!J293,'Raw Data'!$G$2:$G$3196,'Solution Sheet'!K293)</f>
        <v>35</v>
      </c>
      <c r="N293" s="33" t="s">
        <v>24</v>
      </c>
      <c r="O293" s="33" t="s">
        <v>32</v>
      </c>
      <c r="P293" s="45">
        <f>SUMIFS('Raw Data'!$S$2:$S$3196,'Raw Data'!$D$2:$D$3196,'Solution Sheet'!N293,'Raw Data'!$H$2:$H$3196,'Solution Sheet'!O293)</f>
        <v>854150.37999999919</v>
      </c>
    </row>
    <row r="294" spans="2:16" x14ac:dyDescent="0.35">
      <c r="B294" s="33" t="s">
        <v>78</v>
      </c>
      <c r="C294" s="33" t="s">
        <v>11</v>
      </c>
      <c r="D294" s="45">
        <f>SUMIFS('Raw Data'!$S$2:$S$3196,'Raw Data'!$E$2:$E$3196,'Solution Sheet'!B294,'Raw Data'!$G$2:$G$3196,'Solution Sheet'!C294)</f>
        <v>115609.13</v>
      </c>
      <c r="E294" s="37"/>
      <c r="F294" s="33" t="s">
        <v>45</v>
      </c>
      <c r="G294" s="33" t="s">
        <v>32</v>
      </c>
      <c r="H294" s="45">
        <f>COUNTIFS('Raw Data'!$L$2:$L$3196,'Solution Sheet'!F294,'Raw Data'!$H$2:$H$3196,'Solution Sheet'!G294)</f>
        <v>204</v>
      </c>
      <c r="J294" s="33" t="s">
        <v>41</v>
      </c>
      <c r="K294" s="33" t="s">
        <v>11</v>
      </c>
      <c r="L294" s="45">
        <f>AVERAGEIFS('Raw Data'!$R$2:$R$3196,'Raw Data'!$K$2:$K$3196,'Solution Sheet'!J294,'Raw Data'!$G$2:$G$3196,'Solution Sheet'!K294)</f>
        <v>35.415929203539825</v>
      </c>
      <c r="N294" s="33" t="s">
        <v>26</v>
      </c>
      <c r="O294" s="33" t="s">
        <v>32</v>
      </c>
      <c r="P294" s="45">
        <f>SUMIFS('Raw Data'!$S$2:$S$3196,'Raw Data'!$D$2:$D$3196,'Solution Sheet'!N294,'Raw Data'!$H$2:$H$3196,'Solution Sheet'!O294)</f>
        <v>713770.02999999945</v>
      </c>
    </row>
    <row r="295" spans="2:16" x14ac:dyDescent="0.35">
      <c r="B295" s="33" t="s">
        <v>58</v>
      </c>
      <c r="C295" s="33" t="s">
        <v>7</v>
      </c>
      <c r="D295" s="45">
        <f>SUMIFS('Raw Data'!$S$2:$S$3196,'Raw Data'!$E$2:$E$3196,'Solution Sheet'!B295,'Raw Data'!$G$2:$G$3196,'Solution Sheet'!C295)</f>
        <v>104199.79000000001</v>
      </c>
      <c r="E295" s="37"/>
      <c r="F295" s="33" t="s">
        <v>44</v>
      </c>
      <c r="G295" s="33" t="s">
        <v>32</v>
      </c>
      <c r="H295" s="45">
        <f>COUNTIFS('Raw Data'!$L$2:$L$3196,'Solution Sheet'!F295,'Raw Data'!$H$2:$H$3196,'Solution Sheet'!G295)</f>
        <v>196</v>
      </c>
      <c r="J295" s="33" t="s">
        <v>39</v>
      </c>
      <c r="K295" s="33" t="s">
        <v>7</v>
      </c>
      <c r="L295" s="45">
        <f>AVERAGEIFS('Raw Data'!$R$2:$R$3196,'Raw Data'!$K$2:$K$3196,'Solution Sheet'!J295,'Raw Data'!$G$2:$G$3196,'Solution Sheet'!K295)</f>
        <v>36.319672131147541</v>
      </c>
      <c r="N295" s="33" t="s">
        <v>25</v>
      </c>
      <c r="O295" s="33" t="s">
        <v>32</v>
      </c>
      <c r="P295" s="45">
        <f>SUMIFS('Raw Data'!$S$2:$S$3196,'Raw Data'!$D$2:$D$3196,'Solution Sheet'!N295,'Raw Data'!$H$2:$H$3196,'Solution Sheet'!O295)</f>
        <v>420136.0300000002</v>
      </c>
    </row>
    <row r="296" spans="2:16" x14ac:dyDescent="0.35">
      <c r="B296" s="33" t="s">
        <v>55</v>
      </c>
      <c r="C296" s="33" t="s">
        <v>12</v>
      </c>
      <c r="D296" s="45">
        <f>SUMIFS('Raw Data'!$S$2:$S$3196,'Raw Data'!$E$2:$E$3196,'Solution Sheet'!B296,'Raw Data'!$G$2:$G$3196,'Solution Sheet'!C296)</f>
        <v>77941.099999999991</v>
      </c>
      <c r="E296" s="37"/>
      <c r="F296" s="33" t="s">
        <v>46</v>
      </c>
      <c r="G296" s="33" t="s">
        <v>32</v>
      </c>
      <c r="H296" s="45">
        <f>COUNTIFS('Raw Data'!$L$2:$L$3196,'Solution Sheet'!F296,'Raw Data'!$H$2:$H$3196,'Solution Sheet'!G296)</f>
        <v>216</v>
      </c>
      <c r="J296" s="33" t="s">
        <v>42</v>
      </c>
      <c r="K296" s="33" t="s">
        <v>12</v>
      </c>
      <c r="L296" s="45">
        <f>AVERAGEIFS('Raw Data'!$R$2:$R$3196,'Raw Data'!$K$2:$K$3196,'Solution Sheet'!J296,'Raw Data'!$G$2:$G$3196,'Solution Sheet'!K296)</f>
        <v>36.418604651162788</v>
      </c>
      <c r="N296" s="33" t="s">
        <v>25</v>
      </c>
      <c r="O296" s="33" t="s">
        <v>32</v>
      </c>
      <c r="P296" s="45">
        <f>SUMIFS('Raw Data'!$S$2:$S$3196,'Raw Data'!$D$2:$D$3196,'Solution Sheet'!N296,'Raw Data'!$H$2:$H$3196,'Solution Sheet'!O296)</f>
        <v>420136.0300000002</v>
      </c>
    </row>
    <row r="297" spans="2:16" x14ac:dyDescent="0.35">
      <c r="B297" s="33" t="s">
        <v>63</v>
      </c>
      <c r="C297" s="33" t="s">
        <v>9</v>
      </c>
      <c r="D297" s="45">
        <f>SUMIFS('Raw Data'!$S$2:$S$3196,'Raw Data'!$E$2:$E$3196,'Solution Sheet'!B297,'Raw Data'!$G$2:$G$3196,'Solution Sheet'!C297)</f>
        <v>108730.27000000002</v>
      </c>
      <c r="E297" s="37"/>
      <c r="F297" s="33" t="s">
        <v>43</v>
      </c>
      <c r="G297" s="33" t="s">
        <v>32</v>
      </c>
      <c r="H297" s="45">
        <f>COUNTIFS('Raw Data'!$L$2:$L$3196,'Solution Sheet'!F297,'Raw Data'!$H$2:$H$3196,'Solution Sheet'!G297)</f>
        <v>206</v>
      </c>
      <c r="J297" s="33" t="s">
        <v>42</v>
      </c>
      <c r="K297" s="33" t="s">
        <v>9</v>
      </c>
      <c r="L297" s="45">
        <f>AVERAGEIFS('Raw Data'!$R$2:$R$3196,'Raw Data'!$K$2:$K$3196,'Solution Sheet'!J297,'Raw Data'!$G$2:$G$3196,'Solution Sheet'!K297)</f>
        <v>36.282828282828284</v>
      </c>
      <c r="N297" s="33" t="s">
        <v>24</v>
      </c>
      <c r="O297" s="33" t="s">
        <v>32</v>
      </c>
      <c r="P297" s="45">
        <f>SUMIFS('Raw Data'!$S$2:$S$3196,'Raw Data'!$D$2:$D$3196,'Solution Sheet'!N297,'Raw Data'!$H$2:$H$3196,'Solution Sheet'!O297)</f>
        <v>854150.37999999919</v>
      </c>
    </row>
    <row r="298" spans="2:16" x14ac:dyDescent="0.35">
      <c r="B298" s="33" t="s">
        <v>106</v>
      </c>
      <c r="C298" s="33" t="s">
        <v>10</v>
      </c>
      <c r="D298" s="45">
        <f>SUMIFS('Raw Data'!$S$2:$S$3196,'Raw Data'!$E$2:$E$3196,'Solution Sheet'!B298,'Raw Data'!$G$2:$G$3196,'Solution Sheet'!C298)</f>
        <v>86293.68</v>
      </c>
      <c r="E298" s="37"/>
      <c r="F298" s="33" t="s">
        <v>44</v>
      </c>
      <c r="G298" s="33" t="s">
        <v>31</v>
      </c>
      <c r="H298" s="45">
        <f>COUNTIFS('Raw Data'!$L$2:$L$3196,'Solution Sheet'!F298,'Raw Data'!$H$2:$H$3196,'Solution Sheet'!G298)</f>
        <v>216</v>
      </c>
      <c r="J298" s="33" t="s">
        <v>39</v>
      </c>
      <c r="K298" s="33" t="s">
        <v>10</v>
      </c>
      <c r="L298" s="45">
        <f>AVERAGEIFS('Raw Data'!$R$2:$R$3196,'Raw Data'!$K$2:$K$3196,'Solution Sheet'!J298,'Raw Data'!$G$2:$G$3196,'Solution Sheet'!K298)</f>
        <v>35.052083333333336</v>
      </c>
      <c r="N298" s="33" t="s">
        <v>26</v>
      </c>
      <c r="O298" s="33" t="s">
        <v>31</v>
      </c>
      <c r="P298" s="45">
        <f>SUMIFS('Raw Data'!$S$2:$S$3196,'Raw Data'!$D$2:$D$3196,'Solution Sheet'!N298,'Raw Data'!$H$2:$H$3196,'Solution Sheet'!O298)</f>
        <v>705928.4499999996</v>
      </c>
    </row>
    <row r="299" spans="2:16" x14ac:dyDescent="0.35">
      <c r="B299" s="33" t="s">
        <v>52</v>
      </c>
      <c r="C299" s="33" t="s">
        <v>12</v>
      </c>
      <c r="D299" s="45">
        <f>SUMIFS('Raw Data'!$S$2:$S$3196,'Raw Data'!$E$2:$E$3196,'Solution Sheet'!B299,'Raw Data'!$G$2:$G$3196,'Solution Sheet'!C299)</f>
        <v>95376.180000000022</v>
      </c>
      <c r="E299" s="37"/>
      <c r="F299" s="33" t="s">
        <v>45</v>
      </c>
      <c r="G299" s="33" t="s">
        <v>31</v>
      </c>
      <c r="H299" s="45">
        <f>COUNTIFS('Raw Data'!$L$2:$L$3196,'Solution Sheet'!F299,'Raw Data'!$H$2:$H$3196,'Solution Sheet'!G299)</f>
        <v>200</v>
      </c>
      <c r="J299" s="33" t="s">
        <v>39</v>
      </c>
      <c r="K299" s="33" t="s">
        <v>12</v>
      </c>
      <c r="L299" s="45">
        <f>AVERAGEIFS('Raw Data'!$R$2:$R$3196,'Raw Data'!$K$2:$K$3196,'Solution Sheet'!J299,'Raw Data'!$G$2:$G$3196,'Solution Sheet'!K299)</f>
        <v>35</v>
      </c>
      <c r="N299" s="33" t="s">
        <v>24</v>
      </c>
      <c r="O299" s="33" t="s">
        <v>31</v>
      </c>
      <c r="P299" s="45">
        <f>SUMIFS('Raw Data'!$S$2:$S$3196,'Raw Data'!$D$2:$D$3196,'Solution Sheet'!N299,'Raw Data'!$H$2:$H$3196,'Solution Sheet'!O299)</f>
        <v>770751.94999999984</v>
      </c>
    </row>
    <row r="300" spans="2:16" x14ac:dyDescent="0.35">
      <c r="B300" s="33" t="s">
        <v>68</v>
      </c>
      <c r="C300" s="33" t="s">
        <v>7</v>
      </c>
      <c r="D300" s="45">
        <f>SUMIFS('Raw Data'!$S$2:$S$3196,'Raw Data'!$E$2:$E$3196,'Solution Sheet'!B300,'Raw Data'!$G$2:$G$3196,'Solution Sheet'!C300)</f>
        <v>100847.03999999999</v>
      </c>
      <c r="E300" s="37"/>
      <c r="F300" s="33" t="s">
        <v>44</v>
      </c>
      <c r="G300" s="33" t="s">
        <v>31</v>
      </c>
      <c r="H300" s="45">
        <f>COUNTIFS('Raw Data'!$L$2:$L$3196,'Solution Sheet'!F300,'Raw Data'!$H$2:$H$3196,'Solution Sheet'!G300)</f>
        <v>216</v>
      </c>
      <c r="J300" s="33" t="s">
        <v>42</v>
      </c>
      <c r="K300" s="33" t="s">
        <v>7</v>
      </c>
      <c r="L300" s="45">
        <f>AVERAGEIFS('Raw Data'!$R$2:$R$3196,'Raw Data'!$K$2:$K$3196,'Solution Sheet'!J300,'Raw Data'!$G$2:$G$3196,'Solution Sheet'!K300)</f>
        <v>34.288659793814432</v>
      </c>
      <c r="N300" s="33" t="s">
        <v>25</v>
      </c>
      <c r="O300" s="33" t="s">
        <v>31</v>
      </c>
      <c r="P300" s="45">
        <f>SUMIFS('Raw Data'!$S$2:$S$3196,'Raw Data'!$D$2:$D$3196,'Solution Sheet'!N300,'Raw Data'!$H$2:$H$3196,'Solution Sheet'!O300)</f>
        <v>343540.72000000003</v>
      </c>
    </row>
    <row r="301" spans="2:16" x14ac:dyDescent="0.35">
      <c r="B301" s="33" t="s">
        <v>85</v>
      </c>
      <c r="C301" s="33" t="s">
        <v>7</v>
      </c>
      <c r="D301" s="45">
        <f>SUMIFS('Raw Data'!$S$2:$S$3196,'Raw Data'!$E$2:$E$3196,'Solution Sheet'!B301,'Raw Data'!$G$2:$G$3196,'Solution Sheet'!C301)</f>
        <v>95667.16</v>
      </c>
      <c r="E301" s="37"/>
      <c r="F301" s="33" t="s">
        <v>43</v>
      </c>
      <c r="G301" s="33" t="s">
        <v>30</v>
      </c>
      <c r="H301" s="45">
        <f>COUNTIFS('Raw Data'!$L$2:$L$3196,'Solution Sheet'!F301,'Raw Data'!$H$2:$H$3196,'Solution Sheet'!G301)</f>
        <v>201</v>
      </c>
      <c r="J301" s="33" t="s">
        <v>41</v>
      </c>
      <c r="K301" s="33" t="s">
        <v>7</v>
      </c>
      <c r="L301" s="45">
        <f>AVERAGEIFS('Raw Data'!$R$2:$R$3196,'Raw Data'!$K$2:$K$3196,'Solution Sheet'!J301,'Raw Data'!$G$2:$G$3196,'Solution Sheet'!K301)</f>
        <v>33.821428571428569</v>
      </c>
      <c r="N301" s="33" t="s">
        <v>24</v>
      </c>
      <c r="O301" s="33" t="s">
        <v>30</v>
      </c>
      <c r="P301" s="45">
        <f>SUMIFS('Raw Data'!$S$2:$S$3196,'Raw Data'!$D$2:$D$3196,'Solution Sheet'!N301,'Raw Data'!$H$2:$H$3196,'Solution Sheet'!O301)</f>
        <v>902864.3899999999</v>
      </c>
    </row>
    <row r="302" spans="2:16" x14ac:dyDescent="0.35">
      <c r="B302" s="33" t="s">
        <v>78</v>
      </c>
      <c r="C302" s="33" t="s">
        <v>13</v>
      </c>
      <c r="D302" s="45">
        <f>SUMIFS('Raw Data'!$S$2:$S$3196,'Raw Data'!$E$2:$E$3196,'Solution Sheet'!B302,'Raw Data'!$G$2:$G$3196,'Solution Sheet'!C302)</f>
        <v>119976.9</v>
      </c>
      <c r="E302" s="37"/>
      <c r="F302" s="33" t="s">
        <v>45</v>
      </c>
      <c r="G302" s="33" t="s">
        <v>31</v>
      </c>
      <c r="H302" s="45">
        <f>COUNTIFS('Raw Data'!$L$2:$L$3196,'Solution Sheet'!F302,'Raw Data'!$H$2:$H$3196,'Solution Sheet'!G302)</f>
        <v>200</v>
      </c>
      <c r="J302" s="33" t="s">
        <v>40</v>
      </c>
      <c r="K302" s="33" t="s">
        <v>13</v>
      </c>
      <c r="L302" s="45">
        <f>AVERAGEIFS('Raw Data'!$R$2:$R$3196,'Raw Data'!$K$2:$K$3196,'Solution Sheet'!J302,'Raw Data'!$G$2:$G$3196,'Solution Sheet'!K302)</f>
        <v>34.651685393258425</v>
      </c>
      <c r="N302" s="33" t="s">
        <v>24</v>
      </c>
      <c r="O302" s="33" t="s">
        <v>31</v>
      </c>
      <c r="P302" s="45">
        <f>SUMIFS('Raw Data'!$S$2:$S$3196,'Raw Data'!$D$2:$D$3196,'Solution Sheet'!N302,'Raw Data'!$H$2:$H$3196,'Solution Sheet'!O302)</f>
        <v>770751.94999999984</v>
      </c>
    </row>
    <row r="303" spans="2:16" x14ac:dyDescent="0.35">
      <c r="B303" s="33" t="s">
        <v>106</v>
      </c>
      <c r="C303" s="33" t="s">
        <v>11</v>
      </c>
      <c r="D303" s="45">
        <f>SUMIFS('Raw Data'!$S$2:$S$3196,'Raw Data'!$E$2:$E$3196,'Solution Sheet'!B303,'Raw Data'!$G$2:$G$3196,'Solution Sheet'!C303)</f>
        <v>87937.540000000023</v>
      </c>
      <c r="E303" s="37"/>
      <c r="F303" s="33" t="s">
        <v>44</v>
      </c>
      <c r="G303" s="33" t="s">
        <v>33</v>
      </c>
      <c r="H303" s="45">
        <f>COUNTIFS('Raw Data'!$L$2:$L$3196,'Solution Sheet'!F303,'Raw Data'!$H$2:$H$3196,'Solution Sheet'!G303)</f>
        <v>207</v>
      </c>
      <c r="J303" s="33" t="s">
        <v>41</v>
      </c>
      <c r="K303" s="33" t="s">
        <v>11</v>
      </c>
      <c r="L303" s="45">
        <f>AVERAGEIFS('Raw Data'!$R$2:$R$3196,'Raw Data'!$K$2:$K$3196,'Solution Sheet'!J303,'Raw Data'!$G$2:$G$3196,'Solution Sheet'!K303)</f>
        <v>35.415929203539825</v>
      </c>
      <c r="N303" s="33" t="s">
        <v>26</v>
      </c>
      <c r="O303" s="33" t="s">
        <v>33</v>
      </c>
      <c r="P303" s="45">
        <f>SUMIFS('Raw Data'!$S$2:$S$3196,'Raw Data'!$D$2:$D$3196,'Solution Sheet'!N303,'Raw Data'!$H$2:$H$3196,'Solution Sheet'!O303)</f>
        <v>688621.27000000118</v>
      </c>
    </row>
    <row r="304" spans="2:16" x14ac:dyDescent="0.35">
      <c r="B304" s="33" t="s">
        <v>58</v>
      </c>
      <c r="C304" s="33" t="s">
        <v>9</v>
      </c>
      <c r="D304" s="45">
        <f>SUMIFS('Raw Data'!$S$2:$S$3196,'Raw Data'!$E$2:$E$3196,'Solution Sheet'!B304,'Raw Data'!$G$2:$G$3196,'Solution Sheet'!C304)</f>
        <v>93015.799999999974</v>
      </c>
      <c r="E304" s="37"/>
      <c r="F304" s="33" t="s">
        <v>46</v>
      </c>
      <c r="G304" s="33" t="s">
        <v>32</v>
      </c>
      <c r="H304" s="45">
        <f>COUNTIFS('Raw Data'!$L$2:$L$3196,'Solution Sheet'!F304,'Raw Data'!$H$2:$H$3196,'Solution Sheet'!G304)</f>
        <v>216</v>
      </c>
      <c r="J304" s="33" t="s">
        <v>40</v>
      </c>
      <c r="K304" s="33" t="s">
        <v>9</v>
      </c>
      <c r="L304" s="45">
        <f>AVERAGEIFS('Raw Data'!$R$2:$R$3196,'Raw Data'!$K$2:$K$3196,'Solution Sheet'!J304,'Raw Data'!$G$2:$G$3196,'Solution Sheet'!K304)</f>
        <v>33.942528735632187</v>
      </c>
      <c r="N304" s="33" t="s">
        <v>26</v>
      </c>
      <c r="O304" s="33" t="s">
        <v>32</v>
      </c>
      <c r="P304" s="45">
        <f>SUMIFS('Raw Data'!$S$2:$S$3196,'Raw Data'!$D$2:$D$3196,'Solution Sheet'!N304,'Raw Data'!$H$2:$H$3196,'Solution Sheet'!O304)</f>
        <v>713770.02999999945</v>
      </c>
    </row>
    <row r="305" spans="2:16" x14ac:dyDescent="0.35">
      <c r="B305" s="33" t="s">
        <v>55</v>
      </c>
      <c r="C305" s="33" t="s">
        <v>8</v>
      </c>
      <c r="D305" s="45">
        <f>SUMIFS('Raw Data'!$S$2:$S$3196,'Raw Data'!$E$2:$E$3196,'Solution Sheet'!B305,'Raw Data'!$G$2:$G$3196,'Solution Sheet'!C305)</f>
        <v>101835.39000000001</v>
      </c>
      <c r="E305" s="37"/>
      <c r="F305" s="33" t="s">
        <v>46</v>
      </c>
      <c r="G305" s="33" t="s">
        <v>33</v>
      </c>
      <c r="H305" s="45">
        <f>COUNTIFS('Raw Data'!$L$2:$L$3196,'Solution Sheet'!F305,'Raw Data'!$H$2:$H$3196,'Solution Sheet'!G305)</f>
        <v>201</v>
      </c>
      <c r="J305" s="33" t="s">
        <v>41</v>
      </c>
      <c r="K305" s="33" t="s">
        <v>8</v>
      </c>
      <c r="L305" s="45">
        <f>AVERAGEIFS('Raw Data'!$R$2:$R$3196,'Raw Data'!$K$2:$K$3196,'Solution Sheet'!J305,'Raw Data'!$G$2:$G$3196,'Solution Sheet'!K305)</f>
        <v>35.169642857142854</v>
      </c>
      <c r="N305" s="33" t="s">
        <v>26</v>
      </c>
      <c r="O305" s="33" t="s">
        <v>33</v>
      </c>
      <c r="P305" s="45">
        <f>SUMIFS('Raw Data'!$S$2:$S$3196,'Raw Data'!$D$2:$D$3196,'Solution Sheet'!N305,'Raw Data'!$H$2:$H$3196,'Solution Sheet'!O305)</f>
        <v>688621.27000000118</v>
      </c>
    </row>
    <row r="306" spans="2:16" x14ac:dyDescent="0.35">
      <c r="B306" s="33" t="s">
        <v>78</v>
      </c>
      <c r="C306" s="33" t="s">
        <v>11</v>
      </c>
      <c r="D306" s="45">
        <f>SUMIFS('Raw Data'!$S$2:$S$3196,'Raw Data'!$E$2:$E$3196,'Solution Sheet'!B306,'Raw Data'!$G$2:$G$3196,'Solution Sheet'!C306)</f>
        <v>115609.13</v>
      </c>
      <c r="E306" s="37"/>
      <c r="F306" s="33" t="s">
        <v>46</v>
      </c>
      <c r="G306" s="33" t="s">
        <v>32</v>
      </c>
      <c r="H306" s="45">
        <f>COUNTIFS('Raw Data'!$L$2:$L$3196,'Solution Sheet'!F306,'Raw Data'!$H$2:$H$3196,'Solution Sheet'!G306)</f>
        <v>216</v>
      </c>
      <c r="J306" s="33" t="s">
        <v>41</v>
      </c>
      <c r="K306" s="33" t="s">
        <v>11</v>
      </c>
      <c r="L306" s="45">
        <f>AVERAGEIFS('Raw Data'!$R$2:$R$3196,'Raw Data'!$K$2:$K$3196,'Solution Sheet'!J306,'Raw Data'!$G$2:$G$3196,'Solution Sheet'!K306)</f>
        <v>35.415929203539825</v>
      </c>
      <c r="N306" s="33" t="s">
        <v>25</v>
      </c>
      <c r="O306" s="33" t="s">
        <v>32</v>
      </c>
      <c r="P306" s="45">
        <f>SUMIFS('Raw Data'!$S$2:$S$3196,'Raw Data'!$D$2:$D$3196,'Solution Sheet'!N306,'Raw Data'!$H$2:$H$3196,'Solution Sheet'!O306)</f>
        <v>420136.0300000002</v>
      </c>
    </row>
    <row r="307" spans="2:16" x14ac:dyDescent="0.35">
      <c r="B307" s="33" t="s">
        <v>63</v>
      </c>
      <c r="C307" s="33" t="s">
        <v>13</v>
      </c>
      <c r="D307" s="45">
        <f>SUMIFS('Raw Data'!$S$2:$S$3196,'Raw Data'!$E$2:$E$3196,'Solution Sheet'!B307,'Raw Data'!$G$2:$G$3196,'Solution Sheet'!C307)</f>
        <v>116307.38</v>
      </c>
      <c r="E307" s="37"/>
      <c r="F307" s="33" t="s">
        <v>45</v>
      </c>
      <c r="G307" s="33" t="s">
        <v>31</v>
      </c>
      <c r="H307" s="45">
        <f>COUNTIFS('Raw Data'!$L$2:$L$3196,'Solution Sheet'!F307,'Raw Data'!$H$2:$H$3196,'Solution Sheet'!G307)</f>
        <v>200</v>
      </c>
      <c r="J307" s="33" t="s">
        <v>41</v>
      </c>
      <c r="K307" s="33" t="s">
        <v>13</v>
      </c>
      <c r="L307" s="45">
        <f>AVERAGEIFS('Raw Data'!$R$2:$R$3196,'Raw Data'!$K$2:$K$3196,'Solution Sheet'!J307,'Raw Data'!$G$2:$G$3196,'Solution Sheet'!K307)</f>
        <v>33.705882352941174</v>
      </c>
      <c r="N307" s="33" t="s">
        <v>26</v>
      </c>
      <c r="O307" s="33" t="s">
        <v>31</v>
      </c>
      <c r="P307" s="45">
        <f>SUMIFS('Raw Data'!$S$2:$S$3196,'Raw Data'!$D$2:$D$3196,'Solution Sheet'!N307,'Raw Data'!$H$2:$H$3196,'Solution Sheet'!O307)</f>
        <v>705928.4499999996</v>
      </c>
    </row>
    <row r="308" spans="2:16" x14ac:dyDescent="0.35">
      <c r="B308" s="33" t="s">
        <v>58</v>
      </c>
      <c r="C308" s="33" t="s">
        <v>6</v>
      </c>
      <c r="D308" s="45">
        <f>SUMIFS('Raw Data'!$S$2:$S$3196,'Raw Data'!$E$2:$E$3196,'Solution Sheet'!B308,'Raw Data'!$G$2:$G$3196,'Solution Sheet'!C308)</f>
        <v>115367.16999999998</v>
      </c>
      <c r="E308" s="37"/>
      <c r="F308" s="33" t="s">
        <v>43</v>
      </c>
      <c r="G308" s="33" t="s">
        <v>33</v>
      </c>
      <c r="H308" s="45">
        <f>COUNTIFS('Raw Data'!$L$2:$L$3196,'Solution Sheet'!F308,'Raw Data'!$H$2:$H$3196,'Solution Sheet'!G308)</f>
        <v>185</v>
      </c>
      <c r="J308" s="33" t="s">
        <v>39</v>
      </c>
      <c r="K308" s="33" t="s">
        <v>6</v>
      </c>
      <c r="L308" s="45">
        <f>AVERAGEIFS('Raw Data'!$R$2:$R$3196,'Raw Data'!$K$2:$K$3196,'Solution Sheet'!J308,'Raw Data'!$G$2:$G$3196,'Solution Sheet'!K308)</f>
        <v>36.370370370370374</v>
      </c>
      <c r="N308" s="33" t="s">
        <v>26</v>
      </c>
      <c r="O308" s="33" t="s">
        <v>33</v>
      </c>
      <c r="P308" s="45">
        <f>SUMIFS('Raw Data'!$S$2:$S$3196,'Raw Data'!$D$2:$D$3196,'Solution Sheet'!N308,'Raw Data'!$H$2:$H$3196,'Solution Sheet'!O308)</f>
        <v>688621.27000000118</v>
      </c>
    </row>
    <row r="309" spans="2:16" x14ac:dyDescent="0.35">
      <c r="B309" s="33" t="s">
        <v>55</v>
      </c>
      <c r="C309" s="33" t="s">
        <v>11</v>
      </c>
      <c r="D309" s="45">
        <f>SUMIFS('Raw Data'!$S$2:$S$3196,'Raw Data'!$E$2:$E$3196,'Solution Sheet'!B309,'Raw Data'!$G$2:$G$3196,'Solution Sheet'!C309)</f>
        <v>113543.59</v>
      </c>
      <c r="E309" s="37"/>
      <c r="F309" s="33" t="s">
        <v>46</v>
      </c>
      <c r="G309" s="33" t="s">
        <v>30</v>
      </c>
      <c r="H309" s="45">
        <f>COUNTIFS('Raw Data'!$L$2:$L$3196,'Solution Sheet'!F309,'Raw Data'!$H$2:$H$3196,'Solution Sheet'!G309)</f>
        <v>204</v>
      </c>
      <c r="J309" s="33" t="s">
        <v>41</v>
      </c>
      <c r="K309" s="33" t="s">
        <v>11</v>
      </c>
      <c r="L309" s="45">
        <f>AVERAGEIFS('Raw Data'!$R$2:$R$3196,'Raw Data'!$K$2:$K$3196,'Solution Sheet'!J309,'Raw Data'!$G$2:$G$3196,'Solution Sheet'!K309)</f>
        <v>35.415929203539825</v>
      </c>
      <c r="N309" s="33" t="s">
        <v>26</v>
      </c>
      <c r="O309" s="33" t="s">
        <v>30</v>
      </c>
      <c r="P309" s="45">
        <f>SUMIFS('Raw Data'!$S$2:$S$3196,'Raw Data'!$D$2:$D$3196,'Solution Sheet'!N309,'Raw Data'!$H$2:$H$3196,'Solution Sheet'!O309)</f>
        <v>705014.25000000035</v>
      </c>
    </row>
    <row r="310" spans="2:16" x14ac:dyDescent="0.35">
      <c r="B310" s="33" t="s">
        <v>115</v>
      </c>
      <c r="C310" s="33" t="s">
        <v>6</v>
      </c>
      <c r="D310" s="45">
        <f>SUMIFS('Raw Data'!$S$2:$S$3196,'Raw Data'!$E$2:$E$3196,'Solution Sheet'!B310,'Raw Data'!$G$2:$G$3196,'Solution Sheet'!C310)</f>
        <v>110066.44999999998</v>
      </c>
      <c r="E310" s="37"/>
      <c r="F310" s="33" t="s">
        <v>45</v>
      </c>
      <c r="G310" s="33" t="s">
        <v>31</v>
      </c>
      <c r="H310" s="45">
        <f>COUNTIFS('Raw Data'!$L$2:$L$3196,'Solution Sheet'!F310,'Raw Data'!$H$2:$H$3196,'Solution Sheet'!G310)</f>
        <v>200</v>
      </c>
      <c r="J310" s="33" t="s">
        <v>42</v>
      </c>
      <c r="K310" s="33" t="s">
        <v>6</v>
      </c>
      <c r="L310" s="45">
        <f>AVERAGEIFS('Raw Data'!$R$2:$R$3196,'Raw Data'!$K$2:$K$3196,'Solution Sheet'!J310,'Raw Data'!$G$2:$G$3196,'Solution Sheet'!K310)</f>
        <v>35.892857142857146</v>
      </c>
      <c r="N310" s="33" t="s">
        <v>24</v>
      </c>
      <c r="O310" s="33" t="s">
        <v>31</v>
      </c>
      <c r="P310" s="45">
        <f>SUMIFS('Raw Data'!$S$2:$S$3196,'Raw Data'!$D$2:$D$3196,'Solution Sheet'!N310,'Raw Data'!$H$2:$H$3196,'Solution Sheet'!O310)</f>
        <v>770751.94999999984</v>
      </c>
    </row>
    <row r="311" spans="2:16" x14ac:dyDescent="0.35">
      <c r="B311" s="33" t="s">
        <v>52</v>
      </c>
      <c r="C311" s="33" t="s">
        <v>11</v>
      </c>
      <c r="D311" s="45">
        <f>SUMIFS('Raw Data'!$S$2:$S$3196,'Raw Data'!$E$2:$E$3196,'Solution Sheet'!B311,'Raw Data'!$G$2:$G$3196,'Solution Sheet'!C311)</f>
        <v>112086.30000000002</v>
      </c>
      <c r="E311" s="37"/>
      <c r="F311" s="33" t="s">
        <v>43</v>
      </c>
      <c r="G311" s="33" t="s">
        <v>31</v>
      </c>
      <c r="H311" s="45">
        <f>COUNTIFS('Raw Data'!$L$2:$L$3196,'Solution Sheet'!F311,'Raw Data'!$H$2:$H$3196,'Solution Sheet'!G311)</f>
        <v>190</v>
      </c>
      <c r="J311" s="33" t="s">
        <v>39</v>
      </c>
      <c r="K311" s="33" t="s">
        <v>11</v>
      </c>
      <c r="L311" s="45">
        <f>AVERAGEIFS('Raw Data'!$R$2:$R$3196,'Raw Data'!$K$2:$K$3196,'Solution Sheet'!J311,'Raw Data'!$G$2:$G$3196,'Solution Sheet'!K311)</f>
        <v>34.901785714285715</v>
      </c>
      <c r="N311" s="33" t="s">
        <v>25</v>
      </c>
      <c r="O311" s="33" t="s">
        <v>31</v>
      </c>
      <c r="P311" s="45">
        <f>SUMIFS('Raw Data'!$S$2:$S$3196,'Raw Data'!$D$2:$D$3196,'Solution Sheet'!N311,'Raw Data'!$H$2:$H$3196,'Solution Sheet'!O311)</f>
        <v>343540.72000000003</v>
      </c>
    </row>
    <row r="312" spans="2:16" x14ac:dyDescent="0.35">
      <c r="B312" s="33" t="s">
        <v>78</v>
      </c>
      <c r="C312" s="33" t="s">
        <v>13</v>
      </c>
      <c r="D312" s="45">
        <f>SUMIFS('Raw Data'!$S$2:$S$3196,'Raw Data'!$E$2:$E$3196,'Solution Sheet'!B312,'Raw Data'!$G$2:$G$3196,'Solution Sheet'!C312)</f>
        <v>119976.9</v>
      </c>
      <c r="E312" s="37"/>
      <c r="F312" s="33" t="s">
        <v>45</v>
      </c>
      <c r="G312" s="33" t="s">
        <v>33</v>
      </c>
      <c r="H312" s="45">
        <f>COUNTIFS('Raw Data'!$L$2:$L$3196,'Solution Sheet'!F312,'Raw Data'!$H$2:$H$3196,'Solution Sheet'!G312)</f>
        <v>193</v>
      </c>
      <c r="J312" s="33" t="s">
        <v>40</v>
      </c>
      <c r="K312" s="33" t="s">
        <v>13</v>
      </c>
      <c r="L312" s="45">
        <f>AVERAGEIFS('Raw Data'!$R$2:$R$3196,'Raw Data'!$K$2:$K$3196,'Solution Sheet'!J312,'Raw Data'!$G$2:$G$3196,'Solution Sheet'!K312)</f>
        <v>34.651685393258425</v>
      </c>
      <c r="N312" s="33" t="s">
        <v>25</v>
      </c>
      <c r="O312" s="33" t="s">
        <v>33</v>
      </c>
      <c r="P312" s="45">
        <f>SUMIFS('Raw Data'!$S$2:$S$3196,'Raw Data'!$D$2:$D$3196,'Solution Sheet'!N312,'Raw Data'!$H$2:$H$3196,'Solution Sheet'!O312)</f>
        <v>226589.05000000008</v>
      </c>
    </row>
    <row r="313" spans="2:16" x14ac:dyDescent="0.35">
      <c r="B313" s="33" t="s">
        <v>78</v>
      </c>
      <c r="C313" s="33" t="s">
        <v>9</v>
      </c>
      <c r="D313" s="45">
        <f>SUMIFS('Raw Data'!$S$2:$S$3196,'Raw Data'!$E$2:$E$3196,'Solution Sheet'!B313,'Raw Data'!$G$2:$G$3196,'Solution Sheet'!C313)</f>
        <v>67867.660000000018</v>
      </c>
      <c r="E313" s="37"/>
      <c r="F313" s="33" t="s">
        <v>44</v>
      </c>
      <c r="G313" s="33" t="s">
        <v>30</v>
      </c>
      <c r="H313" s="45">
        <f>COUNTIFS('Raw Data'!$L$2:$L$3196,'Solution Sheet'!F313,'Raw Data'!$H$2:$H$3196,'Solution Sheet'!G313)</f>
        <v>202</v>
      </c>
      <c r="J313" s="33" t="s">
        <v>42</v>
      </c>
      <c r="K313" s="33" t="s">
        <v>9</v>
      </c>
      <c r="L313" s="45">
        <f>AVERAGEIFS('Raw Data'!$R$2:$R$3196,'Raw Data'!$K$2:$K$3196,'Solution Sheet'!J313,'Raw Data'!$G$2:$G$3196,'Solution Sheet'!K313)</f>
        <v>36.282828282828284</v>
      </c>
      <c r="N313" s="33" t="s">
        <v>24</v>
      </c>
      <c r="O313" s="33" t="s">
        <v>30</v>
      </c>
      <c r="P313" s="45">
        <f>SUMIFS('Raw Data'!$S$2:$S$3196,'Raw Data'!$D$2:$D$3196,'Solution Sheet'!N313,'Raw Data'!$H$2:$H$3196,'Solution Sheet'!O313)</f>
        <v>902864.3899999999</v>
      </c>
    </row>
    <row r="314" spans="2:16" x14ac:dyDescent="0.35">
      <c r="B314" s="33" t="s">
        <v>63</v>
      </c>
      <c r="C314" s="33" t="s">
        <v>13</v>
      </c>
      <c r="D314" s="45">
        <f>SUMIFS('Raw Data'!$S$2:$S$3196,'Raw Data'!$E$2:$E$3196,'Solution Sheet'!B314,'Raw Data'!$G$2:$G$3196,'Solution Sheet'!C314)</f>
        <v>116307.38</v>
      </c>
      <c r="E314" s="37"/>
      <c r="F314" s="33" t="s">
        <v>46</v>
      </c>
      <c r="G314" s="33" t="s">
        <v>30</v>
      </c>
      <c r="H314" s="45">
        <f>COUNTIFS('Raw Data'!$L$2:$L$3196,'Solution Sheet'!F314,'Raw Data'!$H$2:$H$3196,'Solution Sheet'!G314)</f>
        <v>204</v>
      </c>
      <c r="J314" s="33" t="s">
        <v>41</v>
      </c>
      <c r="K314" s="33" t="s">
        <v>13</v>
      </c>
      <c r="L314" s="45">
        <f>AVERAGEIFS('Raw Data'!$R$2:$R$3196,'Raw Data'!$K$2:$K$3196,'Solution Sheet'!J314,'Raw Data'!$G$2:$G$3196,'Solution Sheet'!K314)</f>
        <v>33.705882352941174</v>
      </c>
      <c r="N314" s="33" t="s">
        <v>24</v>
      </c>
      <c r="O314" s="33" t="s">
        <v>30</v>
      </c>
      <c r="P314" s="45">
        <f>SUMIFS('Raw Data'!$S$2:$S$3196,'Raw Data'!$D$2:$D$3196,'Solution Sheet'!N314,'Raw Data'!$H$2:$H$3196,'Solution Sheet'!O314)</f>
        <v>902864.3899999999</v>
      </c>
    </row>
    <row r="315" spans="2:16" x14ac:dyDescent="0.35">
      <c r="B315" s="33" t="s">
        <v>52</v>
      </c>
      <c r="C315" s="33" t="s">
        <v>12</v>
      </c>
      <c r="D315" s="45">
        <f>SUMIFS('Raw Data'!$S$2:$S$3196,'Raw Data'!$E$2:$E$3196,'Solution Sheet'!B315,'Raw Data'!$G$2:$G$3196,'Solution Sheet'!C315)</f>
        <v>95376.180000000022</v>
      </c>
      <c r="E315" s="37"/>
      <c r="F315" s="33" t="s">
        <v>43</v>
      </c>
      <c r="G315" s="33" t="s">
        <v>31</v>
      </c>
      <c r="H315" s="45">
        <f>COUNTIFS('Raw Data'!$L$2:$L$3196,'Solution Sheet'!F315,'Raw Data'!$H$2:$H$3196,'Solution Sheet'!G315)</f>
        <v>190</v>
      </c>
      <c r="J315" s="33" t="s">
        <v>39</v>
      </c>
      <c r="K315" s="33" t="s">
        <v>12</v>
      </c>
      <c r="L315" s="45">
        <f>AVERAGEIFS('Raw Data'!$R$2:$R$3196,'Raw Data'!$K$2:$K$3196,'Solution Sheet'!J315,'Raw Data'!$G$2:$G$3196,'Solution Sheet'!K315)</f>
        <v>35</v>
      </c>
      <c r="N315" s="33" t="s">
        <v>26</v>
      </c>
      <c r="O315" s="33" t="s">
        <v>31</v>
      </c>
      <c r="P315" s="45">
        <f>SUMIFS('Raw Data'!$S$2:$S$3196,'Raw Data'!$D$2:$D$3196,'Solution Sheet'!N315,'Raw Data'!$H$2:$H$3196,'Solution Sheet'!O315)</f>
        <v>705928.4499999996</v>
      </c>
    </row>
    <row r="316" spans="2:16" x14ac:dyDescent="0.35">
      <c r="B316" s="33" t="s">
        <v>85</v>
      </c>
      <c r="C316" s="33" t="s">
        <v>10</v>
      </c>
      <c r="D316" s="45">
        <f>SUMIFS('Raw Data'!$S$2:$S$3196,'Raw Data'!$E$2:$E$3196,'Solution Sheet'!B316,'Raw Data'!$G$2:$G$3196,'Solution Sheet'!C316)</f>
        <v>88692.860000000015</v>
      </c>
      <c r="E316" s="37"/>
      <c r="F316" s="33" t="s">
        <v>43</v>
      </c>
      <c r="G316" s="33" t="s">
        <v>30</v>
      </c>
      <c r="H316" s="45">
        <f>COUNTIFS('Raw Data'!$L$2:$L$3196,'Solution Sheet'!F316,'Raw Data'!$H$2:$H$3196,'Solution Sheet'!G316)</f>
        <v>201</v>
      </c>
      <c r="J316" s="33" t="s">
        <v>39</v>
      </c>
      <c r="K316" s="33" t="s">
        <v>10</v>
      </c>
      <c r="L316" s="45">
        <f>AVERAGEIFS('Raw Data'!$R$2:$R$3196,'Raw Data'!$K$2:$K$3196,'Solution Sheet'!J316,'Raw Data'!$G$2:$G$3196,'Solution Sheet'!K316)</f>
        <v>35.052083333333336</v>
      </c>
      <c r="N316" s="33" t="s">
        <v>24</v>
      </c>
      <c r="O316" s="33" t="s">
        <v>30</v>
      </c>
      <c r="P316" s="45">
        <f>SUMIFS('Raw Data'!$S$2:$S$3196,'Raw Data'!$D$2:$D$3196,'Solution Sheet'!N316,'Raw Data'!$H$2:$H$3196,'Solution Sheet'!O316)</f>
        <v>902864.3899999999</v>
      </c>
    </row>
    <row r="317" spans="2:16" x14ac:dyDescent="0.35">
      <c r="B317" s="33" t="s">
        <v>106</v>
      </c>
      <c r="C317" s="33" t="s">
        <v>11</v>
      </c>
      <c r="D317" s="45">
        <f>SUMIFS('Raw Data'!$S$2:$S$3196,'Raw Data'!$E$2:$E$3196,'Solution Sheet'!B317,'Raw Data'!$G$2:$G$3196,'Solution Sheet'!C317)</f>
        <v>87937.540000000023</v>
      </c>
      <c r="E317" s="37"/>
      <c r="F317" s="33" t="s">
        <v>43</v>
      </c>
      <c r="G317" s="33" t="s">
        <v>33</v>
      </c>
      <c r="H317" s="45">
        <f>COUNTIFS('Raw Data'!$L$2:$L$3196,'Solution Sheet'!F317,'Raw Data'!$H$2:$H$3196,'Solution Sheet'!G317)</f>
        <v>185</v>
      </c>
      <c r="J317" s="33" t="s">
        <v>40</v>
      </c>
      <c r="K317" s="33" t="s">
        <v>11</v>
      </c>
      <c r="L317" s="45">
        <f>AVERAGEIFS('Raw Data'!$R$2:$R$3196,'Raw Data'!$K$2:$K$3196,'Solution Sheet'!J317,'Raw Data'!$G$2:$G$3196,'Solution Sheet'!K317)</f>
        <v>33.707865168539328</v>
      </c>
      <c r="N317" s="33" t="s">
        <v>26</v>
      </c>
      <c r="O317" s="33" t="s">
        <v>33</v>
      </c>
      <c r="P317" s="45">
        <f>SUMIFS('Raw Data'!$S$2:$S$3196,'Raw Data'!$D$2:$D$3196,'Solution Sheet'!N317,'Raw Data'!$H$2:$H$3196,'Solution Sheet'!O317)</f>
        <v>688621.27000000118</v>
      </c>
    </row>
    <row r="318" spans="2:16" x14ac:dyDescent="0.35">
      <c r="B318" s="33" t="s">
        <v>68</v>
      </c>
      <c r="C318" s="33" t="s">
        <v>7</v>
      </c>
      <c r="D318" s="45">
        <f>SUMIFS('Raw Data'!$S$2:$S$3196,'Raw Data'!$E$2:$E$3196,'Solution Sheet'!B318,'Raw Data'!$G$2:$G$3196,'Solution Sheet'!C318)</f>
        <v>100847.03999999999</v>
      </c>
      <c r="E318" s="37"/>
      <c r="F318" s="33" t="s">
        <v>43</v>
      </c>
      <c r="G318" s="33" t="s">
        <v>30</v>
      </c>
      <c r="H318" s="45">
        <f>COUNTIFS('Raw Data'!$L$2:$L$3196,'Solution Sheet'!F318,'Raw Data'!$H$2:$H$3196,'Solution Sheet'!G318)</f>
        <v>201</v>
      </c>
      <c r="J318" s="33" t="s">
        <v>39</v>
      </c>
      <c r="K318" s="33" t="s">
        <v>7</v>
      </c>
      <c r="L318" s="45">
        <f>AVERAGEIFS('Raw Data'!$R$2:$R$3196,'Raw Data'!$K$2:$K$3196,'Solution Sheet'!J318,'Raw Data'!$G$2:$G$3196,'Solution Sheet'!K318)</f>
        <v>36.319672131147541</v>
      </c>
      <c r="N318" s="33" t="s">
        <v>24</v>
      </c>
      <c r="O318" s="33" t="s">
        <v>30</v>
      </c>
      <c r="P318" s="45">
        <f>SUMIFS('Raw Data'!$S$2:$S$3196,'Raw Data'!$D$2:$D$3196,'Solution Sheet'!N318,'Raw Data'!$H$2:$H$3196,'Solution Sheet'!O318)</f>
        <v>902864.3899999999</v>
      </c>
    </row>
    <row r="319" spans="2:16" x14ac:dyDescent="0.35">
      <c r="B319" s="33" t="s">
        <v>58</v>
      </c>
      <c r="C319" s="33" t="s">
        <v>12</v>
      </c>
      <c r="D319" s="45">
        <f>SUMIFS('Raw Data'!$S$2:$S$3196,'Raw Data'!$E$2:$E$3196,'Solution Sheet'!B319,'Raw Data'!$G$2:$G$3196,'Solution Sheet'!C319)</f>
        <v>103622.23999999999</v>
      </c>
      <c r="E319" s="37"/>
      <c r="F319" s="33" t="s">
        <v>46</v>
      </c>
      <c r="G319" s="33" t="s">
        <v>30</v>
      </c>
      <c r="H319" s="45">
        <f>COUNTIFS('Raw Data'!$L$2:$L$3196,'Solution Sheet'!F319,'Raw Data'!$H$2:$H$3196,'Solution Sheet'!G319)</f>
        <v>204</v>
      </c>
      <c r="J319" s="33" t="s">
        <v>41</v>
      </c>
      <c r="K319" s="33" t="s">
        <v>12</v>
      </c>
      <c r="L319" s="45">
        <f>AVERAGEIFS('Raw Data'!$R$2:$R$3196,'Raw Data'!$K$2:$K$3196,'Solution Sheet'!J319,'Raw Data'!$G$2:$G$3196,'Solution Sheet'!K319)</f>
        <v>35.657142857142858</v>
      </c>
      <c r="N319" s="33" t="s">
        <v>25</v>
      </c>
      <c r="O319" s="33" t="s">
        <v>30</v>
      </c>
      <c r="P319" s="45">
        <f>SUMIFS('Raw Data'!$S$2:$S$3196,'Raw Data'!$D$2:$D$3196,'Solution Sheet'!N319,'Raw Data'!$H$2:$H$3196,'Solution Sheet'!O319)</f>
        <v>386262.99999999983</v>
      </c>
    </row>
    <row r="320" spans="2:16" x14ac:dyDescent="0.35">
      <c r="B320" s="33" t="s">
        <v>73</v>
      </c>
      <c r="C320" s="33" t="s">
        <v>8</v>
      </c>
      <c r="D320" s="45">
        <f>SUMIFS('Raw Data'!$S$2:$S$3196,'Raw Data'!$E$2:$E$3196,'Solution Sheet'!B320,'Raw Data'!$G$2:$G$3196,'Solution Sheet'!C320)</f>
        <v>106033.74999999996</v>
      </c>
      <c r="E320" s="37"/>
      <c r="F320" s="33" t="s">
        <v>44</v>
      </c>
      <c r="G320" s="33" t="s">
        <v>32</v>
      </c>
      <c r="H320" s="45">
        <f>COUNTIFS('Raw Data'!$L$2:$L$3196,'Solution Sheet'!F320,'Raw Data'!$H$2:$H$3196,'Solution Sheet'!G320)</f>
        <v>196</v>
      </c>
      <c r="J320" s="33" t="s">
        <v>41</v>
      </c>
      <c r="K320" s="33" t="s">
        <v>8</v>
      </c>
      <c r="L320" s="45">
        <f>AVERAGEIFS('Raw Data'!$R$2:$R$3196,'Raw Data'!$K$2:$K$3196,'Solution Sheet'!J320,'Raw Data'!$G$2:$G$3196,'Solution Sheet'!K320)</f>
        <v>35.169642857142854</v>
      </c>
      <c r="N320" s="33" t="s">
        <v>24</v>
      </c>
      <c r="O320" s="33" t="s">
        <v>32</v>
      </c>
      <c r="P320" s="45">
        <f>SUMIFS('Raw Data'!$S$2:$S$3196,'Raw Data'!$D$2:$D$3196,'Solution Sheet'!N320,'Raw Data'!$H$2:$H$3196,'Solution Sheet'!O320)</f>
        <v>854150.37999999919</v>
      </c>
    </row>
    <row r="321" spans="2:16" x14ac:dyDescent="0.35">
      <c r="B321" s="33" t="s">
        <v>68</v>
      </c>
      <c r="C321" s="33" t="s">
        <v>6</v>
      </c>
      <c r="D321" s="45">
        <f>SUMIFS('Raw Data'!$S$2:$S$3196,'Raw Data'!$E$2:$E$3196,'Solution Sheet'!B321,'Raw Data'!$G$2:$G$3196,'Solution Sheet'!C321)</f>
        <v>76254.89</v>
      </c>
      <c r="E321" s="37"/>
      <c r="F321" s="33" t="s">
        <v>46</v>
      </c>
      <c r="G321" s="33" t="s">
        <v>33</v>
      </c>
      <c r="H321" s="45">
        <f>COUNTIFS('Raw Data'!$L$2:$L$3196,'Solution Sheet'!F321,'Raw Data'!$H$2:$H$3196,'Solution Sheet'!G321)</f>
        <v>201</v>
      </c>
      <c r="J321" s="33" t="s">
        <v>40</v>
      </c>
      <c r="K321" s="33" t="s">
        <v>6</v>
      </c>
      <c r="L321" s="45">
        <f>AVERAGEIFS('Raw Data'!$R$2:$R$3196,'Raw Data'!$K$2:$K$3196,'Solution Sheet'!J321,'Raw Data'!$G$2:$G$3196,'Solution Sheet'!K321)</f>
        <v>33.838383838383841</v>
      </c>
      <c r="N321" s="33" t="s">
        <v>26</v>
      </c>
      <c r="O321" s="33" t="s">
        <v>33</v>
      </c>
      <c r="P321" s="45">
        <f>SUMIFS('Raw Data'!$S$2:$S$3196,'Raw Data'!$D$2:$D$3196,'Solution Sheet'!N321,'Raw Data'!$H$2:$H$3196,'Solution Sheet'!O321)</f>
        <v>688621.27000000118</v>
      </c>
    </row>
    <row r="322" spans="2:16" x14ac:dyDescent="0.35">
      <c r="B322" s="33" t="s">
        <v>106</v>
      </c>
      <c r="C322" s="33" t="s">
        <v>13</v>
      </c>
      <c r="D322" s="45">
        <f>SUMIFS('Raw Data'!$S$2:$S$3196,'Raw Data'!$E$2:$E$3196,'Solution Sheet'!B322,'Raw Data'!$G$2:$G$3196,'Solution Sheet'!C322)</f>
        <v>83772.33</v>
      </c>
      <c r="E322" s="37"/>
      <c r="F322" s="33" t="s">
        <v>43</v>
      </c>
      <c r="G322" s="33" t="s">
        <v>30</v>
      </c>
      <c r="H322" s="45">
        <f>COUNTIFS('Raw Data'!$L$2:$L$3196,'Solution Sheet'!F322,'Raw Data'!$H$2:$H$3196,'Solution Sheet'!G322)</f>
        <v>201</v>
      </c>
      <c r="J322" s="33" t="s">
        <v>41</v>
      </c>
      <c r="K322" s="33" t="s">
        <v>13</v>
      </c>
      <c r="L322" s="45">
        <f>AVERAGEIFS('Raw Data'!$R$2:$R$3196,'Raw Data'!$K$2:$K$3196,'Solution Sheet'!J322,'Raw Data'!$G$2:$G$3196,'Solution Sheet'!K322)</f>
        <v>33.705882352941174</v>
      </c>
      <c r="N322" s="33" t="s">
        <v>25</v>
      </c>
      <c r="O322" s="33" t="s">
        <v>30</v>
      </c>
      <c r="P322" s="45">
        <f>SUMIFS('Raw Data'!$S$2:$S$3196,'Raw Data'!$D$2:$D$3196,'Solution Sheet'!N322,'Raw Data'!$H$2:$H$3196,'Solution Sheet'!O322)</f>
        <v>386262.99999999983</v>
      </c>
    </row>
    <row r="323" spans="2:16" x14ac:dyDescent="0.35">
      <c r="B323" s="33" t="s">
        <v>73</v>
      </c>
      <c r="C323" s="33" t="s">
        <v>9</v>
      </c>
      <c r="D323" s="45">
        <f>SUMIFS('Raw Data'!$S$2:$S$3196,'Raw Data'!$E$2:$E$3196,'Solution Sheet'!B323,'Raw Data'!$G$2:$G$3196,'Solution Sheet'!C323)</f>
        <v>97902.090000000011</v>
      </c>
      <c r="E323" s="37"/>
      <c r="F323" s="33" t="s">
        <v>44</v>
      </c>
      <c r="G323" s="33" t="s">
        <v>30</v>
      </c>
      <c r="H323" s="45">
        <f>COUNTIFS('Raw Data'!$L$2:$L$3196,'Solution Sheet'!F323,'Raw Data'!$H$2:$H$3196,'Solution Sheet'!G323)</f>
        <v>202</v>
      </c>
      <c r="J323" s="33" t="s">
        <v>39</v>
      </c>
      <c r="K323" s="33" t="s">
        <v>9</v>
      </c>
      <c r="L323" s="45">
        <f>AVERAGEIFS('Raw Data'!$R$2:$R$3196,'Raw Data'!$K$2:$K$3196,'Solution Sheet'!J323,'Raw Data'!$G$2:$G$3196,'Solution Sheet'!K323)</f>
        <v>34.731182795698928</v>
      </c>
      <c r="N323" s="33" t="s">
        <v>24</v>
      </c>
      <c r="O323" s="33" t="s">
        <v>30</v>
      </c>
      <c r="P323" s="45">
        <f>SUMIFS('Raw Data'!$S$2:$S$3196,'Raw Data'!$D$2:$D$3196,'Solution Sheet'!N323,'Raw Data'!$H$2:$H$3196,'Solution Sheet'!O323)</f>
        <v>902864.3899999999</v>
      </c>
    </row>
    <row r="324" spans="2:16" x14ac:dyDescent="0.35">
      <c r="B324" s="33" t="s">
        <v>58</v>
      </c>
      <c r="C324" s="33" t="s">
        <v>6</v>
      </c>
      <c r="D324" s="45">
        <f>SUMIFS('Raw Data'!$S$2:$S$3196,'Raw Data'!$E$2:$E$3196,'Solution Sheet'!B324,'Raw Data'!$G$2:$G$3196,'Solution Sheet'!C324)</f>
        <v>115367.16999999998</v>
      </c>
      <c r="E324" s="37"/>
      <c r="F324" s="33" t="s">
        <v>44</v>
      </c>
      <c r="G324" s="33" t="s">
        <v>32</v>
      </c>
      <c r="H324" s="45">
        <f>COUNTIFS('Raw Data'!$L$2:$L$3196,'Solution Sheet'!F324,'Raw Data'!$H$2:$H$3196,'Solution Sheet'!G324)</f>
        <v>196</v>
      </c>
      <c r="J324" s="33" t="s">
        <v>39</v>
      </c>
      <c r="K324" s="33" t="s">
        <v>6</v>
      </c>
      <c r="L324" s="45">
        <f>AVERAGEIFS('Raw Data'!$R$2:$R$3196,'Raw Data'!$K$2:$K$3196,'Solution Sheet'!J324,'Raw Data'!$G$2:$G$3196,'Solution Sheet'!K324)</f>
        <v>36.370370370370374</v>
      </c>
      <c r="N324" s="33" t="s">
        <v>25</v>
      </c>
      <c r="O324" s="33" t="s">
        <v>32</v>
      </c>
      <c r="P324" s="45">
        <f>SUMIFS('Raw Data'!$S$2:$S$3196,'Raw Data'!$D$2:$D$3196,'Solution Sheet'!N324,'Raw Data'!$H$2:$H$3196,'Solution Sheet'!O324)</f>
        <v>420136.0300000002</v>
      </c>
    </row>
    <row r="325" spans="2:16" x14ac:dyDescent="0.35">
      <c r="B325" s="33" t="s">
        <v>55</v>
      </c>
      <c r="C325" s="33" t="s">
        <v>7</v>
      </c>
      <c r="D325" s="45">
        <f>SUMIFS('Raw Data'!$S$2:$S$3196,'Raw Data'!$E$2:$E$3196,'Solution Sheet'!B325,'Raw Data'!$G$2:$G$3196,'Solution Sheet'!C325)</f>
        <v>86248.060000000012</v>
      </c>
      <c r="E325" s="37"/>
      <c r="F325" s="33" t="s">
        <v>45</v>
      </c>
      <c r="G325" s="33" t="s">
        <v>31</v>
      </c>
      <c r="H325" s="45">
        <f>COUNTIFS('Raw Data'!$L$2:$L$3196,'Solution Sheet'!F325,'Raw Data'!$H$2:$H$3196,'Solution Sheet'!G325)</f>
        <v>200</v>
      </c>
      <c r="J325" s="33" t="s">
        <v>42</v>
      </c>
      <c r="K325" s="33" t="s">
        <v>7</v>
      </c>
      <c r="L325" s="45">
        <f>AVERAGEIFS('Raw Data'!$R$2:$R$3196,'Raw Data'!$K$2:$K$3196,'Solution Sheet'!J325,'Raw Data'!$G$2:$G$3196,'Solution Sheet'!K325)</f>
        <v>34.288659793814432</v>
      </c>
      <c r="N325" s="33" t="s">
        <v>26</v>
      </c>
      <c r="O325" s="33" t="s">
        <v>31</v>
      </c>
      <c r="P325" s="45">
        <f>SUMIFS('Raw Data'!$S$2:$S$3196,'Raw Data'!$D$2:$D$3196,'Solution Sheet'!N325,'Raw Data'!$H$2:$H$3196,'Solution Sheet'!O325)</f>
        <v>705928.4499999996</v>
      </c>
    </row>
    <row r="326" spans="2:16" x14ac:dyDescent="0.35">
      <c r="B326" s="33" t="s">
        <v>73</v>
      </c>
      <c r="C326" s="33" t="s">
        <v>12</v>
      </c>
      <c r="D326" s="45">
        <f>SUMIFS('Raw Data'!$S$2:$S$3196,'Raw Data'!$E$2:$E$3196,'Solution Sheet'!B326,'Raw Data'!$G$2:$G$3196,'Solution Sheet'!C326)</f>
        <v>74246.830000000016</v>
      </c>
      <c r="E326" s="37"/>
      <c r="F326" s="33" t="s">
        <v>45</v>
      </c>
      <c r="G326" s="33" t="s">
        <v>33</v>
      </c>
      <c r="H326" s="45">
        <f>COUNTIFS('Raw Data'!$L$2:$L$3196,'Solution Sheet'!F326,'Raw Data'!$H$2:$H$3196,'Solution Sheet'!G326)</f>
        <v>193</v>
      </c>
      <c r="J326" s="33" t="s">
        <v>40</v>
      </c>
      <c r="K326" s="33" t="s">
        <v>12</v>
      </c>
      <c r="L326" s="45">
        <f>AVERAGEIFS('Raw Data'!$R$2:$R$3196,'Raw Data'!$K$2:$K$3196,'Solution Sheet'!J326,'Raw Data'!$G$2:$G$3196,'Solution Sheet'!K326)</f>
        <v>34.373831775700936</v>
      </c>
      <c r="N326" s="33" t="s">
        <v>26</v>
      </c>
      <c r="O326" s="33" t="s">
        <v>33</v>
      </c>
      <c r="P326" s="45">
        <f>SUMIFS('Raw Data'!$S$2:$S$3196,'Raw Data'!$D$2:$D$3196,'Solution Sheet'!N326,'Raw Data'!$H$2:$H$3196,'Solution Sheet'!O326)</f>
        <v>688621.27000000118</v>
      </c>
    </row>
    <row r="327" spans="2:16" x14ac:dyDescent="0.35">
      <c r="B327" s="33" t="s">
        <v>73</v>
      </c>
      <c r="C327" s="33" t="s">
        <v>11</v>
      </c>
      <c r="D327" s="45">
        <f>SUMIFS('Raw Data'!$S$2:$S$3196,'Raw Data'!$E$2:$E$3196,'Solution Sheet'!B327,'Raw Data'!$G$2:$G$3196,'Solution Sheet'!C327)</f>
        <v>112167.56</v>
      </c>
      <c r="E327" s="37"/>
      <c r="F327" s="33" t="s">
        <v>44</v>
      </c>
      <c r="G327" s="33" t="s">
        <v>32</v>
      </c>
      <c r="H327" s="45">
        <f>COUNTIFS('Raw Data'!$L$2:$L$3196,'Solution Sheet'!F327,'Raw Data'!$H$2:$H$3196,'Solution Sheet'!G327)</f>
        <v>196</v>
      </c>
      <c r="J327" s="33" t="s">
        <v>41</v>
      </c>
      <c r="K327" s="33" t="s">
        <v>11</v>
      </c>
      <c r="L327" s="45">
        <f>AVERAGEIFS('Raw Data'!$R$2:$R$3196,'Raw Data'!$K$2:$K$3196,'Solution Sheet'!J327,'Raw Data'!$G$2:$G$3196,'Solution Sheet'!K327)</f>
        <v>35.415929203539825</v>
      </c>
      <c r="N327" s="33" t="s">
        <v>24</v>
      </c>
      <c r="O327" s="33" t="s">
        <v>32</v>
      </c>
      <c r="P327" s="45">
        <f>SUMIFS('Raw Data'!$S$2:$S$3196,'Raw Data'!$D$2:$D$3196,'Solution Sheet'!N327,'Raw Data'!$H$2:$H$3196,'Solution Sheet'!O327)</f>
        <v>854150.37999999919</v>
      </c>
    </row>
    <row r="328" spans="2:16" x14ac:dyDescent="0.35">
      <c r="B328" s="33" t="s">
        <v>78</v>
      </c>
      <c r="C328" s="33" t="s">
        <v>11</v>
      </c>
      <c r="D328" s="45">
        <f>SUMIFS('Raw Data'!$S$2:$S$3196,'Raw Data'!$E$2:$E$3196,'Solution Sheet'!B328,'Raw Data'!$G$2:$G$3196,'Solution Sheet'!C328)</f>
        <v>115609.13</v>
      </c>
      <c r="E328" s="37"/>
      <c r="F328" s="33" t="s">
        <v>44</v>
      </c>
      <c r="G328" s="33" t="s">
        <v>32</v>
      </c>
      <c r="H328" s="45">
        <f>COUNTIFS('Raw Data'!$L$2:$L$3196,'Solution Sheet'!F328,'Raw Data'!$H$2:$H$3196,'Solution Sheet'!G328)</f>
        <v>196</v>
      </c>
      <c r="J328" s="33" t="s">
        <v>39</v>
      </c>
      <c r="K328" s="33" t="s">
        <v>11</v>
      </c>
      <c r="L328" s="45">
        <f>AVERAGEIFS('Raw Data'!$R$2:$R$3196,'Raw Data'!$K$2:$K$3196,'Solution Sheet'!J328,'Raw Data'!$G$2:$G$3196,'Solution Sheet'!K328)</f>
        <v>34.901785714285715</v>
      </c>
      <c r="N328" s="33" t="s">
        <v>26</v>
      </c>
      <c r="O328" s="33" t="s">
        <v>32</v>
      </c>
      <c r="P328" s="45">
        <f>SUMIFS('Raw Data'!$S$2:$S$3196,'Raw Data'!$D$2:$D$3196,'Solution Sheet'!N328,'Raw Data'!$H$2:$H$3196,'Solution Sheet'!O328)</f>
        <v>713770.02999999945</v>
      </c>
    </row>
    <row r="329" spans="2:16" x14ac:dyDescent="0.35">
      <c r="B329" s="33" t="s">
        <v>68</v>
      </c>
      <c r="C329" s="33" t="s">
        <v>12</v>
      </c>
      <c r="D329" s="45">
        <f>SUMIFS('Raw Data'!$S$2:$S$3196,'Raw Data'!$E$2:$E$3196,'Solution Sheet'!B329,'Raw Data'!$G$2:$G$3196,'Solution Sheet'!C329)</f>
        <v>70361.200000000026</v>
      </c>
      <c r="E329" s="37"/>
      <c r="F329" s="33" t="s">
        <v>44</v>
      </c>
      <c r="G329" s="33" t="s">
        <v>30</v>
      </c>
      <c r="H329" s="45">
        <f>COUNTIFS('Raw Data'!$L$2:$L$3196,'Solution Sheet'!F329,'Raw Data'!$H$2:$H$3196,'Solution Sheet'!G329)</f>
        <v>202</v>
      </c>
      <c r="J329" s="33" t="s">
        <v>42</v>
      </c>
      <c r="K329" s="33" t="s">
        <v>12</v>
      </c>
      <c r="L329" s="45">
        <f>AVERAGEIFS('Raw Data'!$R$2:$R$3196,'Raw Data'!$K$2:$K$3196,'Solution Sheet'!J329,'Raw Data'!$G$2:$G$3196,'Solution Sheet'!K329)</f>
        <v>36.418604651162788</v>
      </c>
      <c r="N329" s="33" t="s">
        <v>26</v>
      </c>
      <c r="O329" s="33" t="s">
        <v>30</v>
      </c>
      <c r="P329" s="45">
        <f>SUMIFS('Raw Data'!$S$2:$S$3196,'Raw Data'!$D$2:$D$3196,'Solution Sheet'!N329,'Raw Data'!$H$2:$H$3196,'Solution Sheet'!O329)</f>
        <v>705014.25000000035</v>
      </c>
    </row>
    <row r="330" spans="2:16" x14ac:dyDescent="0.35">
      <c r="B330" s="33" t="s">
        <v>58</v>
      </c>
      <c r="C330" s="33" t="s">
        <v>11</v>
      </c>
      <c r="D330" s="45">
        <f>SUMIFS('Raw Data'!$S$2:$S$3196,'Raw Data'!$E$2:$E$3196,'Solution Sheet'!B330,'Raw Data'!$G$2:$G$3196,'Solution Sheet'!C330)</f>
        <v>113195.5</v>
      </c>
      <c r="E330" s="37"/>
      <c r="F330" s="33" t="s">
        <v>44</v>
      </c>
      <c r="G330" s="33" t="s">
        <v>32</v>
      </c>
      <c r="H330" s="45">
        <f>COUNTIFS('Raw Data'!$L$2:$L$3196,'Solution Sheet'!F330,'Raw Data'!$H$2:$H$3196,'Solution Sheet'!G330)</f>
        <v>196</v>
      </c>
      <c r="J330" s="33" t="s">
        <v>41</v>
      </c>
      <c r="K330" s="33" t="s">
        <v>11</v>
      </c>
      <c r="L330" s="45">
        <f>AVERAGEIFS('Raw Data'!$R$2:$R$3196,'Raw Data'!$K$2:$K$3196,'Solution Sheet'!J330,'Raw Data'!$G$2:$G$3196,'Solution Sheet'!K330)</f>
        <v>35.415929203539825</v>
      </c>
      <c r="N330" s="33" t="s">
        <v>24</v>
      </c>
      <c r="O330" s="33" t="s">
        <v>32</v>
      </c>
      <c r="P330" s="45">
        <f>SUMIFS('Raw Data'!$S$2:$S$3196,'Raw Data'!$D$2:$D$3196,'Solution Sheet'!N330,'Raw Data'!$H$2:$H$3196,'Solution Sheet'!O330)</f>
        <v>854150.37999999919</v>
      </c>
    </row>
    <row r="331" spans="2:16" x14ac:dyDescent="0.35">
      <c r="B331" s="33" t="s">
        <v>68</v>
      </c>
      <c r="C331" s="33" t="s">
        <v>9</v>
      </c>
      <c r="D331" s="45">
        <f>SUMIFS('Raw Data'!$S$2:$S$3196,'Raw Data'!$E$2:$E$3196,'Solution Sheet'!B331,'Raw Data'!$G$2:$G$3196,'Solution Sheet'!C331)</f>
        <v>139938.12</v>
      </c>
      <c r="E331" s="37"/>
      <c r="F331" s="33" t="s">
        <v>46</v>
      </c>
      <c r="G331" s="33" t="s">
        <v>32</v>
      </c>
      <c r="H331" s="45">
        <f>COUNTIFS('Raw Data'!$L$2:$L$3196,'Solution Sheet'!F331,'Raw Data'!$H$2:$H$3196,'Solution Sheet'!G331)</f>
        <v>216</v>
      </c>
      <c r="J331" s="33" t="s">
        <v>42</v>
      </c>
      <c r="K331" s="33" t="s">
        <v>9</v>
      </c>
      <c r="L331" s="45">
        <f>AVERAGEIFS('Raw Data'!$R$2:$R$3196,'Raw Data'!$K$2:$K$3196,'Solution Sheet'!J331,'Raw Data'!$G$2:$G$3196,'Solution Sheet'!K331)</f>
        <v>36.282828282828284</v>
      </c>
      <c r="N331" s="33" t="s">
        <v>26</v>
      </c>
      <c r="O331" s="33" t="s">
        <v>32</v>
      </c>
      <c r="P331" s="45">
        <f>SUMIFS('Raw Data'!$S$2:$S$3196,'Raw Data'!$D$2:$D$3196,'Solution Sheet'!N331,'Raw Data'!$H$2:$H$3196,'Solution Sheet'!O331)</f>
        <v>713770.02999999945</v>
      </c>
    </row>
    <row r="332" spans="2:16" x14ac:dyDescent="0.35">
      <c r="B332" s="33" t="s">
        <v>52</v>
      </c>
      <c r="C332" s="33" t="s">
        <v>13</v>
      </c>
      <c r="D332" s="45">
        <f>SUMIFS('Raw Data'!$S$2:$S$3196,'Raw Data'!$E$2:$E$3196,'Solution Sheet'!B332,'Raw Data'!$G$2:$G$3196,'Solution Sheet'!C332)</f>
        <v>72641.01999999999</v>
      </c>
      <c r="E332" s="37"/>
      <c r="F332" s="33" t="s">
        <v>46</v>
      </c>
      <c r="G332" s="33" t="s">
        <v>32</v>
      </c>
      <c r="H332" s="45">
        <f>COUNTIFS('Raw Data'!$L$2:$L$3196,'Solution Sheet'!F332,'Raw Data'!$H$2:$H$3196,'Solution Sheet'!G332)</f>
        <v>216</v>
      </c>
      <c r="J332" s="33" t="s">
        <v>42</v>
      </c>
      <c r="K332" s="33" t="s">
        <v>13</v>
      </c>
      <c r="L332" s="45">
        <f>AVERAGEIFS('Raw Data'!$R$2:$R$3196,'Raw Data'!$K$2:$K$3196,'Solution Sheet'!J332,'Raw Data'!$G$2:$G$3196,'Solution Sheet'!K332)</f>
        <v>36.58</v>
      </c>
      <c r="N332" s="33" t="s">
        <v>25</v>
      </c>
      <c r="O332" s="33" t="s">
        <v>32</v>
      </c>
      <c r="P332" s="45">
        <f>SUMIFS('Raw Data'!$S$2:$S$3196,'Raw Data'!$D$2:$D$3196,'Solution Sheet'!N332,'Raw Data'!$H$2:$H$3196,'Solution Sheet'!O332)</f>
        <v>420136.0300000002</v>
      </c>
    </row>
    <row r="333" spans="2:16" x14ac:dyDescent="0.35">
      <c r="B333" s="33" t="s">
        <v>55</v>
      </c>
      <c r="C333" s="33" t="s">
        <v>8</v>
      </c>
      <c r="D333" s="45">
        <f>SUMIFS('Raw Data'!$S$2:$S$3196,'Raw Data'!$E$2:$E$3196,'Solution Sheet'!B333,'Raw Data'!$G$2:$G$3196,'Solution Sheet'!C333)</f>
        <v>101835.39000000001</v>
      </c>
      <c r="E333" s="37"/>
      <c r="F333" s="33" t="s">
        <v>44</v>
      </c>
      <c r="G333" s="33" t="s">
        <v>31</v>
      </c>
      <c r="H333" s="45">
        <f>COUNTIFS('Raw Data'!$L$2:$L$3196,'Solution Sheet'!F333,'Raw Data'!$H$2:$H$3196,'Solution Sheet'!G333)</f>
        <v>216</v>
      </c>
      <c r="J333" s="33" t="s">
        <v>39</v>
      </c>
      <c r="K333" s="33" t="s">
        <v>8</v>
      </c>
      <c r="L333" s="45">
        <f>AVERAGEIFS('Raw Data'!$R$2:$R$3196,'Raw Data'!$K$2:$K$3196,'Solution Sheet'!J333,'Raw Data'!$G$2:$G$3196,'Solution Sheet'!K333)</f>
        <v>33.572815533980581</v>
      </c>
      <c r="N333" s="33" t="s">
        <v>26</v>
      </c>
      <c r="O333" s="33" t="s">
        <v>31</v>
      </c>
      <c r="P333" s="45">
        <f>SUMIFS('Raw Data'!$S$2:$S$3196,'Raw Data'!$D$2:$D$3196,'Solution Sheet'!N333,'Raw Data'!$H$2:$H$3196,'Solution Sheet'!O333)</f>
        <v>705928.4499999996</v>
      </c>
    </row>
    <row r="334" spans="2:16" x14ac:dyDescent="0.35">
      <c r="B334" s="33" t="s">
        <v>85</v>
      </c>
      <c r="C334" s="33" t="s">
        <v>8</v>
      </c>
      <c r="D334" s="45">
        <f>SUMIFS('Raw Data'!$S$2:$S$3196,'Raw Data'!$E$2:$E$3196,'Solution Sheet'!B334,'Raw Data'!$G$2:$G$3196,'Solution Sheet'!C334)</f>
        <v>126785.84999999996</v>
      </c>
      <c r="E334" s="37"/>
      <c r="F334" s="33" t="s">
        <v>44</v>
      </c>
      <c r="G334" s="33" t="s">
        <v>30</v>
      </c>
      <c r="H334" s="45">
        <f>COUNTIFS('Raw Data'!$L$2:$L$3196,'Solution Sheet'!F334,'Raw Data'!$H$2:$H$3196,'Solution Sheet'!G334)</f>
        <v>202</v>
      </c>
      <c r="J334" s="33" t="s">
        <v>41</v>
      </c>
      <c r="K334" s="33" t="s">
        <v>8</v>
      </c>
      <c r="L334" s="45">
        <f>AVERAGEIFS('Raw Data'!$R$2:$R$3196,'Raw Data'!$K$2:$K$3196,'Solution Sheet'!J334,'Raw Data'!$G$2:$G$3196,'Solution Sheet'!K334)</f>
        <v>35.169642857142854</v>
      </c>
      <c r="N334" s="33" t="s">
        <v>24</v>
      </c>
      <c r="O334" s="33" t="s">
        <v>30</v>
      </c>
      <c r="P334" s="45">
        <f>SUMIFS('Raw Data'!$S$2:$S$3196,'Raw Data'!$D$2:$D$3196,'Solution Sheet'!N334,'Raw Data'!$H$2:$H$3196,'Solution Sheet'!O334)</f>
        <v>902864.3899999999</v>
      </c>
    </row>
    <row r="335" spans="2:16" x14ac:dyDescent="0.35">
      <c r="B335" s="33" t="s">
        <v>73</v>
      </c>
      <c r="C335" s="33" t="s">
        <v>9</v>
      </c>
      <c r="D335" s="45">
        <f>SUMIFS('Raw Data'!$S$2:$S$3196,'Raw Data'!$E$2:$E$3196,'Solution Sheet'!B335,'Raw Data'!$G$2:$G$3196,'Solution Sheet'!C335)</f>
        <v>97902.090000000011</v>
      </c>
      <c r="E335" s="37"/>
      <c r="F335" s="33" t="s">
        <v>45</v>
      </c>
      <c r="G335" s="33" t="s">
        <v>31</v>
      </c>
      <c r="H335" s="45">
        <f>COUNTIFS('Raw Data'!$L$2:$L$3196,'Solution Sheet'!F335,'Raw Data'!$H$2:$H$3196,'Solution Sheet'!G335)</f>
        <v>200</v>
      </c>
      <c r="J335" s="33" t="s">
        <v>40</v>
      </c>
      <c r="K335" s="33" t="s">
        <v>9</v>
      </c>
      <c r="L335" s="45">
        <f>AVERAGEIFS('Raw Data'!$R$2:$R$3196,'Raw Data'!$K$2:$K$3196,'Solution Sheet'!J335,'Raw Data'!$G$2:$G$3196,'Solution Sheet'!K335)</f>
        <v>33.942528735632187</v>
      </c>
      <c r="N335" s="33" t="s">
        <v>25</v>
      </c>
      <c r="O335" s="33" t="s">
        <v>31</v>
      </c>
      <c r="P335" s="45">
        <f>SUMIFS('Raw Data'!$S$2:$S$3196,'Raw Data'!$D$2:$D$3196,'Solution Sheet'!N335,'Raw Data'!$H$2:$H$3196,'Solution Sheet'!O335)</f>
        <v>343540.72000000003</v>
      </c>
    </row>
    <row r="336" spans="2:16" x14ac:dyDescent="0.35">
      <c r="B336" s="33" t="s">
        <v>73</v>
      </c>
      <c r="C336" s="33" t="s">
        <v>7</v>
      </c>
      <c r="D336" s="45">
        <f>SUMIFS('Raw Data'!$S$2:$S$3196,'Raw Data'!$E$2:$E$3196,'Solution Sheet'!B336,'Raw Data'!$G$2:$G$3196,'Solution Sheet'!C336)</f>
        <v>125696.93000000001</v>
      </c>
      <c r="E336" s="37"/>
      <c r="F336" s="33" t="s">
        <v>43</v>
      </c>
      <c r="G336" s="33" t="s">
        <v>32</v>
      </c>
      <c r="H336" s="45">
        <f>COUNTIFS('Raw Data'!$L$2:$L$3196,'Solution Sheet'!F336,'Raw Data'!$H$2:$H$3196,'Solution Sheet'!G336)</f>
        <v>206</v>
      </c>
      <c r="J336" s="33" t="s">
        <v>40</v>
      </c>
      <c r="K336" s="33" t="s">
        <v>7</v>
      </c>
      <c r="L336" s="45">
        <f>AVERAGEIFS('Raw Data'!$R$2:$R$3196,'Raw Data'!$K$2:$K$3196,'Solution Sheet'!J336,'Raw Data'!$G$2:$G$3196,'Solution Sheet'!K336)</f>
        <v>33.473118279569896</v>
      </c>
      <c r="N336" s="33" t="s">
        <v>26</v>
      </c>
      <c r="O336" s="33" t="s">
        <v>32</v>
      </c>
      <c r="P336" s="45">
        <f>SUMIFS('Raw Data'!$S$2:$S$3196,'Raw Data'!$D$2:$D$3196,'Solution Sheet'!N336,'Raw Data'!$H$2:$H$3196,'Solution Sheet'!O336)</f>
        <v>713770.02999999945</v>
      </c>
    </row>
    <row r="337" spans="2:16" x14ac:dyDescent="0.35">
      <c r="B337" s="33" t="s">
        <v>52</v>
      </c>
      <c r="C337" s="33" t="s">
        <v>12</v>
      </c>
      <c r="D337" s="45">
        <f>SUMIFS('Raw Data'!$S$2:$S$3196,'Raw Data'!$E$2:$E$3196,'Solution Sheet'!B337,'Raw Data'!$G$2:$G$3196,'Solution Sheet'!C337)</f>
        <v>95376.180000000022</v>
      </c>
      <c r="E337" s="37"/>
      <c r="F337" s="33" t="s">
        <v>44</v>
      </c>
      <c r="G337" s="33" t="s">
        <v>33</v>
      </c>
      <c r="H337" s="45">
        <f>COUNTIFS('Raw Data'!$L$2:$L$3196,'Solution Sheet'!F337,'Raw Data'!$H$2:$H$3196,'Solution Sheet'!G337)</f>
        <v>207</v>
      </c>
      <c r="J337" s="33" t="s">
        <v>41</v>
      </c>
      <c r="K337" s="33" t="s">
        <v>12</v>
      </c>
      <c r="L337" s="45">
        <f>AVERAGEIFS('Raw Data'!$R$2:$R$3196,'Raw Data'!$K$2:$K$3196,'Solution Sheet'!J337,'Raw Data'!$G$2:$G$3196,'Solution Sheet'!K337)</f>
        <v>35.657142857142858</v>
      </c>
      <c r="N337" s="33" t="s">
        <v>24</v>
      </c>
      <c r="O337" s="33" t="s">
        <v>33</v>
      </c>
      <c r="P337" s="45">
        <f>SUMIFS('Raw Data'!$S$2:$S$3196,'Raw Data'!$D$2:$D$3196,'Solution Sheet'!N337,'Raw Data'!$H$2:$H$3196,'Solution Sheet'!O337)</f>
        <v>777669.78999999957</v>
      </c>
    </row>
    <row r="338" spans="2:16" x14ac:dyDescent="0.35">
      <c r="B338" s="33" t="s">
        <v>68</v>
      </c>
      <c r="C338" s="33" t="s">
        <v>6</v>
      </c>
      <c r="D338" s="45">
        <f>SUMIFS('Raw Data'!$S$2:$S$3196,'Raw Data'!$E$2:$E$3196,'Solution Sheet'!B338,'Raw Data'!$G$2:$G$3196,'Solution Sheet'!C338)</f>
        <v>76254.89</v>
      </c>
      <c r="E338" s="37"/>
      <c r="F338" s="33" t="s">
        <v>43</v>
      </c>
      <c r="G338" s="33" t="s">
        <v>31</v>
      </c>
      <c r="H338" s="45">
        <f>COUNTIFS('Raw Data'!$L$2:$L$3196,'Solution Sheet'!F338,'Raw Data'!$H$2:$H$3196,'Solution Sheet'!G338)</f>
        <v>190</v>
      </c>
      <c r="J338" s="33" t="s">
        <v>42</v>
      </c>
      <c r="K338" s="33" t="s">
        <v>6</v>
      </c>
      <c r="L338" s="45">
        <f>AVERAGEIFS('Raw Data'!$R$2:$R$3196,'Raw Data'!$K$2:$K$3196,'Solution Sheet'!J338,'Raw Data'!$G$2:$G$3196,'Solution Sheet'!K338)</f>
        <v>35.892857142857146</v>
      </c>
      <c r="N338" s="33" t="s">
        <v>25</v>
      </c>
      <c r="O338" s="33" t="s">
        <v>31</v>
      </c>
      <c r="P338" s="45">
        <f>SUMIFS('Raw Data'!$S$2:$S$3196,'Raw Data'!$D$2:$D$3196,'Solution Sheet'!N338,'Raw Data'!$H$2:$H$3196,'Solution Sheet'!O338)</f>
        <v>343540.72000000003</v>
      </c>
    </row>
    <row r="339" spans="2:16" x14ac:dyDescent="0.35">
      <c r="B339" s="33" t="s">
        <v>115</v>
      </c>
      <c r="C339" s="33" t="s">
        <v>13</v>
      </c>
      <c r="D339" s="45">
        <f>SUMIFS('Raw Data'!$S$2:$S$3196,'Raw Data'!$E$2:$E$3196,'Solution Sheet'!B339,'Raw Data'!$G$2:$G$3196,'Solution Sheet'!C339)</f>
        <v>86905.229999999981</v>
      </c>
      <c r="E339" s="37"/>
      <c r="F339" s="33" t="s">
        <v>45</v>
      </c>
      <c r="G339" s="33" t="s">
        <v>30</v>
      </c>
      <c r="H339" s="45">
        <f>COUNTIFS('Raw Data'!$L$2:$L$3196,'Solution Sheet'!F339,'Raw Data'!$H$2:$H$3196,'Solution Sheet'!G339)</f>
        <v>215</v>
      </c>
      <c r="J339" s="33" t="s">
        <v>40</v>
      </c>
      <c r="K339" s="33" t="s">
        <v>13</v>
      </c>
      <c r="L339" s="45">
        <f>AVERAGEIFS('Raw Data'!$R$2:$R$3196,'Raw Data'!$K$2:$K$3196,'Solution Sheet'!J339,'Raw Data'!$G$2:$G$3196,'Solution Sheet'!K339)</f>
        <v>34.651685393258425</v>
      </c>
      <c r="N339" s="33" t="s">
        <v>24</v>
      </c>
      <c r="O339" s="33" t="s">
        <v>30</v>
      </c>
      <c r="P339" s="45">
        <f>SUMIFS('Raw Data'!$S$2:$S$3196,'Raw Data'!$D$2:$D$3196,'Solution Sheet'!N339,'Raw Data'!$H$2:$H$3196,'Solution Sheet'!O339)</f>
        <v>902864.3899999999</v>
      </c>
    </row>
    <row r="340" spans="2:16" x14ac:dyDescent="0.35">
      <c r="B340" s="33" t="s">
        <v>68</v>
      </c>
      <c r="C340" s="33" t="s">
        <v>6</v>
      </c>
      <c r="D340" s="45">
        <f>SUMIFS('Raw Data'!$S$2:$S$3196,'Raw Data'!$E$2:$E$3196,'Solution Sheet'!B340,'Raw Data'!$G$2:$G$3196,'Solution Sheet'!C340)</f>
        <v>76254.89</v>
      </c>
      <c r="E340" s="37"/>
      <c r="F340" s="33" t="s">
        <v>46</v>
      </c>
      <c r="G340" s="33" t="s">
        <v>33</v>
      </c>
      <c r="H340" s="45">
        <f>COUNTIFS('Raw Data'!$L$2:$L$3196,'Solution Sheet'!F340,'Raw Data'!$H$2:$H$3196,'Solution Sheet'!G340)</f>
        <v>201</v>
      </c>
      <c r="J340" s="33" t="s">
        <v>42</v>
      </c>
      <c r="K340" s="33" t="s">
        <v>6</v>
      </c>
      <c r="L340" s="45">
        <f>AVERAGEIFS('Raw Data'!$R$2:$R$3196,'Raw Data'!$K$2:$K$3196,'Solution Sheet'!J340,'Raw Data'!$G$2:$G$3196,'Solution Sheet'!K340)</f>
        <v>35.892857142857146</v>
      </c>
      <c r="N340" s="33" t="s">
        <v>24</v>
      </c>
      <c r="O340" s="33" t="s">
        <v>33</v>
      </c>
      <c r="P340" s="45">
        <f>SUMIFS('Raw Data'!$S$2:$S$3196,'Raw Data'!$D$2:$D$3196,'Solution Sheet'!N340,'Raw Data'!$H$2:$H$3196,'Solution Sheet'!O340)</f>
        <v>777669.78999999957</v>
      </c>
    </row>
    <row r="341" spans="2:16" x14ac:dyDescent="0.35">
      <c r="B341" s="33" t="s">
        <v>63</v>
      </c>
      <c r="C341" s="33" t="s">
        <v>13</v>
      </c>
      <c r="D341" s="45">
        <f>SUMIFS('Raw Data'!$S$2:$S$3196,'Raw Data'!$E$2:$E$3196,'Solution Sheet'!B341,'Raw Data'!$G$2:$G$3196,'Solution Sheet'!C341)</f>
        <v>116307.38</v>
      </c>
      <c r="E341" s="37"/>
      <c r="F341" s="33" t="s">
        <v>44</v>
      </c>
      <c r="G341" s="33" t="s">
        <v>31</v>
      </c>
      <c r="H341" s="45">
        <f>COUNTIFS('Raw Data'!$L$2:$L$3196,'Solution Sheet'!F341,'Raw Data'!$H$2:$H$3196,'Solution Sheet'!G341)</f>
        <v>216</v>
      </c>
      <c r="J341" s="33" t="s">
        <v>39</v>
      </c>
      <c r="K341" s="33" t="s">
        <v>13</v>
      </c>
      <c r="L341" s="45">
        <f>AVERAGEIFS('Raw Data'!$R$2:$R$3196,'Raw Data'!$K$2:$K$3196,'Solution Sheet'!J341,'Raw Data'!$G$2:$G$3196,'Solution Sheet'!K341)</f>
        <v>35.833333333333336</v>
      </c>
      <c r="N341" s="33" t="s">
        <v>26</v>
      </c>
      <c r="O341" s="33" t="s">
        <v>31</v>
      </c>
      <c r="P341" s="45">
        <f>SUMIFS('Raw Data'!$S$2:$S$3196,'Raw Data'!$D$2:$D$3196,'Solution Sheet'!N341,'Raw Data'!$H$2:$H$3196,'Solution Sheet'!O341)</f>
        <v>705928.4499999996</v>
      </c>
    </row>
    <row r="342" spans="2:16" x14ac:dyDescent="0.35">
      <c r="B342" s="33" t="s">
        <v>55</v>
      </c>
      <c r="C342" s="33" t="s">
        <v>11</v>
      </c>
      <c r="D342" s="45">
        <f>SUMIFS('Raw Data'!$S$2:$S$3196,'Raw Data'!$E$2:$E$3196,'Solution Sheet'!B342,'Raw Data'!$G$2:$G$3196,'Solution Sheet'!C342)</f>
        <v>113543.59</v>
      </c>
      <c r="E342" s="37"/>
      <c r="F342" s="33" t="s">
        <v>46</v>
      </c>
      <c r="G342" s="33" t="s">
        <v>30</v>
      </c>
      <c r="H342" s="45">
        <f>COUNTIFS('Raw Data'!$L$2:$L$3196,'Solution Sheet'!F342,'Raw Data'!$H$2:$H$3196,'Solution Sheet'!G342)</f>
        <v>204</v>
      </c>
      <c r="J342" s="33" t="s">
        <v>40</v>
      </c>
      <c r="K342" s="33" t="s">
        <v>11</v>
      </c>
      <c r="L342" s="45">
        <f>AVERAGEIFS('Raw Data'!$R$2:$R$3196,'Raw Data'!$K$2:$K$3196,'Solution Sheet'!J342,'Raw Data'!$G$2:$G$3196,'Solution Sheet'!K342)</f>
        <v>33.707865168539328</v>
      </c>
      <c r="N342" s="33" t="s">
        <v>25</v>
      </c>
      <c r="O342" s="33" t="s">
        <v>30</v>
      </c>
      <c r="P342" s="45">
        <f>SUMIFS('Raw Data'!$S$2:$S$3196,'Raw Data'!$D$2:$D$3196,'Solution Sheet'!N342,'Raw Data'!$H$2:$H$3196,'Solution Sheet'!O342)</f>
        <v>386262.99999999983</v>
      </c>
    </row>
    <row r="343" spans="2:16" x14ac:dyDescent="0.35">
      <c r="B343" s="33" t="s">
        <v>115</v>
      </c>
      <c r="C343" s="33" t="s">
        <v>12</v>
      </c>
      <c r="D343" s="45">
        <f>SUMIFS('Raw Data'!$S$2:$S$3196,'Raw Data'!$E$2:$E$3196,'Solution Sheet'!B343,'Raw Data'!$G$2:$G$3196,'Solution Sheet'!C343)</f>
        <v>66619.010000000009</v>
      </c>
      <c r="E343" s="37"/>
      <c r="F343" s="33" t="s">
        <v>46</v>
      </c>
      <c r="G343" s="33" t="s">
        <v>32</v>
      </c>
      <c r="H343" s="45">
        <f>COUNTIFS('Raw Data'!$L$2:$L$3196,'Solution Sheet'!F343,'Raw Data'!$H$2:$H$3196,'Solution Sheet'!G343)</f>
        <v>216</v>
      </c>
      <c r="J343" s="33" t="s">
        <v>40</v>
      </c>
      <c r="K343" s="33" t="s">
        <v>12</v>
      </c>
      <c r="L343" s="45">
        <f>AVERAGEIFS('Raw Data'!$R$2:$R$3196,'Raw Data'!$K$2:$K$3196,'Solution Sheet'!J343,'Raw Data'!$G$2:$G$3196,'Solution Sheet'!K343)</f>
        <v>34.373831775700936</v>
      </c>
      <c r="N343" s="33" t="s">
        <v>24</v>
      </c>
      <c r="O343" s="33" t="s">
        <v>32</v>
      </c>
      <c r="P343" s="45">
        <f>SUMIFS('Raw Data'!$S$2:$S$3196,'Raw Data'!$D$2:$D$3196,'Solution Sheet'!N343,'Raw Data'!$H$2:$H$3196,'Solution Sheet'!O343)</f>
        <v>854150.37999999919</v>
      </c>
    </row>
    <row r="344" spans="2:16" x14ac:dyDescent="0.35">
      <c r="B344" s="33" t="s">
        <v>78</v>
      </c>
      <c r="C344" s="33" t="s">
        <v>13</v>
      </c>
      <c r="D344" s="45">
        <f>SUMIFS('Raw Data'!$S$2:$S$3196,'Raw Data'!$E$2:$E$3196,'Solution Sheet'!B344,'Raw Data'!$G$2:$G$3196,'Solution Sheet'!C344)</f>
        <v>119976.9</v>
      </c>
      <c r="E344" s="37"/>
      <c r="F344" s="33" t="s">
        <v>44</v>
      </c>
      <c r="G344" s="33" t="s">
        <v>31</v>
      </c>
      <c r="H344" s="45">
        <f>COUNTIFS('Raw Data'!$L$2:$L$3196,'Solution Sheet'!F344,'Raw Data'!$H$2:$H$3196,'Solution Sheet'!G344)</f>
        <v>216</v>
      </c>
      <c r="J344" s="33" t="s">
        <v>41</v>
      </c>
      <c r="K344" s="33" t="s">
        <v>13</v>
      </c>
      <c r="L344" s="45">
        <f>AVERAGEIFS('Raw Data'!$R$2:$R$3196,'Raw Data'!$K$2:$K$3196,'Solution Sheet'!J344,'Raw Data'!$G$2:$G$3196,'Solution Sheet'!K344)</f>
        <v>33.705882352941174</v>
      </c>
      <c r="N344" s="33" t="s">
        <v>25</v>
      </c>
      <c r="O344" s="33" t="s">
        <v>31</v>
      </c>
      <c r="P344" s="45">
        <f>SUMIFS('Raw Data'!$S$2:$S$3196,'Raw Data'!$D$2:$D$3196,'Solution Sheet'!N344,'Raw Data'!$H$2:$H$3196,'Solution Sheet'!O344)</f>
        <v>343540.72000000003</v>
      </c>
    </row>
    <row r="345" spans="2:16" x14ac:dyDescent="0.35">
      <c r="B345" s="33" t="s">
        <v>63</v>
      </c>
      <c r="C345" s="33" t="s">
        <v>7</v>
      </c>
      <c r="D345" s="45">
        <f>SUMIFS('Raw Data'!$S$2:$S$3196,'Raw Data'!$E$2:$E$3196,'Solution Sheet'!B345,'Raw Data'!$G$2:$G$3196,'Solution Sheet'!C345)</f>
        <v>92763.590000000011</v>
      </c>
      <c r="E345" s="37"/>
      <c r="F345" s="33" t="s">
        <v>46</v>
      </c>
      <c r="G345" s="33" t="s">
        <v>32</v>
      </c>
      <c r="H345" s="45">
        <f>COUNTIFS('Raw Data'!$L$2:$L$3196,'Solution Sheet'!F345,'Raw Data'!$H$2:$H$3196,'Solution Sheet'!G345)</f>
        <v>216</v>
      </c>
      <c r="J345" s="33" t="s">
        <v>42</v>
      </c>
      <c r="K345" s="33" t="s">
        <v>7</v>
      </c>
      <c r="L345" s="45">
        <f>AVERAGEIFS('Raw Data'!$R$2:$R$3196,'Raw Data'!$K$2:$K$3196,'Solution Sheet'!J345,'Raw Data'!$G$2:$G$3196,'Solution Sheet'!K345)</f>
        <v>34.288659793814432</v>
      </c>
      <c r="N345" s="33" t="s">
        <v>26</v>
      </c>
      <c r="O345" s="33" t="s">
        <v>32</v>
      </c>
      <c r="P345" s="45">
        <f>SUMIFS('Raw Data'!$S$2:$S$3196,'Raw Data'!$D$2:$D$3196,'Solution Sheet'!N345,'Raw Data'!$H$2:$H$3196,'Solution Sheet'!O345)</f>
        <v>713770.02999999945</v>
      </c>
    </row>
    <row r="346" spans="2:16" x14ac:dyDescent="0.35">
      <c r="B346" s="33" t="s">
        <v>78</v>
      </c>
      <c r="C346" s="33" t="s">
        <v>11</v>
      </c>
      <c r="D346" s="45">
        <f>SUMIFS('Raw Data'!$S$2:$S$3196,'Raw Data'!$E$2:$E$3196,'Solution Sheet'!B346,'Raw Data'!$G$2:$G$3196,'Solution Sheet'!C346)</f>
        <v>115609.13</v>
      </c>
      <c r="E346" s="37"/>
      <c r="F346" s="33" t="s">
        <v>43</v>
      </c>
      <c r="G346" s="33" t="s">
        <v>32</v>
      </c>
      <c r="H346" s="45">
        <f>COUNTIFS('Raw Data'!$L$2:$L$3196,'Solution Sheet'!F346,'Raw Data'!$H$2:$H$3196,'Solution Sheet'!G346)</f>
        <v>206</v>
      </c>
      <c r="J346" s="33" t="s">
        <v>42</v>
      </c>
      <c r="K346" s="33" t="s">
        <v>11</v>
      </c>
      <c r="L346" s="45">
        <f>AVERAGEIFS('Raw Data'!$R$2:$R$3196,'Raw Data'!$K$2:$K$3196,'Solution Sheet'!J346,'Raw Data'!$G$2:$G$3196,'Solution Sheet'!K346)</f>
        <v>35.16949152542373</v>
      </c>
      <c r="N346" s="33" t="s">
        <v>24</v>
      </c>
      <c r="O346" s="33" t="s">
        <v>32</v>
      </c>
      <c r="P346" s="45">
        <f>SUMIFS('Raw Data'!$S$2:$S$3196,'Raw Data'!$D$2:$D$3196,'Solution Sheet'!N346,'Raw Data'!$H$2:$H$3196,'Solution Sheet'!O346)</f>
        <v>854150.37999999919</v>
      </c>
    </row>
    <row r="347" spans="2:16" x14ac:dyDescent="0.35">
      <c r="B347" s="33" t="s">
        <v>58</v>
      </c>
      <c r="C347" s="33" t="s">
        <v>11</v>
      </c>
      <c r="D347" s="45">
        <f>SUMIFS('Raw Data'!$S$2:$S$3196,'Raw Data'!$E$2:$E$3196,'Solution Sheet'!B347,'Raw Data'!$G$2:$G$3196,'Solution Sheet'!C347)</f>
        <v>113195.5</v>
      </c>
      <c r="E347" s="37"/>
      <c r="F347" s="33" t="s">
        <v>45</v>
      </c>
      <c r="G347" s="33" t="s">
        <v>31</v>
      </c>
      <c r="H347" s="45">
        <f>COUNTIFS('Raw Data'!$L$2:$L$3196,'Solution Sheet'!F347,'Raw Data'!$H$2:$H$3196,'Solution Sheet'!G347)</f>
        <v>200</v>
      </c>
      <c r="J347" s="33" t="s">
        <v>41</v>
      </c>
      <c r="K347" s="33" t="s">
        <v>11</v>
      </c>
      <c r="L347" s="45">
        <f>AVERAGEIFS('Raw Data'!$R$2:$R$3196,'Raw Data'!$K$2:$K$3196,'Solution Sheet'!J347,'Raw Data'!$G$2:$G$3196,'Solution Sheet'!K347)</f>
        <v>35.415929203539825</v>
      </c>
      <c r="N347" s="33" t="s">
        <v>26</v>
      </c>
      <c r="O347" s="33" t="s">
        <v>31</v>
      </c>
      <c r="P347" s="45">
        <f>SUMIFS('Raw Data'!$S$2:$S$3196,'Raw Data'!$D$2:$D$3196,'Solution Sheet'!N347,'Raw Data'!$H$2:$H$3196,'Solution Sheet'!O347)</f>
        <v>705928.4499999996</v>
      </c>
    </row>
    <row r="348" spans="2:16" x14ac:dyDescent="0.35">
      <c r="B348" s="33" t="s">
        <v>115</v>
      </c>
      <c r="C348" s="33" t="s">
        <v>9</v>
      </c>
      <c r="D348" s="45">
        <f>SUMIFS('Raw Data'!$S$2:$S$3196,'Raw Data'!$E$2:$E$3196,'Solution Sheet'!B348,'Raw Data'!$G$2:$G$3196,'Solution Sheet'!C348)</f>
        <v>85954.940000000017</v>
      </c>
      <c r="E348" s="37"/>
      <c r="F348" s="33" t="s">
        <v>46</v>
      </c>
      <c r="G348" s="33" t="s">
        <v>33</v>
      </c>
      <c r="H348" s="45">
        <f>COUNTIFS('Raw Data'!$L$2:$L$3196,'Solution Sheet'!F348,'Raw Data'!$H$2:$H$3196,'Solution Sheet'!G348)</f>
        <v>201</v>
      </c>
      <c r="J348" s="33" t="s">
        <v>39</v>
      </c>
      <c r="K348" s="33" t="s">
        <v>9</v>
      </c>
      <c r="L348" s="45">
        <f>AVERAGEIFS('Raw Data'!$R$2:$R$3196,'Raw Data'!$K$2:$K$3196,'Solution Sheet'!J348,'Raw Data'!$G$2:$G$3196,'Solution Sheet'!K348)</f>
        <v>34.731182795698928</v>
      </c>
      <c r="N348" s="33" t="s">
        <v>24</v>
      </c>
      <c r="O348" s="33" t="s">
        <v>33</v>
      </c>
      <c r="P348" s="45">
        <f>SUMIFS('Raw Data'!$S$2:$S$3196,'Raw Data'!$D$2:$D$3196,'Solution Sheet'!N348,'Raw Data'!$H$2:$H$3196,'Solution Sheet'!O348)</f>
        <v>777669.78999999957</v>
      </c>
    </row>
    <row r="349" spans="2:16" x14ac:dyDescent="0.35">
      <c r="B349" s="33" t="s">
        <v>63</v>
      </c>
      <c r="C349" s="33" t="s">
        <v>9</v>
      </c>
      <c r="D349" s="45">
        <f>SUMIFS('Raw Data'!$S$2:$S$3196,'Raw Data'!$E$2:$E$3196,'Solution Sheet'!B349,'Raw Data'!$G$2:$G$3196,'Solution Sheet'!C349)</f>
        <v>108730.27000000002</v>
      </c>
      <c r="E349" s="37"/>
      <c r="F349" s="33" t="s">
        <v>43</v>
      </c>
      <c r="G349" s="33" t="s">
        <v>30</v>
      </c>
      <c r="H349" s="45">
        <f>COUNTIFS('Raw Data'!$L$2:$L$3196,'Solution Sheet'!F349,'Raw Data'!$H$2:$H$3196,'Solution Sheet'!G349)</f>
        <v>201</v>
      </c>
      <c r="J349" s="33" t="s">
        <v>42</v>
      </c>
      <c r="K349" s="33" t="s">
        <v>9</v>
      </c>
      <c r="L349" s="45">
        <f>AVERAGEIFS('Raw Data'!$R$2:$R$3196,'Raw Data'!$K$2:$K$3196,'Solution Sheet'!J349,'Raw Data'!$G$2:$G$3196,'Solution Sheet'!K349)</f>
        <v>36.282828282828284</v>
      </c>
      <c r="N349" s="33" t="s">
        <v>26</v>
      </c>
      <c r="O349" s="33" t="s">
        <v>30</v>
      </c>
      <c r="P349" s="45">
        <f>SUMIFS('Raw Data'!$S$2:$S$3196,'Raw Data'!$D$2:$D$3196,'Solution Sheet'!N349,'Raw Data'!$H$2:$H$3196,'Solution Sheet'!O349)</f>
        <v>705014.25000000035</v>
      </c>
    </row>
    <row r="350" spans="2:16" x14ac:dyDescent="0.35">
      <c r="B350" s="33" t="s">
        <v>55</v>
      </c>
      <c r="C350" s="33" t="s">
        <v>8</v>
      </c>
      <c r="D350" s="45">
        <f>SUMIFS('Raw Data'!$S$2:$S$3196,'Raw Data'!$E$2:$E$3196,'Solution Sheet'!B350,'Raw Data'!$G$2:$G$3196,'Solution Sheet'!C350)</f>
        <v>101835.39000000001</v>
      </c>
      <c r="E350" s="37"/>
      <c r="F350" s="33" t="s">
        <v>46</v>
      </c>
      <c r="G350" s="33" t="s">
        <v>33</v>
      </c>
      <c r="H350" s="45">
        <f>COUNTIFS('Raw Data'!$L$2:$L$3196,'Solution Sheet'!F350,'Raw Data'!$H$2:$H$3196,'Solution Sheet'!G350)</f>
        <v>201</v>
      </c>
      <c r="J350" s="33" t="s">
        <v>40</v>
      </c>
      <c r="K350" s="33" t="s">
        <v>8</v>
      </c>
      <c r="L350" s="45">
        <f>AVERAGEIFS('Raw Data'!$R$2:$R$3196,'Raw Data'!$K$2:$K$3196,'Solution Sheet'!J350,'Raw Data'!$G$2:$G$3196,'Solution Sheet'!K350)</f>
        <v>34.319148936170215</v>
      </c>
      <c r="N350" s="33" t="s">
        <v>24</v>
      </c>
      <c r="O350" s="33" t="s">
        <v>33</v>
      </c>
      <c r="P350" s="45">
        <f>SUMIFS('Raw Data'!$S$2:$S$3196,'Raw Data'!$D$2:$D$3196,'Solution Sheet'!N350,'Raw Data'!$H$2:$H$3196,'Solution Sheet'!O350)</f>
        <v>777669.78999999957</v>
      </c>
    </row>
    <row r="351" spans="2:16" x14ac:dyDescent="0.35">
      <c r="B351" s="33" t="s">
        <v>85</v>
      </c>
      <c r="C351" s="33" t="s">
        <v>10</v>
      </c>
      <c r="D351" s="45">
        <f>SUMIFS('Raw Data'!$S$2:$S$3196,'Raw Data'!$E$2:$E$3196,'Solution Sheet'!B351,'Raw Data'!$G$2:$G$3196,'Solution Sheet'!C351)</f>
        <v>88692.860000000015</v>
      </c>
      <c r="E351" s="37"/>
      <c r="F351" s="33" t="s">
        <v>46</v>
      </c>
      <c r="G351" s="33" t="s">
        <v>32</v>
      </c>
      <c r="H351" s="45">
        <f>COUNTIFS('Raw Data'!$L$2:$L$3196,'Solution Sheet'!F351,'Raw Data'!$H$2:$H$3196,'Solution Sheet'!G351)</f>
        <v>216</v>
      </c>
      <c r="J351" s="33" t="s">
        <v>41</v>
      </c>
      <c r="K351" s="33" t="s">
        <v>10</v>
      </c>
      <c r="L351" s="45">
        <f>AVERAGEIFS('Raw Data'!$R$2:$R$3196,'Raw Data'!$K$2:$K$3196,'Solution Sheet'!J351,'Raw Data'!$G$2:$G$3196,'Solution Sheet'!K351)</f>
        <v>34.225806451612904</v>
      </c>
      <c r="N351" s="33" t="s">
        <v>26</v>
      </c>
      <c r="O351" s="33" t="s">
        <v>32</v>
      </c>
      <c r="P351" s="45">
        <f>SUMIFS('Raw Data'!$S$2:$S$3196,'Raw Data'!$D$2:$D$3196,'Solution Sheet'!N351,'Raw Data'!$H$2:$H$3196,'Solution Sheet'!O351)</f>
        <v>713770.02999999945</v>
      </c>
    </row>
    <row r="352" spans="2:16" x14ac:dyDescent="0.35">
      <c r="B352" s="33" t="s">
        <v>58</v>
      </c>
      <c r="C352" s="33" t="s">
        <v>7</v>
      </c>
      <c r="D352" s="45">
        <f>SUMIFS('Raw Data'!$S$2:$S$3196,'Raw Data'!$E$2:$E$3196,'Solution Sheet'!B352,'Raw Data'!$G$2:$G$3196,'Solution Sheet'!C352)</f>
        <v>104199.79000000001</v>
      </c>
      <c r="E352" s="37"/>
      <c r="F352" s="33" t="s">
        <v>45</v>
      </c>
      <c r="G352" s="33" t="s">
        <v>33</v>
      </c>
      <c r="H352" s="45">
        <f>COUNTIFS('Raw Data'!$L$2:$L$3196,'Solution Sheet'!F352,'Raw Data'!$H$2:$H$3196,'Solution Sheet'!G352)</f>
        <v>193</v>
      </c>
      <c r="J352" s="33" t="s">
        <v>41</v>
      </c>
      <c r="K352" s="33" t="s">
        <v>7</v>
      </c>
      <c r="L352" s="45">
        <f>AVERAGEIFS('Raw Data'!$R$2:$R$3196,'Raw Data'!$K$2:$K$3196,'Solution Sheet'!J352,'Raw Data'!$G$2:$G$3196,'Solution Sheet'!K352)</f>
        <v>33.821428571428569</v>
      </c>
      <c r="N352" s="33" t="s">
        <v>26</v>
      </c>
      <c r="O352" s="33" t="s">
        <v>33</v>
      </c>
      <c r="P352" s="45">
        <f>SUMIFS('Raw Data'!$S$2:$S$3196,'Raw Data'!$D$2:$D$3196,'Solution Sheet'!N352,'Raw Data'!$H$2:$H$3196,'Solution Sheet'!O352)</f>
        <v>688621.27000000118</v>
      </c>
    </row>
    <row r="353" spans="2:16" x14ac:dyDescent="0.35">
      <c r="B353" s="33" t="s">
        <v>115</v>
      </c>
      <c r="C353" s="33" t="s">
        <v>11</v>
      </c>
      <c r="D353" s="45">
        <f>SUMIFS('Raw Data'!$S$2:$S$3196,'Raw Data'!$E$2:$E$3196,'Solution Sheet'!B353,'Raw Data'!$G$2:$G$3196,'Solution Sheet'!C353)</f>
        <v>121509.75999999999</v>
      </c>
      <c r="E353" s="37"/>
      <c r="F353" s="33" t="s">
        <v>45</v>
      </c>
      <c r="G353" s="33" t="s">
        <v>33</v>
      </c>
      <c r="H353" s="45">
        <f>COUNTIFS('Raw Data'!$L$2:$L$3196,'Solution Sheet'!F353,'Raw Data'!$H$2:$H$3196,'Solution Sheet'!G353)</f>
        <v>193</v>
      </c>
      <c r="J353" s="33" t="s">
        <v>39</v>
      </c>
      <c r="K353" s="33" t="s">
        <v>11</v>
      </c>
      <c r="L353" s="45">
        <f>AVERAGEIFS('Raw Data'!$R$2:$R$3196,'Raw Data'!$K$2:$K$3196,'Solution Sheet'!J353,'Raw Data'!$G$2:$G$3196,'Solution Sheet'!K353)</f>
        <v>34.901785714285715</v>
      </c>
      <c r="N353" s="33" t="s">
        <v>24</v>
      </c>
      <c r="O353" s="33" t="s">
        <v>33</v>
      </c>
      <c r="P353" s="45">
        <f>SUMIFS('Raw Data'!$S$2:$S$3196,'Raw Data'!$D$2:$D$3196,'Solution Sheet'!N353,'Raw Data'!$H$2:$H$3196,'Solution Sheet'!O353)</f>
        <v>777669.78999999957</v>
      </c>
    </row>
    <row r="354" spans="2:16" x14ac:dyDescent="0.35">
      <c r="B354" s="33" t="s">
        <v>63</v>
      </c>
      <c r="C354" s="33" t="s">
        <v>11</v>
      </c>
      <c r="D354" s="45">
        <f>SUMIFS('Raw Data'!$S$2:$S$3196,'Raw Data'!$E$2:$E$3196,'Solution Sheet'!B354,'Raw Data'!$G$2:$G$3196,'Solution Sheet'!C354)</f>
        <v>122471.98000000001</v>
      </c>
      <c r="E354" s="37"/>
      <c r="F354" s="33" t="s">
        <v>45</v>
      </c>
      <c r="G354" s="33" t="s">
        <v>31</v>
      </c>
      <c r="H354" s="45">
        <f>COUNTIFS('Raw Data'!$L$2:$L$3196,'Solution Sheet'!F354,'Raw Data'!$H$2:$H$3196,'Solution Sheet'!G354)</f>
        <v>200</v>
      </c>
      <c r="J354" s="33" t="s">
        <v>42</v>
      </c>
      <c r="K354" s="33" t="s">
        <v>11</v>
      </c>
      <c r="L354" s="45">
        <f>AVERAGEIFS('Raw Data'!$R$2:$R$3196,'Raw Data'!$K$2:$K$3196,'Solution Sheet'!J354,'Raw Data'!$G$2:$G$3196,'Solution Sheet'!K354)</f>
        <v>35.16949152542373</v>
      </c>
      <c r="N354" s="33" t="s">
        <v>25</v>
      </c>
      <c r="O354" s="33" t="s">
        <v>31</v>
      </c>
      <c r="P354" s="45">
        <f>SUMIFS('Raw Data'!$S$2:$S$3196,'Raw Data'!$D$2:$D$3196,'Solution Sheet'!N354,'Raw Data'!$H$2:$H$3196,'Solution Sheet'!O354)</f>
        <v>343540.72000000003</v>
      </c>
    </row>
    <row r="355" spans="2:16" x14ac:dyDescent="0.35">
      <c r="B355" s="33" t="s">
        <v>55</v>
      </c>
      <c r="C355" s="33" t="s">
        <v>12</v>
      </c>
      <c r="D355" s="45">
        <f>SUMIFS('Raw Data'!$S$2:$S$3196,'Raw Data'!$E$2:$E$3196,'Solution Sheet'!B355,'Raw Data'!$G$2:$G$3196,'Solution Sheet'!C355)</f>
        <v>77941.099999999991</v>
      </c>
      <c r="E355" s="37"/>
      <c r="F355" s="33" t="s">
        <v>43</v>
      </c>
      <c r="G355" s="33" t="s">
        <v>31</v>
      </c>
      <c r="H355" s="45">
        <f>COUNTIFS('Raw Data'!$L$2:$L$3196,'Solution Sheet'!F355,'Raw Data'!$H$2:$H$3196,'Solution Sheet'!G355)</f>
        <v>190</v>
      </c>
      <c r="J355" s="33" t="s">
        <v>41</v>
      </c>
      <c r="K355" s="33" t="s">
        <v>12</v>
      </c>
      <c r="L355" s="45">
        <f>AVERAGEIFS('Raw Data'!$R$2:$R$3196,'Raw Data'!$K$2:$K$3196,'Solution Sheet'!J355,'Raw Data'!$G$2:$G$3196,'Solution Sheet'!K355)</f>
        <v>35.657142857142858</v>
      </c>
      <c r="N355" s="33" t="s">
        <v>25</v>
      </c>
      <c r="O355" s="33" t="s">
        <v>31</v>
      </c>
      <c r="P355" s="45">
        <f>SUMIFS('Raw Data'!$S$2:$S$3196,'Raw Data'!$D$2:$D$3196,'Solution Sheet'!N355,'Raw Data'!$H$2:$H$3196,'Solution Sheet'!O355)</f>
        <v>343540.72000000003</v>
      </c>
    </row>
    <row r="356" spans="2:16" x14ac:dyDescent="0.35">
      <c r="B356" s="33" t="s">
        <v>85</v>
      </c>
      <c r="C356" s="33" t="s">
        <v>11</v>
      </c>
      <c r="D356" s="45">
        <f>SUMIFS('Raw Data'!$S$2:$S$3196,'Raw Data'!$E$2:$E$3196,'Solution Sheet'!B356,'Raw Data'!$G$2:$G$3196,'Solution Sheet'!C356)</f>
        <v>93988.74</v>
      </c>
      <c r="E356" s="37"/>
      <c r="F356" s="33" t="s">
        <v>45</v>
      </c>
      <c r="G356" s="33" t="s">
        <v>33</v>
      </c>
      <c r="H356" s="45">
        <f>COUNTIFS('Raw Data'!$L$2:$L$3196,'Solution Sheet'!F356,'Raw Data'!$H$2:$H$3196,'Solution Sheet'!G356)</f>
        <v>193</v>
      </c>
      <c r="J356" s="33" t="s">
        <v>39</v>
      </c>
      <c r="K356" s="33" t="s">
        <v>11</v>
      </c>
      <c r="L356" s="45">
        <f>AVERAGEIFS('Raw Data'!$R$2:$R$3196,'Raw Data'!$K$2:$K$3196,'Solution Sheet'!J356,'Raw Data'!$G$2:$G$3196,'Solution Sheet'!K356)</f>
        <v>34.901785714285715</v>
      </c>
      <c r="N356" s="33" t="s">
        <v>24</v>
      </c>
      <c r="O356" s="33" t="s">
        <v>33</v>
      </c>
      <c r="P356" s="45">
        <f>SUMIFS('Raw Data'!$S$2:$S$3196,'Raw Data'!$D$2:$D$3196,'Solution Sheet'!N356,'Raw Data'!$H$2:$H$3196,'Solution Sheet'!O356)</f>
        <v>777669.78999999957</v>
      </c>
    </row>
    <row r="357" spans="2:16" x14ac:dyDescent="0.35">
      <c r="B357" s="33" t="s">
        <v>78</v>
      </c>
      <c r="C357" s="33" t="s">
        <v>7</v>
      </c>
      <c r="D357" s="45">
        <f>SUMIFS('Raw Data'!$S$2:$S$3196,'Raw Data'!$E$2:$E$3196,'Solution Sheet'!B357,'Raw Data'!$G$2:$G$3196,'Solution Sheet'!C357)</f>
        <v>91549.210000000021</v>
      </c>
      <c r="E357" s="37"/>
      <c r="F357" s="33" t="s">
        <v>45</v>
      </c>
      <c r="G357" s="33" t="s">
        <v>31</v>
      </c>
      <c r="H357" s="45">
        <f>COUNTIFS('Raw Data'!$L$2:$L$3196,'Solution Sheet'!F357,'Raw Data'!$H$2:$H$3196,'Solution Sheet'!G357)</f>
        <v>200</v>
      </c>
      <c r="J357" s="33" t="s">
        <v>39</v>
      </c>
      <c r="K357" s="33" t="s">
        <v>7</v>
      </c>
      <c r="L357" s="45">
        <f>AVERAGEIFS('Raw Data'!$R$2:$R$3196,'Raw Data'!$K$2:$K$3196,'Solution Sheet'!J357,'Raw Data'!$G$2:$G$3196,'Solution Sheet'!K357)</f>
        <v>36.319672131147541</v>
      </c>
      <c r="N357" s="33" t="s">
        <v>24</v>
      </c>
      <c r="O357" s="33" t="s">
        <v>31</v>
      </c>
      <c r="P357" s="45">
        <f>SUMIFS('Raw Data'!$S$2:$S$3196,'Raw Data'!$D$2:$D$3196,'Solution Sheet'!N357,'Raw Data'!$H$2:$H$3196,'Solution Sheet'!O357)</f>
        <v>770751.94999999984</v>
      </c>
    </row>
    <row r="358" spans="2:16" x14ac:dyDescent="0.35">
      <c r="B358" s="33" t="s">
        <v>68</v>
      </c>
      <c r="C358" s="33" t="s">
        <v>12</v>
      </c>
      <c r="D358" s="45">
        <f>SUMIFS('Raw Data'!$S$2:$S$3196,'Raw Data'!$E$2:$E$3196,'Solution Sheet'!B358,'Raw Data'!$G$2:$G$3196,'Solution Sheet'!C358)</f>
        <v>70361.200000000026</v>
      </c>
      <c r="E358" s="37"/>
      <c r="F358" s="33" t="s">
        <v>46</v>
      </c>
      <c r="G358" s="33" t="s">
        <v>33</v>
      </c>
      <c r="H358" s="45">
        <f>COUNTIFS('Raw Data'!$L$2:$L$3196,'Solution Sheet'!F358,'Raw Data'!$H$2:$H$3196,'Solution Sheet'!G358)</f>
        <v>201</v>
      </c>
      <c r="J358" s="33" t="s">
        <v>42</v>
      </c>
      <c r="K358" s="33" t="s">
        <v>12</v>
      </c>
      <c r="L358" s="45">
        <f>AVERAGEIFS('Raw Data'!$R$2:$R$3196,'Raw Data'!$K$2:$K$3196,'Solution Sheet'!J358,'Raw Data'!$G$2:$G$3196,'Solution Sheet'!K358)</f>
        <v>36.418604651162788</v>
      </c>
      <c r="N358" s="33" t="s">
        <v>26</v>
      </c>
      <c r="O358" s="33" t="s">
        <v>33</v>
      </c>
      <c r="P358" s="45">
        <f>SUMIFS('Raw Data'!$S$2:$S$3196,'Raw Data'!$D$2:$D$3196,'Solution Sheet'!N358,'Raw Data'!$H$2:$H$3196,'Solution Sheet'!O358)</f>
        <v>688621.27000000118</v>
      </c>
    </row>
    <row r="359" spans="2:16" x14ac:dyDescent="0.35">
      <c r="B359" s="33" t="s">
        <v>63</v>
      </c>
      <c r="C359" s="33" t="s">
        <v>12</v>
      </c>
      <c r="D359" s="45">
        <f>SUMIFS('Raw Data'!$S$2:$S$3196,'Raw Data'!$E$2:$E$3196,'Solution Sheet'!B359,'Raw Data'!$G$2:$G$3196,'Solution Sheet'!C359)</f>
        <v>121006.51999999999</v>
      </c>
      <c r="E359" s="37"/>
      <c r="F359" s="33" t="s">
        <v>45</v>
      </c>
      <c r="G359" s="33" t="s">
        <v>32</v>
      </c>
      <c r="H359" s="45">
        <f>COUNTIFS('Raw Data'!$L$2:$L$3196,'Solution Sheet'!F359,'Raw Data'!$H$2:$H$3196,'Solution Sheet'!G359)</f>
        <v>204</v>
      </c>
      <c r="J359" s="33" t="s">
        <v>40</v>
      </c>
      <c r="K359" s="33" t="s">
        <v>12</v>
      </c>
      <c r="L359" s="45">
        <f>AVERAGEIFS('Raw Data'!$R$2:$R$3196,'Raw Data'!$K$2:$K$3196,'Solution Sheet'!J359,'Raw Data'!$G$2:$G$3196,'Solution Sheet'!K359)</f>
        <v>34.373831775700936</v>
      </c>
      <c r="N359" s="33" t="s">
        <v>26</v>
      </c>
      <c r="O359" s="33" t="s">
        <v>32</v>
      </c>
      <c r="P359" s="45">
        <f>SUMIFS('Raw Data'!$S$2:$S$3196,'Raw Data'!$D$2:$D$3196,'Solution Sheet'!N359,'Raw Data'!$H$2:$H$3196,'Solution Sheet'!O359)</f>
        <v>713770.02999999945</v>
      </c>
    </row>
    <row r="360" spans="2:16" x14ac:dyDescent="0.35">
      <c r="B360" s="33" t="s">
        <v>68</v>
      </c>
      <c r="C360" s="33" t="s">
        <v>13</v>
      </c>
      <c r="D360" s="45">
        <f>SUMIFS('Raw Data'!$S$2:$S$3196,'Raw Data'!$E$2:$E$3196,'Solution Sheet'!B360,'Raw Data'!$G$2:$G$3196,'Solution Sheet'!C360)</f>
        <v>82678.639999999985</v>
      </c>
      <c r="E360" s="37"/>
      <c r="F360" s="33" t="s">
        <v>46</v>
      </c>
      <c r="G360" s="33" t="s">
        <v>30</v>
      </c>
      <c r="H360" s="45">
        <f>COUNTIFS('Raw Data'!$L$2:$L$3196,'Solution Sheet'!F360,'Raw Data'!$H$2:$H$3196,'Solution Sheet'!G360)</f>
        <v>204</v>
      </c>
      <c r="J360" s="33" t="s">
        <v>42</v>
      </c>
      <c r="K360" s="33" t="s">
        <v>13</v>
      </c>
      <c r="L360" s="45">
        <f>AVERAGEIFS('Raw Data'!$R$2:$R$3196,'Raw Data'!$K$2:$K$3196,'Solution Sheet'!J360,'Raw Data'!$G$2:$G$3196,'Solution Sheet'!K360)</f>
        <v>36.58</v>
      </c>
      <c r="N360" s="33" t="s">
        <v>24</v>
      </c>
      <c r="O360" s="33" t="s">
        <v>30</v>
      </c>
      <c r="P360" s="45">
        <f>SUMIFS('Raw Data'!$S$2:$S$3196,'Raw Data'!$D$2:$D$3196,'Solution Sheet'!N360,'Raw Data'!$H$2:$H$3196,'Solution Sheet'!O360)</f>
        <v>902864.3899999999</v>
      </c>
    </row>
    <row r="361" spans="2:16" x14ac:dyDescent="0.35">
      <c r="B361" s="33" t="s">
        <v>52</v>
      </c>
      <c r="C361" s="33" t="s">
        <v>6</v>
      </c>
      <c r="D361" s="45">
        <f>SUMIFS('Raw Data'!$S$2:$S$3196,'Raw Data'!$E$2:$E$3196,'Solution Sheet'!B361,'Raw Data'!$G$2:$G$3196,'Solution Sheet'!C361)</f>
        <v>128564.53000000004</v>
      </c>
      <c r="E361" s="37"/>
      <c r="F361" s="33" t="s">
        <v>45</v>
      </c>
      <c r="G361" s="33" t="s">
        <v>32</v>
      </c>
      <c r="H361" s="45">
        <f>COUNTIFS('Raw Data'!$L$2:$L$3196,'Solution Sheet'!F361,'Raw Data'!$H$2:$H$3196,'Solution Sheet'!G361)</f>
        <v>204</v>
      </c>
      <c r="J361" s="33" t="s">
        <v>41</v>
      </c>
      <c r="K361" s="33" t="s">
        <v>6</v>
      </c>
      <c r="L361" s="45">
        <f>AVERAGEIFS('Raw Data'!$R$2:$R$3196,'Raw Data'!$K$2:$K$3196,'Solution Sheet'!J361,'Raw Data'!$G$2:$G$3196,'Solution Sheet'!K361)</f>
        <v>36.01075268817204</v>
      </c>
      <c r="N361" s="33" t="s">
        <v>24</v>
      </c>
      <c r="O361" s="33" t="s">
        <v>32</v>
      </c>
      <c r="P361" s="45">
        <f>SUMIFS('Raw Data'!$S$2:$S$3196,'Raw Data'!$D$2:$D$3196,'Solution Sheet'!N361,'Raw Data'!$H$2:$H$3196,'Solution Sheet'!O361)</f>
        <v>854150.37999999919</v>
      </c>
    </row>
    <row r="362" spans="2:16" x14ac:dyDescent="0.35">
      <c r="B362" s="33" t="s">
        <v>63</v>
      </c>
      <c r="C362" s="33" t="s">
        <v>6</v>
      </c>
      <c r="D362" s="45">
        <f>SUMIFS('Raw Data'!$S$2:$S$3196,'Raw Data'!$E$2:$E$3196,'Solution Sheet'!B362,'Raw Data'!$G$2:$G$3196,'Solution Sheet'!C362)</f>
        <v>78031.63</v>
      </c>
      <c r="E362" s="37"/>
      <c r="F362" s="33" t="s">
        <v>45</v>
      </c>
      <c r="G362" s="33" t="s">
        <v>30</v>
      </c>
      <c r="H362" s="45">
        <f>COUNTIFS('Raw Data'!$L$2:$L$3196,'Solution Sheet'!F362,'Raw Data'!$H$2:$H$3196,'Solution Sheet'!G362)</f>
        <v>215</v>
      </c>
      <c r="J362" s="33" t="s">
        <v>39</v>
      </c>
      <c r="K362" s="33" t="s">
        <v>6</v>
      </c>
      <c r="L362" s="45">
        <f>AVERAGEIFS('Raw Data'!$R$2:$R$3196,'Raw Data'!$K$2:$K$3196,'Solution Sheet'!J362,'Raw Data'!$G$2:$G$3196,'Solution Sheet'!K362)</f>
        <v>36.370370370370374</v>
      </c>
      <c r="N362" s="33" t="s">
        <v>26</v>
      </c>
      <c r="O362" s="33" t="s">
        <v>30</v>
      </c>
      <c r="P362" s="45">
        <f>SUMIFS('Raw Data'!$S$2:$S$3196,'Raw Data'!$D$2:$D$3196,'Solution Sheet'!N362,'Raw Data'!$H$2:$H$3196,'Solution Sheet'!O362)</f>
        <v>705014.25000000035</v>
      </c>
    </row>
    <row r="363" spans="2:16" x14ac:dyDescent="0.35">
      <c r="B363" s="33" t="s">
        <v>55</v>
      </c>
      <c r="C363" s="33" t="s">
        <v>7</v>
      </c>
      <c r="D363" s="45">
        <f>SUMIFS('Raw Data'!$S$2:$S$3196,'Raw Data'!$E$2:$E$3196,'Solution Sheet'!B363,'Raw Data'!$G$2:$G$3196,'Solution Sheet'!C363)</f>
        <v>86248.060000000012</v>
      </c>
      <c r="E363" s="37"/>
      <c r="F363" s="33" t="s">
        <v>45</v>
      </c>
      <c r="G363" s="33" t="s">
        <v>31</v>
      </c>
      <c r="H363" s="45">
        <f>COUNTIFS('Raw Data'!$L$2:$L$3196,'Solution Sheet'!F363,'Raw Data'!$H$2:$H$3196,'Solution Sheet'!G363)</f>
        <v>200</v>
      </c>
      <c r="J363" s="33" t="s">
        <v>41</v>
      </c>
      <c r="K363" s="33" t="s">
        <v>7</v>
      </c>
      <c r="L363" s="45">
        <f>AVERAGEIFS('Raw Data'!$R$2:$R$3196,'Raw Data'!$K$2:$K$3196,'Solution Sheet'!J363,'Raw Data'!$G$2:$G$3196,'Solution Sheet'!K363)</f>
        <v>33.821428571428569</v>
      </c>
      <c r="N363" s="33" t="s">
        <v>26</v>
      </c>
      <c r="O363" s="33" t="s">
        <v>31</v>
      </c>
      <c r="P363" s="45">
        <f>SUMIFS('Raw Data'!$S$2:$S$3196,'Raw Data'!$D$2:$D$3196,'Solution Sheet'!N363,'Raw Data'!$H$2:$H$3196,'Solution Sheet'!O363)</f>
        <v>705928.4499999996</v>
      </c>
    </row>
    <row r="364" spans="2:16" x14ac:dyDescent="0.35">
      <c r="B364" s="33" t="s">
        <v>58</v>
      </c>
      <c r="C364" s="33" t="s">
        <v>6</v>
      </c>
      <c r="D364" s="45">
        <f>SUMIFS('Raw Data'!$S$2:$S$3196,'Raw Data'!$E$2:$E$3196,'Solution Sheet'!B364,'Raw Data'!$G$2:$G$3196,'Solution Sheet'!C364)</f>
        <v>115367.16999999998</v>
      </c>
      <c r="E364" s="37"/>
      <c r="F364" s="33" t="s">
        <v>43</v>
      </c>
      <c r="G364" s="33" t="s">
        <v>32</v>
      </c>
      <c r="H364" s="45">
        <f>COUNTIFS('Raw Data'!$L$2:$L$3196,'Solution Sheet'!F364,'Raw Data'!$H$2:$H$3196,'Solution Sheet'!G364)</f>
        <v>206</v>
      </c>
      <c r="J364" s="33" t="s">
        <v>39</v>
      </c>
      <c r="K364" s="33" t="s">
        <v>6</v>
      </c>
      <c r="L364" s="45">
        <f>AVERAGEIFS('Raw Data'!$R$2:$R$3196,'Raw Data'!$K$2:$K$3196,'Solution Sheet'!J364,'Raw Data'!$G$2:$G$3196,'Solution Sheet'!K364)</f>
        <v>36.370370370370374</v>
      </c>
      <c r="N364" s="33" t="s">
        <v>26</v>
      </c>
      <c r="O364" s="33" t="s">
        <v>32</v>
      </c>
      <c r="P364" s="45">
        <f>SUMIFS('Raw Data'!$S$2:$S$3196,'Raw Data'!$D$2:$D$3196,'Solution Sheet'!N364,'Raw Data'!$H$2:$H$3196,'Solution Sheet'!O364)</f>
        <v>713770.02999999945</v>
      </c>
    </row>
    <row r="365" spans="2:16" x14ac:dyDescent="0.35">
      <c r="B365" s="33" t="s">
        <v>68</v>
      </c>
      <c r="C365" s="33" t="s">
        <v>8</v>
      </c>
      <c r="D365" s="45">
        <f>SUMIFS('Raw Data'!$S$2:$S$3196,'Raw Data'!$E$2:$E$3196,'Solution Sheet'!B365,'Raw Data'!$G$2:$G$3196,'Solution Sheet'!C365)</f>
        <v>65393.969999999994</v>
      </c>
      <c r="E365" s="37"/>
      <c r="F365" s="33" t="s">
        <v>45</v>
      </c>
      <c r="G365" s="33" t="s">
        <v>30</v>
      </c>
      <c r="H365" s="45">
        <f>COUNTIFS('Raw Data'!$L$2:$L$3196,'Solution Sheet'!F365,'Raw Data'!$H$2:$H$3196,'Solution Sheet'!G365)</f>
        <v>215</v>
      </c>
      <c r="J365" s="33" t="s">
        <v>41</v>
      </c>
      <c r="K365" s="33" t="s">
        <v>8</v>
      </c>
      <c r="L365" s="45">
        <f>AVERAGEIFS('Raw Data'!$R$2:$R$3196,'Raw Data'!$K$2:$K$3196,'Solution Sheet'!J365,'Raw Data'!$G$2:$G$3196,'Solution Sheet'!K365)</f>
        <v>35.169642857142854</v>
      </c>
      <c r="N365" s="33" t="s">
        <v>26</v>
      </c>
      <c r="O365" s="33" t="s">
        <v>30</v>
      </c>
      <c r="P365" s="45">
        <f>SUMIFS('Raw Data'!$S$2:$S$3196,'Raw Data'!$D$2:$D$3196,'Solution Sheet'!N365,'Raw Data'!$H$2:$H$3196,'Solution Sheet'!O365)</f>
        <v>705014.25000000035</v>
      </c>
    </row>
    <row r="366" spans="2:16" x14ac:dyDescent="0.35">
      <c r="B366" s="33" t="s">
        <v>73</v>
      </c>
      <c r="C366" s="33" t="s">
        <v>10</v>
      </c>
      <c r="D366" s="45">
        <f>SUMIFS('Raw Data'!$S$2:$S$3196,'Raw Data'!$E$2:$E$3196,'Solution Sheet'!B366,'Raw Data'!$G$2:$G$3196,'Solution Sheet'!C366)</f>
        <v>86987.81</v>
      </c>
      <c r="E366" s="37"/>
      <c r="F366" s="33" t="s">
        <v>44</v>
      </c>
      <c r="G366" s="33" t="s">
        <v>31</v>
      </c>
      <c r="H366" s="45">
        <f>COUNTIFS('Raw Data'!$L$2:$L$3196,'Solution Sheet'!F366,'Raw Data'!$H$2:$H$3196,'Solution Sheet'!G366)</f>
        <v>216</v>
      </c>
      <c r="J366" s="33" t="s">
        <v>42</v>
      </c>
      <c r="K366" s="33" t="s">
        <v>10</v>
      </c>
      <c r="L366" s="45">
        <f>AVERAGEIFS('Raw Data'!$R$2:$R$3196,'Raw Data'!$K$2:$K$3196,'Solution Sheet'!J366,'Raw Data'!$G$2:$G$3196,'Solution Sheet'!K366)</f>
        <v>34.543689320388353</v>
      </c>
      <c r="N366" s="33" t="s">
        <v>24</v>
      </c>
      <c r="O366" s="33" t="s">
        <v>31</v>
      </c>
      <c r="P366" s="45">
        <f>SUMIFS('Raw Data'!$S$2:$S$3196,'Raw Data'!$D$2:$D$3196,'Solution Sheet'!N366,'Raw Data'!$H$2:$H$3196,'Solution Sheet'!O366)</f>
        <v>770751.94999999984</v>
      </c>
    </row>
    <row r="367" spans="2:16" x14ac:dyDescent="0.35">
      <c r="B367" s="33" t="s">
        <v>73</v>
      </c>
      <c r="C367" s="33" t="s">
        <v>12</v>
      </c>
      <c r="D367" s="45">
        <f>SUMIFS('Raw Data'!$S$2:$S$3196,'Raw Data'!$E$2:$E$3196,'Solution Sheet'!B367,'Raw Data'!$G$2:$G$3196,'Solution Sheet'!C367)</f>
        <v>74246.830000000016</v>
      </c>
      <c r="E367" s="37"/>
      <c r="F367" s="33" t="s">
        <v>43</v>
      </c>
      <c r="G367" s="33" t="s">
        <v>30</v>
      </c>
      <c r="H367" s="45">
        <f>COUNTIFS('Raw Data'!$L$2:$L$3196,'Solution Sheet'!F367,'Raw Data'!$H$2:$H$3196,'Solution Sheet'!G367)</f>
        <v>201</v>
      </c>
      <c r="J367" s="33" t="s">
        <v>40</v>
      </c>
      <c r="K367" s="33" t="s">
        <v>12</v>
      </c>
      <c r="L367" s="45">
        <f>AVERAGEIFS('Raw Data'!$R$2:$R$3196,'Raw Data'!$K$2:$K$3196,'Solution Sheet'!J367,'Raw Data'!$G$2:$G$3196,'Solution Sheet'!K367)</f>
        <v>34.373831775700936</v>
      </c>
      <c r="N367" s="33" t="s">
        <v>26</v>
      </c>
      <c r="O367" s="33" t="s">
        <v>30</v>
      </c>
      <c r="P367" s="45">
        <f>SUMIFS('Raw Data'!$S$2:$S$3196,'Raw Data'!$D$2:$D$3196,'Solution Sheet'!N367,'Raw Data'!$H$2:$H$3196,'Solution Sheet'!O367)</f>
        <v>705014.25000000035</v>
      </c>
    </row>
    <row r="368" spans="2:16" x14ac:dyDescent="0.35">
      <c r="B368" s="33" t="s">
        <v>52</v>
      </c>
      <c r="C368" s="33" t="s">
        <v>6</v>
      </c>
      <c r="D368" s="45">
        <f>SUMIFS('Raw Data'!$S$2:$S$3196,'Raw Data'!$E$2:$E$3196,'Solution Sheet'!B368,'Raw Data'!$G$2:$G$3196,'Solution Sheet'!C368)</f>
        <v>128564.53000000004</v>
      </c>
      <c r="E368" s="37"/>
      <c r="F368" s="33" t="s">
        <v>46</v>
      </c>
      <c r="G368" s="33" t="s">
        <v>31</v>
      </c>
      <c r="H368" s="45">
        <f>COUNTIFS('Raw Data'!$L$2:$L$3196,'Solution Sheet'!F368,'Raw Data'!$H$2:$H$3196,'Solution Sheet'!G368)</f>
        <v>159</v>
      </c>
      <c r="J368" s="33" t="s">
        <v>42</v>
      </c>
      <c r="K368" s="33" t="s">
        <v>6</v>
      </c>
      <c r="L368" s="45">
        <f>AVERAGEIFS('Raw Data'!$R$2:$R$3196,'Raw Data'!$K$2:$K$3196,'Solution Sheet'!J368,'Raw Data'!$G$2:$G$3196,'Solution Sheet'!K368)</f>
        <v>35.892857142857146</v>
      </c>
      <c r="N368" s="33" t="s">
        <v>25</v>
      </c>
      <c r="O368" s="33" t="s">
        <v>31</v>
      </c>
      <c r="P368" s="45">
        <f>SUMIFS('Raw Data'!$S$2:$S$3196,'Raw Data'!$D$2:$D$3196,'Solution Sheet'!N368,'Raw Data'!$H$2:$H$3196,'Solution Sheet'!O368)</f>
        <v>343540.72000000003</v>
      </c>
    </row>
    <row r="369" spans="2:16" x14ac:dyDescent="0.35">
      <c r="B369" s="33" t="s">
        <v>63</v>
      </c>
      <c r="C369" s="33" t="s">
        <v>9</v>
      </c>
      <c r="D369" s="45">
        <f>SUMIFS('Raw Data'!$S$2:$S$3196,'Raw Data'!$E$2:$E$3196,'Solution Sheet'!B369,'Raw Data'!$G$2:$G$3196,'Solution Sheet'!C369)</f>
        <v>108730.27000000002</v>
      </c>
      <c r="E369" s="37"/>
      <c r="F369" s="33" t="s">
        <v>43</v>
      </c>
      <c r="G369" s="33" t="s">
        <v>33</v>
      </c>
      <c r="H369" s="45">
        <f>COUNTIFS('Raw Data'!$L$2:$L$3196,'Solution Sheet'!F369,'Raw Data'!$H$2:$H$3196,'Solution Sheet'!G369)</f>
        <v>185</v>
      </c>
      <c r="J369" s="33" t="s">
        <v>42</v>
      </c>
      <c r="K369" s="33" t="s">
        <v>9</v>
      </c>
      <c r="L369" s="45">
        <f>AVERAGEIFS('Raw Data'!$R$2:$R$3196,'Raw Data'!$K$2:$K$3196,'Solution Sheet'!J369,'Raw Data'!$G$2:$G$3196,'Solution Sheet'!K369)</f>
        <v>36.282828282828284</v>
      </c>
      <c r="N369" s="33" t="s">
        <v>25</v>
      </c>
      <c r="O369" s="33" t="s">
        <v>33</v>
      </c>
      <c r="P369" s="45">
        <f>SUMIFS('Raw Data'!$S$2:$S$3196,'Raw Data'!$D$2:$D$3196,'Solution Sheet'!N369,'Raw Data'!$H$2:$H$3196,'Solution Sheet'!O369)</f>
        <v>226589.05000000008</v>
      </c>
    </row>
    <row r="370" spans="2:16" x14ac:dyDescent="0.35">
      <c r="B370" s="33" t="s">
        <v>78</v>
      </c>
      <c r="C370" s="33" t="s">
        <v>13</v>
      </c>
      <c r="D370" s="45">
        <f>SUMIFS('Raw Data'!$S$2:$S$3196,'Raw Data'!$E$2:$E$3196,'Solution Sheet'!B370,'Raw Data'!$G$2:$G$3196,'Solution Sheet'!C370)</f>
        <v>119976.9</v>
      </c>
      <c r="E370" s="37"/>
      <c r="F370" s="33" t="s">
        <v>43</v>
      </c>
      <c r="G370" s="33" t="s">
        <v>30</v>
      </c>
      <c r="H370" s="45">
        <f>COUNTIFS('Raw Data'!$L$2:$L$3196,'Solution Sheet'!F370,'Raw Data'!$H$2:$H$3196,'Solution Sheet'!G370)</f>
        <v>201</v>
      </c>
      <c r="J370" s="33" t="s">
        <v>41</v>
      </c>
      <c r="K370" s="33" t="s">
        <v>13</v>
      </c>
      <c r="L370" s="45">
        <f>AVERAGEIFS('Raw Data'!$R$2:$R$3196,'Raw Data'!$K$2:$K$3196,'Solution Sheet'!J370,'Raw Data'!$G$2:$G$3196,'Solution Sheet'!K370)</f>
        <v>33.705882352941174</v>
      </c>
      <c r="N370" s="33" t="s">
        <v>24</v>
      </c>
      <c r="O370" s="33" t="s">
        <v>30</v>
      </c>
      <c r="P370" s="45">
        <f>SUMIFS('Raw Data'!$S$2:$S$3196,'Raw Data'!$D$2:$D$3196,'Solution Sheet'!N370,'Raw Data'!$H$2:$H$3196,'Solution Sheet'!O370)</f>
        <v>902864.3899999999</v>
      </c>
    </row>
    <row r="371" spans="2:16" x14ac:dyDescent="0.35">
      <c r="B371" s="33" t="s">
        <v>55</v>
      </c>
      <c r="C371" s="33" t="s">
        <v>10</v>
      </c>
      <c r="D371" s="45">
        <f>SUMIFS('Raw Data'!$S$2:$S$3196,'Raw Data'!$E$2:$E$3196,'Solution Sheet'!B371,'Raw Data'!$G$2:$G$3196,'Solution Sheet'!C371)</f>
        <v>73114.26999999999</v>
      </c>
      <c r="E371" s="37"/>
      <c r="F371" s="33" t="s">
        <v>46</v>
      </c>
      <c r="G371" s="33" t="s">
        <v>32</v>
      </c>
      <c r="H371" s="45">
        <f>COUNTIFS('Raw Data'!$L$2:$L$3196,'Solution Sheet'!F371,'Raw Data'!$H$2:$H$3196,'Solution Sheet'!G371)</f>
        <v>216</v>
      </c>
      <c r="J371" s="33" t="s">
        <v>42</v>
      </c>
      <c r="K371" s="33" t="s">
        <v>10</v>
      </c>
      <c r="L371" s="45">
        <f>AVERAGEIFS('Raw Data'!$R$2:$R$3196,'Raw Data'!$K$2:$K$3196,'Solution Sheet'!J371,'Raw Data'!$G$2:$G$3196,'Solution Sheet'!K371)</f>
        <v>34.543689320388353</v>
      </c>
      <c r="N371" s="33" t="s">
        <v>24</v>
      </c>
      <c r="O371" s="33" t="s">
        <v>32</v>
      </c>
      <c r="P371" s="45">
        <f>SUMIFS('Raw Data'!$S$2:$S$3196,'Raw Data'!$D$2:$D$3196,'Solution Sheet'!N371,'Raw Data'!$H$2:$H$3196,'Solution Sheet'!O371)</f>
        <v>854150.37999999919</v>
      </c>
    </row>
    <row r="372" spans="2:16" x14ac:dyDescent="0.35">
      <c r="B372" s="33" t="s">
        <v>106</v>
      </c>
      <c r="C372" s="33" t="s">
        <v>7</v>
      </c>
      <c r="D372" s="45">
        <f>SUMIFS('Raw Data'!$S$2:$S$3196,'Raw Data'!$E$2:$E$3196,'Solution Sheet'!B372,'Raw Data'!$G$2:$G$3196,'Solution Sheet'!C372)</f>
        <v>77343.399999999994</v>
      </c>
      <c r="E372" s="37"/>
      <c r="F372" s="33" t="s">
        <v>43</v>
      </c>
      <c r="G372" s="33" t="s">
        <v>31</v>
      </c>
      <c r="H372" s="45">
        <f>COUNTIFS('Raw Data'!$L$2:$L$3196,'Solution Sheet'!F372,'Raw Data'!$H$2:$H$3196,'Solution Sheet'!G372)</f>
        <v>190</v>
      </c>
      <c r="J372" s="33" t="s">
        <v>40</v>
      </c>
      <c r="K372" s="33" t="s">
        <v>7</v>
      </c>
      <c r="L372" s="45">
        <f>AVERAGEIFS('Raw Data'!$R$2:$R$3196,'Raw Data'!$K$2:$K$3196,'Solution Sheet'!J372,'Raw Data'!$G$2:$G$3196,'Solution Sheet'!K372)</f>
        <v>33.473118279569896</v>
      </c>
      <c r="N372" s="33" t="s">
        <v>26</v>
      </c>
      <c r="O372" s="33" t="s">
        <v>31</v>
      </c>
      <c r="P372" s="45">
        <f>SUMIFS('Raw Data'!$S$2:$S$3196,'Raw Data'!$D$2:$D$3196,'Solution Sheet'!N372,'Raw Data'!$H$2:$H$3196,'Solution Sheet'!O372)</f>
        <v>705928.4499999996</v>
      </c>
    </row>
    <row r="373" spans="2:16" x14ac:dyDescent="0.35">
      <c r="B373" s="33" t="s">
        <v>52</v>
      </c>
      <c r="C373" s="33" t="s">
        <v>12</v>
      </c>
      <c r="D373" s="45">
        <f>SUMIFS('Raw Data'!$S$2:$S$3196,'Raw Data'!$E$2:$E$3196,'Solution Sheet'!B373,'Raw Data'!$G$2:$G$3196,'Solution Sheet'!C373)</f>
        <v>95376.180000000022</v>
      </c>
      <c r="E373" s="37"/>
      <c r="F373" s="33" t="s">
        <v>46</v>
      </c>
      <c r="G373" s="33" t="s">
        <v>32</v>
      </c>
      <c r="H373" s="45">
        <f>COUNTIFS('Raw Data'!$L$2:$L$3196,'Solution Sheet'!F373,'Raw Data'!$H$2:$H$3196,'Solution Sheet'!G373)</f>
        <v>216</v>
      </c>
      <c r="J373" s="33" t="s">
        <v>39</v>
      </c>
      <c r="K373" s="33" t="s">
        <v>12</v>
      </c>
      <c r="L373" s="45">
        <f>AVERAGEIFS('Raw Data'!$R$2:$R$3196,'Raw Data'!$K$2:$K$3196,'Solution Sheet'!J373,'Raw Data'!$G$2:$G$3196,'Solution Sheet'!K373)</f>
        <v>35</v>
      </c>
      <c r="N373" s="33" t="s">
        <v>24</v>
      </c>
      <c r="O373" s="33" t="s">
        <v>32</v>
      </c>
      <c r="P373" s="45">
        <f>SUMIFS('Raw Data'!$S$2:$S$3196,'Raw Data'!$D$2:$D$3196,'Solution Sheet'!N373,'Raw Data'!$H$2:$H$3196,'Solution Sheet'!O373)</f>
        <v>854150.37999999919</v>
      </c>
    </row>
    <row r="374" spans="2:16" x14ac:dyDescent="0.35">
      <c r="B374" s="33" t="s">
        <v>58</v>
      </c>
      <c r="C374" s="33" t="s">
        <v>7</v>
      </c>
      <c r="D374" s="45">
        <f>SUMIFS('Raw Data'!$S$2:$S$3196,'Raw Data'!$E$2:$E$3196,'Solution Sheet'!B374,'Raw Data'!$G$2:$G$3196,'Solution Sheet'!C374)</f>
        <v>104199.79000000001</v>
      </c>
      <c r="E374" s="37"/>
      <c r="F374" s="33" t="s">
        <v>44</v>
      </c>
      <c r="G374" s="33" t="s">
        <v>30</v>
      </c>
      <c r="H374" s="45">
        <f>COUNTIFS('Raw Data'!$L$2:$L$3196,'Solution Sheet'!F374,'Raw Data'!$H$2:$H$3196,'Solution Sheet'!G374)</f>
        <v>202</v>
      </c>
      <c r="J374" s="33" t="s">
        <v>40</v>
      </c>
      <c r="K374" s="33" t="s">
        <v>7</v>
      </c>
      <c r="L374" s="45">
        <f>AVERAGEIFS('Raw Data'!$R$2:$R$3196,'Raw Data'!$K$2:$K$3196,'Solution Sheet'!J374,'Raw Data'!$G$2:$G$3196,'Solution Sheet'!K374)</f>
        <v>33.473118279569896</v>
      </c>
      <c r="N374" s="33" t="s">
        <v>24</v>
      </c>
      <c r="O374" s="33" t="s">
        <v>30</v>
      </c>
      <c r="P374" s="45">
        <f>SUMIFS('Raw Data'!$S$2:$S$3196,'Raw Data'!$D$2:$D$3196,'Solution Sheet'!N374,'Raw Data'!$H$2:$H$3196,'Solution Sheet'!O374)</f>
        <v>902864.3899999999</v>
      </c>
    </row>
    <row r="375" spans="2:16" x14ac:dyDescent="0.35">
      <c r="B375" s="33" t="s">
        <v>85</v>
      </c>
      <c r="C375" s="33" t="s">
        <v>6</v>
      </c>
      <c r="D375" s="45">
        <f>SUMIFS('Raw Data'!$S$2:$S$3196,'Raw Data'!$E$2:$E$3196,'Solution Sheet'!B375,'Raw Data'!$G$2:$G$3196,'Solution Sheet'!C375)</f>
        <v>88130.46</v>
      </c>
      <c r="E375" s="37"/>
      <c r="F375" s="33" t="s">
        <v>44</v>
      </c>
      <c r="G375" s="33" t="s">
        <v>31</v>
      </c>
      <c r="H375" s="45">
        <f>COUNTIFS('Raw Data'!$L$2:$L$3196,'Solution Sheet'!F375,'Raw Data'!$H$2:$H$3196,'Solution Sheet'!G375)</f>
        <v>216</v>
      </c>
      <c r="J375" s="33" t="s">
        <v>42</v>
      </c>
      <c r="K375" s="33" t="s">
        <v>6</v>
      </c>
      <c r="L375" s="45">
        <f>AVERAGEIFS('Raw Data'!$R$2:$R$3196,'Raw Data'!$K$2:$K$3196,'Solution Sheet'!J375,'Raw Data'!$G$2:$G$3196,'Solution Sheet'!K375)</f>
        <v>35.892857142857146</v>
      </c>
      <c r="N375" s="33" t="s">
        <v>26</v>
      </c>
      <c r="O375" s="33" t="s">
        <v>31</v>
      </c>
      <c r="P375" s="45">
        <f>SUMIFS('Raw Data'!$S$2:$S$3196,'Raw Data'!$D$2:$D$3196,'Solution Sheet'!N375,'Raw Data'!$H$2:$H$3196,'Solution Sheet'!O375)</f>
        <v>705928.4499999996</v>
      </c>
    </row>
    <row r="376" spans="2:16" x14ac:dyDescent="0.35">
      <c r="B376" s="33" t="s">
        <v>115</v>
      </c>
      <c r="C376" s="33" t="s">
        <v>9</v>
      </c>
      <c r="D376" s="45">
        <f>SUMIFS('Raw Data'!$S$2:$S$3196,'Raw Data'!$E$2:$E$3196,'Solution Sheet'!B376,'Raw Data'!$G$2:$G$3196,'Solution Sheet'!C376)</f>
        <v>85954.940000000017</v>
      </c>
      <c r="E376" s="37"/>
      <c r="F376" s="33" t="s">
        <v>44</v>
      </c>
      <c r="G376" s="33" t="s">
        <v>30</v>
      </c>
      <c r="H376" s="45">
        <f>COUNTIFS('Raw Data'!$L$2:$L$3196,'Solution Sheet'!F376,'Raw Data'!$H$2:$H$3196,'Solution Sheet'!G376)</f>
        <v>202</v>
      </c>
      <c r="J376" s="33" t="s">
        <v>42</v>
      </c>
      <c r="K376" s="33" t="s">
        <v>9</v>
      </c>
      <c r="L376" s="45">
        <f>AVERAGEIFS('Raw Data'!$R$2:$R$3196,'Raw Data'!$K$2:$K$3196,'Solution Sheet'!J376,'Raw Data'!$G$2:$G$3196,'Solution Sheet'!K376)</f>
        <v>36.282828282828284</v>
      </c>
      <c r="N376" s="33" t="s">
        <v>24</v>
      </c>
      <c r="O376" s="33" t="s">
        <v>30</v>
      </c>
      <c r="P376" s="45">
        <f>SUMIFS('Raw Data'!$S$2:$S$3196,'Raw Data'!$D$2:$D$3196,'Solution Sheet'!N376,'Raw Data'!$H$2:$H$3196,'Solution Sheet'!O376)</f>
        <v>902864.3899999999</v>
      </c>
    </row>
    <row r="377" spans="2:16" x14ac:dyDescent="0.35">
      <c r="B377" s="33" t="s">
        <v>55</v>
      </c>
      <c r="C377" s="33" t="s">
        <v>13</v>
      </c>
      <c r="D377" s="45">
        <f>SUMIFS('Raw Data'!$S$2:$S$3196,'Raw Data'!$E$2:$E$3196,'Solution Sheet'!B377,'Raw Data'!$G$2:$G$3196,'Solution Sheet'!C377)</f>
        <v>74301.89</v>
      </c>
      <c r="E377" s="37"/>
      <c r="F377" s="33" t="s">
        <v>44</v>
      </c>
      <c r="G377" s="33" t="s">
        <v>33</v>
      </c>
      <c r="H377" s="45">
        <f>COUNTIFS('Raw Data'!$L$2:$L$3196,'Solution Sheet'!F377,'Raw Data'!$H$2:$H$3196,'Solution Sheet'!G377)</f>
        <v>207</v>
      </c>
      <c r="J377" s="33" t="s">
        <v>42</v>
      </c>
      <c r="K377" s="33" t="s">
        <v>13</v>
      </c>
      <c r="L377" s="45">
        <f>AVERAGEIFS('Raw Data'!$R$2:$R$3196,'Raw Data'!$K$2:$K$3196,'Solution Sheet'!J377,'Raw Data'!$G$2:$G$3196,'Solution Sheet'!K377)</f>
        <v>36.58</v>
      </c>
      <c r="N377" s="33" t="s">
        <v>24</v>
      </c>
      <c r="O377" s="33" t="s">
        <v>33</v>
      </c>
      <c r="P377" s="45">
        <f>SUMIFS('Raw Data'!$S$2:$S$3196,'Raw Data'!$D$2:$D$3196,'Solution Sheet'!N377,'Raw Data'!$H$2:$H$3196,'Solution Sheet'!O377)</f>
        <v>777669.78999999957</v>
      </c>
    </row>
    <row r="378" spans="2:16" x14ac:dyDescent="0.35">
      <c r="B378" s="33" t="s">
        <v>63</v>
      </c>
      <c r="C378" s="33" t="s">
        <v>13</v>
      </c>
      <c r="D378" s="45">
        <f>SUMIFS('Raw Data'!$S$2:$S$3196,'Raw Data'!$E$2:$E$3196,'Solution Sheet'!B378,'Raw Data'!$G$2:$G$3196,'Solution Sheet'!C378)</f>
        <v>116307.38</v>
      </c>
      <c r="E378" s="37"/>
      <c r="F378" s="33" t="s">
        <v>43</v>
      </c>
      <c r="G378" s="33" t="s">
        <v>33</v>
      </c>
      <c r="H378" s="45">
        <f>COUNTIFS('Raw Data'!$L$2:$L$3196,'Solution Sheet'!F378,'Raw Data'!$H$2:$H$3196,'Solution Sheet'!G378)</f>
        <v>185</v>
      </c>
      <c r="J378" s="33" t="s">
        <v>39</v>
      </c>
      <c r="K378" s="33" t="s">
        <v>13</v>
      </c>
      <c r="L378" s="45">
        <f>AVERAGEIFS('Raw Data'!$R$2:$R$3196,'Raw Data'!$K$2:$K$3196,'Solution Sheet'!J378,'Raw Data'!$G$2:$G$3196,'Solution Sheet'!K378)</f>
        <v>35.833333333333336</v>
      </c>
      <c r="N378" s="33" t="s">
        <v>25</v>
      </c>
      <c r="O378" s="33" t="s">
        <v>33</v>
      </c>
      <c r="P378" s="45">
        <f>SUMIFS('Raw Data'!$S$2:$S$3196,'Raw Data'!$D$2:$D$3196,'Solution Sheet'!N378,'Raw Data'!$H$2:$H$3196,'Solution Sheet'!O378)</f>
        <v>226589.05000000008</v>
      </c>
    </row>
    <row r="379" spans="2:16" x14ac:dyDescent="0.35">
      <c r="B379" s="33" t="s">
        <v>85</v>
      </c>
      <c r="C379" s="33" t="s">
        <v>7</v>
      </c>
      <c r="D379" s="45">
        <f>SUMIFS('Raw Data'!$S$2:$S$3196,'Raw Data'!$E$2:$E$3196,'Solution Sheet'!B379,'Raw Data'!$G$2:$G$3196,'Solution Sheet'!C379)</f>
        <v>95667.16</v>
      </c>
      <c r="E379" s="37"/>
      <c r="F379" s="33" t="s">
        <v>45</v>
      </c>
      <c r="G379" s="33" t="s">
        <v>31</v>
      </c>
      <c r="H379" s="45">
        <f>COUNTIFS('Raw Data'!$L$2:$L$3196,'Solution Sheet'!F379,'Raw Data'!$H$2:$H$3196,'Solution Sheet'!G379)</f>
        <v>200</v>
      </c>
      <c r="J379" s="33" t="s">
        <v>41</v>
      </c>
      <c r="K379" s="33" t="s">
        <v>7</v>
      </c>
      <c r="L379" s="45">
        <f>AVERAGEIFS('Raw Data'!$R$2:$R$3196,'Raw Data'!$K$2:$K$3196,'Solution Sheet'!J379,'Raw Data'!$G$2:$G$3196,'Solution Sheet'!K379)</f>
        <v>33.821428571428569</v>
      </c>
      <c r="N379" s="33" t="s">
        <v>26</v>
      </c>
      <c r="O379" s="33" t="s">
        <v>31</v>
      </c>
      <c r="P379" s="45">
        <f>SUMIFS('Raw Data'!$S$2:$S$3196,'Raw Data'!$D$2:$D$3196,'Solution Sheet'!N379,'Raw Data'!$H$2:$H$3196,'Solution Sheet'!O379)</f>
        <v>705928.4499999996</v>
      </c>
    </row>
    <row r="380" spans="2:16" x14ac:dyDescent="0.35">
      <c r="B380" s="33" t="s">
        <v>85</v>
      </c>
      <c r="C380" s="33" t="s">
        <v>13</v>
      </c>
      <c r="D380" s="45">
        <f>SUMIFS('Raw Data'!$S$2:$S$3196,'Raw Data'!$E$2:$E$3196,'Solution Sheet'!B380,'Raw Data'!$G$2:$G$3196,'Solution Sheet'!C380)</f>
        <v>84756.55</v>
      </c>
      <c r="E380" s="37"/>
      <c r="F380" s="33" t="s">
        <v>44</v>
      </c>
      <c r="G380" s="33" t="s">
        <v>32</v>
      </c>
      <c r="H380" s="45">
        <f>COUNTIFS('Raw Data'!$L$2:$L$3196,'Solution Sheet'!F380,'Raw Data'!$H$2:$H$3196,'Solution Sheet'!G380)</f>
        <v>196</v>
      </c>
      <c r="J380" s="33" t="s">
        <v>40</v>
      </c>
      <c r="K380" s="33" t="s">
        <v>13</v>
      </c>
      <c r="L380" s="45">
        <f>AVERAGEIFS('Raw Data'!$R$2:$R$3196,'Raw Data'!$K$2:$K$3196,'Solution Sheet'!J380,'Raw Data'!$G$2:$G$3196,'Solution Sheet'!K380)</f>
        <v>34.651685393258425</v>
      </c>
      <c r="N380" s="33" t="s">
        <v>24</v>
      </c>
      <c r="O380" s="33" t="s">
        <v>32</v>
      </c>
      <c r="P380" s="45">
        <f>SUMIFS('Raw Data'!$S$2:$S$3196,'Raw Data'!$D$2:$D$3196,'Solution Sheet'!N380,'Raw Data'!$H$2:$H$3196,'Solution Sheet'!O380)</f>
        <v>854150.37999999919</v>
      </c>
    </row>
    <row r="381" spans="2:16" x14ac:dyDescent="0.35">
      <c r="B381" s="33" t="s">
        <v>73</v>
      </c>
      <c r="C381" s="33" t="s">
        <v>7</v>
      </c>
      <c r="D381" s="45">
        <f>SUMIFS('Raw Data'!$S$2:$S$3196,'Raw Data'!$E$2:$E$3196,'Solution Sheet'!B381,'Raw Data'!$G$2:$G$3196,'Solution Sheet'!C381)</f>
        <v>125696.93000000001</v>
      </c>
      <c r="E381" s="37"/>
      <c r="F381" s="33" t="s">
        <v>46</v>
      </c>
      <c r="G381" s="33" t="s">
        <v>33</v>
      </c>
      <c r="H381" s="45">
        <f>COUNTIFS('Raw Data'!$L$2:$L$3196,'Solution Sheet'!F381,'Raw Data'!$H$2:$H$3196,'Solution Sheet'!G381)</f>
        <v>201</v>
      </c>
      <c r="J381" s="33" t="s">
        <v>40</v>
      </c>
      <c r="K381" s="33" t="s">
        <v>7</v>
      </c>
      <c r="L381" s="45">
        <f>AVERAGEIFS('Raw Data'!$R$2:$R$3196,'Raw Data'!$K$2:$K$3196,'Solution Sheet'!J381,'Raw Data'!$G$2:$G$3196,'Solution Sheet'!K381)</f>
        <v>33.473118279569896</v>
      </c>
      <c r="N381" s="33" t="s">
        <v>24</v>
      </c>
      <c r="O381" s="33" t="s">
        <v>33</v>
      </c>
      <c r="P381" s="45">
        <f>SUMIFS('Raw Data'!$S$2:$S$3196,'Raw Data'!$D$2:$D$3196,'Solution Sheet'!N381,'Raw Data'!$H$2:$H$3196,'Solution Sheet'!O381)</f>
        <v>777669.78999999957</v>
      </c>
    </row>
    <row r="382" spans="2:16" x14ac:dyDescent="0.35">
      <c r="B382" s="33" t="s">
        <v>115</v>
      </c>
      <c r="C382" s="33" t="s">
        <v>6</v>
      </c>
      <c r="D382" s="45">
        <f>SUMIFS('Raw Data'!$S$2:$S$3196,'Raw Data'!$E$2:$E$3196,'Solution Sheet'!B382,'Raw Data'!$G$2:$G$3196,'Solution Sheet'!C382)</f>
        <v>110066.44999999998</v>
      </c>
      <c r="E382" s="37"/>
      <c r="F382" s="33" t="s">
        <v>45</v>
      </c>
      <c r="G382" s="33" t="s">
        <v>31</v>
      </c>
      <c r="H382" s="45">
        <f>COUNTIFS('Raw Data'!$L$2:$L$3196,'Solution Sheet'!F382,'Raw Data'!$H$2:$H$3196,'Solution Sheet'!G382)</f>
        <v>200</v>
      </c>
      <c r="J382" s="33" t="s">
        <v>39</v>
      </c>
      <c r="K382" s="33" t="s">
        <v>6</v>
      </c>
      <c r="L382" s="45">
        <f>AVERAGEIFS('Raw Data'!$R$2:$R$3196,'Raw Data'!$K$2:$K$3196,'Solution Sheet'!J382,'Raw Data'!$G$2:$G$3196,'Solution Sheet'!K382)</f>
        <v>36.370370370370374</v>
      </c>
      <c r="N382" s="33" t="s">
        <v>26</v>
      </c>
      <c r="O382" s="33" t="s">
        <v>31</v>
      </c>
      <c r="P382" s="45">
        <f>SUMIFS('Raw Data'!$S$2:$S$3196,'Raw Data'!$D$2:$D$3196,'Solution Sheet'!N382,'Raw Data'!$H$2:$H$3196,'Solution Sheet'!O382)</f>
        <v>705928.4499999996</v>
      </c>
    </row>
    <row r="383" spans="2:16" x14ac:dyDescent="0.35">
      <c r="B383" s="33" t="s">
        <v>52</v>
      </c>
      <c r="C383" s="33" t="s">
        <v>12</v>
      </c>
      <c r="D383" s="45">
        <f>SUMIFS('Raw Data'!$S$2:$S$3196,'Raw Data'!$E$2:$E$3196,'Solution Sheet'!B383,'Raw Data'!$G$2:$G$3196,'Solution Sheet'!C383)</f>
        <v>95376.180000000022</v>
      </c>
      <c r="E383" s="37"/>
      <c r="F383" s="33" t="s">
        <v>43</v>
      </c>
      <c r="G383" s="33" t="s">
        <v>30</v>
      </c>
      <c r="H383" s="45">
        <f>COUNTIFS('Raw Data'!$L$2:$L$3196,'Solution Sheet'!F383,'Raw Data'!$H$2:$H$3196,'Solution Sheet'!G383)</f>
        <v>201</v>
      </c>
      <c r="J383" s="33" t="s">
        <v>41</v>
      </c>
      <c r="K383" s="33" t="s">
        <v>12</v>
      </c>
      <c r="L383" s="45">
        <f>AVERAGEIFS('Raw Data'!$R$2:$R$3196,'Raw Data'!$K$2:$K$3196,'Solution Sheet'!J383,'Raw Data'!$G$2:$G$3196,'Solution Sheet'!K383)</f>
        <v>35.657142857142858</v>
      </c>
      <c r="N383" s="33" t="s">
        <v>25</v>
      </c>
      <c r="O383" s="33" t="s">
        <v>30</v>
      </c>
      <c r="P383" s="45">
        <f>SUMIFS('Raw Data'!$S$2:$S$3196,'Raw Data'!$D$2:$D$3196,'Solution Sheet'!N383,'Raw Data'!$H$2:$H$3196,'Solution Sheet'!O383)</f>
        <v>386262.99999999983</v>
      </c>
    </row>
    <row r="384" spans="2:16" x14ac:dyDescent="0.35">
      <c r="B384" s="33" t="s">
        <v>78</v>
      </c>
      <c r="C384" s="33" t="s">
        <v>10</v>
      </c>
      <c r="D384" s="45">
        <f>SUMIFS('Raw Data'!$S$2:$S$3196,'Raw Data'!$E$2:$E$3196,'Solution Sheet'!B384,'Raw Data'!$G$2:$G$3196,'Solution Sheet'!C384)</f>
        <v>92778.25</v>
      </c>
      <c r="E384" s="37"/>
      <c r="F384" s="33" t="s">
        <v>44</v>
      </c>
      <c r="G384" s="33" t="s">
        <v>30</v>
      </c>
      <c r="H384" s="45">
        <f>COUNTIFS('Raw Data'!$L$2:$L$3196,'Solution Sheet'!F384,'Raw Data'!$H$2:$H$3196,'Solution Sheet'!G384)</f>
        <v>202</v>
      </c>
      <c r="J384" s="33" t="s">
        <v>40</v>
      </c>
      <c r="K384" s="33" t="s">
        <v>10</v>
      </c>
      <c r="L384" s="45">
        <f>AVERAGEIFS('Raw Data'!$R$2:$R$3196,'Raw Data'!$K$2:$K$3196,'Solution Sheet'!J384,'Raw Data'!$G$2:$G$3196,'Solution Sheet'!K384)</f>
        <v>35.093023255813954</v>
      </c>
      <c r="N384" s="33" t="s">
        <v>24</v>
      </c>
      <c r="O384" s="33" t="s">
        <v>30</v>
      </c>
      <c r="P384" s="45">
        <f>SUMIFS('Raw Data'!$S$2:$S$3196,'Raw Data'!$D$2:$D$3196,'Solution Sheet'!N384,'Raw Data'!$H$2:$H$3196,'Solution Sheet'!O384)</f>
        <v>902864.3899999999</v>
      </c>
    </row>
    <row r="385" spans="2:16" x14ac:dyDescent="0.35">
      <c r="B385" s="33" t="s">
        <v>55</v>
      </c>
      <c r="C385" s="33" t="s">
        <v>11</v>
      </c>
      <c r="D385" s="45">
        <f>SUMIFS('Raw Data'!$S$2:$S$3196,'Raw Data'!$E$2:$E$3196,'Solution Sheet'!B385,'Raw Data'!$G$2:$G$3196,'Solution Sheet'!C385)</f>
        <v>113543.59</v>
      </c>
      <c r="E385" s="37"/>
      <c r="F385" s="33" t="s">
        <v>45</v>
      </c>
      <c r="G385" s="33" t="s">
        <v>32</v>
      </c>
      <c r="H385" s="45">
        <f>COUNTIFS('Raw Data'!$L$2:$L$3196,'Solution Sheet'!F385,'Raw Data'!$H$2:$H$3196,'Solution Sheet'!G385)</f>
        <v>204</v>
      </c>
      <c r="J385" s="33" t="s">
        <v>40</v>
      </c>
      <c r="K385" s="33" t="s">
        <v>11</v>
      </c>
      <c r="L385" s="45">
        <f>AVERAGEIFS('Raw Data'!$R$2:$R$3196,'Raw Data'!$K$2:$K$3196,'Solution Sheet'!J385,'Raw Data'!$G$2:$G$3196,'Solution Sheet'!K385)</f>
        <v>33.707865168539328</v>
      </c>
      <c r="N385" s="33" t="s">
        <v>26</v>
      </c>
      <c r="O385" s="33" t="s">
        <v>32</v>
      </c>
      <c r="P385" s="45">
        <f>SUMIFS('Raw Data'!$S$2:$S$3196,'Raw Data'!$D$2:$D$3196,'Solution Sheet'!N385,'Raw Data'!$H$2:$H$3196,'Solution Sheet'!O385)</f>
        <v>713770.02999999945</v>
      </c>
    </row>
    <row r="386" spans="2:16" x14ac:dyDescent="0.35">
      <c r="B386" s="33" t="s">
        <v>63</v>
      </c>
      <c r="C386" s="33" t="s">
        <v>11</v>
      </c>
      <c r="D386" s="45">
        <f>SUMIFS('Raw Data'!$S$2:$S$3196,'Raw Data'!$E$2:$E$3196,'Solution Sheet'!B386,'Raw Data'!$G$2:$G$3196,'Solution Sheet'!C386)</f>
        <v>122471.98000000001</v>
      </c>
      <c r="E386" s="37"/>
      <c r="F386" s="33" t="s">
        <v>46</v>
      </c>
      <c r="G386" s="33" t="s">
        <v>31</v>
      </c>
      <c r="H386" s="45">
        <f>COUNTIFS('Raw Data'!$L$2:$L$3196,'Solution Sheet'!F386,'Raw Data'!$H$2:$H$3196,'Solution Sheet'!G386)</f>
        <v>159</v>
      </c>
      <c r="J386" s="33" t="s">
        <v>41</v>
      </c>
      <c r="K386" s="33" t="s">
        <v>11</v>
      </c>
      <c r="L386" s="45">
        <f>AVERAGEIFS('Raw Data'!$R$2:$R$3196,'Raw Data'!$K$2:$K$3196,'Solution Sheet'!J386,'Raw Data'!$G$2:$G$3196,'Solution Sheet'!K386)</f>
        <v>35.415929203539825</v>
      </c>
      <c r="N386" s="33" t="s">
        <v>24</v>
      </c>
      <c r="O386" s="33" t="s">
        <v>31</v>
      </c>
      <c r="P386" s="45">
        <f>SUMIFS('Raw Data'!$S$2:$S$3196,'Raw Data'!$D$2:$D$3196,'Solution Sheet'!N386,'Raw Data'!$H$2:$H$3196,'Solution Sheet'!O386)</f>
        <v>770751.94999999984</v>
      </c>
    </row>
    <row r="387" spans="2:16" x14ac:dyDescent="0.35">
      <c r="B387" s="33" t="s">
        <v>55</v>
      </c>
      <c r="C387" s="33" t="s">
        <v>12</v>
      </c>
      <c r="D387" s="45">
        <f>SUMIFS('Raw Data'!$S$2:$S$3196,'Raw Data'!$E$2:$E$3196,'Solution Sheet'!B387,'Raw Data'!$G$2:$G$3196,'Solution Sheet'!C387)</f>
        <v>77941.099999999991</v>
      </c>
      <c r="E387" s="37"/>
      <c r="F387" s="33" t="s">
        <v>43</v>
      </c>
      <c r="G387" s="33" t="s">
        <v>32</v>
      </c>
      <c r="H387" s="45">
        <f>COUNTIFS('Raw Data'!$L$2:$L$3196,'Solution Sheet'!F387,'Raw Data'!$H$2:$H$3196,'Solution Sheet'!G387)</f>
        <v>206</v>
      </c>
      <c r="J387" s="33" t="s">
        <v>42</v>
      </c>
      <c r="K387" s="33" t="s">
        <v>12</v>
      </c>
      <c r="L387" s="45">
        <f>AVERAGEIFS('Raw Data'!$R$2:$R$3196,'Raw Data'!$K$2:$K$3196,'Solution Sheet'!J387,'Raw Data'!$G$2:$G$3196,'Solution Sheet'!K387)</f>
        <v>36.418604651162788</v>
      </c>
      <c r="N387" s="33" t="s">
        <v>25</v>
      </c>
      <c r="O387" s="33" t="s">
        <v>32</v>
      </c>
      <c r="P387" s="45">
        <f>SUMIFS('Raw Data'!$S$2:$S$3196,'Raw Data'!$D$2:$D$3196,'Solution Sheet'!N387,'Raw Data'!$H$2:$H$3196,'Solution Sheet'!O387)</f>
        <v>420136.0300000002</v>
      </c>
    </row>
    <row r="388" spans="2:16" x14ac:dyDescent="0.35">
      <c r="B388" s="33" t="s">
        <v>73</v>
      </c>
      <c r="C388" s="33" t="s">
        <v>13</v>
      </c>
      <c r="D388" s="45">
        <f>SUMIFS('Raw Data'!$S$2:$S$3196,'Raw Data'!$E$2:$E$3196,'Solution Sheet'!B388,'Raw Data'!$G$2:$G$3196,'Solution Sheet'!C388)</f>
        <v>66184.529999999984</v>
      </c>
      <c r="E388" s="37"/>
      <c r="F388" s="33" t="s">
        <v>46</v>
      </c>
      <c r="G388" s="33" t="s">
        <v>32</v>
      </c>
      <c r="H388" s="45">
        <f>COUNTIFS('Raw Data'!$L$2:$L$3196,'Solution Sheet'!F388,'Raw Data'!$H$2:$H$3196,'Solution Sheet'!G388)</f>
        <v>216</v>
      </c>
      <c r="J388" s="33" t="s">
        <v>40</v>
      </c>
      <c r="K388" s="33" t="s">
        <v>13</v>
      </c>
      <c r="L388" s="45">
        <f>AVERAGEIFS('Raw Data'!$R$2:$R$3196,'Raw Data'!$K$2:$K$3196,'Solution Sheet'!J388,'Raw Data'!$G$2:$G$3196,'Solution Sheet'!K388)</f>
        <v>34.651685393258425</v>
      </c>
      <c r="N388" s="33" t="s">
        <v>25</v>
      </c>
      <c r="O388" s="33" t="s">
        <v>32</v>
      </c>
      <c r="P388" s="45">
        <f>SUMIFS('Raw Data'!$S$2:$S$3196,'Raw Data'!$D$2:$D$3196,'Solution Sheet'!N388,'Raw Data'!$H$2:$H$3196,'Solution Sheet'!O388)</f>
        <v>420136.0300000002</v>
      </c>
    </row>
    <row r="389" spans="2:16" x14ac:dyDescent="0.35">
      <c r="B389" s="33" t="s">
        <v>85</v>
      </c>
      <c r="C389" s="33" t="s">
        <v>6</v>
      </c>
      <c r="D389" s="45">
        <f>SUMIFS('Raw Data'!$S$2:$S$3196,'Raw Data'!$E$2:$E$3196,'Solution Sheet'!B389,'Raw Data'!$G$2:$G$3196,'Solution Sheet'!C389)</f>
        <v>88130.46</v>
      </c>
      <c r="E389" s="37"/>
      <c r="F389" s="33" t="s">
        <v>46</v>
      </c>
      <c r="G389" s="33" t="s">
        <v>32</v>
      </c>
      <c r="H389" s="45">
        <f>COUNTIFS('Raw Data'!$L$2:$L$3196,'Solution Sheet'!F389,'Raw Data'!$H$2:$H$3196,'Solution Sheet'!G389)</f>
        <v>216</v>
      </c>
      <c r="J389" s="33" t="s">
        <v>41</v>
      </c>
      <c r="K389" s="33" t="s">
        <v>6</v>
      </c>
      <c r="L389" s="45">
        <f>AVERAGEIFS('Raw Data'!$R$2:$R$3196,'Raw Data'!$K$2:$K$3196,'Solution Sheet'!J389,'Raw Data'!$G$2:$G$3196,'Solution Sheet'!K389)</f>
        <v>36.01075268817204</v>
      </c>
      <c r="N389" s="33" t="s">
        <v>24</v>
      </c>
      <c r="O389" s="33" t="s">
        <v>32</v>
      </c>
      <c r="P389" s="45">
        <f>SUMIFS('Raw Data'!$S$2:$S$3196,'Raw Data'!$D$2:$D$3196,'Solution Sheet'!N389,'Raw Data'!$H$2:$H$3196,'Solution Sheet'!O389)</f>
        <v>854150.37999999919</v>
      </c>
    </row>
    <row r="390" spans="2:16" x14ac:dyDescent="0.35">
      <c r="B390" s="33" t="s">
        <v>115</v>
      </c>
      <c r="C390" s="33" t="s">
        <v>11</v>
      </c>
      <c r="D390" s="45">
        <f>SUMIFS('Raw Data'!$S$2:$S$3196,'Raw Data'!$E$2:$E$3196,'Solution Sheet'!B390,'Raw Data'!$G$2:$G$3196,'Solution Sheet'!C390)</f>
        <v>121509.75999999999</v>
      </c>
      <c r="E390" s="37"/>
      <c r="F390" s="33" t="s">
        <v>45</v>
      </c>
      <c r="G390" s="33" t="s">
        <v>31</v>
      </c>
      <c r="H390" s="45">
        <f>COUNTIFS('Raw Data'!$L$2:$L$3196,'Solution Sheet'!F390,'Raw Data'!$H$2:$H$3196,'Solution Sheet'!G390)</f>
        <v>200</v>
      </c>
      <c r="J390" s="33" t="s">
        <v>41</v>
      </c>
      <c r="K390" s="33" t="s">
        <v>11</v>
      </c>
      <c r="L390" s="45">
        <f>AVERAGEIFS('Raw Data'!$R$2:$R$3196,'Raw Data'!$K$2:$K$3196,'Solution Sheet'!J390,'Raw Data'!$G$2:$G$3196,'Solution Sheet'!K390)</f>
        <v>35.415929203539825</v>
      </c>
      <c r="N390" s="33" t="s">
        <v>26</v>
      </c>
      <c r="O390" s="33" t="s">
        <v>31</v>
      </c>
      <c r="P390" s="45">
        <f>SUMIFS('Raw Data'!$S$2:$S$3196,'Raw Data'!$D$2:$D$3196,'Solution Sheet'!N390,'Raw Data'!$H$2:$H$3196,'Solution Sheet'!O390)</f>
        <v>705928.4499999996</v>
      </c>
    </row>
    <row r="391" spans="2:16" x14ac:dyDescent="0.35">
      <c r="B391" s="33" t="s">
        <v>78</v>
      </c>
      <c r="C391" s="33" t="s">
        <v>10</v>
      </c>
      <c r="D391" s="45">
        <f>SUMIFS('Raw Data'!$S$2:$S$3196,'Raw Data'!$E$2:$E$3196,'Solution Sheet'!B391,'Raw Data'!$G$2:$G$3196,'Solution Sheet'!C391)</f>
        <v>92778.25</v>
      </c>
      <c r="E391" s="37"/>
      <c r="F391" s="33" t="s">
        <v>43</v>
      </c>
      <c r="G391" s="33" t="s">
        <v>31</v>
      </c>
      <c r="H391" s="45">
        <f>COUNTIFS('Raw Data'!$L$2:$L$3196,'Solution Sheet'!F391,'Raw Data'!$H$2:$H$3196,'Solution Sheet'!G391)</f>
        <v>190</v>
      </c>
      <c r="J391" s="33" t="s">
        <v>42</v>
      </c>
      <c r="K391" s="33" t="s">
        <v>10</v>
      </c>
      <c r="L391" s="45">
        <f>AVERAGEIFS('Raw Data'!$R$2:$R$3196,'Raw Data'!$K$2:$K$3196,'Solution Sheet'!J391,'Raw Data'!$G$2:$G$3196,'Solution Sheet'!K391)</f>
        <v>34.543689320388353</v>
      </c>
      <c r="N391" s="33" t="s">
        <v>24</v>
      </c>
      <c r="O391" s="33" t="s">
        <v>31</v>
      </c>
      <c r="P391" s="45">
        <f>SUMIFS('Raw Data'!$S$2:$S$3196,'Raw Data'!$D$2:$D$3196,'Solution Sheet'!N391,'Raw Data'!$H$2:$H$3196,'Solution Sheet'!O391)</f>
        <v>770751.94999999984</v>
      </c>
    </row>
    <row r="392" spans="2:16" x14ac:dyDescent="0.35">
      <c r="B392" s="33" t="s">
        <v>68</v>
      </c>
      <c r="C392" s="33" t="s">
        <v>9</v>
      </c>
      <c r="D392" s="45">
        <f>SUMIFS('Raw Data'!$S$2:$S$3196,'Raw Data'!$E$2:$E$3196,'Solution Sheet'!B392,'Raw Data'!$G$2:$G$3196,'Solution Sheet'!C392)</f>
        <v>139938.12</v>
      </c>
      <c r="E392" s="37"/>
      <c r="F392" s="33" t="s">
        <v>46</v>
      </c>
      <c r="G392" s="33" t="s">
        <v>32</v>
      </c>
      <c r="H392" s="45">
        <f>COUNTIFS('Raw Data'!$L$2:$L$3196,'Solution Sheet'!F392,'Raw Data'!$H$2:$H$3196,'Solution Sheet'!G392)</f>
        <v>216</v>
      </c>
      <c r="J392" s="33" t="s">
        <v>42</v>
      </c>
      <c r="K392" s="33" t="s">
        <v>9</v>
      </c>
      <c r="L392" s="45">
        <f>AVERAGEIFS('Raw Data'!$R$2:$R$3196,'Raw Data'!$K$2:$K$3196,'Solution Sheet'!J392,'Raw Data'!$G$2:$G$3196,'Solution Sheet'!K392)</f>
        <v>36.282828282828284</v>
      </c>
      <c r="N392" s="33" t="s">
        <v>26</v>
      </c>
      <c r="O392" s="33" t="s">
        <v>32</v>
      </c>
      <c r="P392" s="45">
        <f>SUMIFS('Raw Data'!$S$2:$S$3196,'Raw Data'!$D$2:$D$3196,'Solution Sheet'!N392,'Raw Data'!$H$2:$H$3196,'Solution Sheet'!O392)</f>
        <v>713770.02999999945</v>
      </c>
    </row>
    <row r="393" spans="2:16" x14ac:dyDescent="0.35">
      <c r="B393" s="33" t="s">
        <v>73</v>
      </c>
      <c r="C393" s="33" t="s">
        <v>13</v>
      </c>
      <c r="D393" s="45">
        <f>SUMIFS('Raw Data'!$S$2:$S$3196,'Raw Data'!$E$2:$E$3196,'Solution Sheet'!B393,'Raw Data'!$G$2:$G$3196,'Solution Sheet'!C393)</f>
        <v>66184.529999999984</v>
      </c>
      <c r="E393" s="37"/>
      <c r="F393" s="33" t="s">
        <v>44</v>
      </c>
      <c r="G393" s="33" t="s">
        <v>33</v>
      </c>
      <c r="H393" s="45">
        <f>COUNTIFS('Raw Data'!$L$2:$L$3196,'Solution Sheet'!F393,'Raw Data'!$H$2:$H$3196,'Solution Sheet'!G393)</f>
        <v>207</v>
      </c>
      <c r="J393" s="33" t="s">
        <v>40</v>
      </c>
      <c r="K393" s="33" t="s">
        <v>13</v>
      </c>
      <c r="L393" s="45">
        <f>AVERAGEIFS('Raw Data'!$R$2:$R$3196,'Raw Data'!$K$2:$K$3196,'Solution Sheet'!J393,'Raw Data'!$G$2:$G$3196,'Solution Sheet'!K393)</f>
        <v>34.651685393258425</v>
      </c>
      <c r="N393" s="33" t="s">
        <v>26</v>
      </c>
      <c r="O393" s="33" t="s">
        <v>33</v>
      </c>
      <c r="P393" s="45">
        <f>SUMIFS('Raw Data'!$S$2:$S$3196,'Raw Data'!$D$2:$D$3196,'Solution Sheet'!N393,'Raw Data'!$H$2:$H$3196,'Solution Sheet'!O393)</f>
        <v>688621.27000000118</v>
      </c>
    </row>
    <row r="394" spans="2:16" x14ac:dyDescent="0.35">
      <c r="B394" s="33" t="s">
        <v>73</v>
      </c>
      <c r="C394" s="33" t="s">
        <v>12</v>
      </c>
      <c r="D394" s="45">
        <f>SUMIFS('Raw Data'!$S$2:$S$3196,'Raw Data'!$E$2:$E$3196,'Solution Sheet'!B394,'Raw Data'!$G$2:$G$3196,'Solution Sheet'!C394)</f>
        <v>74246.830000000016</v>
      </c>
      <c r="E394" s="37"/>
      <c r="F394" s="33" t="s">
        <v>45</v>
      </c>
      <c r="G394" s="33" t="s">
        <v>33</v>
      </c>
      <c r="H394" s="45">
        <f>COUNTIFS('Raw Data'!$L$2:$L$3196,'Solution Sheet'!F394,'Raw Data'!$H$2:$H$3196,'Solution Sheet'!G394)</f>
        <v>193</v>
      </c>
      <c r="J394" s="33" t="s">
        <v>40</v>
      </c>
      <c r="K394" s="33" t="s">
        <v>12</v>
      </c>
      <c r="L394" s="45">
        <f>AVERAGEIFS('Raw Data'!$R$2:$R$3196,'Raw Data'!$K$2:$K$3196,'Solution Sheet'!J394,'Raw Data'!$G$2:$G$3196,'Solution Sheet'!K394)</f>
        <v>34.373831775700936</v>
      </c>
      <c r="N394" s="33" t="s">
        <v>25</v>
      </c>
      <c r="O394" s="33" t="s">
        <v>33</v>
      </c>
      <c r="P394" s="45">
        <f>SUMIFS('Raw Data'!$S$2:$S$3196,'Raw Data'!$D$2:$D$3196,'Solution Sheet'!N394,'Raw Data'!$H$2:$H$3196,'Solution Sheet'!O394)</f>
        <v>226589.05000000008</v>
      </c>
    </row>
    <row r="395" spans="2:16" x14ac:dyDescent="0.35">
      <c r="B395" s="33" t="s">
        <v>85</v>
      </c>
      <c r="C395" s="33" t="s">
        <v>12</v>
      </c>
      <c r="D395" s="45">
        <f>SUMIFS('Raw Data'!$S$2:$S$3196,'Raw Data'!$E$2:$E$3196,'Solution Sheet'!B395,'Raw Data'!$G$2:$G$3196,'Solution Sheet'!C395)</f>
        <v>71096.97</v>
      </c>
      <c r="E395" s="37"/>
      <c r="F395" s="33" t="s">
        <v>45</v>
      </c>
      <c r="G395" s="33" t="s">
        <v>30</v>
      </c>
      <c r="H395" s="45">
        <f>COUNTIFS('Raw Data'!$L$2:$L$3196,'Solution Sheet'!F395,'Raw Data'!$H$2:$H$3196,'Solution Sheet'!G395)</f>
        <v>215</v>
      </c>
      <c r="J395" s="33" t="s">
        <v>42</v>
      </c>
      <c r="K395" s="33" t="s">
        <v>12</v>
      </c>
      <c r="L395" s="45">
        <f>AVERAGEIFS('Raw Data'!$R$2:$R$3196,'Raw Data'!$K$2:$K$3196,'Solution Sheet'!J395,'Raw Data'!$G$2:$G$3196,'Solution Sheet'!K395)</f>
        <v>36.418604651162788</v>
      </c>
      <c r="N395" s="33" t="s">
        <v>25</v>
      </c>
      <c r="O395" s="33" t="s">
        <v>30</v>
      </c>
      <c r="P395" s="45">
        <f>SUMIFS('Raw Data'!$S$2:$S$3196,'Raw Data'!$D$2:$D$3196,'Solution Sheet'!N395,'Raw Data'!$H$2:$H$3196,'Solution Sheet'!O395)</f>
        <v>386262.99999999983</v>
      </c>
    </row>
    <row r="396" spans="2:16" x14ac:dyDescent="0.35">
      <c r="B396" s="33" t="s">
        <v>106</v>
      </c>
      <c r="C396" s="33" t="s">
        <v>13</v>
      </c>
      <c r="D396" s="45">
        <f>SUMIFS('Raw Data'!$S$2:$S$3196,'Raw Data'!$E$2:$E$3196,'Solution Sheet'!B396,'Raw Data'!$G$2:$G$3196,'Solution Sheet'!C396)</f>
        <v>83772.33</v>
      </c>
      <c r="E396" s="37"/>
      <c r="F396" s="33" t="s">
        <v>43</v>
      </c>
      <c r="G396" s="33" t="s">
        <v>33</v>
      </c>
      <c r="H396" s="45">
        <f>COUNTIFS('Raw Data'!$L$2:$L$3196,'Solution Sheet'!F396,'Raw Data'!$H$2:$H$3196,'Solution Sheet'!G396)</f>
        <v>185</v>
      </c>
      <c r="J396" s="33" t="s">
        <v>40</v>
      </c>
      <c r="K396" s="33" t="s">
        <v>13</v>
      </c>
      <c r="L396" s="45">
        <f>AVERAGEIFS('Raw Data'!$R$2:$R$3196,'Raw Data'!$K$2:$K$3196,'Solution Sheet'!J396,'Raw Data'!$G$2:$G$3196,'Solution Sheet'!K396)</f>
        <v>34.651685393258425</v>
      </c>
      <c r="N396" s="33" t="s">
        <v>24</v>
      </c>
      <c r="O396" s="33" t="s">
        <v>33</v>
      </c>
      <c r="P396" s="45">
        <f>SUMIFS('Raw Data'!$S$2:$S$3196,'Raw Data'!$D$2:$D$3196,'Solution Sheet'!N396,'Raw Data'!$H$2:$H$3196,'Solution Sheet'!O396)</f>
        <v>777669.78999999957</v>
      </c>
    </row>
    <row r="397" spans="2:16" x14ac:dyDescent="0.35">
      <c r="B397" s="33" t="s">
        <v>63</v>
      </c>
      <c r="C397" s="33" t="s">
        <v>12</v>
      </c>
      <c r="D397" s="45">
        <f>SUMIFS('Raw Data'!$S$2:$S$3196,'Raw Data'!$E$2:$E$3196,'Solution Sheet'!B397,'Raw Data'!$G$2:$G$3196,'Solution Sheet'!C397)</f>
        <v>121006.51999999999</v>
      </c>
      <c r="E397" s="37"/>
      <c r="F397" s="33" t="s">
        <v>45</v>
      </c>
      <c r="G397" s="33" t="s">
        <v>30</v>
      </c>
      <c r="H397" s="45">
        <f>COUNTIFS('Raw Data'!$L$2:$L$3196,'Solution Sheet'!F397,'Raw Data'!$H$2:$H$3196,'Solution Sheet'!G397)</f>
        <v>215</v>
      </c>
      <c r="J397" s="33" t="s">
        <v>40</v>
      </c>
      <c r="K397" s="33" t="s">
        <v>12</v>
      </c>
      <c r="L397" s="45">
        <f>AVERAGEIFS('Raw Data'!$R$2:$R$3196,'Raw Data'!$K$2:$K$3196,'Solution Sheet'!J397,'Raw Data'!$G$2:$G$3196,'Solution Sheet'!K397)</f>
        <v>34.373831775700936</v>
      </c>
      <c r="N397" s="33" t="s">
        <v>26</v>
      </c>
      <c r="O397" s="33" t="s">
        <v>30</v>
      </c>
      <c r="P397" s="45">
        <f>SUMIFS('Raw Data'!$S$2:$S$3196,'Raw Data'!$D$2:$D$3196,'Solution Sheet'!N397,'Raw Data'!$H$2:$H$3196,'Solution Sheet'!O397)</f>
        <v>705014.25000000035</v>
      </c>
    </row>
    <row r="398" spans="2:16" x14ac:dyDescent="0.35">
      <c r="B398" s="33" t="s">
        <v>68</v>
      </c>
      <c r="C398" s="33" t="s">
        <v>8</v>
      </c>
      <c r="D398" s="45">
        <f>SUMIFS('Raw Data'!$S$2:$S$3196,'Raw Data'!$E$2:$E$3196,'Solution Sheet'!B398,'Raw Data'!$G$2:$G$3196,'Solution Sheet'!C398)</f>
        <v>65393.969999999994</v>
      </c>
      <c r="E398" s="37"/>
      <c r="F398" s="33" t="s">
        <v>46</v>
      </c>
      <c r="G398" s="33" t="s">
        <v>33</v>
      </c>
      <c r="H398" s="45">
        <f>COUNTIFS('Raw Data'!$L$2:$L$3196,'Solution Sheet'!F398,'Raw Data'!$H$2:$H$3196,'Solution Sheet'!G398)</f>
        <v>201</v>
      </c>
      <c r="J398" s="33" t="s">
        <v>40</v>
      </c>
      <c r="K398" s="33" t="s">
        <v>8</v>
      </c>
      <c r="L398" s="45">
        <f>AVERAGEIFS('Raw Data'!$R$2:$R$3196,'Raw Data'!$K$2:$K$3196,'Solution Sheet'!J398,'Raw Data'!$G$2:$G$3196,'Solution Sheet'!K398)</f>
        <v>34.319148936170215</v>
      </c>
      <c r="N398" s="33" t="s">
        <v>26</v>
      </c>
      <c r="O398" s="33" t="s">
        <v>33</v>
      </c>
      <c r="P398" s="45">
        <f>SUMIFS('Raw Data'!$S$2:$S$3196,'Raw Data'!$D$2:$D$3196,'Solution Sheet'!N398,'Raw Data'!$H$2:$H$3196,'Solution Sheet'!O398)</f>
        <v>688621.27000000118</v>
      </c>
    </row>
    <row r="399" spans="2:16" x14ac:dyDescent="0.35">
      <c r="B399" s="33" t="s">
        <v>68</v>
      </c>
      <c r="C399" s="33" t="s">
        <v>13</v>
      </c>
      <c r="D399" s="45">
        <f>SUMIFS('Raw Data'!$S$2:$S$3196,'Raw Data'!$E$2:$E$3196,'Solution Sheet'!B399,'Raw Data'!$G$2:$G$3196,'Solution Sheet'!C399)</f>
        <v>82678.639999999985</v>
      </c>
      <c r="E399" s="37"/>
      <c r="F399" s="33" t="s">
        <v>44</v>
      </c>
      <c r="G399" s="33" t="s">
        <v>30</v>
      </c>
      <c r="H399" s="45">
        <f>COUNTIFS('Raw Data'!$L$2:$L$3196,'Solution Sheet'!F399,'Raw Data'!$H$2:$H$3196,'Solution Sheet'!G399)</f>
        <v>202</v>
      </c>
      <c r="J399" s="33" t="s">
        <v>41</v>
      </c>
      <c r="K399" s="33" t="s">
        <v>13</v>
      </c>
      <c r="L399" s="45">
        <f>AVERAGEIFS('Raw Data'!$R$2:$R$3196,'Raw Data'!$K$2:$K$3196,'Solution Sheet'!J399,'Raw Data'!$G$2:$G$3196,'Solution Sheet'!K399)</f>
        <v>33.705882352941174</v>
      </c>
      <c r="N399" s="33" t="s">
        <v>25</v>
      </c>
      <c r="O399" s="33" t="s">
        <v>30</v>
      </c>
      <c r="P399" s="45">
        <f>SUMIFS('Raw Data'!$S$2:$S$3196,'Raw Data'!$D$2:$D$3196,'Solution Sheet'!N399,'Raw Data'!$H$2:$H$3196,'Solution Sheet'!O399)</f>
        <v>386262.99999999983</v>
      </c>
    </row>
    <row r="400" spans="2:16" x14ac:dyDescent="0.35">
      <c r="B400" s="33" t="s">
        <v>73</v>
      </c>
      <c r="C400" s="33" t="s">
        <v>13</v>
      </c>
      <c r="D400" s="45">
        <f>SUMIFS('Raw Data'!$S$2:$S$3196,'Raw Data'!$E$2:$E$3196,'Solution Sheet'!B400,'Raw Data'!$G$2:$G$3196,'Solution Sheet'!C400)</f>
        <v>66184.529999999984</v>
      </c>
      <c r="E400" s="37"/>
      <c r="F400" s="33" t="s">
        <v>43</v>
      </c>
      <c r="G400" s="33" t="s">
        <v>30</v>
      </c>
      <c r="H400" s="45">
        <f>COUNTIFS('Raw Data'!$L$2:$L$3196,'Solution Sheet'!F400,'Raw Data'!$H$2:$H$3196,'Solution Sheet'!G400)</f>
        <v>201</v>
      </c>
      <c r="J400" s="33" t="s">
        <v>39</v>
      </c>
      <c r="K400" s="33" t="s">
        <v>13</v>
      </c>
      <c r="L400" s="45">
        <f>AVERAGEIFS('Raw Data'!$R$2:$R$3196,'Raw Data'!$K$2:$K$3196,'Solution Sheet'!J400,'Raw Data'!$G$2:$G$3196,'Solution Sheet'!K400)</f>
        <v>35.833333333333336</v>
      </c>
      <c r="N400" s="33" t="s">
        <v>25</v>
      </c>
      <c r="O400" s="33" t="s">
        <v>30</v>
      </c>
      <c r="P400" s="45">
        <f>SUMIFS('Raw Data'!$S$2:$S$3196,'Raw Data'!$D$2:$D$3196,'Solution Sheet'!N400,'Raw Data'!$H$2:$H$3196,'Solution Sheet'!O400)</f>
        <v>386262.99999999983</v>
      </c>
    </row>
    <row r="401" spans="2:16" x14ac:dyDescent="0.35">
      <c r="B401" s="33" t="s">
        <v>63</v>
      </c>
      <c r="C401" s="33" t="s">
        <v>6</v>
      </c>
      <c r="D401" s="45">
        <f>SUMIFS('Raw Data'!$S$2:$S$3196,'Raw Data'!$E$2:$E$3196,'Solution Sheet'!B401,'Raw Data'!$G$2:$G$3196,'Solution Sheet'!C401)</f>
        <v>78031.63</v>
      </c>
      <c r="E401" s="37"/>
      <c r="F401" s="33" t="s">
        <v>44</v>
      </c>
      <c r="G401" s="33" t="s">
        <v>30</v>
      </c>
      <c r="H401" s="45">
        <f>COUNTIFS('Raw Data'!$L$2:$L$3196,'Solution Sheet'!F401,'Raw Data'!$H$2:$H$3196,'Solution Sheet'!G401)</f>
        <v>202</v>
      </c>
      <c r="J401" s="33" t="s">
        <v>41</v>
      </c>
      <c r="K401" s="33" t="s">
        <v>6</v>
      </c>
      <c r="L401" s="45">
        <f>AVERAGEIFS('Raw Data'!$R$2:$R$3196,'Raw Data'!$K$2:$K$3196,'Solution Sheet'!J401,'Raw Data'!$G$2:$G$3196,'Solution Sheet'!K401)</f>
        <v>36.01075268817204</v>
      </c>
      <c r="N401" s="33" t="s">
        <v>26</v>
      </c>
      <c r="O401" s="33" t="s">
        <v>30</v>
      </c>
      <c r="P401" s="45">
        <f>SUMIFS('Raw Data'!$S$2:$S$3196,'Raw Data'!$D$2:$D$3196,'Solution Sheet'!N401,'Raw Data'!$H$2:$H$3196,'Solution Sheet'!O401)</f>
        <v>705014.25000000035</v>
      </c>
    </row>
    <row r="402" spans="2:16" x14ac:dyDescent="0.35">
      <c r="B402" s="33" t="s">
        <v>52</v>
      </c>
      <c r="C402" s="33" t="s">
        <v>6</v>
      </c>
      <c r="D402" s="45">
        <f>SUMIFS('Raw Data'!$S$2:$S$3196,'Raw Data'!$E$2:$E$3196,'Solution Sheet'!B402,'Raw Data'!$G$2:$G$3196,'Solution Sheet'!C402)</f>
        <v>128564.53000000004</v>
      </c>
      <c r="E402" s="37"/>
      <c r="F402" s="33" t="s">
        <v>45</v>
      </c>
      <c r="G402" s="33" t="s">
        <v>32</v>
      </c>
      <c r="H402" s="45">
        <f>COUNTIFS('Raw Data'!$L$2:$L$3196,'Solution Sheet'!F402,'Raw Data'!$H$2:$H$3196,'Solution Sheet'!G402)</f>
        <v>204</v>
      </c>
      <c r="J402" s="33" t="s">
        <v>39</v>
      </c>
      <c r="K402" s="33" t="s">
        <v>6</v>
      </c>
      <c r="L402" s="45">
        <f>AVERAGEIFS('Raw Data'!$R$2:$R$3196,'Raw Data'!$K$2:$K$3196,'Solution Sheet'!J402,'Raw Data'!$G$2:$G$3196,'Solution Sheet'!K402)</f>
        <v>36.370370370370374</v>
      </c>
      <c r="N402" s="33" t="s">
        <v>24</v>
      </c>
      <c r="O402" s="33" t="s">
        <v>32</v>
      </c>
      <c r="P402" s="45">
        <f>SUMIFS('Raw Data'!$S$2:$S$3196,'Raw Data'!$D$2:$D$3196,'Solution Sheet'!N402,'Raw Data'!$H$2:$H$3196,'Solution Sheet'!O402)</f>
        <v>854150.37999999919</v>
      </c>
    </row>
    <row r="403" spans="2:16" x14ac:dyDescent="0.35">
      <c r="B403" s="33" t="s">
        <v>58</v>
      </c>
      <c r="C403" s="33" t="s">
        <v>6</v>
      </c>
      <c r="D403" s="45">
        <f>SUMIFS('Raw Data'!$S$2:$S$3196,'Raw Data'!$E$2:$E$3196,'Solution Sheet'!B403,'Raw Data'!$G$2:$G$3196,'Solution Sheet'!C403)</f>
        <v>115367.16999999998</v>
      </c>
      <c r="E403" s="37"/>
      <c r="F403" s="33" t="s">
        <v>43</v>
      </c>
      <c r="G403" s="33" t="s">
        <v>31</v>
      </c>
      <c r="H403" s="45">
        <f>COUNTIFS('Raw Data'!$L$2:$L$3196,'Solution Sheet'!F403,'Raw Data'!$H$2:$H$3196,'Solution Sheet'!G403)</f>
        <v>190</v>
      </c>
      <c r="J403" s="33" t="s">
        <v>42</v>
      </c>
      <c r="K403" s="33" t="s">
        <v>6</v>
      </c>
      <c r="L403" s="45">
        <f>AVERAGEIFS('Raw Data'!$R$2:$R$3196,'Raw Data'!$K$2:$K$3196,'Solution Sheet'!J403,'Raw Data'!$G$2:$G$3196,'Solution Sheet'!K403)</f>
        <v>35.892857142857146</v>
      </c>
      <c r="N403" s="33" t="s">
        <v>25</v>
      </c>
      <c r="O403" s="33" t="s">
        <v>31</v>
      </c>
      <c r="P403" s="45">
        <f>SUMIFS('Raw Data'!$S$2:$S$3196,'Raw Data'!$D$2:$D$3196,'Solution Sheet'!N403,'Raw Data'!$H$2:$H$3196,'Solution Sheet'!O403)</f>
        <v>343540.72000000003</v>
      </c>
    </row>
    <row r="404" spans="2:16" x14ac:dyDescent="0.35">
      <c r="B404" s="33" t="s">
        <v>85</v>
      </c>
      <c r="C404" s="33" t="s">
        <v>8</v>
      </c>
      <c r="D404" s="45">
        <f>SUMIFS('Raw Data'!$S$2:$S$3196,'Raw Data'!$E$2:$E$3196,'Solution Sheet'!B404,'Raw Data'!$G$2:$G$3196,'Solution Sheet'!C404)</f>
        <v>126785.84999999996</v>
      </c>
      <c r="E404" s="37"/>
      <c r="F404" s="33" t="s">
        <v>46</v>
      </c>
      <c r="G404" s="33" t="s">
        <v>30</v>
      </c>
      <c r="H404" s="45">
        <f>COUNTIFS('Raw Data'!$L$2:$L$3196,'Solution Sheet'!F404,'Raw Data'!$H$2:$H$3196,'Solution Sheet'!G404)</f>
        <v>204</v>
      </c>
      <c r="J404" s="33" t="s">
        <v>39</v>
      </c>
      <c r="K404" s="33" t="s">
        <v>8</v>
      </c>
      <c r="L404" s="45">
        <f>AVERAGEIFS('Raw Data'!$R$2:$R$3196,'Raw Data'!$K$2:$K$3196,'Solution Sheet'!J404,'Raw Data'!$G$2:$G$3196,'Solution Sheet'!K404)</f>
        <v>33.572815533980581</v>
      </c>
      <c r="N404" s="33" t="s">
        <v>26</v>
      </c>
      <c r="O404" s="33" t="s">
        <v>30</v>
      </c>
      <c r="P404" s="45">
        <f>SUMIFS('Raw Data'!$S$2:$S$3196,'Raw Data'!$D$2:$D$3196,'Solution Sheet'!N404,'Raw Data'!$H$2:$H$3196,'Solution Sheet'!O404)</f>
        <v>705014.25000000035</v>
      </c>
    </row>
    <row r="405" spans="2:16" x14ac:dyDescent="0.35">
      <c r="B405" s="33" t="s">
        <v>73</v>
      </c>
      <c r="C405" s="33" t="s">
        <v>9</v>
      </c>
      <c r="D405" s="45">
        <f>SUMIFS('Raw Data'!$S$2:$S$3196,'Raw Data'!$E$2:$E$3196,'Solution Sheet'!B405,'Raw Data'!$G$2:$G$3196,'Solution Sheet'!C405)</f>
        <v>97902.090000000011</v>
      </c>
      <c r="E405" s="37"/>
      <c r="F405" s="33" t="s">
        <v>46</v>
      </c>
      <c r="G405" s="33" t="s">
        <v>30</v>
      </c>
      <c r="H405" s="45">
        <f>COUNTIFS('Raw Data'!$L$2:$L$3196,'Solution Sheet'!F405,'Raw Data'!$H$2:$H$3196,'Solution Sheet'!G405)</f>
        <v>204</v>
      </c>
      <c r="J405" s="33" t="s">
        <v>39</v>
      </c>
      <c r="K405" s="33" t="s">
        <v>9</v>
      </c>
      <c r="L405" s="45">
        <f>AVERAGEIFS('Raw Data'!$R$2:$R$3196,'Raw Data'!$K$2:$K$3196,'Solution Sheet'!J405,'Raw Data'!$G$2:$G$3196,'Solution Sheet'!K405)</f>
        <v>34.731182795698928</v>
      </c>
      <c r="N405" s="33" t="s">
        <v>26</v>
      </c>
      <c r="O405" s="33" t="s">
        <v>30</v>
      </c>
      <c r="P405" s="45">
        <f>SUMIFS('Raw Data'!$S$2:$S$3196,'Raw Data'!$D$2:$D$3196,'Solution Sheet'!N405,'Raw Data'!$H$2:$H$3196,'Solution Sheet'!O405)</f>
        <v>705014.25000000035</v>
      </c>
    </row>
    <row r="406" spans="2:16" x14ac:dyDescent="0.35">
      <c r="B406" s="33" t="s">
        <v>106</v>
      </c>
      <c r="C406" s="33" t="s">
        <v>7</v>
      </c>
      <c r="D406" s="45">
        <f>SUMIFS('Raw Data'!$S$2:$S$3196,'Raw Data'!$E$2:$E$3196,'Solution Sheet'!B406,'Raw Data'!$G$2:$G$3196,'Solution Sheet'!C406)</f>
        <v>77343.399999999994</v>
      </c>
      <c r="E406" s="37"/>
      <c r="F406" s="33" t="s">
        <v>43</v>
      </c>
      <c r="G406" s="33" t="s">
        <v>31</v>
      </c>
      <c r="H406" s="45">
        <f>COUNTIFS('Raw Data'!$L$2:$L$3196,'Solution Sheet'!F406,'Raw Data'!$H$2:$H$3196,'Solution Sheet'!G406)</f>
        <v>190</v>
      </c>
      <c r="J406" s="33" t="s">
        <v>42</v>
      </c>
      <c r="K406" s="33" t="s">
        <v>7</v>
      </c>
      <c r="L406" s="45">
        <f>AVERAGEIFS('Raw Data'!$R$2:$R$3196,'Raw Data'!$K$2:$K$3196,'Solution Sheet'!J406,'Raw Data'!$G$2:$G$3196,'Solution Sheet'!K406)</f>
        <v>34.288659793814432</v>
      </c>
      <c r="N406" s="33" t="s">
        <v>24</v>
      </c>
      <c r="O406" s="33" t="s">
        <v>31</v>
      </c>
      <c r="P406" s="45">
        <f>SUMIFS('Raw Data'!$S$2:$S$3196,'Raw Data'!$D$2:$D$3196,'Solution Sheet'!N406,'Raw Data'!$H$2:$H$3196,'Solution Sheet'!O406)</f>
        <v>770751.94999999984</v>
      </c>
    </row>
    <row r="407" spans="2:16" x14ac:dyDescent="0.35">
      <c r="B407" s="33" t="s">
        <v>73</v>
      </c>
      <c r="C407" s="33" t="s">
        <v>9</v>
      </c>
      <c r="D407" s="45">
        <f>SUMIFS('Raw Data'!$S$2:$S$3196,'Raw Data'!$E$2:$E$3196,'Solution Sheet'!B407,'Raw Data'!$G$2:$G$3196,'Solution Sheet'!C407)</f>
        <v>97902.090000000011</v>
      </c>
      <c r="E407" s="37"/>
      <c r="F407" s="33" t="s">
        <v>45</v>
      </c>
      <c r="G407" s="33" t="s">
        <v>30</v>
      </c>
      <c r="H407" s="45">
        <f>COUNTIFS('Raw Data'!$L$2:$L$3196,'Solution Sheet'!F407,'Raw Data'!$H$2:$H$3196,'Solution Sheet'!G407)</f>
        <v>215</v>
      </c>
      <c r="J407" s="33" t="s">
        <v>40</v>
      </c>
      <c r="K407" s="33" t="s">
        <v>9</v>
      </c>
      <c r="L407" s="45">
        <f>AVERAGEIFS('Raw Data'!$R$2:$R$3196,'Raw Data'!$K$2:$K$3196,'Solution Sheet'!J407,'Raw Data'!$G$2:$G$3196,'Solution Sheet'!K407)</f>
        <v>33.942528735632187</v>
      </c>
      <c r="N407" s="33" t="s">
        <v>24</v>
      </c>
      <c r="O407" s="33" t="s">
        <v>30</v>
      </c>
      <c r="P407" s="45">
        <f>SUMIFS('Raw Data'!$S$2:$S$3196,'Raw Data'!$D$2:$D$3196,'Solution Sheet'!N407,'Raw Data'!$H$2:$H$3196,'Solution Sheet'!O407)</f>
        <v>902864.3899999999</v>
      </c>
    </row>
    <row r="408" spans="2:16" x14ac:dyDescent="0.35">
      <c r="B408" s="33" t="s">
        <v>115</v>
      </c>
      <c r="C408" s="33" t="s">
        <v>8</v>
      </c>
      <c r="D408" s="45">
        <f>SUMIFS('Raw Data'!$S$2:$S$3196,'Raw Data'!$E$2:$E$3196,'Solution Sheet'!B408,'Raw Data'!$G$2:$G$3196,'Solution Sheet'!C408)</f>
        <v>78761.50999999998</v>
      </c>
      <c r="E408" s="37"/>
      <c r="F408" s="33" t="s">
        <v>45</v>
      </c>
      <c r="G408" s="33" t="s">
        <v>33</v>
      </c>
      <c r="H408" s="45">
        <f>COUNTIFS('Raw Data'!$L$2:$L$3196,'Solution Sheet'!F408,'Raw Data'!$H$2:$H$3196,'Solution Sheet'!G408)</f>
        <v>193</v>
      </c>
      <c r="J408" s="33" t="s">
        <v>42</v>
      </c>
      <c r="K408" s="33" t="s">
        <v>8</v>
      </c>
      <c r="L408" s="45">
        <f>AVERAGEIFS('Raw Data'!$R$2:$R$3196,'Raw Data'!$K$2:$K$3196,'Solution Sheet'!J408,'Raw Data'!$G$2:$G$3196,'Solution Sheet'!K408)</f>
        <v>35.593023255813954</v>
      </c>
      <c r="N408" s="33" t="s">
        <v>25</v>
      </c>
      <c r="O408" s="33" t="s">
        <v>33</v>
      </c>
      <c r="P408" s="45">
        <f>SUMIFS('Raw Data'!$S$2:$S$3196,'Raw Data'!$D$2:$D$3196,'Solution Sheet'!N408,'Raw Data'!$H$2:$H$3196,'Solution Sheet'!O408)</f>
        <v>226589.05000000008</v>
      </c>
    </row>
    <row r="409" spans="2:16" x14ac:dyDescent="0.35">
      <c r="B409" s="33" t="s">
        <v>115</v>
      </c>
      <c r="C409" s="33" t="s">
        <v>10</v>
      </c>
      <c r="D409" s="45">
        <f>SUMIFS('Raw Data'!$S$2:$S$3196,'Raw Data'!$E$2:$E$3196,'Solution Sheet'!B409,'Raw Data'!$G$2:$G$3196,'Solution Sheet'!C409)</f>
        <v>50149.599999999999</v>
      </c>
      <c r="E409" s="37"/>
      <c r="F409" s="33" t="s">
        <v>46</v>
      </c>
      <c r="G409" s="33" t="s">
        <v>31</v>
      </c>
      <c r="H409" s="45">
        <f>COUNTIFS('Raw Data'!$L$2:$L$3196,'Solution Sheet'!F409,'Raw Data'!$H$2:$H$3196,'Solution Sheet'!G409)</f>
        <v>159</v>
      </c>
      <c r="J409" s="33" t="s">
        <v>41</v>
      </c>
      <c r="K409" s="33" t="s">
        <v>10</v>
      </c>
      <c r="L409" s="45">
        <f>AVERAGEIFS('Raw Data'!$R$2:$R$3196,'Raw Data'!$K$2:$K$3196,'Solution Sheet'!J409,'Raw Data'!$G$2:$G$3196,'Solution Sheet'!K409)</f>
        <v>34.225806451612904</v>
      </c>
      <c r="N409" s="33" t="s">
        <v>24</v>
      </c>
      <c r="O409" s="33" t="s">
        <v>31</v>
      </c>
      <c r="P409" s="45">
        <f>SUMIFS('Raw Data'!$S$2:$S$3196,'Raw Data'!$D$2:$D$3196,'Solution Sheet'!N409,'Raw Data'!$H$2:$H$3196,'Solution Sheet'!O409)</f>
        <v>770751.94999999984</v>
      </c>
    </row>
    <row r="410" spans="2:16" x14ac:dyDescent="0.35">
      <c r="B410" s="33" t="s">
        <v>52</v>
      </c>
      <c r="C410" s="33" t="s">
        <v>12</v>
      </c>
      <c r="D410" s="45">
        <f>SUMIFS('Raw Data'!$S$2:$S$3196,'Raw Data'!$E$2:$E$3196,'Solution Sheet'!B410,'Raw Data'!$G$2:$G$3196,'Solution Sheet'!C410)</f>
        <v>95376.180000000022</v>
      </c>
      <c r="E410" s="37"/>
      <c r="F410" s="33" t="s">
        <v>45</v>
      </c>
      <c r="G410" s="33" t="s">
        <v>30</v>
      </c>
      <c r="H410" s="45">
        <f>COUNTIFS('Raw Data'!$L$2:$L$3196,'Solution Sheet'!F410,'Raw Data'!$H$2:$H$3196,'Solution Sheet'!G410)</f>
        <v>215</v>
      </c>
      <c r="J410" s="33" t="s">
        <v>42</v>
      </c>
      <c r="K410" s="33" t="s">
        <v>12</v>
      </c>
      <c r="L410" s="45">
        <f>AVERAGEIFS('Raw Data'!$R$2:$R$3196,'Raw Data'!$K$2:$K$3196,'Solution Sheet'!J410,'Raw Data'!$G$2:$G$3196,'Solution Sheet'!K410)</f>
        <v>36.418604651162788</v>
      </c>
      <c r="N410" s="33" t="s">
        <v>26</v>
      </c>
      <c r="O410" s="33" t="s">
        <v>30</v>
      </c>
      <c r="P410" s="45">
        <f>SUMIFS('Raw Data'!$S$2:$S$3196,'Raw Data'!$D$2:$D$3196,'Solution Sheet'!N410,'Raw Data'!$H$2:$H$3196,'Solution Sheet'!O410)</f>
        <v>705014.25000000035</v>
      </c>
    </row>
    <row r="411" spans="2:16" x14ac:dyDescent="0.35">
      <c r="B411" s="33" t="s">
        <v>63</v>
      </c>
      <c r="C411" s="33" t="s">
        <v>9</v>
      </c>
      <c r="D411" s="45">
        <f>SUMIFS('Raw Data'!$S$2:$S$3196,'Raw Data'!$E$2:$E$3196,'Solution Sheet'!B411,'Raw Data'!$G$2:$G$3196,'Solution Sheet'!C411)</f>
        <v>108730.27000000002</v>
      </c>
      <c r="E411" s="37"/>
      <c r="F411" s="33" t="s">
        <v>43</v>
      </c>
      <c r="G411" s="33" t="s">
        <v>33</v>
      </c>
      <c r="H411" s="45">
        <f>COUNTIFS('Raw Data'!$L$2:$L$3196,'Solution Sheet'!F411,'Raw Data'!$H$2:$H$3196,'Solution Sheet'!G411)</f>
        <v>185</v>
      </c>
      <c r="J411" s="33" t="s">
        <v>39</v>
      </c>
      <c r="K411" s="33" t="s">
        <v>9</v>
      </c>
      <c r="L411" s="45">
        <f>AVERAGEIFS('Raw Data'!$R$2:$R$3196,'Raw Data'!$K$2:$K$3196,'Solution Sheet'!J411,'Raw Data'!$G$2:$G$3196,'Solution Sheet'!K411)</f>
        <v>34.731182795698928</v>
      </c>
      <c r="N411" s="33" t="s">
        <v>24</v>
      </c>
      <c r="O411" s="33" t="s">
        <v>33</v>
      </c>
      <c r="P411" s="45">
        <f>SUMIFS('Raw Data'!$S$2:$S$3196,'Raw Data'!$D$2:$D$3196,'Solution Sheet'!N411,'Raw Data'!$H$2:$H$3196,'Solution Sheet'!O411)</f>
        <v>777669.78999999957</v>
      </c>
    </row>
    <row r="412" spans="2:16" x14ac:dyDescent="0.35">
      <c r="B412" s="33" t="s">
        <v>55</v>
      </c>
      <c r="C412" s="33" t="s">
        <v>13</v>
      </c>
      <c r="D412" s="45">
        <f>SUMIFS('Raw Data'!$S$2:$S$3196,'Raw Data'!$E$2:$E$3196,'Solution Sheet'!B412,'Raw Data'!$G$2:$G$3196,'Solution Sheet'!C412)</f>
        <v>74301.89</v>
      </c>
      <c r="E412" s="37"/>
      <c r="F412" s="33" t="s">
        <v>44</v>
      </c>
      <c r="G412" s="33" t="s">
        <v>33</v>
      </c>
      <c r="H412" s="45">
        <f>COUNTIFS('Raw Data'!$L$2:$L$3196,'Solution Sheet'!F412,'Raw Data'!$H$2:$H$3196,'Solution Sheet'!G412)</f>
        <v>207</v>
      </c>
      <c r="J412" s="33" t="s">
        <v>41</v>
      </c>
      <c r="K412" s="33" t="s">
        <v>13</v>
      </c>
      <c r="L412" s="45">
        <f>AVERAGEIFS('Raw Data'!$R$2:$R$3196,'Raw Data'!$K$2:$K$3196,'Solution Sheet'!J412,'Raw Data'!$G$2:$G$3196,'Solution Sheet'!K412)</f>
        <v>33.705882352941174</v>
      </c>
      <c r="N412" s="33" t="s">
        <v>26</v>
      </c>
      <c r="O412" s="33" t="s">
        <v>33</v>
      </c>
      <c r="P412" s="45">
        <f>SUMIFS('Raw Data'!$S$2:$S$3196,'Raw Data'!$D$2:$D$3196,'Solution Sheet'!N412,'Raw Data'!$H$2:$H$3196,'Solution Sheet'!O412)</f>
        <v>688621.27000000118</v>
      </c>
    </row>
    <row r="413" spans="2:16" x14ac:dyDescent="0.35">
      <c r="B413" s="33" t="s">
        <v>58</v>
      </c>
      <c r="C413" s="33" t="s">
        <v>9</v>
      </c>
      <c r="D413" s="45">
        <f>SUMIFS('Raw Data'!$S$2:$S$3196,'Raw Data'!$E$2:$E$3196,'Solution Sheet'!B413,'Raw Data'!$G$2:$G$3196,'Solution Sheet'!C413)</f>
        <v>93015.799999999974</v>
      </c>
      <c r="E413" s="37"/>
      <c r="F413" s="33" t="s">
        <v>46</v>
      </c>
      <c r="G413" s="33" t="s">
        <v>32</v>
      </c>
      <c r="H413" s="45">
        <f>COUNTIFS('Raw Data'!$L$2:$L$3196,'Solution Sheet'!F413,'Raw Data'!$H$2:$H$3196,'Solution Sheet'!G413)</f>
        <v>216</v>
      </c>
      <c r="J413" s="33" t="s">
        <v>41</v>
      </c>
      <c r="K413" s="33" t="s">
        <v>9</v>
      </c>
      <c r="L413" s="45">
        <f>AVERAGEIFS('Raw Data'!$R$2:$R$3196,'Raw Data'!$K$2:$K$3196,'Solution Sheet'!J413,'Raw Data'!$G$2:$G$3196,'Solution Sheet'!K413)</f>
        <v>35.634615384615387</v>
      </c>
      <c r="N413" s="33" t="s">
        <v>24</v>
      </c>
      <c r="O413" s="33" t="s">
        <v>32</v>
      </c>
      <c r="P413" s="45">
        <f>SUMIFS('Raw Data'!$S$2:$S$3196,'Raw Data'!$D$2:$D$3196,'Solution Sheet'!N413,'Raw Data'!$H$2:$H$3196,'Solution Sheet'!O413)</f>
        <v>854150.37999999919</v>
      </c>
    </row>
    <row r="414" spans="2:16" x14ac:dyDescent="0.35">
      <c r="B414" s="33" t="s">
        <v>55</v>
      </c>
      <c r="C414" s="33" t="s">
        <v>11</v>
      </c>
      <c r="D414" s="45">
        <f>SUMIFS('Raw Data'!$S$2:$S$3196,'Raw Data'!$E$2:$E$3196,'Solution Sheet'!B414,'Raw Data'!$G$2:$G$3196,'Solution Sheet'!C414)</f>
        <v>113543.59</v>
      </c>
      <c r="E414" s="37"/>
      <c r="F414" s="33" t="s">
        <v>43</v>
      </c>
      <c r="G414" s="33" t="s">
        <v>31</v>
      </c>
      <c r="H414" s="45">
        <f>COUNTIFS('Raw Data'!$L$2:$L$3196,'Solution Sheet'!F414,'Raw Data'!$H$2:$H$3196,'Solution Sheet'!G414)</f>
        <v>190</v>
      </c>
      <c r="J414" s="33" t="s">
        <v>41</v>
      </c>
      <c r="K414" s="33" t="s">
        <v>11</v>
      </c>
      <c r="L414" s="45">
        <f>AVERAGEIFS('Raw Data'!$R$2:$R$3196,'Raw Data'!$K$2:$K$3196,'Solution Sheet'!J414,'Raw Data'!$G$2:$G$3196,'Solution Sheet'!K414)</f>
        <v>35.415929203539825</v>
      </c>
      <c r="N414" s="33" t="s">
        <v>24</v>
      </c>
      <c r="O414" s="33" t="s">
        <v>31</v>
      </c>
      <c r="P414" s="45">
        <f>SUMIFS('Raw Data'!$S$2:$S$3196,'Raw Data'!$D$2:$D$3196,'Solution Sheet'!N414,'Raw Data'!$H$2:$H$3196,'Solution Sheet'!O414)</f>
        <v>770751.94999999984</v>
      </c>
    </row>
    <row r="415" spans="2:16" x14ac:dyDescent="0.35">
      <c r="B415" s="33" t="s">
        <v>55</v>
      </c>
      <c r="C415" s="33" t="s">
        <v>9</v>
      </c>
      <c r="D415" s="45">
        <f>SUMIFS('Raw Data'!$S$2:$S$3196,'Raw Data'!$E$2:$E$3196,'Solution Sheet'!B415,'Raw Data'!$G$2:$G$3196,'Solution Sheet'!C415)</f>
        <v>88747.839999999997</v>
      </c>
      <c r="E415" s="37"/>
      <c r="F415" s="33" t="s">
        <v>44</v>
      </c>
      <c r="G415" s="33" t="s">
        <v>31</v>
      </c>
      <c r="H415" s="45">
        <f>COUNTIFS('Raw Data'!$L$2:$L$3196,'Solution Sheet'!F415,'Raw Data'!$H$2:$H$3196,'Solution Sheet'!G415)</f>
        <v>216</v>
      </c>
      <c r="J415" s="33" t="s">
        <v>41</v>
      </c>
      <c r="K415" s="33" t="s">
        <v>9</v>
      </c>
      <c r="L415" s="45">
        <f>AVERAGEIFS('Raw Data'!$R$2:$R$3196,'Raw Data'!$K$2:$K$3196,'Solution Sheet'!J415,'Raw Data'!$G$2:$G$3196,'Solution Sheet'!K415)</f>
        <v>35.634615384615387</v>
      </c>
      <c r="N415" s="33" t="s">
        <v>25</v>
      </c>
      <c r="O415" s="33" t="s">
        <v>31</v>
      </c>
      <c r="P415" s="45">
        <f>SUMIFS('Raw Data'!$S$2:$S$3196,'Raw Data'!$D$2:$D$3196,'Solution Sheet'!N415,'Raw Data'!$H$2:$H$3196,'Solution Sheet'!O415)</f>
        <v>343540.72000000003</v>
      </c>
    </row>
    <row r="416" spans="2:16" x14ac:dyDescent="0.35">
      <c r="B416" s="33" t="s">
        <v>73</v>
      </c>
      <c r="C416" s="33" t="s">
        <v>10</v>
      </c>
      <c r="D416" s="45">
        <f>SUMIFS('Raw Data'!$S$2:$S$3196,'Raw Data'!$E$2:$E$3196,'Solution Sheet'!B416,'Raw Data'!$G$2:$G$3196,'Solution Sheet'!C416)</f>
        <v>86987.81</v>
      </c>
      <c r="E416" s="37"/>
      <c r="F416" s="33" t="s">
        <v>46</v>
      </c>
      <c r="G416" s="33" t="s">
        <v>33</v>
      </c>
      <c r="H416" s="45">
        <f>COUNTIFS('Raw Data'!$L$2:$L$3196,'Solution Sheet'!F416,'Raw Data'!$H$2:$H$3196,'Solution Sheet'!G416)</f>
        <v>201</v>
      </c>
      <c r="J416" s="33" t="s">
        <v>42</v>
      </c>
      <c r="K416" s="33" t="s">
        <v>10</v>
      </c>
      <c r="L416" s="45">
        <f>AVERAGEIFS('Raw Data'!$R$2:$R$3196,'Raw Data'!$K$2:$K$3196,'Solution Sheet'!J416,'Raw Data'!$G$2:$G$3196,'Solution Sheet'!K416)</f>
        <v>34.543689320388353</v>
      </c>
      <c r="N416" s="33" t="s">
        <v>26</v>
      </c>
      <c r="O416" s="33" t="s">
        <v>33</v>
      </c>
      <c r="P416" s="45">
        <f>SUMIFS('Raw Data'!$S$2:$S$3196,'Raw Data'!$D$2:$D$3196,'Solution Sheet'!N416,'Raw Data'!$H$2:$H$3196,'Solution Sheet'!O416)</f>
        <v>688621.27000000118</v>
      </c>
    </row>
    <row r="417" spans="2:16" x14ac:dyDescent="0.35">
      <c r="B417" s="33" t="s">
        <v>78</v>
      </c>
      <c r="C417" s="33" t="s">
        <v>10</v>
      </c>
      <c r="D417" s="45">
        <f>SUMIFS('Raw Data'!$S$2:$S$3196,'Raw Data'!$E$2:$E$3196,'Solution Sheet'!B417,'Raw Data'!$G$2:$G$3196,'Solution Sheet'!C417)</f>
        <v>92778.25</v>
      </c>
      <c r="E417" s="37"/>
      <c r="F417" s="33" t="s">
        <v>45</v>
      </c>
      <c r="G417" s="33" t="s">
        <v>32</v>
      </c>
      <c r="H417" s="45">
        <f>COUNTIFS('Raw Data'!$L$2:$L$3196,'Solution Sheet'!F417,'Raw Data'!$H$2:$H$3196,'Solution Sheet'!G417)</f>
        <v>204</v>
      </c>
      <c r="J417" s="33" t="s">
        <v>42</v>
      </c>
      <c r="K417" s="33" t="s">
        <v>10</v>
      </c>
      <c r="L417" s="45">
        <f>AVERAGEIFS('Raw Data'!$R$2:$R$3196,'Raw Data'!$K$2:$K$3196,'Solution Sheet'!J417,'Raw Data'!$G$2:$G$3196,'Solution Sheet'!K417)</f>
        <v>34.543689320388353</v>
      </c>
      <c r="N417" s="33" t="s">
        <v>26</v>
      </c>
      <c r="O417" s="33" t="s">
        <v>32</v>
      </c>
      <c r="P417" s="45">
        <f>SUMIFS('Raw Data'!$S$2:$S$3196,'Raw Data'!$D$2:$D$3196,'Solution Sheet'!N417,'Raw Data'!$H$2:$H$3196,'Solution Sheet'!O417)</f>
        <v>713770.02999999945</v>
      </c>
    </row>
    <row r="418" spans="2:16" x14ac:dyDescent="0.35">
      <c r="B418" s="33" t="s">
        <v>68</v>
      </c>
      <c r="C418" s="33" t="s">
        <v>10</v>
      </c>
      <c r="D418" s="45">
        <f>SUMIFS('Raw Data'!$S$2:$S$3196,'Raw Data'!$E$2:$E$3196,'Solution Sheet'!B418,'Raw Data'!$G$2:$G$3196,'Solution Sheet'!C418)</f>
        <v>86801.049999999988</v>
      </c>
      <c r="E418" s="37"/>
      <c r="F418" s="33" t="s">
        <v>43</v>
      </c>
      <c r="G418" s="33" t="s">
        <v>30</v>
      </c>
      <c r="H418" s="45">
        <f>COUNTIFS('Raw Data'!$L$2:$L$3196,'Solution Sheet'!F418,'Raw Data'!$H$2:$H$3196,'Solution Sheet'!G418)</f>
        <v>201</v>
      </c>
      <c r="J418" s="33" t="s">
        <v>42</v>
      </c>
      <c r="K418" s="33" t="s">
        <v>10</v>
      </c>
      <c r="L418" s="45">
        <f>AVERAGEIFS('Raw Data'!$R$2:$R$3196,'Raw Data'!$K$2:$K$3196,'Solution Sheet'!J418,'Raw Data'!$G$2:$G$3196,'Solution Sheet'!K418)</f>
        <v>34.543689320388353</v>
      </c>
      <c r="N418" s="33" t="s">
        <v>25</v>
      </c>
      <c r="O418" s="33" t="s">
        <v>30</v>
      </c>
      <c r="P418" s="45">
        <f>SUMIFS('Raw Data'!$S$2:$S$3196,'Raw Data'!$D$2:$D$3196,'Solution Sheet'!N418,'Raw Data'!$H$2:$H$3196,'Solution Sheet'!O418)</f>
        <v>386262.99999999983</v>
      </c>
    </row>
    <row r="419" spans="2:16" x14ac:dyDescent="0.35">
      <c r="B419" s="33" t="s">
        <v>52</v>
      </c>
      <c r="C419" s="33" t="s">
        <v>9</v>
      </c>
      <c r="D419" s="45">
        <f>SUMIFS('Raw Data'!$S$2:$S$3196,'Raw Data'!$E$2:$E$3196,'Solution Sheet'!B419,'Raw Data'!$G$2:$G$3196,'Solution Sheet'!C419)</f>
        <v>91971.540000000008</v>
      </c>
      <c r="E419" s="37"/>
      <c r="F419" s="33" t="s">
        <v>45</v>
      </c>
      <c r="G419" s="33" t="s">
        <v>31</v>
      </c>
      <c r="H419" s="45">
        <f>COUNTIFS('Raw Data'!$L$2:$L$3196,'Solution Sheet'!F419,'Raw Data'!$H$2:$H$3196,'Solution Sheet'!G419)</f>
        <v>200</v>
      </c>
      <c r="J419" s="33" t="s">
        <v>39</v>
      </c>
      <c r="K419" s="33" t="s">
        <v>9</v>
      </c>
      <c r="L419" s="45">
        <f>AVERAGEIFS('Raw Data'!$R$2:$R$3196,'Raw Data'!$K$2:$K$3196,'Solution Sheet'!J419,'Raw Data'!$G$2:$G$3196,'Solution Sheet'!K419)</f>
        <v>34.731182795698928</v>
      </c>
      <c r="N419" s="33" t="s">
        <v>26</v>
      </c>
      <c r="O419" s="33" t="s">
        <v>31</v>
      </c>
      <c r="P419" s="45">
        <f>SUMIFS('Raw Data'!$S$2:$S$3196,'Raw Data'!$D$2:$D$3196,'Solution Sheet'!N419,'Raw Data'!$H$2:$H$3196,'Solution Sheet'!O419)</f>
        <v>705928.4499999996</v>
      </c>
    </row>
    <row r="420" spans="2:16" x14ac:dyDescent="0.35">
      <c r="B420" s="33" t="s">
        <v>78</v>
      </c>
      <c r="C420" s="33" t="s">
        <v>10</v>
      </c>
      <c r="D420" s="45">
        <f>SUMIFS('Raw Data'!$S$2:$S$3196,'Raw Data'!$E$2:$E$3196,'Solution Sheet'!B420,'Raw Data'!$G$2:$G$3196,'Solution Sheet'!C420)</f>
        <v>92778.25</v>
      </c>
      <c r="E420" s="37"/>
      <c r="F420" s="33" t="s">
        <v>45</v>
      </c>
      <c r="G420" s="33" t="s">
        <v>30</v>
      </c>
      <c r="H420" s="45">
        <f>COUNTIFS('Raw Data'!$L$2:$L$3196,'Solution Sheet'!F420,'Raw Data'!$H$2:$H$3196,'Solution Sheet'!G420)</f>
        <v>215</v>
      </c>
      <c r="J420" s="33" t="s">
        <v>42</v>
      </c>
      <c r="K420" s="33" t="s">
        <v>10</v>
      </c>
      <c r="L420" s="45">
        <f>AVERAGEIFS('Raw Data'!$R$2:$R$3196,'Raw Data'!$K$2:$K$3196,'Solution Sheet'!J420,'Raw Data'!$G$2:$G$3196,'Solution Sheet'!K420)</f>
        <v>34.543689320388353</v>
      </c>
      <c r="N420" s="33" t="s">
        <v>25</v>
      </c>
      <c r="O420" s="33" t="s">
        <v>30</v>
      </c>
      <c r="P420" s="45">
        <f>SUMIFS('Raw Data'!$S$2:$S$3196,'Raw Data'!$D$2:$D$3196,'Solution Sheet'!N420,'Raw Data'!$H$2:$H$3196,'Solution Sheet'!O420)</f>
        <v>386262.99999999983</v>
      </c>
    </row>
    <row r="421" spans="2:16" x14ac:dyDescent="0.35">
      <c r="B421" s="33" t="s">
        <v>106</v>
      </c>
      <c r="C421" s="33" t="s">
        <v>12</v>
      </c>
      <c r="D421" s="45">
        <f>SUMIFS('Raw Data'!$S$2:$S$3196,'Raw Data'!$E$2:$E$3196,'Solution Sheet'!B421,'Raw Data'!$G$2:$G$3196,'Solution Sheet'!C421)</f>
        <v>111983.70999999998</v>
      </c>
      <c r="E421" s="37"/>
      <c r="F421" s="33" t="s">
        <v>44</v>
      </c>
      <c r="G421" s="33" t="s">
        <v>31</v>
      </c>
      <c r="H421" s="45">
        <f>COUNTIFS('Raw Data'!$L$2:$L$3196,'Solution Sheet'!F421,'Raw Data'!$H$2:$H$3196,'Solution Sheet'!G421)</f>
        <v>216</v>
      </c>
      <c r="J421" s="33" t="s">
        <v>39</v>
      </c>
      <c r="K421" s="33" t="s">
        <v>12</v>
      </c>
      <c r="L421" s="45">
        <f>AVERAGEIFS('Raw Data'!$R$2:$R$3196,'Raw Data'!$K$2:$K$3196,'Solution Sheet'!J421,'Raw Data'!$G$2:$G$3196,'Solution Sheet'!K421)</f>
        <v>35</v>
      </c>
      <c r="N421" s="33" t="s">
        <v>25</v>
      </c>
      <c r="O421" s="33" t="s">
        <v>31</v>
      </c>
      <c r="P421" s="45">
        <f>SUMIFS('Raw Data'!$S$2:$S$3196,'Raw Data'!$D$2:$D$3196,'Solution Sheet'!N421,'Raw Data'!$H$2:$H$3196,'Solution Sheet'!O421)</f>
        <v>343540.72000000003</v>
      </c>
    </row>
    <row r="422" spans="2:16" x14ac:dyDescent="0.35">
      <c r="B422" s="33" t="s">
        <v>55</v>
      </c>
      <c r="C422" s="33" t="s">
        <v>6</v>
      </c>
      <c r="D422" s="45">
        <f>SUMIFS('Raw Data'!$S$2:$S$3196,'Raw Data'!$E$2:$E$3196,'Solution Sheet'!B422,'Raw Data'!$G$2:$G$3196,'Solution Sheet'!C422)</f>
        <v>103547.48999999999</v>
      </c>
      <c r="E422" s="37"/>
      <c r="F422" s="33" t="s">
        <v>45</v>
      </c>
      <c r="G422" s="33" t="s">
        <v>30</v>
      </c>
      <c r="H422" s="45">
        <f>COUNTIFS('Raw Data'!$L$2:$L$3196,'Solution Sheet'!F422,'Raw Data'!$H$2:$H$3196,'Solution Sheet'!G422)</f>
        <v>215</v>
      </c>
      <c r="J422" s="33" t="s">
        <v>41</v>
      </c>
      <c r="K422" s="33" t="s">
        <v>6</v>
      </c>
      <c r="L422" s="45">
        <f>AVERAGEIFS('Raw Data'!$R$2:$R$3196,'Raw Data'!$K$2:$K$3196,'Solution Sheet'!J422,'Raw Data'!$G$2:$G$3196,'Solution Sheet'!K422)</f>
        <v>36.01075268817204</v>
      </c>
      <c r="N422" s="33" t="s">
        <v>25</v>
      </c>
      <c r="O422" s="33" t="s">
        <v>30</v>
      </c>
      <c r="P422" s="45">
        <f>SUMIFS('Raw Data'!$S$2:$S$3196,'Raw Data'!$D$2:$D$3196,'Solution Sheet'!N422,'Raw Data'!$H$2:$H$3196,'Solution Sheet'!O422)</f>
        <v>386262.99999999983</v>
      </c>
    </row>
    <row r="423" spans="2:16" x14ac:dyDescent="0.35">
      <c r="B423" s="33" t="s">
        <v>52</v>
      </c>
      <c r="C423" s="33" t="s">
        <v>10</v>
      </c>
      <c r="D423" s="45">
        <f>SUMIFS('Raw Data'!$S$2:$S$3196,'Raw Data'!$E$2:$E$3196,'Solution Sheet'!B423,'Raw Data'!$G$2:$G$3196,'Solution Sheet'!C423)</f>
        <v>122852.18999999999</v>
      </c>
      <c r="E423" s="37"/>
      <c r="F423" s="33" t="s">
        <v>46</v>
      </c>
      <c r="G423" s="33" t="s">
        <v>31</v>
      </c>
      <c r="H423" s="45">
        <f>COUNTIFS('Raw Data'!$L$2:$L$3196,'Solution Sheet'!F423,'Raw Data'!$H$2:$H$3196,'Solution Sheet'!G423)</f>
        <v>159</v>
      </c>
      <c r="J423" s="33" t="s">
        <v>41</v>
      </c>
      <c r="K423" s="33" t="s">
        <v>10</v>
      </c>
      <c r="L423" s="45">
        <f>AVERAGEIFS('Raw Data'!$R$2:$R$3196,'Raw Data'!$K$2:$K$3196,'Solution Sheet'!J423,'Raw Data'!$G$2:$G$3196,'Solution Sheet'!K423)</f>
        <v>34.225806451612904</v>
      </c>
      <c r="N423" s="33" t="s">
        <v>25</v>
      </c>
      <c r="O423" s="33" t="s">
        <v>31</v>
      </c>
      <c r="P423" s="45">
        <f>SUMIFS('Raw Data'!$S$2:$S$3196,'Raw Data'!$D$2:$D$3196,'Solution Sheet'!N423,'Raw Data'!$H$2:$H$3196,'Solution Sheet'!O423)</f>
        <v>343540.72000000003</v>
      </c>
    </row>
    <row r="424" spans="2:16" x14ac:dyDescent="0.35">
      <c r="B424" s="33" t="s">
        <v>58</v>
      </c>
      <c r="C424" s="33" t="s">
        <v>9</v>
      </c>
      <c r="D424" s="45">
        <f>SUMIFS('Raw Data'!$S$2:$S$3196,'Raw Data'!$E$2:$E$3196,'Solution Sheet'!B424,'Raw Data'!$G$2:$G$3196,'Solution Sheet'!C424)</f>
        <v>93015.799999999974</v>
      </c>
      <c r="E424" s="37"/>
      <c r="F424" s="33" t="s">
        <v>45</v>
      </c>
      <c r="G424" s="33" t="s">
        <v>30</v>
      </c>
      <c r="H424" s="45">
        <f>COUNTIFS('Raw Data'!$L$2:$L$3196,'Solution Sheet'!F424,'Raw Data'!$H$2:$H$3196,'Solution Sheet'!G424)</f>
        <v>215</v>
      </c>
      <c r="J424" s="33" t="s">
        <v>41</v>
      </c>
      <c r="K424" s="33" t="s">
        <v>9</v>
      </c>
      <c r="L424" s="45">
        <f>AVERAGEIFS('Raw Data'!$R$2:$R$3196,'Raw Data'!$K$2:$K$3196,'Solution Sheet'!J424,'Raw Data'!$G$2:$G$3196,'Solution Sheet'!K424)</f>
        <v>35.634615384615387</v>
      </c>
      <c r="N424" s="33" t="s">
        <v>26</v>
      </c>
      <c r="O424" s="33" t="s">
        <v>30</v>
      </c>
      <c r="P424" s="45">
        <f>SUMIFS('Raw Data'!$S$2:$S$3196,'Raw Data'!$D$2:$D$3196,'Solution Sheet'!N424,'Raw Data'!$H$2:$H$3196,'Solution Sheet'!O424)</f>
        <v>705014.25000000035</v>
      </c>
    </row>
    <row r="425" spans="2:16" x14ac:dyDescent="0.35">
      <c r="B425" s="33" t="s">
        <v>78</v>
      </c>
      <c r="C425" s="33" t="s">
        <v>8</v>
      </c>
      <c r="D425" s="45">
        <f>SUMIFS('Raw Data'!$S$2:$S$3196,'Raw Data'!$E$2:$E$3196,'Solution Sheet'!B425,'Raw Data'!$G$2:$G$3196,'Solution Sheet'!C425)</f>
        <v>81993.12000000001</v>
      </c>
      <c r="E425" s="37"/>
      <c r="F425" s="33" t="s">
        <v>44</v>
      </c>
      <c r="G425" s="33" t="s">
        <v>31</v>
      </c>
      <c r="H425" s="45">
        <f>COUNTIFS('Raw Data'!$L$2:$L$3196,'Solution Sheet'!F425,'Raw Data'!$H$2:$H$3196,'Solution Sheet'!G425)</f>
        <v>216</v>
      </c>
      <c r="J425" s="33" t="s">
        <v>40</v>
      </c>
      <c r="K425" s="33" t="s">
        <v>8</v>
      </c>
      <c r="L425" s="45">
        <f>AVERAGEIFS('Raw Data'!$R$2:$R$3196,'Raw Data'!$K$2:$K$3196,'Solution Sheet'!J425,'Raw Data'!$G$2:$G$3196,'Solution Sheet'!K425)</f>
        <v>34.319148936170215</v>
      </c>
      <c r="N425" s="33" t="s">
        <v>24</v>
      </c>
      <c r="O425" s="33" t="s">
        <v>31</v>
      </c>
      <c r="P425" s="45">
        <f>SUMIFS('Raw Data'!$S$2:$S$3196,'Raw Data'!$D$2:$D$3196,'Solution Sheet'!N425,'Raw Data'!$H$2:$H$3196,'Solution Sheet'!O425)</f>
        <v>770751.94999999984</v>
      </c>
    </row>
    <row r="426" spans="2:16" x14ac:dyDescent="0.35">
      <c r="B426" s="33" t="s">
        <v>85</v>
      </c>
      <c r="C426" s="33" t="s">
        <v>13</v>
      </c>
      <c r="D426" s="45">
        <f>SUMIFS('Raw Data'!$S$2:$S$3196,'Raw Data'!$E$2:$E$3196,'Solution Sheet'!B426,'Raw Data'!$G$2:$G$3196,'Solution Sheet'!C426)</f>
        <v>84756.55</v>
      </c>
      <c r="E426" s="37"/>
      <c r="F426" s="33" t="s">
        <v>43</v>
      </c>
      <c r="G426" s="33" t="s">
        <v>30</v>
      </c>
      <c r="H426" s="45">
        <f>COUNTIFS('Raw Data'!$L$2:$L$3196,'Solution Sheet'!F426,'Raw Data'!$H$2:$H$3196,'Solution Sheet'!G426)</f>
        <v>201</v>
      </c>
      <c r="J426" s="33" t="s">
        <v>42</v>
      </c>
      <c r="K426" s="33" t="s">
        <v>13</v>
      </c>
      <c r="L426" s="45">
        <f>AVERAGEIFS('Raw Data'!$R$2:$R$3196,'Raw Data'!$K$2:$K$3196,'Solution Sheet'!J426,'Raw Data'!$G$2:$G$3196,'Solution Sheet'!K426)</f>
        <v>36.58</v>
      </c>
      <c r="N426" s="33" t="s">
        <v>26</v>
      </c>
      <c r="O426" s="33" t="s">
        <v>30</v>
      </c>
      <c r="P426" s="45">
        <f>SUMIFS('Raw Data'!$S$2:$S$3196,'Raw Data'!$D$2:$D$3196,'Solution Sheet'!N426,'Raw Data'!$H$2:$H$3196,'Solution Sheet'!O426)</f>
        <v>705014.25000000035</v>
      </c>
    </row>
    <row r="427" spans="2:16" x14ac:dyDescent="0.35">
      <c r="B427" s="33" t="s">
        <v>106</v>
      </c>
      <c r="C427" s="33" t="s">
        <v>10</v>
      </c>
      <c r="D427" s="45">
        <f>SUMIFS('Raw Data'!$S$2:$S$3196,'Raw Data'!$E$2:$E$3196,'Solution Sheet'!B427,'Raw Data'!$G$2:$G$3196,'Solution Sheet'!C427)</f>
        <v>86293.68</v>
      </c>
      <c r="E427" s="37"/>
      <c r="F427" s="33" t="s">
        <v>46</v>
      </c>
      <c r="G427" s="33" t="s">
        <v>31</v>
      </c>
      <c r="H427" s="45">
        <f>COUNTIFS('Raw Data'!$L$2:$L$3196,'Solution Sheet'!F427,'Raw Data'!$H$2:$H$3196,'Solution Sheet'!G427)</f>
        <v>159</v>
      </c>
      <c r="J427" s="33" t="s">
        <v>41</v>
      </c>
      <c r="K427" s="33" t="s">
        <v>10</v>
      </c>
      <c r="L427" s="45">
        <f>AVERAGEIFS('Raw Data'!$R$2:$R$3196,'Raw Data'!$K$2:$K$3196,'Solution Sheet'!J427,'Raw Data'!$G$2:$G$3196,'Solution Sheet'!K427)</f>
        <v>34.225806451612904</v>
      </c>
      <c r="N427" s="33" t="s">
        <v>25</v>
      </c>
      <c r="O427" s="33" t="s">
        <v>31</v>
      </c>
      <c r="P427" s="45">
        <f>SUMIFS('Raw Data'!$S$2:$S$3196,'Raw Data'!$D$2:$D$3196,'Solution Sheet'!N427,'Raw Data'!$H$2:$H$3196,'Solution Sheet'!O427)</f>
        <v>343540.72000000003</v>
      </c>
    </row>
    <row r="428" spans="2:16" x14ac:dyDescent="0.35">
      <c r="B428" s="33" t="s">
        <v>85</v>
      </c>
      <c r="C428" s="33" t="s">
        <v>7</v>
      </c>
      <c r="D428" s="45">
        <f>SUMIFS('Raw Data'!$S$2:$S$3196,'Raw Data'!$E$2:$E$3196,'Solution Sheet'!B428,'Raw Data'!$G$2:$G$3196,'Solution Sheet'!C428)</f>
        <v>95667.16</v>
      </c>
      <c r="E428" s="37"/>
      <c r="F428" s="33" t="s">
        <v>44</v>
      </c>
      <c r="G428" s="33" t="s">
        <v>33</v>
      </c>
      <c r="H428" s="45">
        <f>COUNTIFS('Raw Data'!$L$2:$L$3196,'Solution Sheet'!F428,'Raw Data'!$H$2:$H$3196,'Solution Sheet'!G428)</f>
        <v>207</v>
      </c>
      <c r="J428" s="33" t="s">
        <v>39</v>
      </c>
      <c r="K428" s="33" t="s">
        <v>7</v>
      </c>
      <c r="L428" s="45">
        <f>AVERAGEIFS('Raw Data'!$R$2:$R$3196,'Raw Data'!$K$2:$K$3196,'Solution Sheet'!J428,'Raw Data'!$G$2:$G$3196,'Solution Sheet'!K428)</f>
        <v>36.319672131147541</v>
      </c>
      <c r="N428" s="33" t="s">
        <v>24</v>
      </c>
      <c r="O428" s="33" t="s">
        <v>33</v>
      </c>
      <c r="P428" s="45">
        <f>SUMIFS('Raw Data'!$S$2:$S$3196,'Raw Data'!$D$2:$D$3196,'Solution Sheet'!N428,'Raw Data'!$H$2:$H$3196,'Solution Sheet'!O428)</f>
        <v>777669.78999999957</v>
      </c>
    </row>
    <row r="429" spans="2:16" x14ac:dyDescent="0.35">
      <c r="B429" s="33" t="s">
        <v>73</v>
      </c>
      <c r="C429" s="33" t="s">
        <v>8</v>
      </c>
      <c r="D429" s="45">
        <f>SUMIFS('Raw Data'!$S$2:$S$3196,'Raw Data'!$E$2:$E$3196,'Solution Sheet'!B429,'Raw Data'!$G$2:$G$3196,'Solution Sheet'!C429)</f>
        <v>106033.74999999996</v>
      </c>
      <c r="E429" s="37"/>
      <c r="F429" s="33" t="s">
        <v>46</v>
      </c>
      <c r="G429" s="33" t="s">
        <v>33</v>
      </c>
      <c r="H429" s="45">
        <f>COUNTIFS('Raw Data'!$L$2:$L$3196,'Solution Sheet'!F429,'Raw Data'!$H$2:$H$3196,'Solution Sheet'!G429)</f>
        <v>201</v>
      </c>
      <c r="J429" s="33" t="s">
        <v>42</v>
      </c>
      <c r="K429" s="33" t="s">
        <v>8</v>
      </c>
      <c r="L429" s="45">
        <f>AVERAGEIFS('Raw Data'!$R$2:$R$3196,'Raw Data'!$K$2:$K$3196,'Solution Sheet'!J429,'Raw Data'!$G$2:$G$3196,'Solution Sheet'!K429)</f>
        <v>35.593023255813954</v>
      </c>
      <c r="N429" s="33" t="s">
        <v>24</v>
      </c>
      <c r="O429" s="33" t="s">
        <v>33</v>
      </c>
      <c r="P429" s="45">
        <f>SUMIFS('Raw Data'!$S$2:$S$3196,'Raw Data'!$D$2:$D$3196,'Solution Sheet'!N429,'Raw Data'!$H$2:$H$3196,'Solution Sheet'!O429)</f>
        <v>777669.78999999957</v>
      </c>
    </row>
    <row r="430" spans="2:16" x14ac:dyDescent="0.35">
      <c r="B430" s="33" t="s">
        <v>78</v>
      </c>
      <c r="C430" s="33" t="s">
        <v>9</v>
      </c>
      <c r="D430" s="45">
        <f>SUMIFS('Raw Data'!$S$2:$S$3196,'Raw Data'!$E$2:$E$3196,'Solution Sheet'!B430,'Raw Data'!$G$2:$G$3196,'Solution Sheet'!C430)</f>
        <v>67867.660000000018</v>
      </c>
      <c r="E430" s="37"/>
      <c r="F430" s="33" t="s">
        <v>44</v>
      </c>
      <c r="G430" s="33" t="s">
        <v>30</v>
      </c>
      <c r="H430" s="45">
        <f>COUNTIFS('Raw Data'!$L$2:$L$3196,'Solution Sheet'!F430,'Raw Data'!$H$2:$H$3196,'Solution Sheet'!G430)</f>
        <v>202</v>
      </c>
      <c r="J430" s="33" t="s">
        <v>39</v>
      </c>
      <c r="K430" s="33" t="s">
        <v>9</v>
      </c>
      <c r="L430" s="45">
        <f>AVERAGEIFS('Raw Data'!$R$2:$R$3196,'Raw Data'!$K$2:$K$3196,'Solution Sheet'!J430,'Raw Data'!$G$2:$G$3196,'Solution Sheet'!K430)</f>
        <v>34.731182795698928</v>
      </c>
      <c r="N430" s="33" t="s">
        <v>24</v>
      </c>
      <c r="O430" s="33" t="s">
        <v>30</v>
      </c>
      <c r="P430" s="45">
        <f>SUMIFS('Raw Data'!$S$2:$S$3196,'Raw Data'!$D$2:$D$3196,'Solution Sheet'!N430,'Raw Data'!$H$2:$H$3196,'Solution Sheet'!O430)</f>
        <v>902864.3899999999</v>
      </c>
    </row>
    <row r="431" spans="2:16" x14ac:dyDescent="0.35">
      <c r="B431" s="33" t="s">
        <v>78</v>
      </c>
      <c r="C431" s="33" t="s">
        <v>10</v>
      </c>
      <c r="D431" s="45">
        <f>SUMIFS('Raw Data'!$S$2:$S$3196,'Raw Data'!$E$2:$E$3196,'Solution Sheet'!B431,'Raw Data'!$G$2:$G$3196,'Solution Sheet'!C431)</f>
        <v>92778.25</v>
      </c>
      <c r="E431" s="37"/>
      <c r="F431" s="33" t="s">
        <v>43</v>
      </c>
      <c r="G431" s="33" t="s">
        <v>30</v>
      </c>
      <c r="H431" s="45">
        <f>COUNTIFS('Raw Data'!$L$2:$L$3196,'Solution Sheet'!F431,'Raw Data'!$H$2:$H$3196,'Solution Sheet'!G431)</f>
        <v>201</v>
      </c>
      <c r="J431" s="33" t="s">
        <v>40</v>
      </c>
      <c r="K431" s="33" t="s">
        <v>10</v>
      </c>
      <c r="L431" s="45">
        <f>AVERAGEIFS('Raw Data'!$R$2:$R$3196,'Raw Data'!$K$2:$K$3196,'Solution Sheet'!J431,'Raw Data'!$G$2:$G$3196,'Solution Sheet'!K431)</f>
        <v>35.093023255813954</v>
      </c>
      <c r="N431" s="33" t="s">
        <v>24</v>
      </c>
      <c r="O431" s="33" t="s">
        <v>30</v>
      </c>
      <c r="P431" s="45">
        <f>SUMIFS('Raw Data'!$S$2:$S$3196,'Raw Data'!$D$2:$D$3196,'Solution Sheet'!N431,'Raw Data'!$H$2:$H$3196,'Solution Sheet'!O431)</f>
        <v>902864.3899999999</v>
      </c>
    </row>
    <row r="432" spans="2:16" x14ac:dyDescent="0.35">
      <c r="B432" s="33" t="s">
        <v>115</v>
      </c>
      <c r="C432" s="33" t="s">
        <v>11</v>
      </c>
      <c r="D432" s="45">
        <f>SUMIFS('Raw Data'!$S$2:$S$3196,'Raw Data'!$E$2:$E$3196,'Solution Sheet'!B432,'Raw Data'!$G$2:$G$3196,'Solution Sheet'!C432)</f>
        <v>121509.75999999999</v>
      </c>
      <c r="E432" s="37"/>
      <c r="F432" s="33" t="s">
        <v>44</v>
      </c>
      <c r="G432" s="33" t="s">
        <v>30</v>
      </c>
      <c r="H432" s="45">
        <f>COUNTIFS('Raw Data'!$L$2:$L$3196,'Solution Sheet'!F432,'Raw Data'!$H$2:$H$3196,'Solution Sheet'!G432)</f>
        <v>202</v>
      </c>
      <c r="J432" s="33" t="s">
        <v>42</v>
      </c>
      <c r="K432" s="33" t="s">
        <v>11</v>
      </c>
      <c r="L432" s="45">
        <f>AVERAGEIFS('Raw Data'!$R$2:$R$3196,'Raw Data'!$K$2:$K$3196,'Solution Sheet'!J432,'Raw Data'!$G$2:$G$3196,'Solution Sheet'!K432)</f>
        <v>35.16949152542373</v>
      </c>
      <c r="N432" s="33" t="s">
        <v>24</v>
      </c>
      <c r="O432" s="33" t="s">
        <v>30</v>
      </c>
      <c r="P432" s="45">
        <f>SUMIFS('Raw Data'!$S$2:$S$3196,'Raw Data'!$D$2:$D$3196,'Solution Sheet'!N432,'Raw Data'!$H$2:$H$3196,'Solution Sheet'!O432)</f>
        <v>902864.3899999999</v>
      </c>
    </row>
    <row r="433" spans="2:16" x14ac:dyDescent="0.35">
      <c r="B433" s="33" t="s">
        <v>52</v>
      </c>
      <c r="C433" s="33" t="s">
        <v>10</v>
      </c>
      <c r="D433" s="45">
        <f>SUMIFS('Raw Data'!$S$2:$S$3196,'Raw Data'!$E$2:$E$3196,'Solution Sheet'!B433,'Raw Data'!$G$2:$G$3196,'Solution Sheet'!C433)</f>
        <v>122852.18999999999</v>
      </c>
      <c r="E433" s="37"/>
      <c r="F433" s="33" t="s">
        <v>44</v>
      </c>
      <c r="G433" s="33" t="s">
        <v>31</v>
      </c>
      <c r="H433" s="45">
        <f>COUNTIFS('Raw Data'!$L$2:$L$3196,'Solution Sheet'!F433,'Raw Data'!$H$2:$H$3196,'Solution Sheet'!G433)</f>
        <v>216</v>
      </c>
      <c r="J433" s="33" t="s">
        <v>39</v>
      </c>
      <c r="K433" s="33" t="s">
        <v>10</v>
      </c>
      <c r="L433" s="45">
        <f>AVERAGEIFS('Raw Data'!$R$2:$R$3196,'Raw Data'!$K$2:$K$3196,'Solution Sheet'!J433,'Raw Data'!$G$2:$G$3196,'Solution Sheet'!K433)</f>
        <v>35.052083333333336</v>
      </c>
      <c r="N433" s="33" t="s">
        <v>24</v>
      </c>
      <c r="O433" s="33" t="s">
        <v>31</v>
      </c>
      <c r="P433" s="45">
        <f>SUMIFS('Raw Data'!$S$2:$S$3196,'Raw Data'!$D$2:$D$3196,'Solution Sheet'!N433,'Raw Data'!$H$2:$H$3196,'Solution Sheet'!O433)</f>
        <v>770751.94999999984</v>
      </c>
    </row>
    <row r="434" spans="2:16" x14ac:dyDescent="0.35">
      <c r="B434" s="33" t="s">
        <v>115</v>
      </c>
      <c r="C434" s="33" t="s">
        <v>13</v>
      </c>
      <c r="D434" s="45">
        <f>SUMIFS('Raw Data'!$S$2:$S$3196,'Raw Data'!$E$2:$E$3196,'Solution Sheet'!B434,'Raw Data'!$G$2:$G$3196,'Solution Sheet'!C434)</f>
        <v>86905.229999999981</v>
      </c>
      <c r="E434" s="37"/>
      <c r="F434" s="33" t="s">
        <v>45</v>
      </c>
      <c r="G434" s="33" t="s">
        <v>33</v>
      </c>
      <c r="H434" s="45">
        <f>COUNTIFS('Raw Data'!$L$2:$L$3196,'Solution Sheet'!F434,'Raw Data'!$H$2:$H$3196,'Solution Sheet'!G434)</f>
        <v>193</v>
      </c>
      <c r="J434" s="33" t="s">
        <v>41</v>
      </c>
      <c r="K434" s="33" t="s">
        <v>13</v>
      </c>
      <c r="L434" s="45">
        <f>AVERAGEIFS('Raw Data'!$R$2:$R$3196,'Raw Data'!$K$2:$K$3196,'Solution Sheet'!J434,'Raw Data'!$G$2:$G$3196,'Solution Sheet'!K434)</f>
        <v>33.705882352941174</v>
      </c>
      <c r="N434" s="33" t="s">
        <v>24</v>
      </c>
      <c r="O434" s="33" t="s">
        <v>33</v>
      </c>
      <c r="P434" s="45">
        <f>SUMIFS('Raw Data'!$S$2:$S$3196,'Raw Data'!$D$2:$D$3196,'Solution Sheet'!N434,'Raw Data'!$H$2:$H$3196,'Solution Sheet'!O434)</f>
        <v>777669.78999999957</v>
      </c>
    </row>
    <row r="435" spans="2:16" x14ac:dyDescent="0.35">
      <c r="B435" s="33" t="s">
        <v>115</v>
      </c>
      <c r="C435" s="33" t="s">
        <v>6</v>
      </c>
      <c r="D435" s="45">
        <f>SUMIFS('Raw Data'!$S$2:$S$3196,'Raw Data'!$E$2:$E$3196,'Solution Sheet'!B435,'Raw Data'!$G$2:$G$3196,'Solution Sheet'!C435)</f>
        <v>110066.44999999998</v>
      </c>
      <c r="E435" s="37"/>
      <c r="F435" s="33" t="s">
        <v>44</v>
      </c>
      <c r="G435" s="33" t="s">
        <v>31</v>
      </c>
      <c r="H435" s="45">
        <f>COUNTIFS('Raw Data'!$L$2:$L$3196,'Solution Sheet'!F435,'Raw Data'!$H$2:$H$3196,'Solution Sheet'!G435)</f>
        <v>216</v>
      </c>
      <c r="J435" s="33" t="s">
        <v>39</v>
      </c>
      <c r="K435" s="33" t="s">
        <v>6</v>
      </c>
      <c r="L435" s="45">
        <f>AVERAGEIFS('Raw Data'!$R$2:$R$3196,'Raw Data'!$K$2:$K$3196,'Solution Sheet'!J435,'Raw Data'!$G$2:$G$3196,'Solution Sheet'!K435)</f>
        <v>36.370370370370374</v>
      </c>
      <c r="N435" s="33" t="s">
        <v>25</v>
      </c>
      <c r="O435" s="33" t="s">
        <v>31</v>
      </c>
      <c r="P435" s="45">
        <f>SUMIFS('Raw Data'!$S$2:$S$3196,'Raw Data'!$D$2:$D$3196,'Solution Sheet'!N435,'Raw Data'!$H$2:$H$3196,'Solution Sheet'!O435)</f>
        <v>343540.72000000003</v>
      </c>
    </row>
    <row r="436" spans="2:16" x14ac:dyDescent="0.35">
      <c r="B436" s="33" t="s">
        <v>78</v>
      </c>
      <c r="C436" s="33" t="s">
        <v>13</v>
      </c>
      <c r="D436" s="45">
        <f>SUMIFS('Raw Data'!$S$2:$S$3196,'Raw Data'!$E$2:$E$3196,'Solution Sheet'!B436,'Raw Data'!$G$2:$G$3196,'Solution Sheet'!C436)</f>
        <v>119976.9</v>
      </c>
      <c r="E436" s="37"/>
      <c r="F436" s="33" t="s">
        <v>44</v>
      </c>
      <c r="G436" s="33" t="s">
        <v>32</v>
      </c>
      <c r="H436" s="45">
        <f>COUNTIFS('Raw Data'!$L$2:$L$3196,'Solution Sheet'!F436,'Raw Data'!$H$2:$H$3196,'Solution Sheet'!G436)</f>
        <v>196</v>
      </c>
      <c r="J436" s="33" t="s">
        <v>40</v>
      </c>
      <c r="K436" s="33" t="s">
        <v>13</v>
      </c>
      <c r="L436" s="45">
        <f>AVERAGEIFS('Raw Data'!$R$2:$R$3196,'Raw Data'!$K$2:$K$3196,'Solution Sheet'!J436,'Raw Data'!$G$2:$G$3196,'Solution Sheet'!K436)</f>
        <v>34.651685393258425</v>
      </c>
      <c r="N436" s="33" t="s">
        <v>26</v>
      </c>
      <c r="O436" s="33" t="s">
        <v>32</v>
      </c>
      <c r="P436" s="45">
        <f>SUMIFS('Raw Data'!$S$2:$S$3196,'Raw Data'!$D$2:$D$3196,'Solution Sheet'!N436,'Raw Data'!$H$2:$H$3196,'Solution Sheet'!O436)</f>
        <v>713770.02999999945</v>
      </c>
    </row>
    <row r="437" spans="2:16" x14ac:dyDescent="0.35">
      <c r="B437" s="33" t="s">
        <v>68</v>
      </c>
      <c r="C437" s="33" t="s">
        <v>13</v>
      </c>
      <c r="D437" s="45">
        <f>SUMIFS('Raw Data'!$S$2:$S$3196,'Raw Data'!$E$2:$E$3196,'Solution Sheet'!B437,'Raw Data'!$G$2:$G$3196,'Solution Sheet'!C437)</f>
        <v>82678.639999999985</v>
      </c>
      <c r="E437" s="37"/>
      <c r="F437" s="33" t="s">
        <v>43</v>
      </c>
      <c r="G437" s="33" t="s">
        <v>30</v>
      </c>
      <c r="H437" s="45">
        <f>COUNTIFS('Raw Data'!$L$2:$L$3196,'Solution Sheet'!F437,'Raw Data'!$H$2:$H$3196,'Solution Sheet'!G437)</f>
        <v>201</v>
      </c>
      <c r="J437" s="33" t="s">
        <v>41</v>
      </c>
      <c r="K437" s="33" t="s">
        <v>13</v>
      </c>
      <c r="L437" s="45">
        <f>AVERAGEIFS('Raw Data'!$R$2:$R$3196,'Raw Data'!$K$2:$K$3196,'Solution Sheet'!J437,'Raw Data'!$G$2:$G$3196,'Solution Sheet'!K437)</f>
        <v>33.705882352941174</v>
      </c>
      <c r="N437" s="33" t="s">
        <v>24</v>
      </c>
      <c r="O437" s="33" t="s">
        <v>30</v>
      </c>
      <c r="P437" s="45">
        <f>SUMIFS('Raw Data'!$S$2:$S$3196,'Raw Data'!$D$2:$D$3196,'Solution Sheet'!N437,'Raw Data'!$H$2:$H$3196,'Solution Sheet'!O437)</f>
        <v>902864.3899999999</v>
      </c>
    </row>
    <row r="438" spans="2:16" x14ac:dyDescent="0.35">
      <c r="B438" s="33" t="s">
        <v>85</v>
      </c>
      <c r="C438" s="33" t="s">
        <v>6</v>
      </c>
      <c r="D438" s="45">
        <f>SUMIFS('Raw Data'!$S$2:$S$3196,'Raw Data'!$E$2:$E$3196,'Solution Sheet'!B438,'Raw Data'!$G$2:$G$3196,'Solution Sheet'!C438)</f>
        <v>88130.46</v>
      </c>
      <c r="E438" s="37"/>
      <c r="F438" s="33" t="s">
        <v>44</v>
      </c>
      <c r="G438" s="33" t="s">
        <v>31</v>
      </c>
      <c r="H438" s="45">
        <f>COUNTIFS('Raw Data'!$L$2:$L$3196,'Solution Sheet'!F438,'Raw Data'!$H$2:$H$3196,'Solution Sheet'!G438)</f>
        <v>216</v>
      </c>
      <c r="J438" s="33" t="s">
        <v>41</v>
      </c>
      <c r="K438" s="33" t="s">
        <v>6</v>
      </c>
      <c r="L438" s="45">
        <f>AVERAGEIFS('Raw Data'!$R$2:$R$3196,'Raw Data'!$K$2:$K$3196,'Solution Sheet'!J438,'Raw Data'!$G$2:$G$3196,'Solution Sheet'!K438)</f>
        <v>36.01075268817204</v>
      </c>
      <c r="N438" s="33" t="s">
        <v>26</v>
      </c>
      <c r="O438" s="33" t="s">
        <v>31</v>
      </c>
      <c r="P438" s="45">
        <f>SUMIFS('Raw Data'!$S$2:$S$3196,'Raw Data'!$D$2:$D$3196,'Solution Sheet'!N438,'Raw Data'!$H$2:$H$3196,'Solution Sheet'!O438)</f>
        <v>705928.4499999996</v>
      </c>
    </row>
    <row r="439" spans="2:16" x14ac:dyDescent="0.35">
      <c r="B439" s="33" t="s">
        <v>73</v>
      </c>
      <c r="C439" s="33" t="s">
        <v>13</v>
      </c>
      <c r="D439" s="45">
        <f>SUMIFS('Raw Data'!$S$2:$S$3196,'Raw Data'!$E$2:$E$3196,'Solution Sheet'!B439,'Raw Data'!$G$2:$G$3196,'Solution Sheet'!C439)</f>
        <v>66184.529999999984</v>
      </c>
      <c r="E439" s="37"/>
      <c r="F439" s="33" t="s">
        <v>45</v>
      </c>
      <c r="G439" s="33" t="s">
        <v>33</v>
      </c>
      <c r="H439" s="45">
        <f>COUNTIFS('Raw Data'!$L$2:$L$3196,'Solution Sheet'!F439,'Raw Data'!$H$2:$H$3196,'Solution Sheet'!G439)</f>
        <v>193</v>
      </c>
      <c r="J439" s="33" t="s">
        <v>41</v>
      </c>
      <c r="K439" s="33" t="s">
        <v>13</v>
      </c>
      <c r="L439" s="45">
        <f>AVERAGEIFS('Raw Data'!$R$2:$R$3196,'Raw Data'!$K$2:$K$3196,'Solution Sheet'!J439,'Raw Data'!$G$2:$G$3196,'Solution Sheet'!K439)</f>
        <v>33.705882352941174</v>
      </c>
      <c r="N439" s="33" t="s">
        <v>26</v>
      </c>
      <c r="O439" s="33" t="s">
        <v>33</v>
      </c>
      <c r="P439" s="45">
        <f>SUMIFS('Raw Data'!$S$2:$S$3196,'Raw Data'!$D$2:$D$3196,'Solution Sheet'!N439,'Raw Data'!$H$2:$H$3196,'Solution Sheet'!O439)</f>
        <v>688621.27000000118</v>
      </c>
    </row>
    <row r="440" spans="2:16" x14ac:dyDescent="0.35">
      <c r="B440" s="33" t="s">
        <v>68</v>
      </c>
      <c r="C440" s="33" t="s">
        <v>9</v>
      </c>
      <c r="D440" s="45">
        <f>SUMIFS('Raw Data'!$S$2:$S$3196,'Raw Data'!$E$2:$E$3196,'Solution Sheet'!B440,'Raw Data'!$G$2:$G$3196,'Solution Sheet'!C440)</f>
        <v>139938.12</v>
      </c>
      <c r="E440" s="37"/>
      <c r="F440" s="33" t="s">
        <v>44</v>
      </c>
      <c r="G440" s="33" t="s">
        <v>31</v>
      </c>
      <c r="H440" s="45">
        <f>COUNTIFS('Raw Data'!$L$2:$L$3196,'Solution Sheet'!F440,'Raw Data'!$H$2:$H$3196,'Solution Sheet'!G440)</f>
        <v>216</v>
      </c>
      <c r="J440" s="33" t="s">
        <v>42</v>
      </c>
      <c r="K440" s="33" t="s">
        <v>9</v>
      </c>
      <c r="L440" s="45">
        <f>AVERAGEIFS('Raw Data'!$R$2:$R$3196,'Raw Data'!$K$2:$K$3196,'Solution Sheet'!J440,'Raw Data'!$G$2:$G$3196,'Solution Sheet'!K440)</f>
        <v>36.282828282828284</v>
      </c>
      <c r="N440" s="33" t="s">
        <v>26</v>
      </c>
      <c r="O440" s="33" t="s">
        <v>31</v>
      </c>
      <c r="P440" s="45">
        <f>SUMIFS('Raw Data'!$S$2:$S$3196,'Raw Data'!$D$2:$D$3196,'Solution Sheet'!N440,'Raw Data'!$H$2:$H$3196,'Solution Sheet'!O440)</f>
        <v>705928.4499999996</v>
      </c>
    </row>
    <row r="441" spans="2:16" x14ac:dyDescent="0.35">
      <c r="B441" s="33" t="s">
        <v>73</v>
      </c>
      <c r="C441" s="33" t="s">
        <v>12</v>
      </c>
      <c r="D441" s="45">
        <f>SUMIFS('Raw Data'!$S$2:$S$3196,'Raw Data'!$E$2:$E$3196,'Solution Sheet'!B441,'Raw Data'!$G$2:$G$3196,'Solution Sheet'!C441)</f>
        <v>74246.830000000016</v>
      </c>
      <c r="E441" s="37"/>
      <c r="F441" s="33" t="s">
        <v>45</v>
      </c>
      <c r="G441" s="33" t="s">
        <v>33</v>
      </c>
      <c r="H441" s="45">
        <f>COUNTIFS('Raw Data'!$L$2:$L$3196,'Solution Sheet'!F441,'Raw Data'!$H$2:$H$3196,'Solution Sheet'!G441)</f>
        <v>193</v>
      </c>
      <c r="J441" s="33" t="s">
        <v>41</v>
      </c>
      <c r="K441" s="33" t="s">
        <v>12</v>
      </c>
      <c r="L441" s="45">
        <f>AVERAGEIFS('Raw Data'!$R$2:$R$3196,'Raw Data'!$K$2:$K$3196,'Solution Sheet'!J441,'Raw Data'!$G$2:$G$3196,'Solution Sheet'!K441)</f>
        <v>35.657142857142858</v>
      </c>
      <c r="N441" s="33" t="s">
        <v>24</v>
      </c>
      <c r="O441" s="33" t="s">
        <v>33</v>
      </c>
      <c r="P441" s="45">
        <f>SUMIFS('Raw Data'!$S$2:$S$3196,'Raw Data'!$D$2:$D$3196,'Solution Sheet'!N441,'Raw Data'!$H$2:$H$3196,'Solution Sheet'!O441)</f>
        <v>777669.78999999957</v>
      </c>
    </row>
    <row r="442" spans="2:16" x14ac:dyDescent="0.35">
      <c r="B442" s="33" t="s">
        <v>55</v>
      </c>
      <c r="C442" s="33" t="s">
        <v>6</v>
      </c>
      <c r="D442" s="45">
        <f>SUMIFS('Raw Data'!$S$2:$S$3196,'Raw Data'!$E$2:$E$3196,'Solution Sheet'!B442,'Raw Data'!$G$2:$G$3196,'Solution Sheet'!C442)</f>
        <v>103547.48999999999</v>
      </c>
      <c r="E442" s="37"/>
      <c r="F442" s="33" t="s">
        <v>45</v>
      </c>
      <c r="G442" s="33" t="s">
        <v>30</v>
      </c>
      <c r="H442" s="45">
        <f>COUNTIFS('Raw Data'!$L$2:$L$3196,'Solution Sheet'!F442,'Raw Data'!$H$2:$H$3196,'Solution Sheet'!G442)</f>
        <v>215</v>
      </c>
      <c r="J442" s="33" t="s">
        <v>40</v>
      </c>
      <c r="K442" s="33" t="s">
        <v>6</v>
      </c>
      <c r="L442" s="45">
        <f>AVERAGEIFS('Raw Data'!$R$2:$R$3196,'Raw Data'!$K$2:$K$3196,'Solution Sheet'!J442,'Raw Data'!$G$2:$G$3196,'Solution Sheet'!K442)</f>
        <v>33.838383838383841</v>
      </c>
      <c r="N442" s="33" t="s">
        <v>24</v>
      </c>
      <c r="O442" s="33" t="s">
        <v>30</v>
      </c>
      <c r="P442" s="45">
        <f>SUMIFS('Raw Data'!$S$2:$S$3196,'Raw Data'!$D$2:$D$3196,'Solution Sheet'!N442,'Raw Data'!$H$2:$H$3196,'Solution Sheet'!O442)</f>
        <v>902864.3899999999</v>
      </c>
    </row>
    <row r="443" spans="2:16" x14ac:dyDescent="0.35">
      <c r="B443" s="33" t="s">
        <v>85</v>
      </c>
      <c r="C443" s="33" t="s">
        <v>6</v>
      </c>
      <c r="D443" s="45">
        <f>SUMIFS('Raw Data'!$S$2:$S$3196,'Raw Data'!$E$2:$E$3196,'Solution Sheet'!B443,'Raw Data'!$G$2:$G$3196,'Solution Sheet'!C443)</f>
        <v>88130.46</v>
      </c>
      <c r="E443" s="37"/>
      <c r="F443" s="33" t="s">
        <v>44</v>
      </c>
      <c r="G443" s="33" t="s">
        <v>31</v>
      </c>
      <c r="H443" s="45">
        <f>COUNTIFS('Raw Data'!$L$2:$L$3196,'Solution Sheet'!F443,'Raw Data'!$H$2:$H$3196,'Solution Sheet'!G443)</f>
        <v>216</v>
      </c>
      <c r="J443" s="33" t="s">
        <v>40</v>
      </c>
      <c r="K443" s="33" t="s">
        <v>6</v>
      </c>
      <c r="L443" s="45">
        <f>AVERAGEIFS('Raw Data'!$R$2:$R$3196,'Raw Data'!$K$2:$K$3196,'Solution Sheet'!J443,'Raw Data'!$G$2:$G$3196,'Solution Sheet'!K443)</f>
        <v>33.838383838383841</v>
      </c>
      <c r="N443" s="33" t="s">
        <v>26</v>
      </c>
      <c r="O443" s="33" t="s">
        <v>31</v>
      </c>
      <c r="P443" s="45">
        <f>SUMIFS('Raw Data'!$S$2:$S$3196,'Raw Data'!$D$2:$D$3196,'Solution Sheet'!N443,'Raw Data'!$H$2:$H$3196,'Solution Sheet'!O443)</f>
        <v>705928.4499999996</v>
      </c>
    </row>
    <row r="444" spans="2:16" x14ac:dyDescent="0.35">
      <c r="B444" s="33" t="s">
        <v>58</v>
      </c>
      <c r="C444" s="33" t="s">
        <v>13</v>
      </c>
      <c r="D444" s="45">
        <f>SUMIFS('Raw Data'!$S$2:$S$3196,'Raw Data'!$E$2:$E$3196,'Solution Sheet'!B444,'Raw Data'!$G$2:$G$3196,'Solution Sheet'!C444)</f>
        <v>88782.809999999969</v>
      </c>
      <c r="E444" s="37"/>
      <c r="F444" s="33" t="s">
        <v>43</v>
      </c>
      <c r="G444" s="33" t="s">
        <v>31</v>
      </c>
      <c r="H444" s="45">
        <f>COUNTIFS('Raw Data'!$L$2:$L$3196,'Solution Sheet'!F444,'Raw Data'!$H$2:$H$3196,'Solution Sheet'!G444)</f>
        <v>190</v>
      </c>
      <c r="J444" s="33" t="s">
        <v>41</v>
      </c>
      <c r="K444" s="33" t="s">
        <v>13</v>
      </c>
      <c r="L444" s="45">
        <f>AVERAGEIFS('Raw Data'!$R$2:$R$3196,'Raw Data'!$K$2:$K$3196,'Solution Sheet'!J444,'Raw Data'!$G$2:$G$3196,'Solution Sheet'!K444)</f>
        <v>33.705882352941174</v>
      </c>
      <c r="N444" s="33" t="s">
        <v>26</v>
      </c>
      <c r="O444" s="33" t="s">
        <v>31</v>
      </c>
      <c r="P444" s="45">
        <f>SUMIFS('Raw Data'!$S$2:$S$3196,'Raw Data'!$D$2:$D$3196,'Solution Sheet'!N444,'Raw Data'!$H$2:$H$3196,'Solution Sheet'!O444)</f>
        <v>705928.4499999996</v>
      </c>
    </row>
    <row r="445" spans="2:16" x14ac:dyDescent="0.35">
      <c r="B445" s="33" t="s">
        <v>115</v>
      </c>
      <c r="C445" s="33" t="s">
        <v>9</v>
      </c>
      <c r="D445" s="45">
        <f>SUMIFS('Raw Data'!$S$2:$S$3196,'Raw Data'!$E$2:$E$3196,'Solution Sheet'!B445,'Raw Data'!$G$2:$G$3196,'Solution Sheet'!C445)</f>
        <v>85954.940000000017</v>
      </c>
      <c r="E445" s="37"/>
      <c r="F445" s="33" t="s">
        <v>45</v>
      </c>
      <c r="G445" s="33" t="s">
        <v>32</v>
      </c>
      <c r="H445" s="45">
        <f>COUNTIFS('Raw Data'!$L$2:$L$3196,'Solution Sheet'!F445,'Raw Data'!$H$2:$H$3196,'Solution Sheet'!G445)</f>
        <v>204</v>
      </c>
      <c r="J445" s="33" t="s">
        <v>40</v>
      </c>
      <c r="K445" s="33" t="s">
        <v>9</v>
      </c>
      <c r="L445" s="45">
        <f>AVERAGEIFS('Raw Data'!$R$2:$R$3196,'Raw Data'!$K$2:$K$3196,'Solution Sheet'!J445,'Raw Data'!$G$2:$G$3196,'Solution Sheet'!K445)</f>
        <v>33.942528735632187</v>
      </c>
      <c r="N445" s="33" t="s">
        <v>24</v>
      </c>
      <c r="O445" s="33" t="s">
        <v>32</v>
      </c>
      <c r="P445" s="45">
        <f>SUMIFS('Raw Data'!$S$2:$S$3196,'Raw Data'!$D$2:$D$3196,'Solution Sheet'!N445,'Raw Data'!$H$2:$H$3196,'Solution Sheet'!O445)</f>
        <v>854150.37999999919</v>
      </c>
    </row>
    <row r="446" spans="2:16" x14ac:dyDescent="0.35">
      <c r="B446" s="33" t="s">
        <v>58</v>
      </c>
      <c r="C446" s="33" t="s">
        <v>7</v>
      </c>
      <c r="D446" s="45">
        <f>SUMIFS('Raw Data'!$S$2:$S$3196,'Raw Data'!$E$2:$E$3196,'Solution Sheet'!B446,'Raw Data'!$G$2:$G$3196,'Solution Sheet'!C446)</f>
        <v>104199.79000000001</v>
      </c>
      <c r="E446" s="37"/>
      <c r="F446" s="33" t="s">
        <v>43</v>
      </c>
      <c r="G446" s="33" t="s">
        <v>31</v>
      </c>
      <c r="H446" s="45">
        <f>COUNTIFS('Raw Data'!$L$2:$L$3196,'Solution Sheet'!F446,'Raw Data'!$H$2:$H$3196,'Solution Sheet'!G446)</f>
        <v>190</v>
      </c>
      <c r="J446" s="33" t="s">
        <v>40</v>
      </c>
      <c r="K446" s="33" t="s">
        <v>7</v>
      </c>
      <c r="L446" s="45">
        <f>AVERAGEIFS('Raw Data'!$R$2:$R$3196,'Raw Data'!$K$2:$K$3196,'Solution Sheet'!J446,'Raw Data'!$G$2:$G$3196,'Solution Sheet'!K446)</f>
        <v>33.473118279569896</v>
      </c>
      <c r="N446" s="33" t="s">
        <v>24</v>
      </c>
      <c r="O446" s="33" t="s">
        <v>31</v>
      </c>
      <c r="P446" s="45">
        <f>SUMIFS('Raw Data'!$S$2:$S$3196,'Raw Data'!$D$2:$D$3196,'Solution Sheet'!N446,'Raw Data'!$H$2:$H$3196,'Solution Sheet'!O446)</f>
        <v>770751.94999999984</v>
      </c>
    </row>
    <row r="447" spans="2:16" x14ac:dyDescent="0.35">
      <c r="B447" s="33" t="s">
        <v>58</v>
      </c>
      <c r="C447" s="33" t="s">
        <v>8</v>
      </c>
      <c r="D447" s="45">
        <f>SUMIFS('Raw Data'!$S$2:$S$3196,'Raw Data'!$E$2:$E$3196,'Solution Sheet'!B447,'Raw Data'!$G$2:$G$3196,'Solution Sheet'!C447)</f>
        <v>66369.94</v>
      </c>
      <c r="E447" s="37"/>
      <c r="F447" s="33" t="s">
        <v>46</v>
      </c>
      <c r="G447" s="33" t="s">
        <v>32</v>
      </c>
      <c r="H447" s="45">
        <f>COUNTIFS('Raw Data'!$L$2:$L$3196,'Solution Sheet'!F447,'Raw Data'!$H$2:$H$3196,'Solution Sheet'!G447)</f>
        <v>216</v>
      </c>
      <c r="J447" s="33" t="s">
        <v>42</v>
      </c>
      <c r="K447" s="33" t="s">
        <v>8</v>
      </c>
      <c r="L447" s="45">
        <f>AVERAGEIFS('Raw Data'!$R$2:$R$3196,'Raw Data'!$K$2:$K$3196,'Solution Sheet'!J447,'Raw Data'!$G$2:$G$3196,'Solution Sheet'!K447)</f>
        <v>35.593023255813954</v>
      </c>
      <c r="N447" s="33" t="s">
        <v>26</v>
      </c>
      <c r="O447" s="33" t="s">
        <v>32</v>
      </c>
      <c r="P447" s="45">
        <f>SUMIFS('Raw Data'!$S$2:$S$3196,'Raw Data'!$D$2:$D$3196,'Solution Sheet'!N447,'Raw Data'!$H$2:$H$3196,'Solution Sheet'!O447)</f>
        <v>713770.02999999945</v>
      </c>
    </row>
    <row r="448" spans="2:16" x14ac:dyDescent="0.35">
      <c r="B448" s="33" t="s">
        <v>68</v>
      </c>
      <c r="C448" s="33" t="s">
        <v>13</v>
      </c>
      <c r="D448" s="45">
        <f>SUMIFS('Raw Data'!$S$2:$S$3196,'Raw Data'!$E$2:$E$3196,'Solution Sheet'!B448,'Raw Data'!$G$2:$G$3196,'Solution Sheet'!C448)</f>
        <v>82678.639999999985</v>
      </c>
      <c r="E448" s="37"/>
      <c r="F448" s="33" t="s">
        <v>45</v>
      </c>
      <c r="G448" s="33" t="s">
        <v>33</v>
      </c>
      <c r="H448" s="45">
        <f>COUNTIFS('Raw Data'!$L$2:$L$3196,'Solution Sheet'!F448,'Raw Data'!$H$2:$H$3196,'Solution Sheet'!G448)</f>
        <v>193</v>
      </c>
      <c r="J448" s="33" t="s">
        <v>40</v>
      </c>
      <c r="K448" s="33" t="s">
        <v>13</v>
      </c>
      <c r="L448" s="45">
        <f>AVERAGEIFS('Raw Data'!$R$2:$R$3196,'Raw Data'!$K$2:$K$3196,'Solution Sheet'!J448,'Raw Data'!$G$2:$G$3196,'Solution Sheet'!K448)</f>
        <v>34.651685393258425</v>
      </c>
      <c r="N448" s="33" t="s">
        <v>24</v>
      </c>
      <c r="O448" s="33" t="s">
        <v>33</v>
      </c>
      <c r="P448" s="45">
        <f>SUMIFS('Raw Data'!$S$2:$S$3196,'Raw Data'!$D$2:$D$3196,'Solution Sheet'!N448,'Raw Data'!$H$2:$H$3196,'Solution Sheet'!O448)</f>
        <v>777669.78999999957</v>
      </c>
    </row>
    <row r="449" spans="2:16" x14ac:dyDescent="0.35">
      <c r="B449" s="33" t="s">
        <v>58</v>
      </c>
      <c r="C449" s="33" t="s">
        <v>6</v>
      </c>
      <c r="D449" s="45">
        <f>SUMIFS('Raw Data'!$S$2:$S$3196,'Raw Data'!$E$2:$E$3196,'Solution Sheet'!B449,'Raw Data'!$G$2:$G$3196,'Solution Sheet'!C449)</f>
        <v>115367.16999999998</v>
      </c>
      <c r="E449" s="37"/>
      <c r="F449" s="33" t="s">
        <v>43</v>
      </c>
      <c r="G449" s="33" t="s">
        <v>30</v>
      </c>
      <c r="H449" s="45">
        <f>COUNTIFS('Raw Data'!$L$2:$L$3196,'Solution Sheet'!F449,'Raw Data'!$H$2:$H$3196,'Solution Sheet'!G449)</f>
        <v>201</v>
      </c>
      <c r="J449" s="33" t="s">
        <v>40</v>
      </c>
      <c r="K449" s="33" t="s">
        <v>6</v>
      </c>
      <c r="L449" s="45">
        <f>AVERAGEIFS('Raw Data'!$R$2:$R$3196,'Raw Data'!$K$2:$K$3196,'Solution Sheet'!J449,'Raw Data'!$G$2:$G$3196,'Solution Sheet'!K449)</f>
        <v>33.838383838383841</v>
      </c>
      <c r="N449" s="33" t="s">
        <v>26</v>
      </c>
      <c r="O449" s="33" t="s">
        <v>30</v>
      </c>
      <c r="P449" s="45">
        <f>SUMIFS('Raw Data'!$S$2:$S$3196,'Raw Data'!$D$2:$D$3196,'Solution Sheet'!N449,'Raw Data'!$H$2:$H$3196,'Solution Sheet'!O449)</f>
        <v>705014.25000000035</v>
      </c>
    </row>
    <row r="450" spans="2:16" x14ac:dyDescent="0.35">
      <c r="B450" s="33" t="s">
        <v>106</v>
      </c>
      <c r="C450" s="33" t="s">
        <v>6</v>
      </c>
      <c r="D450" s="45">
        <f>SUMIFS('Raw Data'!$S$2:$S$3196,'Raw Data'!$E$2:$E$3196,'Solution Sheet'!B450,'Raw Data'!$G$2:$G$3196,'Solution Sheet'!C450)</f>
        <v>106057.18</v>
      </c>
      <c r="E450" s="37"/>
      <c r="F450" s="33" t="s">
        <v>45</v>
      </c>
      <c r="G450" s="33" t="s">
        <v>30</v>
      </c>
      <c r="H450" s="45">
        <f>COUNTIFS('Raw Data'!$L$2:$L$3196,'Solution Sheet'!F450,'Raw Data'!$H$2:$H$3196,'Solution Sheet'!G450)</f>
        <v>215</v>
      </c>
      <c r="J450" s="33" t="s">
        <v>39</v>
      </c>
      <c r="K450" s="33" t="s">
        <v>6</v>
      </c>
      <c r="L450" s="45">
        <f>AVERAGEIFS('Raw Data'!$R$2:$R$3196,'Raw Data'!$K$2:$K$3196,'Solution Sheet'!J450,'Raw Data'!$G$2:$G$3196,'Solution Sheet'!K450)</f>
        <v>36.370370370370374</v>
      </c>
      <c r="N450" s="33" t="s">
        <v>24</v>
      </c>
      <c r="O450" s="33" t="s">
        <v>30</v>
      </c>
      <c r="P450" s="45">
        <f>SUMIFS('Raw Data'!$S$2:$S$3196,'Raw Data'!$D$2:$D$3196,'Solution Sheet'!N450,'Raw Data'!$H$2:$H$3196,'Solution Sheet'!O450)</f>
        <v>902864.3899999999</v>
      </c>
    </row>
    <row r="451" spans="2:16" x14ac:dyDescent="0.35">
      <c r="B451" s="33" t="s">
        <v>68</v>
      </c>
      <c r="C451" s="33" t="s">
        <v>10</v>
      </c>
      <c r="D451" s="45">
        <f>SUMIFS('Raw Data'!$S$2:$S$3196,'Raw Data'!$E$2:$E$3196,'Solution Sheet'!B451,'Raw Data'!$G$2:$G$3196,'Solution Sheet'!C451)</f>
        <v>86801.049999999988</v>
      </c>
      <c r="E451" s="37"/>
      <c r="F451" s="33" t="s">
        <v>44</v>
      </c>
      <c r="G451" s="33" t="s">
        <v>33</v>
      </c>
      <c r="H451" s="45">
        <f>COUNTIFS('Raw Data'!$L$2:$L$3196,'Solution Sheet'!F451,'Raw Data'!$H$2:$H$3196,'Solution Sheet'!G451)</f>
        <v>207</v>
      </c>
      <c r="J451" s="33" t="s">
        <v>40</v>
      </c>
      <c r="K451" s="33" t="s">
        <v>10</v>
      </c>
      <c r="L451" s="45">
        <f>AVERAGEIFS('Raw Data'!$R$2:$R$3196,'Raw Data'!$K$2:$K$3196,'Solution Sheet'!J451,'Raw Data'!$G$2:$G$3196,'Solution Sheet'!K451)</f>
        <v>35.093023255813954</v>
      </c>
      <c r="N451" s="33" t="s">
        <v>25</v>
      </c>
      <c r="O451" s="33" t="s">
        <v>33</v>
      </c>
      <c r="P451" s="45">
        <f>SUMIFS('Raw Data'!$S$2:$S$3196,'Raw Data'!$D$2:$D$3196,'Solution Sheet'!N451,'Raw Data'!$H$2:$H$3196,'Solution Sheet'!O451)</f>
        <v>226589.05000000008</v>
      </c>
    </row>
    <row r="452" spans="2:16" x14ac:dyDescent="0.35">
      <c r="B452" s="33" t="s">
        <v>55</v>
      </c>
      <c r="C452" s="33" t="s">
        <v>7</v>
      </c>
      <c r="D452" s="45">
        <f>SUMIFS('Raw Data'!$S$2:$S$3196,'Raw Data'!$E$2:$E$3196,'Solution Sheet'!B452,'Raw Data'!$G$2:$G$3196,'Solution Sheet'!C452)</f>
        <v>86248.060000000012</v>
      </c>
      <c r="E452" s="37"/>
      <c r="F452" s="33" t="s">
        <v>43</v>
      </c>
      <c r="G452" s="33" t="s">
        <v>32</v>
      </c>
      <c r="H452" s="45">
        <f>COUNTIFS('Raw Data'!$L$2:$L$3196,'Solution Sheet'!F452,'Raw Data'!$H$2:$H$3196,'Solution Sheet'!G452)</f>
        <v>206</v>
      </c>
      <c r="J452" s="33" t="s">
        <v>40</v>
      </c>
      <c r="K452" s="33" t="s">
        <v>7</v>
      </c>
      <c r="L452" s="45">
        <f>AVERAGEIFS('Raw Data'!$R$2:$R$3196,'Raw Data'!$K$2:$K$3196,'Solution Sheet'!J452,'Raw Data'!$G$2:$G$3196,'Solution Sheet'!K452)</f>
        <v>33.473118279569896</v>
      </c>
      <c r="N452" s="33" t="s">
        <v>26</v>
      </c>
      <c r="O452" s="33" t="s">
        <v>32</v>
      </c>
      <c r="P452" s="45">
        <f>SUMIFS('Raw Data'!$S$2:$S$3196,'Raw Data'!$D$2:$D$3196,'Solution Sheet'!N452,'Raw Data'!$H$2:$H$3196,'Solution Sheet'!O452)</f>
        <v>713770.02999999945</v>
      </c>
    </row>
    <row r="453" spans="2:16" x14ac:dyDescent="0.35">
      <c r="B453" s="33" t="s">
        <v>115</v>
      </c>
      <c r="C453" s="33" t="s">
        <v>6</v>
      </c>
      <c r="D453" s="45">
        <f>SUMIFS('Raw Data'!$S$2:$S$3196,'Raw Data'!$E$2:$E$3196,'Solution Sheet'!B453,'Raw Data'!$G$2:$G$3196,'Solution Sheet'!C453)</f>
        <v>110066.44999999998</v>
      </c>
      <c r="E453" s="37"/>
      <c r="F453" s="33" t="s">
        <v>45</v>
      </c>
      <c r="G453" s="33" t="s">
        <v>30</v>
      </c>
      <c r="H453" s="45">
        <f>COUNTIFS('Raw Data'!$L$2:$L$3196,'Solution Sheet'!F453,'Raw Data'!$H$2:$H$3196,'Solution Sheet'!G453)</f>
        <v>215</v>
      </c>
      <c r="J453" s="33" t="s">
        <v>39</v>
      </c>
      <c r="K453" s="33" t="s">
        <v>6</v>
      </c>
      <c r="L453" s="45">
        <f>AVERAGEIFS('Raw Data'!$R$2:$R$3196,'Raw Data'!$K$2:$K$3196,'Solution Sheet'!J453,'Raw Data'!$G$2:$G$3196,'Solution Sheet'!K453)</f>
        <v>36.370370370370374</v>
      </c>
      <c r="N453" s="33" t="s">
        <v>26</v>
      </c>
      <c r="O453" s="33" t="s">
        <v>30</v>
      </c>
      <c r="P453" s="45">
        <f>SUMIFS('Raw Data'!$S$2:$S$3196,'Raw Data'!$D$2:$D$3196,'Solution Sheet'!N453,'Raw Data'!$H$2:$H$3196,'Solution Sheet'!O453)</f>
        <v>705014.25000000035</v>
      </c>
    </row>
    <row r="454" spans="2:16" x14ac:dyDescent="0.35">
      <c r="B454" s="33" t="s">
        <v>85</v>
      </c>
      <c r="C454" s="33" t="s">
        <v>7</v>
      </c>
      <c r="D454" s="45">
        <f>SUMIFS('Raw Data'!$S$2:$S$3196,'Raw Data'!$E$2:$E$3196,'Solution Sheet'!B454,'Raw Data'!$G$2:$G$3196,'Solution Sheet'!C454)</f>
        <v>95667.16</v>
      </c>
      <c r="E454" s="37"/>
      <c r="F454" s="33" t="s">
        <v>44</v>
      </c>
      <c r="G454" s="33" t="s">
        <v>33</v>
      </c>
      <c r="H454" s="45">
        <f>COUNTIFS('Raw Data'!$L$2:$L$3196,'Solution Sheet'!F454,'Raw Data'!$H$2:$H$3196,'Solution Sheet'!G454)</f>
        <v>207</v>
      </c>
      <c r="J454" s="33" t="s">
        <v>42</v>
      </c>
      <c r="K454" s="33" t="s">
        <v>7</v>
      </c>
      <c r="L454" s="45">
        <f>AVERAGEIFS('Raw Data'!$R$2:$R$3196,'Raw Data'!$K$2:$K$3196,'Solution Sheet'!J454,'Raw Data'!$G$2:$G$3196,'Solution Sheet'!K454)</f>
        <v>34.288659793814432</v>
      </c>
      <c r="N454" s="33" t="s">
        <v>26</v>
      </c>
      <c r="O454" s="33" t="s">
        <v>33</v>
      </c>
      <c r="P454" s="45">
        <f>SUMIFS('Raw Data'!$S$2:$S$3196,'Raw Data'!$D$2:$D$3196,'Solution Sheet'!N454,'Raw Data'!$H$2:$H$3196,'Solution Sheet'!O454)</f>
        <v>688621.27000000118</v>
      </c>
    </row>
    <row r="455" spans="2:16" x14ac:dyDescent="0.35">
      <c r="B455" s="33" t="s">
        <v>52</v>
      </c>
      <c r="C455" s="33" t="s">
        <v>7</v>
      </c>
      <c r="D455" s="45">
        <f>SUMIFS('Raw Data'!$S$2:$S$3196,'Raw Data'!$E$2:$E$3196,'Solution Sheet'!B455,'Raw Data'!$G$2:$G$3196,'Solution Sheet'!C455)</f>
        <v>91854.499999999971</v>
      </c>
      <c r="E455" s="37"/>
      <c r="F455" s="33" t="s">
        <v>45</v>
      </c>
      <c r="G455" s="33" t="s">
        <v>32</v>
      </c>
      <c r="H455" s="45">
        <f>COUNTIFS('Raw Data'!$L$2:$L$3196,'Solution Sheet'!F455,'Raw Data'!$H$2:$H$3196,'Solution Sheet'!G455)</f>
        <v>204</v>
      </c>
      <c r="J455" s="33" t="s">
        <v>41</v>
      </c>
      <c r="K455" s="33" t="s">
        <v>7</v>
      </c>
      <c r="L455" s="45">
        <f>AVERAGEIFS('Raw Data'!$R$2:$R$3196,'Raw Data'!$K$2:$K$3196,'Solution Sheet'!J455,'Raw Data'!$G$2:$G$3196,'Solution Sheet'!K455)</f>
        <v>33.821428571428569</v>
      </c>
      <c r="N455" s="33" t="s">
        <v>25</v>
      </c>
      <c r="O455" s="33" t="s">
        <v>32</v>
      </c>
      <c r="P455" s="45">
        <f>SUMIFS('Raw Data'!$S$2:$S$3196,'Raw Data'!$D$2:$D$3196,'Solution Sheet'!N455,'Raw Data'!$H$2:$H$3196,'Solution Sheet'!O455)</f>
        <v>420136.0300000002</v>
      </c>
    </row>
    <row r="456" spans="2:16" x14ac:dyDescent="0.35">
      <c r="B456" s="33" t="s">
        <v>78</v>
      </c>
      <c r="C456" s="33" t="s">
        <v>6</v>
      </c>
      <c r="D456" s="45">
        <f>SUMIFS('Raw Data'!$S$2:$S$3196,'Raw Data'!$E$2:$E$3196,'Solution Sheet'!B456,'Raw Data'!$G$2:$G$3196,'Solution Sheet'!C456)</f>
        <v>122595.86000000002</v>
      </c>
      <c r="E456" s="37"/>
      <c r="F456" s="33" t="s">
        <v>44</v>
      </c>
      <c r="G456" s="33" t="s">
        <v>30</v>
      </c>
      <c r="H456" s="45">
        <f>COUNTIFS('Raw Data'!$L$2:$L$3196,'Solution Sheet'!F456,'Raw Data'!$H$2:$H$3196,'Solution Sheet'!G456)</f>
        <v>202</v>
      </c>
      <c r="J456" s="33" t="s">
        <v>41</v>
      </c>
      <c r="K456" s="33" t="s">
        <v>6</v>
      </c>
      <c r="L456" s="45">
        <f>AVERAGEIFS('Raw Data'!$R$2:$R$3196,'Raw Data'!$K$2:$K$3196,'Solution Sheet'!J456,'Raw Data'!$G$2:$G$3196,'Solution Sheet'!K456)</f>
        <v>36.01075268817204</v>
      </c>
      <c r="N456" s="33" t="s">
        <v>24</v>
      </c>
      <c r="O456" s="33" t="s">
        <v>30</v>
      </c>
      <c r="P456" s="45">
        <f>SUMIFS('Raw Data'!$S$2:$S$3196,'Raw Data'!$D$2:$D$3196,'Solution Sheet'!N456,'Raw Data'!$H$2:$H$3196,'Solution Sheet'!O456)</f>
        <v>902864.3899999999</v>
      </c>
    </row>
    <row r="457" spans="2:16" x14ac:dyDescent="0.35">
      <c r="B457" s="33" t="s">
        <v>73</v>
      </c>
      <c r="C457" s="33" t="s">
        <v>10</v>
      </c>
      <c r="D457" s="45">
        <f>SUMIFS('Raw Data'!$S$2:$S$3196,'Raw Data'!$E$2:$E$3196,'Solution Sheet'!B457,'Raw Data'!$G$2:$G$3196,'Solution Sheet'!C457)</f>
        <v>86987.81</v>
      </c>
      <c r="E457" s="37"/>
      <c r="F457" s="33" t="s">
        <v>45</v>
      </c>
      <c r="G457" s="33" t="s">
        <v>31</v>
      </c>
      <c r="H457" s="45">
        <f>COUNTIFS('Raw Data'!$L$2:$L$3196,'Solution Sheet'!F457,'Raw Data'!$H$2:$H$3196,'Solution Sheet'!G457)</f>
        <v>200</v>
      </c>
      <c r="J457" s="33" t="s">
        <v>40</v>
      </c>
      <c r="K457" s="33" t="s">
        <v>10</v>
      </c>
      <c r="L457" s="45">
        <f>AVERAGEIFS('Raw Data'!$R$2:$R$3196,'Raw Data'!$K$2:$K$3196,'Solution Sheet'!J457,'Raw Data'!$G$2:$G$3196,'Solution Sheet'!K457)</f>
        <v>35.093023255813954</v>
      </c>
      <c r="N457" s="33" t="s">
        <v>24</v>
      </c>
      <c r="O457" s="33" t="s">
        <v>31</v>
      </c>
      <c r="P457" s="45">
        <f>SUMIFS('Raw Data'!$S$2:$S$3196,'Raw Data'!$D$2:$D$3196,'Solution Sheet'!N457,'Raw Data'!$H$2:$H$3196,'Solution Sheet'!O457)</f>
        <v>770751.94999999984</v>
      </c>
    </row>
    <row r="458" spans="2:16" x14ac:dyDescent="0.35">
      <c r="B458" s="33" t="s">
        <v>115</v>
      </c>
      <c r="C458" s="33" t="s">
        <v>11</v>
      </c>
      <c r="D458" s="45">
        <f>SUMIFS('Raw Data'!$S$2:$S$3196,'Raw Data'!$E$2:$E$3196,'Solution Sheet'!B458,'Raw Data'!$G$2:$G$3196,'Solution Sheet'!C458)</f>
        <v>121509.75999999999</v>
      </c>
      <c r="E458" s="37"/>
      <c r="F458" s="33" t="s">
        <v>43</v>
      </c>
      <c r="G458" s="33" t="s">
        <v>31</v>
      </c>
      <c r="H458" s="45">
        <f>COUNTIFS('Raw Data'!$L$2:$L$3196,'Solution Sheet'!F458,'Raw Data'!$H$2:$H$3196,'Solution Sheet'!G458)</f>
        <v>190</v>
      </c>
      <c r="J458" s="33" t="s">
        <v>41</v>
      </c>
      <c r="K458" s="33" t="s">
        <v>11</v>
      </c>
      <c r="L458" s="45">
        <f>AVERAGEIFS('Raw Data'!$R$2:$R$3196,'Raw Data'!$K$2:$K$3196,'Solution Sheet'!J458,'Raw Data'!$G$2:$G$3196,'Solution Sheet'!K458)</f>
        <v>35.415929203539825</v>
      </c>
      <c r="N458" s="33" t="s">
        <v>24</v>
      </c>
      <c r="O458" s="33" t="s">
        <v>31</v>
      </c>
      <c r="P458" s="45">
        <f>SUMIFS('Raw Data'!$S$2:$S$3196,'Raw Data'!$D$2:$D$3196,'Solution Sheet'!N458,'Raw Data'!$H$2:$H$3196,'Solution Sheet'!O458)</f>
        <v>770751.94999999984</v>
      </c>
    </row>
    <row r="459" spans="2:16" x14ac:dyDescent="0.35">
      <c r="B459" s="33" t="s">
        <v>106</v>
      </c>
      <c r="C459" s="33" t="s">
        <v>8</v>
      </c>
      <c r="D459" s="45">
        <f>SUMIFS('Raw Data'!$S$2:$S$3196,'Raw Data'!$E$2:$E$3196,'Solution Sheet'!B459,'Raw Data'!$G$2:$G$3196,'Solution Sheet'!C459)</f>
        <v>122017.93000000001</v>
      </c>
      <c r="E459" s="37"/>
      <c r="F459" s="33" t="s">
        <v>44</v>
      </c>
      <c r="G459" s="33" t="s">
        <v>32</v>
      </c>
      <c r="H459" s="45">
        <f>COUNTIFS('Raw Data'!$L$2:$L$3196,'Solution Sheet'!F459,'Raw Data'!$H$2:$H$3196,'Solution Sheet'!G459)</f>
        <v>196</v>
      </c>
      <c r="J459" s="33" t="s">
        <v>39</v>
      </c>
      <c r="K459" s="33" t="s">
        <v>8</v>
      </c>
      <c r="L459" s="45">
        <f>AVERAGEIFS('Raw Data'!$R$2:$R$3196,'Raw Data'!$K$2:$K$3196,'Solution Sheet'!J459,'Raw Data'!$G$2:$G$3196,'Solution Sheet'!K459)</f>
        <v>33.572815533980581</v>
      </c>
      <c r="N459" s="33" t="s">
        <v>26</v>
      </c>
      <c r="O459" s="33" t="s">
        <v>32</v>
      </c>
      <c r="P459" s="45">
        <f>SUMIFS('Raw Data'!$S$2:$S$3196,'Raw Data'!$D$2:$D$3196,'Solution Sheet'!N459,'Raw Data'!$H$2:$H$3196,'Solution Sheet'!O459)</f>
        <v>713770.02999999945</v>
      </c>
    </row>
    <row r="460" spans="2:16" x14ac:dyDescent="0.35">
      <c r="B460" s="33" t="s">
        <v>68</v>
      </c>
      <c r="C460" s="33" t="s">
        <v>11</v>
      </c>
      <c r="D460" s="45">
        <f>SUMIFS('Raw Data'!$S$2:$S$3196,'Raw Data'!$E$2:$E$3196,'Solution Sheet'!B460,'Raw Data'!$G$2:$G$3196,'Solution Sheet'!C460)</f>
        <v>76381.910000000018</v>
      </c>
      <c r="E460" s="37"/>
      <c r="F460" s="33" t="s">
        <v>46</v>
      </c>
      <c r="G460" s="33" t="s">
        <v>31</v>
      </c>
      <c r="H460" s="45">
        <f>COUNTIFS('Raw Data'!$L$2:$L$3196,'Solution Sheet'!F460,'Raw Data'!$H$2:$H$3196,'Solution Sheet'!G460)</f>
        <v>159</v>
      </c>
      <c r="J460" s="33" t="s">
        <v>39</v>
      </c>
      <c r="K460" s="33" t="s">
        <v>11</v>
      </c>
      <c r="L460" s="45">
        <f>AVERAGEIFS('Raw Data'!$R$2:$R$3196,'Raw Data'!$K$2:$K$3196,'Solution Sheet'!J460,'Raw Data'!$G$2:$G$3196,'Solution Sheet'!K460)</f>
        <v>34.901785714285715</v>
      </c>
      <c r="N460" s="33" t="s">
        <v>26</v>
      </c>
      <c r="O460" s="33" t="s">
        <v>31</v>
      </c>
      <c r="P460" s="45">
        <f>SUMIFS('Raw Data'!$S$2:$S$3196,'Raw Data'!$D$2:$D$3196,'Solution Sheet'!N460,'Raw Data'!$H$2:$H$3196,'Solution Sheet'!O460)</f>
        <v>705928.4499999996</v>
      </c>
    </row>
    <row r="461" spans="2:16" x14ac:dyDescent="0.35">
      <c r="B461" s="33" t="s">
        <v>106</v>
      </c>
      <c r="C461" s="33" t="s">
        <v>12</v>
      </c>
      <c r="D461" s="45">
        <f>SUMIFS('Raw Data'!$S$2:$S$3196,'Raw Data'!$E$2:$E$3196,'Solution Sheet'!B461,'Raw Data'!$G$2:$G$3196,'Solution Sheet'!C461)</f>
        <v>111983.70999999998</v>
      </c>
      <c r="E461" s="37"/>
      <c r="F461" s="33" t="s">
        <v>44</v>
      </c>
      <c r="G461" s="33" t="s">
        <v>32</v>
      </c>
      <c r="H461" s="45">
        <f>COUNTIFS('Raw Data'!$L$2:$L$3196,'Solution Sheet'!F461,'Raw Data'!$H$2:$H$3196,'Solution Sheet'!G461)</f>
        <v>196</v>
      </c>
      <c r="J461" s="33" t="s">
        <v>39</v>
      </c>
      <c r="K461" s="33" t="s">
        <v>12</v>
      </c>
      <c r="L461" s="45">
        <f>AVERAGEIFS('Raw Data'!$R$2:$R$3196,'Raw Data'!$K$2:$K$3196,'Solution Sheet'!J461,'Raw Data'!$G$2:$G$3196,'Solution Sheet'!K461)</f>
        <v>35</v>
      </c>
      <c r="N461" s="33" t="s">
        <v>24</v>
      </c>
      <c r="O461" s="33" t="s">
        <v>32</v>
      </c>
      <c r="P461" s="45">
        <f>SUMIFS('Raw Data'!$S$2:$S$3196,'Raw Data'!$D$2:$D$3196,'Solution Sheet'!N461,'Raw Data'!$H$2:$H$3196,'Solution Sheet'!O461)</f>
        <v>854150.37999999919</v>
      </c>
    </row>
    <row r="462" spans="2:16" x14ac:dyDescent="0.35">
      <c r="B462" s="33" t="s">
        <v>52</v>
      </c>
      <c r="C462" s="33" t="s">
        <v>10</v>
      </c>
      <c r="D462" s="45">
        <f>SUMIFS('Raw Data'!$S$2:$S$3196,'Raw Data'!$E$2:$E$3196,'Solution Sheet'!B462,'Raw Data'!$G$2:$G$3196,'Solution Sheet'!C462)</f>
        <v>122852.18999999999</v>
      </c>
      <c r="E462" s="37"/>
      <c r="F462" s="33" t="s">
        <v>43</v>
      </c>
      <c r="G462" s="33" t="s">
        <v>30</v>
      </c>
      <c r="H462" s="45">
        <f>COUNTIFS('Raw Data'!$L$2:$L$3196,'Solution Sheet'!F462,'Raw Data'!$H$2:$H$3196,'Solution Sheet'!G462)</f>
        <v>201</v>
      </c>
      <c r="J462" s="33" t="s">
        <v>40</v>
      </c>
      <c r="K462" s="33" t="s">
        <v>10</v>
      </c>
      <c r="L462" s="45">
        <f>AVERAGEIFS('Raw Data'!$R$2:$R$3196,'Raw Data'!$K$2:$K$3196,'Solution Sheet'!J462,'Raw Data'!$G$2:$G$3196,'Solution Sheet'!K462)</f>
        <v>35.093023255813954</v>
      </c>
      <c r="N462" s="33" t="s">
        <v>24</v>
      </c>
      <c r="O462" s="33" t="s">
        <v>30</v>
      </c>
      <c r="P462" s="45">
        <f>SUMIFS('Raw Data'!$S$2:$S$3196,'Raw Data'!$D$2:$D$3196,'Solution Sheet'!N462,'Raw Data'!$H$2:$H$3196,'Solution Sheet'!O462)</f>
        <v>902864.3899999999</v>
      </c>
    </row>
    <row r="463" spans="2:16" x14ac:dyDescent="0.35">
      <c r="B463" s="33" t="s">
        <v>63</v>
      </c>
      <c r="C463" s="33" t="s">
        <v>13</v>
      </c>
      <c r="D463" s="45">
        <f>SUMIFS('Raw Data'!$S$2:$S$3196,'Raw Data'!$E$2:$E$3196,'Solution Sheet'!B463,'Raw Data'!$G$2:$G$3196,'Solution Sheet'!C463)</f>
        <v>116307.38</v>
      </c>
      <c r="E463" s="37"/>
      <c r="F463" s="33" t="s">
        <v>45</v>
      </c>
      <c r="G463" s="33" t="s">
        <v>33</v>
      </c>
      <c r="H463" s="45">
        <f>COUNTIFS('Raw Data'!$L$2:$L$3196,'Solution Sheet'!F463,'Raw Data'!$H$2:$H$3196,'Solution Sheet'!G463)</f>
        <v>193</v>
      </c>
      <c r="J463" s="33" t="s">
        <v>41</v>
      </c>
      <c r="K463" s="33" t="s">
        <v>13</v>
      </c>
      <c r="L463" s="45">
        <f>AVERAGEIFS('Raw Data'!$R$2:$R$3196,'Raw Data'!$K$2:$K$3196,'Solution Sheet'!J463,'Raw Data'!$G$2:$G$3196,'Solution Sheet'!K463)</f>
        <v>33.705882352941174</v>
      </c>
      <c r="N463" s="33" t="s">
        <v>25</v>
      </c>
      <c r="O463" s="33" t="s">
        <v>33</v>
      </c>
      <c r="P463" s="45">
        <f>SUMIFS('Raw Data'!$S$2:$S$3196,'Raw Data'!$D$2:$D$3196,'Solution Sheet'!N463,'Raw Data'!$H$2:$H$3196,'Solution Sheet'!O463)</f>
        <v>226589.05000000008</v>
      </c>
    </row>
    <row r="464" spans="2:16" x14ac:dyDescent="0.35">
      <c r="B464" s="33" t="s">
        <v>52</v>
      </c>
      <c r="C464" s="33" t="s">
        <v>6</v>
      </c>
      <c r="D464" s="45">
        <f>SUMIFS('Raw Data'!$S$2:$S$3196,'Raw Data'!$E$2:$E$3196,'Solution Sheet'!B464,'Raw Data'!$G$2:$G$3196,'Solution Sheet'!C464)</f>
        <v>128564.53000000004</v>
      </c>
      <c r="E464" s="37"/>
      <c r="F464" s="33" t="s">
        <v>44</v>
      </c>
      <c r="G464" s="33" t="s">
        <v>33</v>
      </c>
      <c r="H464" s="45">
        <f>COUNTIFS('Raw Data'!$L$2:$L$3196,'Solution Sheet'!F464,'Raw Data'!$H$2:$H$3196,'Solution Sheet'!G464)</f>
        <v>207</v>
      </c>
      <c r="J464" s="33" t="s">
        <v>40</v>
      </c>
      <c r="K464" s="33" t="s">
        <v>6</v>
      </c>
      <c r="L464" s="45">
        <f>AVERAGEIFS('Raw Data'!$R$2:$R$3196,'Raw Data'!$K$2:$K$3196,'Solution Sheet'!J464,'Raw Data'!$G$2:$G$3196,'Solution Sheet'!K464)</f>
        <v>33.838383838383841</v>
      </c>
      <c r="N464" s="33" t="s">
        <v>25</v>
      </c>
      <c r="O464" s="33" t="s">
        <v>33</v>
      </c>
      <c r="P464" s="45">
        <f>SUMIFS('Raw Data'!$S$2:$S$3196,'Raw Data'!$D$2:$D$3196,'Solution Sheet'!N464,'Raw Data'!$H$2:$H$3196,'Solution Sheet'!O464)</f>
        <v>226589.05000000008</v>
      </c>
    </row>
    <row r="465" spans="2:16" x14ac:dyDescent="0.35">
      <c r="B465" s="33" t="s">
        <v>68</v>
      </c>
      <c r="C465" s="33" t="s">
        <v>9</v>
      </c>
      <c r="D465" s="45">
        <f>SUMIFS('Raw Data'!$S$2:$S$3196,'Raw Data'!$E$2:$E$3196,'Solution Sheet'!B465,'Raw Data'!$G$2:$G$3196,'Solution Sheet'!C465)</f>
        <v>139938.12</v>
      </c>
      <c r="E465" s="37"/>
      <c r="F465" s="33" t="s">
        <v>46</v>
      </c>
      <c r="G465" s="33" t="s">
        <v>33</v>
      </c>
      <c r="H465" s="45">
        <f>COUNTIFS('Raw Data'!$L$2:$L$3196,'Solution Sheet'!F465,'Raw Data'!$H$2:$H$3196,'Solution Sheet'!G465)</f>
        <v>201</v>
      </c>
      <c r="J465" s="33" t="s">
        <v>41</v>
      </c>
      <c r="K465" s="33" t="s">
        <v>9</v>
      </c>
      <c r="L465" s="45">
        <f>AVERAGEIFS('Raw Data'!$R$2:$R$3196,'Raw Data'!$K$2:$K$3196,'Solution Sheet'!J465,'Raw Data'!$G$2:$G$3196,'Solution Sheet'!K465)</f>
        <v>35.634615384615387</v>
      </c>
      <c r="N465" s="33" t="s">
        <v>26</v>
      </c>
      <c r="O465" s="33" t="s">
        <v>33</v>
      </c>
      <c r="P465" s="45">
        <f>SUMIFS('Raw Data'!$S$2:$S$3196,'Raw Data'!$D$2:$D$3196,'Solution Sheet'!N465,'Raw Data'!$H$2:$H$3196,'Solution Sheet'!O465)</f>
        <v>688621.27000000118</v>
      </c>
    </row>
    <row r="466" spans="2:16" x14ac:dyDescent="0.35">
      <c r="B466" s="33" t="s">
        <v>68</v>
      </c>
      <c r="C466" s="33" t="s">
        <v>7</v>
      </c>
      <c r="D466" s="45">
        <f>SUMIFS('Raw Data'!$S$2:$S$3196,'Raw Data'!$E$2:$E$3196,'Solution Sheet'!B466,'Raw Data'!$G$2:$G$3196,'Solution Sheet'!C466)</f>
        <v>100847.03999999999</v>
      </c>
      <c r="E466" s="37"/>
      <c r="F466" s="33" t="s">
        <v>43</v>
      </c>
      <c r="G466" s="33" t="s">
        <v>31</v>
      </c>
      <c r="H466" s="45">
        <f>COUNTIFS('Raw Data'!$L$2:$L$3196,'Solution Sheet'!F466,'Raw Data'!$H$2:$H$3196,'Solution Sheet'!G466)</f>
        <v>190</v>
      </c>
      <c r="J466" s="33" t="s">
        <v>39</v>
      </c>
      <c r="K466" s="33" t="s">
        <v>7</v>
      </c>
      <c r="L466" s="45">
        <f>AVERAGEIFS('Raw Data'!$R$2:$R$3196,'Raw Data'!$K$2:$K$3196,'Solution Sheet'!J466,'Raw Data'!$G$2:$G$3196,'Solution Sheet'!K466)</f>
        <v>36.319672131147541</v>
      </c>
      <c r="N466" s="33" t="s">
        <v>24</v>
      </c>
      <c r="O466" s="33" t="s">
        <v>31</v>
      </c>
      <c r="P466" s="45">
        <f>SUMIFS('Raw Data'!$S$2:$S$3196,'Raw Data'!$D$2:$D$3196,'Solution Sheet'!N466,'Raw Data'!$H$2:$H$3196,'Solution Sheet'!O466)</f>
        <v>770751.94999999984</v>
      </c>
    </row>
    <row r="467" spans="2:16" x14ac:dyDescent="0.35">
      <c r="B467" s="33" t="s">
        <v>115</v>
      </c>
      <c r="C467" s="33" t="s">
        <v>11</v>
      </c>
      <c r="D467" s="45">
        <f>SUMIFS('Raw Data'!$S$2:$S$3196,'Raw Data'!$E$2:$E$3196,'Solution Sheet'!B467,'Raw Data'!$G$2:$G$3196,'Solution Sheet'!C467)</f>
        <v>121509.75999999999</v>
      </c>
      <c r="E467" s="37"/>
      <c r="F467" s="33" t="s">
        <v>43</v>
      </c>
      <c r="G467" s="33" t="s">
        <v>32</v>
      </c>
      <c r="H467" s="45">
        <f>COUNTIFS('Raw Data'!$L$2:$L$3196,'Solution Sheet'!F467,'Raw Data'!$H$2:$H$3196,'Solution Sheet'!G467)</f>
        <v>206</v>
      </c>
      <c r="J467" s="33" t="s">
        <v>41</v>
      </c>
      <c r="K467" s="33" t="s">
        <v>11</v>
      </c>
      <c r="L467" s="45">
        <f>AVERAGEIFS('Raw Data'!$R$2:$R$3196,'Raw Data'!$K$2:$K$3196,'Solution Sheet'!J467,'Raw Data'!$G$2:$G$3196,'Solution Sheet'!K467)</f>
        <v>35.415929203539825</v>
      </c>
      <c r="N467" s="33" t="s">
        <v>24</v>
      </c>
      <c r="O467" s="33" t="s">
        <v>32</v>
      </c>
      <c r="P467" s="45">
        <f>SUMIFS('Raw Data'!$S$2:$S$3196,'Raw Data'!$D$2:$D$3196,'Solution Sheet'!N467,'Raw Data'!$H$2:$H$3196,'Solution Sheet'!O467)</f>
        <v>854150.37999999919</v>
      </c>
    </row>
    <row r="468" spans="2:16" x14ac:dyDescent="0.35">
      <c r="B468" s="33" t="s">
        <v>55</v>
      </c>
      <c r="C468" s="33" t="s">
        <v>9</v>
      </c>
      <c r="D468" s="45">
        <f>SUMIFS('Raw Data'!$S$2:$S$3196,'Raw Data'!$E$2:$E$3196,'Solution Sheet'!B468,'Raw Data'!$G$2:$G$3196,'Solution Sheet'!C468)</f>
        <v>88747.839999999997</v>
      </c>
      <c r="E468" s="37"/>
      <c r="F468" s="33" t="s">
        <v>45</v>
      </c>
      <c r="G468" s="33" t="s">
        <v>32</v>
      </c>
      <c r="H468" s="45">
        <f>COUNTIFS('Raw Data'!$L$2:$L$3196,'Solution Sheet'!F468,'Raw Data'!$H$2:$H$3196,'Solution Sheet'!G468)</f>
        <v>204</v>
      </c>
      <c r="J468" s="33" t="s">
        <v>42</v>
      </c>
      <c r="K468" s="33" t="s">
        <v>9</v>
      </c>
      <c r="L468" s="45">
        <f>AVERAGEIFS('Raw Data'!$R$2:$R$3196,'Raw Data'!$K$2:$K$3196,'Solution Sheet'!J468,'Raw Data'!$G$2:$G$3196,'Solution Sheet'!K468)</f>
        <v>36.282828282828284</v>
      </c>
      <c r="N468" s="33" t="s">
        <v>25</v>
      </c>
      <c r="O468" s="33" t="s">
        <v>32</v>
      </c>
      <c r="P468" s="45">
        <f>SUMIFS('Raw Data'!$S$2:$S$3196,'Raw Data'!$D$2:$D$3196,'Solution Sheet'!N468,'Raw Data'!$H$2:$H$3196,'Solution Sheet'!O468)</f>
        <v>420136.0300000002</v>
      </c>
    </row>
    <row r="469" spans="2:16" x14ac:dyDescent="0.35">
      <c r="B469" s="33" t="s">
        <v>73</v>
      </c>
      <c r="C469" s="33" t="s">
        <v>12</v>
      </c>
      <c r="D469" s="45">
        <f>SUMIFS('Raw Data'!$S$2:$S$3196,'Raw Data'!$E$2:$E$3196,'Solution Sheet'!B469,'Raw Data'!$G$2:$G$3196,'Solution Sheet'!C469)</f>
        <v>74246.830000000016</v>
      </c>
      <c r="E469" s="37"/>
      <c r="F469" s="33" t="s">
        <v>44</v>
      </c>
      <c r="G469" s="33" t="s">
        <v>30</v>
      </c>
      <c r="H469" s="45">
        <f>COUNTIFS('Raw Data'!$L$2:$L$3196,'Solution Sheet'!F469,'Raw Data'!$H$2:$H$3196,'Solution Sheet'!G469)</f>
        <v>202</v>
      </c>
      <c r="J469" s="33" t="s">
        <v>40</v>
      </c>
      <c r="K469" s="33" t="s">
        <v>12</v>
      </c>
      <c r="L469" s="45">
        <f>AVERAGEIFS('Raw Data'!$R$2:$R$3196,'Raw Data'!$K$2:$K$3196,'Solution Sheet'!J469,'Raw Data'!$G$2:$G$3196,'Solution Sheet'!K469)</f>
        <v>34.373831775700936</v>
      </c>
      <c r="N469" s="33" t="s">
        <v>26</v>
      </c>
      <c r="O469" s="33" t="s">
        <v>30</v>
      </c>
      <c r="P469" s="45">
        <f>SUMIFS('Raw Data'!$S$2:$S$3196,'Raw Data'!$D$2:$D$3196,'Solution Sheet'!N469,'Raw Data'!$H$2:$H$3196,'Solution Sheet'!O469)</f>
        <v>705014.25000000035</v>
      </c>
    </row>
    <row r="470" spans="2:16" x14ac:dyDescent="0.35">
      <c r="B470" s="33" t="s">
        <v>106</v>
      </c>
      <c r="C470" s="33" t="s">
        <v>12</v>
      </c>
      <c r="D470" s="45">
        <f>SUMIFS('Raw Data'!$S$2:$S$3196,'Raw Data'!$E$2:$E$3196,'Solution Sheet'!B470,'Raw Data'!$G$2:$G$3196,'Solution Sheet'!C470)</f>
        <v>111983.70999999998</v>
      </c>
      <c r="E470" s="37"/>
      <c r="F470" s="33" t="s">
        <v>46</v>
      </c>
      <c r="G470" s="33" t="s">
        <v>33</v>
      </c>
      <c r="H470" s="45">
        <f>COUNTIFS('Raw Data'!$L$2:$L$3196,'Solution Sheet'!F470,'Raw Data'!$H$2:$H$3196,'Solution Sheet'!G470)</f>
        <v>201</v>
      </c>
      <c r="J470" s="33" t="s">
        <v>41</v>
      </c>
      <c r="K470" s="33" t="s">
        <v>12</v>
      </c>
      <c r="L470" s="45">
        <f>AVERAGEIFS('Raw Data'!$R$2:$R$3196,'Raw Data'!$K$2:$K$3196,'Solution Sheet'!J470,'Raw Data'!$G$2:$G$3196,'Solution Sheet'!K470)</f>
        <v>35.657142857142858</v>
      </c>
      <c r="N470" s="33" t="s">
        <v>24</v>
      </c>
      <c r="O470" s="33" t="s">
        <v>33</v>
      </c>
      <c r="P470" s="45">
        <f>SUMIFS('Raw Data'!$S$2:$S$3196,'Raw Data'!$D$2:$D$3196,'Solution Sheet'!N470,'Raw Data'!$H$2:$H$3196,'Solution Sheet'!O470)</f>
        <v>777669.78999999957</v>
      </c>
    </row>
    <row r="471" spans="2:16" x14ac:dyDescent="0.35">
      <c r="B471" s="33" t="s">
        <v>58</v>
      </c>
      <c r="C471" s="33" t="s">
        <v>9</v>
      </c>
      <c r="D471" s="45">
        <f>SUMIFS('Raw Data'!$S$2:$S$3196,'Raw Data'!$E$2:$E$3196,'Solution Sheet'!B471,'Raw Data'!$G$2:$G$3196,'Solution Sheet'!C471)</f>
        <v>93015.799999999974</v>
      </c>
      <c r="E471" s="37"/>
      <c r="F471" s="33" t="s">
        <v>45</v>
      </c>
      <c r="G471" s="33" t="s">
        <v>33</v>
      </c>
      <c r="H471" s="45">
        <f>COUNTIFS('Raw Data'!$L$2:$L$3196,'Solution Sheet'!F471,'Raw Data'!$H$2:$H$3196,'Solution Sheet'!G471)</f>
        <v>193</v>
      </c>
      <c r="J471" s="33" t="s">
        <v>39</v>
      </c>
      <c r="K471" s="33" t="s">
        <v>9</v>
      </c>
      <c r="L471" s="45">
        <f>AVERAGEIFS('Raw Data'!$R$2:$R$3196,'Raw Data'!$K$2:$K$3196,'Solution Sheet'!J471,'Raw Data'!$G$2:$G$3196,'Solution Sheet'!K471)</f>
        <v>34.731182795698928</v>
      </c>
      <c r="N471" s="33" t="s">
        <v>26</v>
      </c>
      <c r="O471" s="33" t="s">
        <v>33</v>
      </c>
      <c r="P471" s="45">
        <f>SUMIFS('Raw Data'!$S$2:$S$3196,'Raw Data'!$D$2:$D$3196,'Solution Sheet'!N471,'Raw Data'!$H$2:$H$3196,'Solution Sheet'!O471)</f>
        <v>688621.27000000118</v>
      </c>
    </row>
    <row r="472" spans="2:16" x14ac:dyDescent="0.35">
      <c r="B472" s="33" t="s">
        <v>58</v>
      </c>
      <c r="C472" s="33" t="s">
        <v>11</v>
      </c>
      <c r="D472" s="45">
        <f>SUMIFS('Raw Data'!$S$2:$S$3196,'Raw Data'!$E$2:$E$3196,'Solution Sheet'!B472,'Raw Data'!$G$2:$G$3196,'Solution Sheet'!C472)</f>
        <v>113195.5</v>
      </c>
      <c r="E472" s="37"/>
      <c r="F472" s="33" t="s">
        <v>43</v>
      </c>
      <c r="G472" s="33" t="s">
        <v>32</v>
      </c>
      <c r="H472" s="45">
        <f>COUNTIFS('Raw Data'!$L$2:$L$3196,'Solution Sheet'!F472,'Raw Data'!$H$2:$H$3196,'Solution Sheet'!G472)</f>
        <v>206</v>
      </c>
      <c r="J472" s="33" t="s">
        <v>42</v>
      </c>
      <c r="K472" s="33" t="s">
        <v>11</v>
      </c>
      <c r="L472" s="45">
        <f>AVERAGEIFS('Raw Data'!$R$2:$R$3196,'Raw Data'!$K$2:$K$3196,'Solution Sheet'!J472,'Raw Data'!$G$2:$G$3196,'Solution Sheet'!K472)</f>
        <v>35.16949152542373</v>
      </c>
      <c r="N472" s="33" t="s">
        <v>26</v>
      </c>
      <c r="O472" s="33" t="s">
        <v>32</v>
      </c>
      <c r="P472" s="45">
        <f>SUMIFS('Raw Data'!$S$2:$S$3196,'Raw Data'!$D$2:$D$3196,'Solution Sheet'!N472,'Raw Data'!$H$2:$H$3196,'Solution Sheet'!O472)</f>
        <v>713770.02999999945</v>
      </c>
    </row>
    <row r="473" spans="2:16" x14ac:dyDescent="0.35">
      <c r="B473" s="33" t="s">
        <v>85</v>
      </c>
      <c r="C473" s="33" t="s">
        <v>10</v>
      </c>
      <c r="D473" s="45">
        <f>SUMIFS('Raw Data'!$S$2:$S$3196,'Raw Data'!$E$2:$E$3196,'Solution Sheet'!B473,'Raw Data'!$G$2:$G$3196,'Solution Sheet'!C473)</f>
        <v>88692.860000000015</v>
      </c>
      <c r="E473" s="37"/>
      <c r="F473" s="33" t="s">
        <v>44</v>
      </c>
      <c r="G473" s="33" t="s">
        <v>31</v>
      </c>
      <c r="H473" s="45">
        <f>COUNTIFS('Raw Data'!$L$2:$L$3196,'Solution Sheet'!F473,'Raw Data'!$H$2:$H$3196,'Solution Sheet'!G473)</f>
        <v>216</v>
      </c>
      <c r="J473" s="33" t="s">
        <v>40</v>
      </c>
      <c r="K473" s="33" t="s">
        <v>10</v>
      </c>
      <c r="L473" s="45">
        <f>AVERAGEIFS('Raw Data'!$R$2:$R$3196,'Raw Data'!$K$2:$K$3196,'Solution Sheet'!J473,'Raw Data'!$G$2:$G$3196,'Solution Sheet'!K473)</f>
        <v>35.093023255813954</v>
      </c>
      <c r="N473" s="33" t="s">
        <v>25</v>
      </c>
      <c r="O473" s="33" t="s">
        <v>31</v>
      </c>
      <c r="P473" s="45">
        <f>SUMIFS('Raw Data'!$S$2:$S$3196,'Raw Data'!$D$2:$D$3196,'Solution Sheet'!N473,'Raw Data'!$H$2:$H$3196,'Solution Sheet'!O473)</f>
        <v>343540.72000000003</v>
      </c>
    </row>
    <row r="474" spans="2:16" x14ac:dyDescent="0.35">
      <c r="B474" s="33" t="s">
        <v>68</v>
      </c>
      <c r="C474" s="33" t="s">
        <v>8</v>
      </c>
      <c r="D474" s="45">
        <f>SUMIFS('Raw Data'!$S$2:$S$3196,'Raw Data'!$E$2:$E$3196,'Solution Sheet'!B474,'Raw Data'!$G$2:$G$3196,'Solution Sheet'!C474)</f>
        <v>65393.969999999994</v>
      </c>
      <c r="E474" s="37"/>
      <c r="F474" s="33" t="s">
        <v>43</v>
      </c>
      <c r="G474" s="33" t="s">
        <v>32</v>
      </c>
      <c r="H474" s="45">
        <f>COUNTIFS('Raw Data'!$L$2:$L$3196,'Solution Sheet'!F474,'Raw Data'!$H$2:$H$3196,'Solution Sheet'!G474)</f>
        <v>206</v>
      </c>
      <c r="J474" s="33" t="s">
        <v>40</v>
      </c>
      <c r="K474" s="33" t="s">
        <v>8</v>
      </c>
      <c r="L474" s="45">
        <f>AVERAGEIFS('Raw Data'!$R$2:$R$3196,'Raw Data'!$K$2:$K$3196,'Solution Sheet'!J474,'Raw Data'!$G$2:$G$3196,'Solution Sheet'!K474)</f>
        <v>34.319148936170215</v>
      </c>
      <c r="N474" s="33" t="s">
        <v>25</v>
      </c>
      <c r="O474" s="33" t="s">
        <v>32</v>
      </c>
      <c r="P474" s="45">
        <f>SUMIFS('Raw Data'!$S$2:$S$3196,'Raw Data'!$D$2:$D$3196,'Solution Sheet'!N474,'Raw Data'!$H$2:$H$3196,'Solution Sheet'!O474)</f>
        <v>420136.0300000002</v>
      </c>
    </row>
    <row r="475" spans="2:16" x14ac:dyDescent="0.35">
      <c r="B475" s="33" t="s">
        <v>58</v>
      </c>
      <c r="C475" s="33" t="s">
        <v>12</v>
      </c>
      <c r="D475" s="45">
        <f>SUMIFS('Raw Data'!$S$2:$S$3196,'Raw Data'!$E$2:$E$3196,'Solution Sheet'!B475,'Raw Data'!$G$2:$G$3196,'Solution Sheet'!C475)</f>
        <v>103622.23999999999</v>
      </c>
      <c r="E475" s="37"/>
      <c r="F475" s="33" t="s">
        <v>43</v>
      </c>
      <c r="G475" s="33" t="s">
        <v>32</v>
      </c>
      <c r="H475" s="45">
        <f>COUNTIFS('Raw Data'!$L$2:$L$3196,'Solution Sheet'!F475,'Raw Data'!$H$2:$H$3196,'Solution Sheet'!G475)</f>
        <v>206</v>
      </c>
      <c r="J475" s="33" t="s">
        <v>40</v>
      </c>
      <c r="K475" s="33" t="s">
        <v>12</v>
      </c>
      <c r="L475" s="45">
        <f>AVERAGEIFS('Raw Data'!$R$2:$R$3196,'Raw Data'!$K$2:$K$3196,'Solution Sheet'!J475,'Raw Data'!$G$2:$G$3196,'Solution Sheet'!K475)</f>
        <v>34.373831775700936</v>
      </c>
      <c r="N475" s="33" t="s">
        <v>26</v>
      </c>
      <c r="O475" s="33" t="s">
        <v>32</v>
      </c>
      <c r="P475" s="45">
        <f>SUMIFS('Raw Data'!$S$2:$S$3196,'Raw Data'!$D$2:$D$3196,'Solution Sheet'!N475,'Raw Data'!$H$2:$H$3196,'Solution Sheet'!O475)</f>
        <v>713770.02999999945</v>
      </c>
    </row>
    <row r="476" spans="2:16" x14ac:dyDescent="0.35">
      <c r="B476" s="33" t="s">
        <v>52</v>
      </c>
      <c r="C476" s="33" t="s">
        <v>11</v>
      </c>
      <c r="D476" s="45">
        <f>SUMIFS('Raw Data'!$S$2:$S$3196,'Raw Data'!$E$2:$E$3196,'Solution Sheet'!B476,'Raw Data'!$G$2:$G$3196,'Solution Sheet'!C476)</f>
        <v>112086.30000000002</v>
      </c>
      <c r="E476" s="37"/>
      <c r="F476" s="33" t="s">
        <v>43</v>
      </c>
      <c r="G476" s="33" t="s">
        <v>32</v>
      </c>
      <c r="H476" s="45">
        <f>COUNTIFS('Raw Data'!$L$2:$L$3196,'Solution Sheet'!F476,'Raw Data'!$H$2:$H$3196,'Solution Sheet'!G476)</f>
        <v>206</v>
      </c>
      <c r="J476" s="33" t="s">
        <v>39</v>
      </c>
      <c r="K476" s="33" t="s">
        <v>11</v>
      </c>
      <c r="L476" s="45">
        <f>AVERAGEIFS('Raw Data'!$R$2:$R$3196,'Raw Data'!$K$2:$K$3196,'Solution Sheet'!J476,'Raw Data'!$G$2:$G$3196,'Solution Sheet'!K476)</f>
        <v>34.901785714285715</v>
      </c>
      <c r="N476" s="33" t="s">
        <v>26</v>
      </c>
      <c r="O476" s="33" t="s">
        <v>32</v>
      </c>
      <c r="P476" s="45">
        <f>SUMIFS('Raw Data'!$S$2:$S$3196,'Raw Data'!$D$2:$D$3196,'Solution Sheet'!N476,'Raw Data'!$H$2:$H$3196,'Solution Sheet'!O476)</f>
        <v>713770.02999999945</v>
      </c>
    </row>
    <row r="477" spans="2:16" x14ac:dyDescent="0.35">
      <c r="B477" s="33" t="s">
        <v>55</v>
      </c>
      <c r="C477" s="33" t="s">
        <v>7</v>
      </c>
      <c r="D477" s="45">
        <f>SUMIFS('Raw Data'!$S$2:$S$3196,'Raw Data'!$E$2:$E$3196,'Solution Sheet'!B477,'Raw Data'!$G$2:$G$3196,'Solution Sheet'!C477)</f>
        <v>86248.060000000012</v>
      </c>
      <c r="E477" s="37"/>
      <c r="F477" s="33" t="s">
        <v>46</v>
      </c>
      <c r="G477" s="33" t="s">
        <v>31</v>
      </c>
      <c r="H477" s="45">
        <f>COUNTIFS('Raw Data'!$L$2:$L$3196,'Solution Sheet'!F477,'Raw Data'!$H$2:$H$3196,'Solution Sheet'!G477)</f>
        <v>159</v>
      </c>
      <c r="J477" s="33" t="s">
        <v>40</v>
      </c>
      <c r="K477" s="33" t="s">
        <v>7</v>
      </c>
      <c r="L477" s="45">
        <f>AVERAGEIFS('Raw Data'!$R$2:$R$3196,'Raw Data'!$K$2:$K$3196,'Solution Sheet'!J477,'Raw Data'!$G$2:$G$3196,'Solution Sheet'!K477)</f>
        <v>33.473118279569896</v>
      </c>
      <c r="N477" s="33" t="s">
        <v>24</v>
      </c>
      <c r="O477" s="33" t="s">
        <v>31</v>
      </c>
      <c r="P477" s="45">
        <f>SUMIFS('Raw Data'!$S$2:$S$3196,'Raw Data'!$D$2:$D$3196,'Solution Sheet'!N477,'Raw Data'!$H$2:$H$3196,'Solution Sheet'!O477)</f>
        <v>770751.94999999984</v>
      </c>
    </row>
    <row r="478" spans="2:16" x14ac:dyDescent="0.35">
      <c r="B478" s="33" t="s">
        <v>63</v>
      </c>
      <c r="C478" s="33" t="s">
        <v>13</v>
      </c>
      <c r="D478" s="45">
        <f>SUMIFS('Raw Data'!$S$2:$S$3196,'Raw Data'!$E$2:$E$3196,'Solution Sheet'!B478,'Raw Data'!$G$2:$G$3196,'Solution Sheet'!C478)</f>
        <v>116307.38</v>
      </c>
      <c r="E478" s="37"/>
      <c r="F478" s="33" t="s">
        <v>46</v>
      </c>
      <c r="G478" s="33" t="s">
        <v>32</v>
      </c>
      <c r="H478" s="45">
        <f>COUNTIFS('Raw Data'!$L$2:$L$3196,'Solution Sheet'!F478,'Raw Data'!$H$2:$H$3196,'Solution Sheet'!G478)</f>
        <v>216</v>
      </c>
      <c r="J478" s="33" t="s">
        <v>40</v>
      </c>
      <c r="K478" s="33" t="s">
        <v>13</v>
      </c>
      <c r="L478" s="45">
        <f>AVERAGEIFS('Raw Data'!$R$2:$R$3196,'Raw Data'!$K$2:$K$3196,'Solution Sheet'!J478,'Raw Data'!$G$2:$G$3196,'Solution Sheet'!K478)</f>
        <v>34.651685393258425</v>
      </c>
      <c r="N478" s="33" t="s">
        <v>24</v>
      </c>
      <c r="O478" s="33" t="s">
        <v>32</v>
      </c>
      <c r="P478" s="45">
        <f>SUMIFS('Raw Data'!$S$2:$S$3196,'Raw Data'!$D$2:$D$3196,'Solution Sheet'!N478,'Raw Data'!$H$2:$H$3196,'Solution Sheet'!O478)</f>
        <v>854150.37999999919</v>
      </c>
    </row>
    <row r="479" spans="2:16" x14ac:dyDescent="0.35">
      <c r="B479" s="33" t="s">
        <v>68</v>
      </c>
      <c r="C479" s="33" t="s">
        <v>10</v>
      </c>
      <c r="D479" s="45">
        <f>SUMIFS('Raw Data'!$S$2:$S$3196,'Raw Data'!$E$2:$E$3196,'Solution Sheet'!B479,'Raw Data'!$G$2:$G$3196,'Solution Sheet'!C479)</f>
        <v>86801.049999999988</v>
      </c>
      <c r="E479" s="37"/>
      <c r="F479" s="33" t="s">
        <v>46</v>
      </c>
      <c r="G479" s="33" t="s">
        <v>33</v>
      </c>
      <c r="H479" s="45">
        <f>COUNTIFS('Raw Data'!$L$2:$L$3196,'Solution Sheet'!F479,'Raw Data'!$H$2:$H$3196,'Solution Sheet'!G479)</f>
        <v>201</v>
      </c>
      <c r="J479" s="33" t="s">
        <v>41</v>
      </c>
      <c r="K479" s="33" t="s">
        <v>10</v>
      </c>
      <c r="L479" s="45">
        <f>AVERAGEIFS('Raw Data'!$R$2:$R$3196,'Raw Data'!$K$2:$K$3196,'Solution Sheet'!J479,'Raw Data'!$G$2:$G$3196,'Solution Sheet'!K479)</f>
        <v>34.225806451612904</v>
      </c>
      <c r="N479" s="33" t="s">
        <v>24</v>
      </c>
      <c r="O479" s="33" t="s">
        <v>33</v>
      </c>
      <c r="P479" s="45">
        <f>SUMIFS('Raw Data'!$S$2:$S$3196,'Raw Data'!$D$2:$D$3196,'Solution Sheet'!N479,'Raw Data'!$H$2:$H$3196,'Solution Sheet'!O479)</f>
        <v>777669.78999999957</v>
      </c>
    </row>
    <row r="480" spans="2:16" x14ac:dyDescent="0.35">
      <c r="B480" s="33" t="s">
        <v>85</v>
      </c>
      <c r="C480" s="33" t="s">
        <v>7</v>
      </c>
      <c r="D480" s="45">
        <f>SUMIFS('Raw Data'!$S$2:$S$3196,'Raw Data'!$E$2:$E$3196,'Solution Sheet'!B480,'Raw Data'!$G$2:$G$3196,'Solution Sheet'!C480)</f>
        <v>95667.16</v>
      </c>
      <c r="E480" s="37"/>
      <c r="F480" s="33" t="s">
        <v>43</v>
      </c>
      <c r="G480" s="33" t="s">
        <v>31</v>
      </c>
      <c r="H480" s="45">
        <f>COUNTIFS('Raw Data'!$L$2:$L$3196,'Solution Sheet'!F480,'Raw Data'!$H$2:$H$3196,'Solution Sheet'!G480)</f>
        <v>190</v>
      </c>
      <c r="J480" s="33" t="s">
        <v>42</v>
      </c>
      <c r="K480" s="33" t="s">
        <v>7</v>
      </c>
      <c r="L480" s="45">
        <f>AVERAGEIFS('Raw Data'!$R$2:$R$3196,'Raw Data'!$K$2:$K$3196,'Solution Sheet'!J480,'Raw Data'!$G$2:$G$3196,'Solution Sheet'!K480)</f>
        <v>34.288659793814432</v>
      </c>
      <c r="N480" s="33" t="s">
        <v>24</v>
      </c>
      <c r="O480" s="33" t="s">
        <v>31</v>
      </c>
      <c r="P480" s="45">
        <f>SUMIFS('Raw Data'!$S$2:$S$3196,'Raw Data'!$D$2:$D$3196,'Solution Sheet'!N480,'Raw Data'!$H$2:$H$3196,'Solution Sheet'!O480)</f>
        <v>770751.94999999984</v>
      </c>
    </row>
    <row r="481" spans="2:16" x14ac:dyDescent="0.35">
      <c r="B481" s="33" t="s">
        <v>58</v>
      </c>
      <c r="C481" s="33" t="s">
        <v>10</v>
      </c>
      <c r="D481" s="45">
        <f>SUMIFS('Raw Data'!$S$2:$S$3196,'Raw Data'!$E$2:$E$3196,'Solution Sheet'!B481,'Raw Data'!$G$2:$G$3196,'Solution Sheet'!C481)</f>
        <v>93884.32</v>
      </c>
      <c r="E481" s="37"/>
      <c r="F481" s="33" t="s">
        <v>44</v>
      </c>
      <c r="G481" s="33" t="s">
        <v>33</v>
      </c>
      <c r="H481" s="45">
        <f>COUNTIFS('Raw Data'!$L$2:$L$3196,'Solution Sheet'!F481,'Raw Data'!$H$2:$H$3196,'Solution Sheet'!G481)</f>
        <v>207</v>
      </c>
      <c r="J481" s="33" t="s">
        <v>39</v>
      </c>
      <c r="K481" s="33" t="s">
        <v>10</v>
      </c>
      <c r="L481" s="45">
        <f>AVERAGEIFS('Raw Data'!$R$2:$R$3196,'Raw Data'!$K$2:$K$3196,'Solution Sheet'!J481,'Raw Data'!$G$2:$G$3196,'Solution Sheet'!K481)</f>
        <v>35.052083333333336</v>
      </c>
      <c r="N481" s="33" t="s">
        <v>24</v>
      </c>
      <c r="O481" s="33" t="s">
        <v>33</v>
      </c>
      <c r="P481" s="45">
        <f>SUMIFS('Raw Data'!$S$2:$S$3196,'Raw Data'!$D$2:$D$3196,'Solution Sheet'!N481,'Raw Data'!$H$2:$H$3196,'Solution Sheet'!O481)</f>
        <v>777669.78999999957</v>
      </c>
    </row>
    <row r="482" spans="2:16" x14ac:dyDescent="0.35">
      <c r="B482" s="33" t="s">
        <v>68</v>
      </c>
      <c r="C482" s="33" t="s">
        <v>10</v>
      </c>
      <c r="D482" s="45">
        <f>SUMIFS('Raw Data'!$S$2:$S$3196,'Raw Data'!$E$2:$E$3196,'Solution Sheet'!B482,'Raw Data'!$G$2:$G$3196,'Solution Sheet'!C482)</f>
        <v>86801.049999999988</v>
      </c>
      <c r="E482" s="37"/>
      <c r="F482" s="33" t="s">
        <v>46</v>
      </c>
      <c r="G482" s="33" t="s">
        <v>30</v>
      </c>
      <c r="H482" s="45">
        <f>COUNTIFS('Raw Data'!$L$2:$L$3196,'Solution Sheet'!F482,'Raw Data'!$H$2:$H$3196,'Solution Sheet'!G482)</f>
        <v>204</v>
      </c>
      <c r="J482" s="33" t="s">
        <v>41</v>
      </c>
      <c r="K482" s="33" t="s">
        <v>10</v>
      </c>
      <c r="L482" s="45">
        <f>AVERAGEIFS('Raw Data'!$R$2:$R$3196,'Raw Data'!$K$2:$K$3196,'Solution Sheet'!J482,'Raw Data'!$G$2:$G$3196,'Solution Sheet'!K482)</f>
        <v>34.225806451612904</v>
      </c>
      <c r="N482" s="33" t="s">
        <v>26</v>
      </c>
      <c r="O482" s="33" t="s">
        <v>30</v>
      </c>
      <c r="P482" s="45">
        <f>SUMIFS('Raw Data'!$S$2:$S$3196,'Raw Data'!$D$2:$D$3196,'Solution Sheet'!N482,'Raw Data'!$H$2:$H$3196,'Solution Sheet'!O482)</f>
        <v>705014.25000000035</v>
      </c>
    </row>
    <row r="483" spans="2:16" x14ac:dyDescent="0.35">
      <c r="B483" s="33" t="s">
        <v>115</v>
      </c>
      <c r="C483" s="33" t="s">
        <v>12</v>
      </c>
      <c r="D483" s="45">
        <f>SUMIFS('Raw Data'!$S$2:$S$3196,'Raw Data'!$E$2:$E$3196,'Solution Sheet'!B483,'Raw Data'!$G$2:$G$3196,'Solution Sheet'!C483)</f>
        <v>66619.010000000009</v>
      </c>
      <c r="E483" s="37"/>
      <c r="F483" s="33" t="s">
        <v>45</v>
      </c>
      <c r="G483" s="33" t="s">
        <v>32</v>
      </c>
      <c r="H483" s="45">
        <f>COUNTIFS('Raw Data'!$L$2:$L$3196,'Solution Sheet'!F483,'Raw Data'!$H$2:$H$3196,'Solution Sheet'!G483)</f>
        <v>204</v>
      </c>
      <c r="J483" s="33" t="s">
        <v>39</v>
      </c>
      <c r="K483" s="33" t="s">
        <v>12</v>
      </c>
      <c r="L483" s="45">
        <f>AVERAGEIFS('Raw Data'!$R$2:$R$3196,'Raw Data'!$K$2:$K$3196,'Solution Sheet'!J483,'Raw Data'!$G$2:$G$3196,'Solution Sheet'!K483)</f>
        <v>35</v>
      </c>
      <c r="N483" s="33" t="s">
        <v>26</v>
      </c>
      <c r="O483" s="33" t="s">
        <v>32</v>
      </c>
      <c r="P483" s="45">
        <f>SUMIFS('Raw Data'!$S$2:$S$3196,'Raw Data'!$D$2:$D$3196,'Solution Sheet'!N483,'Raw Data'!$H$2:$H$3196,'Solution Sheet'!O483)</f>
        <v>713770.02999999945</v>
      </c>
    </row>
    <row r="484" spans="2:16" x14ac:dyDescent="0.35">
      <c r="B484" s="33" t="s">
        <v>55</v>
      </c>
      <c r="C484" s="33" t="s">
        <v>10</v>
      </c>
      <c r="D484" s="45">
        <f>SUMIFS('Raw Data'!$S$2:$S$3196,'Raw Data'!$E$2:$E$3196,'Solution Sheet'!B484,'Raw Data'!$G$2:$G$3196,'Solution Sheet'!C484)</f>
        <v>73114.26999999999</v>
      </c>
      <c r="E484" s="37"/>
      <c r="F484" s="33" t="s">
        <v>46</v>
      </c>
      <c r="G484" s="33" t="s">
        <v>32</v>
      </c>
      <c r="H484" s="45">
        <f>COUNTIFS('Raw Data'!$L$2:$L$3196,'Solution Sheet'!F484,'Raw Data'!$H$2:$H$3196,'Solution Sheet'!G484)</f>
        <v>216</v>
      </c>
      <c r="J484" s="33" t="s">
        <v>42</v>
      </c>
      <c r="K484" s="33" t="s">
        <v>10</v>
      </c>
      <c r="L484" s="45">
        <f>AVERAGEIFS('Raw Data'!$R$2:$R$3196,'Raw Data'!$K$2:$K$3196,'Solution Sheet'!J484,'Raw Data'!$G$2:$G$3196,'Solution Sheet'!K484)</f>
        <v>34.543689320388353</v>
      </c>
      <c r="N484" s="33" t="s">
        <v>26</v>
      </c>
      <c r="O484" s="33" t="s">
        <v>32</v>
      </c>
      <c r="P484" s="45">
        <f>SUMIFS('Raw Data'!$S$2:$S$3196,'Raw Data'!$D$2:$D$3196,'Solution Sheet'!N484,'Raw Data'!$H$2:$H$3196,'Solution Sheet'!O484)</f>
        <v>713770.02999999945</v>
      </c>
    </row>
    <row r="485" spans="2:16" x14ac:dyDescent="0.35">
      <c r="B485" s="33" t="s">
        <v>73</v>
      </c>
      <c r="C485" s="33" t="s">
        <v>10</v>
      </c>
      <c r="D485" s="45">
        <f>SUMIFS('Raw Data'!$S$2:$S$3196,'Raw Data'!$E$2:$E$3196,'Solution Sheet'!B485,'Raw Data'!$G$2:$G$3196,'Solution Sheet'!C485)</f>
        <v>86987.81</v>
      </c>
      <c r="E485" s="37"/>
      <c r="F485" s="33" t="s">
        <v>44</v>
      </c>
      <c r="G485" s="33" t="s">
        <v>31</v>
      </c>
      <c r="H485" s="45">
        <f>COUNTIFS('Raw Data'!$L$2:$L$3196,'Solution Sheet'!F485,'Raw Data'!$H$2:$H$3196,'Solution Sheet'!G485)</f>
        <v>216</v>
      </c>
      <c r="J485" s="33" t="s">
        <v>40</v>
      </c>
      <c r="K485" s="33" t="s">
        <v>10</v>
      </c>
      <c r="L485" s="45">
        <f>AVERAGEIFS('Raw Data'!$R$2:$R$3196,'Raw Data'!$K$2:$K$3196,'Solution Sheet'!J485,'Raw Data'!$G$2:$G$3196,'Solution Sheet'!K485)</f>
        <v>35.093023255813954</v>
      </c>
      <c r="N485" s="33" t="s">
        <v>25</v>
      </c>
      <c r="O485" s="33" t="s">
        <v>31</v>
      </c>
      <c r="P485" s="45">
        <f>SUMIFS('Raw Data'!$S$2:$S$3196,'Raw Data'!$D$2:$D$3196,'Solution Sheet'!N485,'Raw Data'!$H$2:$H$3196,'Solution Sheet'!O485)</f>
        <v>343540.72000000003</v>
      </c>
    </row>
    <row r="486" spans="2:16" x14ac:dyDescent="0.35">
      <c r="B486" s="33" t="s">
        <v>85</v>
      </c>
      <c r="C486" s="33" t="s">
        <v>12</v>
      </c>
      <c r="D486" s="45">
        <f>SUMIFS('Raw Data'!$S$2:$S$3196,'Raw Data'!$E$2:$E$3196,'Solution Sheet'!B486,'Raw Data'!$G$2:$G$3196,'Solution Sheet'!C486)</f>
        <v>71096.97</v>
      </c>
      <c r="E486" s="37"/>
      <c r="F486" s="33" t="s">
        <v>43</v>
      </c>
      <c r="G486" s="33" t="s">
        <v>30</v>
      </c>
      <c r="H486" s="45">
        <f>COUNTIFS('Raw Data'!$L$2:$L$3196,'Solution Sheet'!F486,'Raw Data'!$H$2:$H$3196,'Solution Sheet'!G486)</f>
        <v>201</v>
      </c>
      <c r="J486" s="33" t="s">
        <v>41</v>
      </c>
      <c r="K486" s="33" t="s">
        <v>12</v>
      </c>
      <c r="L486" s="45">
        <f>AVERAGEIFS('Raw Data'!$R$2:$R$3196,'Raw Data'!$K$2:$K$3196,'Solution Sheet'!J486,'Raw Data'!$G$2:$G$3196,'Solution Sheet'!K486)</f>
        <v>35.657142857142858</v>
      </c>
      <c r="N486" s="33" t="s">
        <v>26</v>
      </c>
      <c r="O486" s="33" t="s">
        <v>30</v>
      </c>
      <c r="P486" s="45">
        <f>SUMIFS('Raw Data'!$S$2:$S$3196,'Raw Data'!$D$2:$D$3196,'Solution Sheet'!N486,'Raw Data'!$H$2:$H$3196,'Solution Sheet'!O486)</f>
        <v>705014.25000000035</v>
      </c>
    </row>
    <row r="487" spans="2:16" x14ac:dyDescent="0.35">
      <c r="B487" s="33" t="s">
        <v>63</v>
      </c>
      <c r="C487" s="33" t="s">
        <v>11</v>
      </c>
      <c r="D487" s="45">
        <f>SUMIFS('Raw Data'!$S$2:$S$3196,'Raw Data'!$E$2:$E$3196,'Solution Sheet'!B487,'Raw Data'!$G$2:$G$3196,'Solution Sheet'!C487)</f>
        <v>122471.98000000001</v>
      </c>
      <c r="E487" s="37"/>
      <c r="F487" s="33" t="s">
        <v>44</v>
      </c>
      <c r="G487" s="33" t="s">
        <v>30</v>
      </c>
      <c r="H487" s="45">
        <f>COUNTIFS('Raw Data'!$L$2:$L$3196,'Solution Sheet'!F487,'Raw Data'!$H$2:$H$3196,'Solution Sheet'!G487)</f>
        <v>202</v>
      </c>
      <c r="J487" s="33" t="s">
        <v>42</v>
      </c>
      <c r="K487" s="33" t="s">
        <v>11</v>
      </c>
      <c r="L487" s="45">
        <f>AVERAGEIFS('Raw Data'!$R$2:$R$3196,'Raw Data'!$K$2:$K$3196,'Solution Sheet'!J487,'Raw Data'!$G$2:$G$3196,'Solution Sheet'!K487)</f>
        <v>35.16949152542373</v>
      </c>
      <c r="N487" s="33" t="s">
        <v>26</v>
      </c>
      <c r="O487" s="33" t="s">
        <v>30</v>
      </c>
      <c r="P487" s="45">
        <f>SUMIFS('Raw Data'!$S$2:$S$3196,'Raw Data'!$D$2:$D$3196,'Solution Sheet'!N487,'Raw Data'!$H$2:$H$3196,'Solution Sheet'!O487)</f>
        <v>705014.25000000035</v>
      </c>
    </row>
    <row r="488" spans="2:16" x14ac:dyDescent="0.35">
      <c r="B488" s="33" t="s">
        <v>78</v>
      </c>
      <c r="C488" s="33" t="s">
        <v>9</v>
      </c>
      <c r="D488" s="45">
        <f>SUMIFS('Raw Data'!$S$2:$S$3196,'Raw Data'!$E$2:$E$3196,'Solution Sheet'!B488,'Raw Data'!$G$2:$G$3196,'Solution Sheet'!C488)</f>
        <v>67867.660000000018</v>
      </c>
      <c r="E488" s="37"/>
      <c r="F488" s="33" t="s">
        <v>46</v>
      </c>
      <c r="G488" s="33" t="s">
        <v>30</v>
      </c>
      <c r="H488" s="45">
        <f>COUNTIFS('Raw Data'!$L$2:$L$3196,'Solution Sheet'!F488,'Raw Data'!$H$2:$H$3196,'Solution Sheet'!G488)</f>
        <v>204</v>
      </c>
      <c r="J488" s="33" t="s">
        <v>41</v>
      </c>
      <c r="K488" s="33" t="s">
        <v>9</v>
      </c>
      <c r="L488" s="45">
        <f>AVERAGEIFS('Raw Data'!$R$2:$R$3196,'Raw Data'!$K$2:$K$3196,'Solution Sheet'!J488,'Raw Data'!$G$2:$G$3196,'Solution Sheet'!K488)</f>
        <v>35.634615384615387</v>
      </c>
      <c r="N488" s="33" t="s">
        <v>26</v>
      </c>
      <c r="O488" s="33" t="s">
        <v>30</v>
      </c>
      <c r="P488" s="45">
        <f>SUMIFS('Raw Data'!$S$2:$S$3196,'Raw Data'!$D$2:$D$3196,'Solution Sheet'!N488,'Raw Data'!$H$2:$H$3196,'Solution Sheet'!O488)</f>
        <v>705014.25000000035</v>
      </c>
    </row>
    <row r="489" spans="2:16" x14ac:dyDescent="0.35">
      <c r="B489" s="33" t="s">
        <v>115</v>
      </c>
      <c r="C489" s="33" t="s">
        <v>10</v>
      </c>
      <c r="D489" s="45">
        <f>SUMIFS('Raw Data'!$S$2:$S$3196,'Raw Data'!$E$2:$E$3196,'Solution Sheet'!B489,'Raw Data'!$G$2:$G$3196,'Solution Sheet'!C489)</f>
        <v>50149.599999999999</v>
      </c>
      <c r="E489" s="37"/>
      <c r="F489" s="33" t="s">
        <v>44</v>
      </c>
      <c r="G489" s="33" t="s">
        <v>33</v>
      </c>
      <c r="H489" s="45">
        <f>COUNTIFS('Raw Data'!$L$2:$L$3196,'Solution Sheet'!F489,'Raw Data'!$H$2:$H$3196,'Solution Sheet'!G489)</f>
        <v>207</v>
      </c>
      <c r="J489" s="33" t="s">
        <v>42</v>
      </c>
      <c r="K489" s="33" t="s">
        <v>10</v>
      </c>
      <c r="L489" s="45">
        <f>AVERAGEIFS('Raw Data'!$R$2:$R$3196,'Raw Data'!$K$2:$K$3196,'Solution Sheet'!J489,'Raw Data'!$G$2:$G$3196,'Solution Sheet'!K489)</f>
        <v>34.543689320388353</v>
      </c>
      <c r="N489" s="33" t="s">
        <v>24</v>
      </c>
      <c r="O489" s="33" t="s">
        <v>33</v>
      </c>
      <c r="P489" s="45">
        <f>SUMIFS('Raw Data'!$S$2:$S$3196,'Raw Data'!$D$2:$D$3196,'Solution Sheet'!N489,'Raw Data'!$H$2:$H$3196,'Solution Sheet'!O489)</f>
        <v>777669.78999999957</v>
      </c>
    </row>
    <row r="490" spans="2:16" x14ac:dyDescent="0.35">
      <c r="B490" s="33" t="s">
        <v>78</v>
      </c>
      <c r="C490" s="33" t="s">
        <v>8</v>
      </c>
      <c r="D490" s="45">
        <f>SUMIFS('Raw Data'!$S$2:$S$3196,'Raw Data'!$E$2:$E$3196,'Solution Sheet'!B490,'Raw Data'!$G$2:$G$3196,'Solution Sheet'!C490)</f>
        <v>81993.12000000001</v>
      </c>
      <c r="E490" s="37"/>
      <c r="F490" s="33" t="s">
        <v>44</v>
      </c>
      <c r="G490" s="33" t="s">
        <v>30</v>
      </c>
      <c r="H490" s="45">
        <f>COUNTIFS('Raw Data'!$L$2:$L$3196,'Solution Sheet'!F490,'Raw Data'!$H$2:$H$3196,'Solution Sheet'!G490)</f>
        <v>202</v>
      </c>
      <c r="J490" s="33" t="s">
        <v>40</v>
      </c>
      <c r="K490" s="33" t="s">
        <v>8</v>
      </c>
      <c r="L490" s="45">
        <f>AVERAGEIFS('Raw Data'!$R$2:$R$3196,'Raw Data'!$K$2:$K$3196,'Solution Sheet'!J490,'Raw Data'!$G$2:$G$3196,'Solution Sheet'!K490)</f>
        <v>34.319148936170215</v>
      </c>
      <c r="N490" s="33" t="s">
        <v>24</v>
      </c>
      <c r="O490" s="33" t="s">
        <v>30</v>
      </c>
      <c r="P490" s="45">
        <f>SUMIFS('Raw Data'!$S$2:$S$3196,'Raw Data'!$D$2:$D$3196,'Solution Sheet'!N490,'Raw Data'!$H$2:$H$3196,'Solution Sheet'!O490)</f>
        <v>902864.3899999999</v>
      </c>
    </row>
    <row r="491" spans="2:16" x14ac:dyDescent="0.35">
      <c r="B491" s="33" t="s">
        <v>68</v>
      </c>
      <c r="C491" s="33" t="s">
        <v>11</v>
      </c>
      <c r="D491" s="45">
        <f>SUMIFS('Raw Data'!$S$2:$S$3196,'Raw Data'!$E$2:$E$3196,'Solution Sheet'!B491,'Raw Data'!$G$2:$G$3196,'Solution Sheet'!C491)</f>
        <v>76381.910000000018</v>
      </c>
      <c r="E491" s="37"/>
      <c r="F491" s="33" t="s">
        <v>43</v>
      </c>
      <c r="G491" s="33" t="s">
        <v>31</v>
      </c>
      <c r="H491" s="45">
        <f>COUNTIFS('Raw Data'!$L$2:$L$3196,'Solution Sheet'!F491,'Raw Data'!$H$2:$H$3196,'Solution Sheet'!G491)</f>
        <v>190</v>
      </c>
      <c r="J491" s="33" t="s">
        <v>41</v>
      </c>
      <c r="K491" s="33" t="s">
        <v>11</v>
      </c>
      <c r="L491" s="45">
        <f>AVERAGEIFS('Raw Data'!$R$2:$R$3196,'Raw Data'!$K$2:$K$3196,'Solution Sheet'!J491,'Raw Data'!$G$2:$G$3196,'Solution Sheet'!K491)</f>
        <v>35.415929203539825</v>
      </c>
      <c r="N491" s="33" t="s">
        <v>26</v>
      </c>
      <c r="O491" s="33" t="s">
        <v>31</v>
      </c>
      <c r="P491" s="45">
        <f>SUMIFS('Raw Data'!$S$2:$S$3196,'Raw Data'!$D$2:$D$3196,'Solution Sheet'!N491,'Raw Data'!$H$2:$H$3196,'Solution Sheet'!O491)</f>
        <v>705928.4499999996</v>
      </c>
    </row>
    <row r="492" spans="2:16" x14ac:dyDescent="0.35">
      <c r="B492" s="33" t="s">
        <v>115</v>
      </c>
      <c r="C492" s="33" t="s">
        <v>6</v>
      </c>
      <c r="D492" s="45">
        <f>SUMIFS('Raw Data'!$S$2:$S$3196,'Raw Data'!$E$2:$E$3196,'Solution Sheet'!B492,'Raw Data'!$G$2:$G$3196,'Solution Sheet'!C492)</f>
        <v>110066.44999999998</v>
      </c>
      <c r="E492" s="37"/>
      <c r="F492" s="33" t="s">
        <v>43</v>
      </c>
      <c r="G492" s="33" t="s">
        <v>33</v>
      </c>
      <c r="H492" s="45">
        <f>COUNTIFS('Raw Data'!$L$2:$L$3196,'Solution Sheet'!F492,'Raw Data'!$H$2:$H$3196,'Solution Sheet'!G492)</f>
        <v>185</v>
      </c>
      <c r="J492" s="33" t="s">
        <v>40</v>
      </c>
      <c r="K492" s="33" t="s">
        <v>6</v>
      </c>
      <c r="L492" s="45">
        <f>AVERAGEIFS('Raw Data'!$R$2:$R$3196,'Raw Data'!$K$2:$K$3196,'Solution Sheet'!J492,'Raw Data'!$G$2:$G$3196,'Solution Sheet'!K492)</f>
        <v>33.838383838383841</v>
      </c>
      <c r="N492" s="33" t="s">
        <v>26</v>
      </c>
      <c r="O492" s="33" t="s">
        <v>33</v>
      </c>
      <c r="P492" s="45">
        <f>SUMIFS('Raw Data'!$S$2:$S$3196,'Raw Data'!$D$2:$D$3196,'Solution Sheet'!N492,'Raw Data'!$H$2:$H$3196,'Solution Sheet'!O492)</f>
        <v>688621.27000000118</v>
      </c>
    </row>
    <row r="493" spans="2:16" x14ac:dyDescent="0.35">
      <c r="B493" s="33" t="s">
        <v>115</v>
      </c>
      <c r="C493" s="33" t="s">
        <v>8</v>
      </c>
      <c r="D493" s="45">
        <f>SUMIFS('Raw Data'!$S$2:$S$3196,'Raw Data'!$E$2:$E$3196,'Solution Sheet'!B493,'Raw Data'!$G$2:$G$3196,'Solution Sheet'!C493)</f>
        <v>78761.50999999998</v>
      </c>
      <c r="E493" s="37"/>
      <c r="F493" s="33" t="s">
        <v>44</v>
      </c>
      <c r="G493" s="33" t="s">
        <v>31</v>
      </c>
      <c r="H493" s="45">
        <f>COUNTIFS('Raw Data'!$L$2:$L$3196,'Solution Sheet'!F493,'Raw Data'!$H$2:$H$3196,'Solution Sheet'!G493)</f>
        <v>216</v>
      </c>
      <c r="J493" s="33" t="s">
        <v>39</v>
      </c>
      <c r="K493" s="33" t="s">
        <v>8</v>
      </c>
      <c r="L493" s="45">
        <f>AVERAGEIFS('Raw Data'!$R$2:$R$3196,'Raw Data'!$K$2:$K$3196,'Solution Sheet'!J493,'Raw Data'!$G$2:$G$3196,'Solution Sheet'!K493)</f>
        <v>33.572815533980581</v>
      </c>
      <c r="N493" s="33" t="s">
        <v>26</v>
      </c>
      <c r="O493" s="33" t="s">
        <v>31</v>
      </c>
      <c r="P493" s="45">
        <f>SUMIFS('Raw Data'!$S$2:$S$3196,'Raw Data'!$D$2:$D$3196,'Solution Sheet'!N493,'Raw Data'!$H$2:$H$3196,'Solution Sheet'!O493)</f>
        <v>705928.4499999996</v>
      </c>
    </row>
    <row r="494" spans="2:16" x14ac:dyDescent="0.35">
      <c r="B494" s="33" t="s">
        <v>115</v>
      </c>
      <c r="C494" s="33" t="s">
        <v>6</v>
      </c>
      <c r="D494" s="45">
        <f>SUMIFS('Raw Data'!$S$2:$S$3196,'Raw Data'!$E$2:$E$3196,'Solution Sheet'!B494,'Raw Data'!$G$2:$G$3196,'Solution Sheet'!C494)</f>
        <v>110066.44999999998</v>
      </c>
      <c r="E494" s="37"/>
      <c r="F494" s="33" t="s">
        <v>46</v>
      </c>
      <c r="G494" s="33" t="s">
        <v>32</v>
      </c>
      <c r="H494" s="45">
        <f>COUNTIFS('Raw Data'!$L$2:$L$3196,'Solution Sheet'!F494,'Raw Data'!$H$2:$H$3196,'Solution Sheet'!G494)</f>
        <v>216</v>
      </c>
      <c r="J494" s="33" t="s">
        <v>40</v>
      </c>
      <c r="K494" s="33" t="s">
        <v>6</v>
      </c>
      <c r="L494" s="45">
        <f>AVERAGEIFS('Raw Data'!$R$2:$R$3196,'Raw Data'!$K$2:$K$3196,'Solution Sheet'!J494,'Raw Data'!$G$2:$G$3196,'Solution Sheet'!K494)</f>
        <v>33.838383838383841</v>
      </c>
      <c r="N494" s="33" t="s">
        <v>26</v>
      </c>
      <c r="O494" s="33" t="s">
        <v>32</v>
      </c>
      <c r="P494" s="45">
        <f>SUMIFS('Raw Data'!$S$2:$S$3196,'Raw Data'!$D$2:$D$3196,'Solution Sheet'!N494,'Raw Data'!$H$2:$H$3196,'Solution Sheet'!O494)</f>
        <v>713770.02999999945</v>
      </c>
    </row>
    <row r="495" spans="2:16" x14ac:dyDescent="0.35">
      <c r="B495" s="33" t="s">
        <v>58</v>
      </c>
      <c r="C495" s="33" t="s">
        <v>7</v>
      </c>
      <c r="D495" s="45">
        <f>SUMIFS('Raw Data'!$S$2:$S$3196,'Raw Data'!$E$2:$E$3196,'Solution Sheet'!B495,'Raw Data'!$G$2:$G$3196,'Solution Sheet'!C495)</f>
        <v>104199.79000000001</v>
      </c>
      <c r="E495" s="37"/>
      <c r="F495" s="33" t="s">
        <v>46</v>
      </c>
      <c r="G495" s="33" t="s">
        <v>32</v>
      </c>
      <c r="H495" s="45">
        <f>COUNTIFS('Raw Data'!$L$2:$L$3196,'Solution Sheet'!F495,'Raw Data'!$H$2:$H$3196,'Solution Sheet'!G495)</f>
        <v>216</v>
      </c>
      <c r="J495" s="33" t="s">
        <v>39</v>
      </c>
      <c r="K495" s="33" t="s">
        <v>7</v>
      </c>
      <c r="L495" s="45">
        <f>AVERAGEIFS('Raw Data'!$R$2:$R$3196,'Raw Data'!$K$2:$K$3196,'Solution Sheet'!J495,'Raw Data'!$G$2:$G$3196,'Solution Sheet'!K495)</f>
        <v>36.319672131147541</v>
      </c>
      <c r="N495" s="33" t="s">
        <v>26</v>
      </c>
      <c r="O495" s="33" t="s">
        <v>32</v>
      </c>
      <c r="P495" s="45">
        <f>SUMIFS('Raw Data'!$S$2:$S$3196,'Raw Data'!$D$2:$D$3196,'Solution Sheet'!N495,'Raw Data'!$H$2:$H$3196,'Solution Sheet'!O495)</f>
        <v>713770.02999999945</v>
      </c>
    </row>
    <row r="496" spans="2:16" x14ac:dyDescent="0.35">
      <c r="B496" s="33" t="s">
        <v>106</v>
      </c>
      <c r="C496" s="33" t="s">
        <v>6</v>
      </c>
      <c r="D496" s="45">
        <f>SUMIFS('Raw Data'!$S$2:$S$3196,'Raw Data'!$E$2:$E$3196,'Solution Sheet'!B496,'Raw Data'!$G$2:$G$3196,'Solution Sheet'!C496)</f>
        <v>106057.18</v>
      </c>
      <c r="E496" s="37"/>
      <c r="F496" s="33" t="s">
        <v>44</v>
      </c>
      <c r="G496" s="33" t="s">
        <v>32</v>
      </c>
      <c r="H496" s="45">
        <f>COUNTIFS('Raw Data'!$L$2:$L$3196,'Solution Sheet'!F496,'Raw Data'!$H$2:$H$3196,'Solution Sheet'!G496)</f>
        <v>196</v>
      </c>
      <c r="J496" s="33" t="s">
        <v>40</v>
      </c>
      <c r="K496" s="33" t="s">
        <v>6</v>
      </c>
      <c r="L496" s="45">
        <f>AVERAGEIFS('Raw Data'!$R$2:$R$3196,'Raw Data'!$K$2:$K$3196,'Solution Sheet'!J496,'Raw Data'!$G$2:$G$3196,'Solution Sheet'!K496)</f>
        <v>33.838383838383841</v>
      </c>
      <c r="N496" s="33" t="s">
        <v>25</v>
      </c>
      <c r="O496" s="33" t="s">
        <v>32</v>
      </c>
      <c r="P496" s="45">
        <f>SUMIFS('Raw Data'!$S$2:$S$3196,'Raw Data'!$D$2:$D$3196,'Solution Sheet'!N496,'Raw Data'!$H$2:$H$3196,'Solution Sheet'!O496)</f>
        <v>420136.0300000002</v>
      </c>
    </row>
    <row r="497" spans="2:16" x14ac:dyDescent="0.35">
      <c r="B497" s="33" t="s">
        <v>78</v>
      </c>
      <c r="C497" s="33" t="s">
        <v>6</v>
      </c>
      <c r="D497" s="45">
        <f>SUMIFS('Raw Data'!$S$2:$S$3196,'Raw Data'!$E$2:$E$3196,'Solution Sheet'!B497,'Raw Data'!$G$2:$G$3196,'Solution Sheet'!C497)</f>
        <v>122595.86000000002</v>
      </c>
      <c r="E497" s="37"/>
      <c r="F497" s="33" t="s">
        <v>45</v>
      </c>
      <c r="G497" s="33" t="s">
        <v>33</v>
      </c>
      <c r="H497" s="45">
        <f>COUNTIFS('Raw Data'!$L$2:$L$3196,'Solution Sheet'!F497,'Raw Data'!$H$2:$H$3196,'Solution Sheet'!G497)</f>
        <v>193</v>
      </c>
      <c r="J497" s="33" t="s">
        <v>42</v>
      </c>
      <c r="K497" s="33" t="s">
        <v>6</v>
      </c>
      <c r="L497" s="45">
        <f>AVERAGEIFS('Raw Data'!$R$2:$R$3196,'Raw Data'!$K$2:$K$3196,'Solution Sheet'!J497,'Raw Data'!$G$2:$G$3196,'Solution Sheet'!K497)</f>
        <v>35.892857142857146</v>
      </c>
      <c r="N497" s="33" t="s">
        <v>26</v>
      </c>
      <c r="O497" s="33" t="s">
        <v>33</v>
      </c>
      <c r="P497" s="45">
        <f>SUMIFS('Raw Data'!$S$2:$S$3196,'Raw Data'!$D$2:$D$3196,'Solution Sheet'!N497,'Raw Data'!$H$2:$H$3196,'Solution Sheet'!O497)</f>
        <v>688621.27000000118</v>
      </c>
    </row>
    <row r="498" spans="2:16" x14ac:dyDescent="0.35">
      <c r="B498" s="33" t="s">
        <v>63</v>
      </c>
      <c r="C498" s="33" t="s">
        <v>13</v>
      </c>
      <c r="D498" s="45">
        <f>SUMIFS('Raw Data'!$S$2:$S$3196,'Raw Data'!$E$2:$E$3196,'Solution Sheet'!B498,'Raw Data'!$G$2:$G$3196,'Solution Sheet'!C498)</f>
        <v>116307.38</v>
      </c>
      <c r="E498" s="37"/>
      <c r="F498" s="33" t="s">
        <v>43</v>
      </c>
      <c r="G498" s="33" t="s">
        <v>30</v>
      </c>
      <c r="H498" s="45">
        <f>COUNTIFS('Raw Data'!$L$2:$L$3196,'Solution Sheet'!F498,'Raw Data'!$H$2:$H$3196,'Solution Sheet'!G498)</f>
        <v>201</v>
      </c>
      <c r="J498" s="33" t="s">
        <v>40</v>
      </c>
      <c r="K498" s="33" t="s">
        <v>13</v>
      </c>
      <c r="L498" s="45">
        <f>AVERAGEIFS('Raw Data'!$R$2:$R$3196,'Raw Data'!$K$2:$K$3196,'Solution Sheet'!J498,'Raw Data'!$G$2:$G$3196,'Solution Sheet'!K498)</f>
        <v>34.651685393258425</v>
      </c>
      <c r="N498" s="33" t="s">
        <v>25</v>
      </c>
      <c r="O498" s="33" t="s">
        <v>30</v>
      </c>
      <c r="P498" s="45">
        <f>SUMIFS('Raw Data'!$S$2:$S$3196,'Raw Data'!$D$2:$D$3196,'Solution Sheet'!N498,'Raw Data'!$H$2:$H$3196,'Solution Sheet'!O498)</f>
        <v>386262.99999999983</v>
      </c>
    </row>
    <row r="499" spans="2:16" x14ac:dyDescent="0.35">
      <c r="B499" s="33" t="s">
        <v>106</v>
      </c>
      <c r="C499" s="33" t="s">
        <v>11</v>
      </c>
      <c r="D499" s="45">
        <f>SUMIFS('Raw Data'!$S$2:$S$3196,'Raw Data'!$E$2:$E$3196,'Solution Sheet'!B499,'Raw Data'!$G$2:$G$3196,'Solution Sheet'!C499)</f>
        <v>87937.540000000023</v>
      </c>
      <c r="E499" s="37"/>
      <c r="F499" s="33" t="s">
        <v>46</v>
      </c>
      <c r="G499" s="33" t="s">
        <v>33</v>
      </c>
      <c r="H499" s="45">
        <f>COUNTIFS('Raw Data'!$L$2:$L$3196,'Solution Sheet'!F499,'Raw Data'!$H$2:$H$3196,'Solution Sheet'!G499)</f>
        <v>201</v>
      </c>
      <c r="J499" s="33" t="s">
        <v>39</v>
      </c>
      <c r="K499" s="33" t="s">
        <v>11</v>
      </c>
      <c r="L499" s="45">
        <f>AVERAGEIFS('Raw Data'!$R$2:$R$3196,'Raw Data'!$K$2:$K$3196,'Solution Sheet'!J499,'Raw Data'!$G$2:$G$3196,'Solution Sheet'!K499)</f>
        <v>34.901785714285715</v>
      </c>
      <c r="N499" s="33" t="s">
        <v>24</v>
      </c>
      <c r="O499" s="33" t="s">
        <v>33</v>
      </c>
      <c r="P499" s="45">
        <f>SUMIFS('Raw Data'!$S$2:$S$3196,'Raw Data'!$D$2:$D$3196,'Solution Sheet'!N499,'Raw Data'!$H$2:$H$3196,'Solution Sheet'!O499)</f>
        <v>777669.78999999957</v>
      </c>
    </row>
    <row r="500" spans="2:16" x14ac:dyDescent="0.35">
      <c r="B500" s="33" t="s">
        <v>106</v>
      </c>
      <c r="C500" s="33" t="s">
        <v>6</v>
      </c>
      <c r="D500" s="45">
        <f>SUMIFS('Raw Data'!$S$2:$S$3196,'Raw Data'!$E$2:$E$3196,'Solution Sheet'!B500,'Raw Data'!$G$2:$G$3196,'Solution Sheet'!C500)</f>
        <v>106057.18</v>
      </c>
      <c r="E500" s="37"/>
      <c r="F500" s="33" t="s">
        <v>45</v>
      </c>
      <c r="G500" s="33" t="s">
        <v>33</v>
      </c>
      <c r="H500" s="45">
        <f>COUNTIFS('Raw Data'!$L$2:$L$3196,'Solution Sheet'!F500,'Raw Data'!$H$2:$H$3196,'Solution Sheet'!G500)</f>
        <v>193</v>
      </c>
      <c r="J500" s="33" t="s">
        <v>41</v>
      </c>
      <c r="K500" s="33" t="s">
        <v>6</v>
      </c>
      <c r="L500" s="45">
        <f>AVERAGEIFS('Raw Data'!$R$2:$R$3196,'Raw Data'!$K$2:$K$3196,'Solution Sheet'!J500,'Raw Data'!$G$2:$G$3196,'Solution Sheet'!K500)</f>
        <v>36.01075268817204</v>
      </c>
      <c r="N500" s="33" t="s">
        <v>24</v>
      </c>
      <c r="O500" s="33" t="s">
        <v>33</v>
      </c>
      <c r="P500" s="45">
        <f>SUMIFS('Raw Data'!$S$2:$S$3196,'Raw Data'!$D$2:$D$3196,'Solution Sheet'!N500,'Raw Data'!$H$2:$H$3196,'Solution Sheet'!O500)</f>
        <v>777669.78999999957</v>
      </c>
    </row>
    <row r="501" spans="2:16" x14ac:dyDescent="0.35">
      <c r="B501" s="33" t="s">
        <v>106</v>
      </c>
      <c r="C501" s="33" t="s">
        <v>6</v>
      </c>
      <c r="D501" s="45">
        <f>SUMIFS('Raw Data'!$S$2:$S$3196,'Raw Data'!$E$2:$E$3196,'Solution Sheet'!B501,'Raw Data'!$G$2:$G$3196,'Solution Sheet'!C501)</f>
        <v>106057.18</v>
      </c>
      <c r="E501" s="37"/>
      <c r="F501" s="33" t="s">
        <v>46</v>
      </c>
      <c r="G501" s="33" t="s">
        <v>30</v>
      </c>
      <c r="H501" s="45">
        <f>COUNTIFS('Raw Data'!$L$2:$L$3196,'Solution Sheet'!F501,'Raw Data'!$H$2:$H$3196,'Solution Sheet'!G501)</f>
        <v>204</v>
      </c>
      <c r="J501" s="33" t="s">
        <v>41</v>
      </c>
      <c r="K501" s="33" t="s">
        <v>6</v>
      </c>
      <c r="L501" s="45">
        <f>AVERAGEIFS('Raw Data'!$R$2:$R$3196,'Raw Data'!$K$2:$K$3196,'Solution Sheet'!J501,'Raw Data'!$G$2:$G$3196,'Solution Sheet'!K501)</f>
        <v>36.01075268817204</v>
      </c>
      <c r="N501" s="33" t="s">
        <v>24</v>
      </c>
      <c r="O501" s="33" t="s">
        <v>30</v>
      </c>
      <c r="P501" s="45">
        <f>SUMIFS('Raw Data'!$S$2:$S$3196,'Raw Data'!$D$2:$D$3196,'Solution Sheet'!N501,'Raw Data'!$H$2:$H$3196,'Solution Sheet'!O501)</f>
        <v>902864.3899999999</v>
      </c>
    </row>
    <row r="502" spans="2:16" x14ac:dyDescent="0.35">
      <c r="B502" s="33" t="s">
        <v>55</v>
      </c>
      <c r="C502" s="33" t="s">
        <v>7</v>
      </c>
      <c r="D502" s="45">
        <f>SUMIFS('Raw Data'!$S$2:$S$3196,'Raw Data'!$E$2:$E$3196,'Solution Sheet'!B502,'Raw Data'!$G$2:$G$3196,'Solution Sheet'!C502)</f>
        <v>86248.060000000012</v>
      </c>
      <c r="E502" s="37"/>
      <c r="F502" s="33" t="s">
        <v>43</v>
      </c>
      <c r="G502" s="33" t="s">
        <v>33</v>
      </c>
      <c r="H502" s="45">
        <f>COUNTIFS('Raw Data'!$L$2:$L$3196,'Solution Sheet'!F502,'Raw Data'!$H$2:$H$3196,'Solution Sheet'!G502)</f>
        <v>185</v>
      </c>
      <c r="J502" s="33" t="s">
        <v>40</v>
      </c>
      <c r="K502" s="33" t="s">
        <v>7</v>
      </c>
      <c r="L502" s="45">
        <f>AVERAGEIFS('Raw Data'!$R$2:$R$3196,'Raw Data'!$K$2:$K$3196,'Solution Sheet'!J502,'Raw Data'!$G$2:$G$3196,'Solution Sheet'!K502)</f>
        <v>33.473118279569896</v>
      </c>
      <c r="N502" s="33" t="s">
        <v>26</v>
      </c>
      <c r="O502" s="33" t="s">
        <v>33</v>
      </c>
      <c r="P502" s="45">
        <f>SUMIFS('Raw Data'!$S$2:$S$3196,'Raw Data'!$D$2:$D$3196,'Solution Sheet'!N502,'Raw Data'!$H$2:$H$3196,'Solution Sheet'!O502)</f>
        <v>688621.27000000118</v>
      </c>
    </row>
    <row r="503" spans="2:16" x14ac:dyDescent="0.35">
      <c r="B503" s="33" t="s">
        <v>68</v>
      </c>
      <c r="C503" s="33" t="s">
        <v>6</v>
      </c>
      <c r="D503" s="45">
        <f>SUMIFS('Raw Data'!$S$2:$S$3196,'Raw Data'!$E$2:$E$3196,'Solution Sheet'!B503,'Raw Data'!$G$2:$G$3196,'Solution Sheet'!C503)</f>
        <v>76254.89</v>
      </c>
      <c r="E503" s="37"/>
      <c r="F503" s="33" t="s">
        <v>45</v>
      </c>
      <c r="G503" s="33" t="s">
        <v>30</v>
      </c>
      <c r="H503" s="45">
        <f>COUNTIFS('Raw Data'!$L$2:$L$3196,'Solution Sheet'!F503,'Raw Data'!$H$2:$H$3196,'Solution Sheet'!G503)</f>
        <v>215</v>
      </c>
      <c r="J503" s="33" t="s">
        <v>42</v>
      </c>
      <c r="K503" s="33" t="s">
        <v>6</v>
      </c>
      <c r="L503" s="45">
        <f>AVERAGEIFS('Raw Data'!$R$2:$R$3196,'Raw Data'!$K$2:$K$3196,'Solution Sheet'!J503,'Raw Data'!$G$2:$G$3196,'Solution Sheet'!K503)</f>
        <v>35.892857142857146</v>
      </c>
      <c r="N503" s="33" t="s">
        <v>24</v>
      </c>
      <c r="O503" s="33" t="s">
        <v>30</v>
      </c>
      <c r="P503" s="45">
        <f>SUMIFS('Raw Data'!$S$2:$S$3196,'Raw Data'!$D$2:$D$3196,'Solution Sheet'!N503,'Raw Data'!$H$2:$H$3196,'Solution Sheet'!O503)</f>
        <v>902864.3899999999</v>
      </c>
    </row>
    <row r="504" spans="2:16" x14ac:dyDescent="0.35">
      <c r="B504" s="33" t="s">
        <v>52</v>
      </c>
      <c r="C504" s="33" t="s">
        <v>10</v>
      </c>
      <c r="D504" s="45">
        <f>SUMIFS('Raw Data'!$S$2:$S$3196,'Raw Data'!$E$2:$E$3196,'Solution Sheet'!B504,'Raw Data'!$G$2:$G$3196,'Solution Sheet'!C504)</f>
        <v>122852.18999999999</v>
      </c>
      <c r="E504" s="37"/>
      <c r="F504" s="33" t="s">
        <v>45</v>
      </c>
      <c r="G504" s="33" t="s">
        <v>32</v>
      </c>
      <c r="H504" s="45">
        <f>COUNTIFS('Raw Data'!$L$2:$L$3196,'Solution Sheet'!F504,'Raw Data'!$H$2:$H$3196,'Solution Sheet'!G504)</f>
        <v>204</v>
      </c>
      <c r="J504" s="33" t="s">
        <v>41</v>
      </c>
      <c r="K504" s="33" t="s">
        <v>10</v>
      </c>
      <c r="L504" s="45">
        <f>AVERAGEIFS('Raw Data'!$R$2:$R$3196,'Raw Data'!$K$2:$K$3196,'Solution Sheet'!J504,'Raw Data'!$G$2:$G$3196,'Solution Sheet'!K504)</f>
        <v>34.225806451612904</v>
      </c>
      <c r="N504" s="33" t="s">
        <v>24</v>
      </c>
      <c r="O504" s="33" t="s">
        <v>32</v>
      </c>
      <c r="P504" s="45">
        <f>SUMIFS('Raw Data'!$S$2:$S$3196,'Raw Data'!$D$2:$D$3196,'Solution Sheet'!N504,'Raw Data'!$H$2:$H$3196,'Solution Sheet'!O504)</f>
        <v>854150.37999999919</v>
      </c>
    </row>
    <row r="505" spans="2:16" x14ac:dyDescent="0.35">
      <c r="B505" s="33" t="s">
        <v>78</v>
      </c>
      <c r="C505" s="33" t="s">
        <v>6</v>
      </c>
      <c r="D505" s="45">
        <f>SUMIFS('Raw Data'!$S$2:$S$3196,'Raw Data'!$E$2:$E$3196,'Solution Sheet'!B505,'Raw Data'!$G$2:$G$3196,'Solution Sheet'!C505)</f>
        <v>122595.86000000002</v>
      </c>
      <c r="E505" s="37"/>
      <c r="F505" s="33" t="s">
        <v>44</v>
      </c>
      <c r="G505" s="33" t="s">
        <v>31</v>
      </c>
      <c r="H505" s="45">
        <f>COUNTIFS('Raw Data'!$L$2:$L$3196,'Solution Sheet'!F505,'Raw Data'!$H$2:$H$3196,'Solution Sheet'!G505)</f>
        <v>216</v>
      </c>
      <c r="J505" s="33" t="s">
        <v>41</v>
      </c>
      <c r="K505" s="33" t="s">
        <v>6</v>
      </c>
      <c r="L505" s="45">
        <f>AVERAGEIFS('Raw Data'!$R$2:$R$3196,'Raw Data'!$K$2:$K$3196,'Solution Sheet'!J505,'Raw Data'!$G$2:$G$3196,'Solution Sheet'!K505)</f>
        <v>36.01075268817204</v>
      </c>
      <c r="N505" s="33" t="s">
        <v>24</v>
      </c>
      <c r="O505" s="33" t="s">
        <v>31</v>
      </c>
      <c r="P505" s="45">
        <f>SUMIFS('Raw Data'!$S$2:$S$3196,'Raw Data'!$D$2:$D$3196,'Solution Sheet'!N505,'Raw Data'!$H$2:$H$3196,'Solution Sheet'!O505)</f>
        <v>770751.94999999984</v>
      </c>
    </row>
    <row r="506" spans="2:16" x14ac:dyDescent="0.35">
      <c r="B506" s="33" t="s">
        <v>68</v>
      </c>
      <c r="C506" s="33" t="s">
        <v>13</v>
      </c>
      <c r="D506" s="45">
        <f>SUMIFS('Raw Data'!$S$2:$S$3196,'Raw Data'!$E$2:$E$3196,'Solution Sheet'!B506,'Raw Data'!$G$2:$G$3196,'Solution Sheet'!C506)</f>
        <v>82678.639999999985</v>
      </c>
      <c r="E506" s="37"/>
      <c r="F506" s="33" t="s">
        <v>45</v>
      </c>
      <c r="G506" s="33" t="s">
        <v>31</v>
      </c>
      <c r="H506" s="45">
        <f>COUNTIFS('Raw Data'!$L$2:$L$3196,'Solution Sheet'!F506,'Raw Data'!$H$2:$H$3196,'Solution Sheet'!G506)</f>
        <v>200</v>
      </c>
      <c r="J506" s="33" t="s">
        <v>42</v>
      </c>
      <c r="K506" s="33" t="s">
        <v>13</v>
      </c>
      <c r="L506" s="45">
        <f>AVERAGEIFS('Raw Data'!$R$2:$R$3196,'Raw Data'!$K$2:$K$3196,'Solution Sheet'!J506,'Raw Data'!$G$2:$G$3196,'Solution Sheet'!K506)</f>
        <v>36.58</v>
      </c>
      <c r="N506" s="33" t="s">
        <v>25</v>
      </c>
      <c r="O506" s="33" t="s">
        <v>31</v>
      </c>
      <c r="P506" s="45">
        <f>SUMIFS('Raw Data'!$S$2:$S$3196,'Raw Data'!$D$2:$D$3196,'Solution Sheet'!N506,'Raw Data'!$H$2:$H$3196,'Solution Sheet'!O506)</f>
        <v>343540.72000000003</v>
      </c>
    </row>
    <row r="507" spans="2:16" x14ac:dyDescent="0.35">
      <c r="B507" s="33" t="s">
        <v>78</v>
      </c>
      <c r="C507" s="33" t="s">
        <v>12</v>
      </c>
      <c r="D507" s="45">
        <f>SUMIFS('Raw Data'!$S$2:$S$3196,'Raw Data'!$E$2:$E$3196,'Solution Sheet'!B507,'Raw Data'!$G$2:$G$3196,'Solution Sheet'!C507)</f>
        <v>76955.800000000017</v>
      </c>
      <c r="E507" s="37"/>
      <c r="F507" s="33" t="s">
        <v>43</v>
      </c>
      <c r="G507" s="33" t="s">
        <v>31</v>
      </c>
      <c r="H507" s="45">
        <f>COUNTIFS('Raw Data'!$L$2:$L$3196,'Solution Sheet'!F507,'Raw Data'!$H$2:$H$3196,'Solution Sheet'!G507)</f>
        <v>190</v>
      </c>
      <c r="J507" s="33" t="s">
        <v>39</v>
      </c>
      <c r="K507" s="33" t="s">
        <v>12</v>
      </c>
      <c r="L507" s="45">
        <f>AVERAGEIFS('Raw Data'!$R$2:$R$3196,'Raw Data'!$K$2:$K$3196,'Solution Sheet'!J507,'Raw Data'!$G$2:$G$3196,'Solution Sheet'!K507)</f>
        <v>35</v>
      </c>
      <c r="N507" s="33" t="s">
        <v>25</v>
      </c>
      <c r="O507" s="33" t="s">
        <v>31</v>
      </c>
      <c r="P507" s="45">
        <f>SUMIFS('Raw Data'!$S$2:$S$3196,'Raw Data'!$D$2:$D$3196,'Solution Sheet'!N507,'Raw Data'!$H$2:$H$3196,'Solution Sheet'!O507)</f>
        <v>343540.72000000003</v>
      </c>
    </row>
    <row r="508" spans="2:16" x14ac:dyDescent="0.35">
      <c r="B508" s="33" t="s">
        <v>78</v>
      </c>
      <c r="C508" s="33" t="s">
        <v>7</v>
      </c>
      <c r="D508" s="45">
        <f>SUMIFS('Raw Data'!$S$2:$S$3196,'Raw Data'!$E$2:$E$3196,'Solution Sheet'!B508,'Raw Data'!$G$2:$G$3196,'Solution Sheet'!C508)</f>
        <v>91549.210000000021</v>
      </c>
      <c r="E508" s="37"/>
      <c r="F508" s="33" t="s">
        <v>43</v>
      </c>
      <c r="G508" s="33" t="s">
        <v>31</v>
      </c>
      <c r="H508" s="45">
        <f>COUNTIFS('Raw Data'!$L$2:$L$3196,'Solution Sheet'!F508,'Raw Data'!$H$2:$H$3196,'Solution Sheet'!G508)</f>
        <v>190</v>
      </c>
      <c r="J508" s="33" t="s">
        <v>42</v>
      </c>
      <c r="K508" s="33" t="s">
        <v>7</v>
      </c>
      <c r="L508" s="45">
        <f>AVERAGEIFS('Raw Data'!$R$2:$R$3196,'Raw Data'!$K$2:$K$3196,'Solution Sheet'!J508,'Raw Data'!$G$2:$G$3196,'Solution Sheet'!K508)</f>
        <v>34.288659793814432</v>
      </c>
      <c r="N508" s="33" t="s">
        <v>24</v>
      </c>
      <c r="O508" s="33" t="s">
        <v>31</v>
      </c>
      <c r="P508" s="45">
        <f>SUMIFS('Raw Data'!$S$2:$S$3196,'Raw Data'!$D$2:$D$3196,'Solution Sheet'!N508,'Raw Data'!$H$2:$H$3196,'Solution Sheet'!O508)</f>
        <v>770751.94999999984</v>
      </c>
    </row>
    <row r="509" spans="2:16" x14ac:dyDescent="0.35">
      <c r="B509" s="33" t="s">
        <v>55</v>
      </c>
      <c r="C509" s="33" t="s">
        <v>10</v>
      </c>
      <c r="D509" s="45">
        <f>SUMIFS('Raw Data'!$S$2:$S$3196,'Raw Data'!$E$2:$E$3196,'Solution Sheet'!B509,'Raw Data'!$G$2:$G$3196,'Solution Sheet'!C509)</f>
        <v>73114.26999999999</v>
      </c>
      <c r="E509" s="37"/>
      <c r="F509" s="33" t="s">
        <v>43</v>
      </c>
      <c r="G509" s="33" t="s">
        <v>32</v>
      </c>
      <c r="H509" s="45">
        <f>COUNTIFS('Raw Data'!$L$2:$L$3196,'Solution Sheet'!F509,'Raw Data'!$H$2:$H$3196,'Solution Sheet'!G509)</f>
        <v>206</v>
      </c>
      <c r="J509" s="33" t="s">
        <v>42</v>
      </c>
      <c r="K509" s="33" t="s">
        <v>10</v>
      </c>
      <c r="L509" s="45">
        <f>AVERAGEIFS('Raw Data'!$R$2:$R$3196,'Raw Data'!$K$2:$K$3196,'Solution Sheet'!J509,'Raw Data'!$G$2:$G$3196,'Solution Sheet'!K509)</f>
        <v>34.543689320388353</v>
      </c>
      <c r="N509" s="33" t="s">
        <v>26</v>
      </c>
      <c r="O509" s="33" t="s">
        <v>32</v>
      </c>
      <c r="P509" s="45">
        <f>SUMIFS('Raw Data'!$S$2:$S$3196,'Raw Data'!$D$2:$D$3196,'Solution Sheet'!N509,'Raw Data'!$H$2:$H$3196,'Solution Sheet'!O509)</f>
        <v>713770.02999999945</v>
      </c>
    </row>
    <row r="510" spans="2:16" x14ac:dyDescent="0.35">
      <c r="B510" s="33" t="s">
        <v>63</v>
      </c>
      <c r="C510" s="33" t="s">
        <v>12</v>
      </c>
      <c r="D510" s="45">
        <f>SUMIFS('Raw Data'!$S$2:$S$3196,'Raw Data'!$E$2:$E$3196,'Solution Sheet'!B510,'Raw Data'!$G$2:$G$3196,'Solution Sheet'!C510)</f>
        <v>121006.51999999999</v>
      </c>
      <c r="E510" s="37"/>
      <c r="F510" s="33" t="s">
        <v>45</v>
      </c>
      <c r="G510" s="33" t="s">
        <v>32</v>
      </c>
      <c r="H510" s="45">
        <f>COUNTIFS('Raw Data'!$L$2:$L$3196,'Solution Sheet'!F510,'Raw Data'!$H$2:$H$3196,'Solution Sheet'!G510)</f>
        <v>204</v>
      </c>
      <c r="J510" s="33" t="s">
        <v>40</v>
      </c>
      <c r="K510" s="33" t="s">
        <v>12</v>
      </c>
      <c r="L510" s="45">
        <f>AVERAGEIFS('Raw Data'!$R$2:$R$3196,'Raw Data'!$K$2:$K$3196,'Solution Sheet'!J510,'Raw Data'!$G$2:$G$3196,'Solution Sheet'!K510)</f>
        <v>34.373831775700936</v>
      </c>
      <c r="N510" s="33" t="s">
        <v>26</v>
      </c>
      <c r="O510" s="33" t="s">
        <v>32</v>
      </c>
      <c r="P510" s="45">
        <f>SUMIFS('Raw Data'!$S$2:$S$3196,'Raw Data'!$D$2:$D$3196,'Solution Sheet'!N510,'Raw Data'!$H$2:$H$3196,'Solution Sheet'!O510)</f>
        <v>713770.02999999945</v>
      </c>
    </row>
    <row r="511" spans="2:16" x14ac:dyDescent="0.35">
      <c r="B511" s="33" t="s">
        <v>55</v>
      </c>
      <c r="C511" s="33" t="s">
        <v>9</v>
      </c>
      <c r="D511" s="45">
        <f>SUMIFS('Raw Data'!$S$2:$S$3196,'Raw Data'!$E$2:$E$3196,'Solution Sheet'!B511,'Raw Data'!$G$2:$G$3196,'Solution Sheet'!C511)</f>
        <v>88747.839999999997</v>
      </c>
      <c r="E511" s="37"/>
      <c r="F511" s="33" t="s">
        <v>46</v>
      </c>
      <c r="G511" s="33" t="s">
        <v>30</v>
      </c>
      <c r="H511" s="45">
        <f>COUNTIFS('Raw Data'!$L$2:$L$3196,'Solution Sheet'!F511,'Raw Data'!$H$2:$H$3196,'Solution Sheet'!G511)</f>
        <v>204</v>
      </c>
      <c r="J511" s="33" t="s">
        <v>41</v>
      </c>
      <c r="K511" s="33" t="s">
        <v>9</v>
      </c>
      <c r="L511" s="45">
        <f>AVERAGEIFS('Raw Data'!$R$2:$R$3196,'Raw Data'!$K$2:$K$3196,'Solution Sheet'!J511,'Raw Data'!$G$2:$G$3196,'Solution Sheet'!K511)</f>
        <v>35.634615384615387</v>
      </c>
      <c r="N511" s="33" t="s">
        <v>24</v>
      </c>
      <c r="O511" s="33" t="s">
        <v>30</v>
      </c>
      <c r="P511" s="45">
        <f>SUMIFS('Raw Data'!$S$2:$S$3196,'Raw Data'!$D$2:$D$3196,'Solution Sheet'!N511,'Raw Data'!$H$2:$H$3196,'Solution Sheet'!O511)</f>
        <v>902864.3899999999</v>
      </c>
    </row>
    <row r="512" spans="2:16" x14ac:dyDescent="0.35">
      <c r="B512" s="33" t="s">
        <v>115</v>
      </c>
      <c r="C512" s="33" t="s">
        <v>11</v>
      </c>
      <c r="D512" s="45">
        <f>SUMIFS('Raw Data'!$S$2:$S$3196,'Raw Data'!$E$2:$E$3196,'Solution Sheet'!B512,'Raw Data'!$G$2:$G$3196,'Solution Sheet'!C512)</f>
        <v>121509.75999999999</v>
      </c>
      <c r="E512" s="37"/>
      <c r="F512" s="33" t="s">
        <v>45</v>
      </c>
      <c r="G512" s="33" t="s">
        <v>30</v>
      </c>
      <c r="H512" s="45">
        <f>COUNTIFS('Raw Data'!$L$2:$L$3196,'Solution Sheet'!F512,'Raw Data'!$H$2:$H$3196,'Solution Sheet'!G512)</f>
        <v>215</v>
      </c>
      <c r="J512" s="33" t="s">
        <v>40</v>
      </c>
      <c r="K512" s="33" t="s">
        <v>11</v>
      </c>
      <c r="L512" s="45">
        <f>AVERAGEIFS('Raw Data'!$R$2:$R$3196,'Raw Data'!$K$2:$K$3196,'Solution Sheet'!J512,'Raw Data'!$G$2:$G$3196,'Solution Sheet'!K512)</f>
        <v>33.707865168539328</v>
      </c>
      <c r="N512" s="33" t="s">
        <v>26</v>
      </c>
      <c r="O512" s="33" t="s">
        <v>30</v>
      </c>
      <c r="P512" s="45">
        <f>SUMIFS('Raw Data'!$S$2:$S$3196,'Raw Data'!$D$2:$D$3196,'Solution Sheet'!N512,'Raw Data'!$H$2:$H$3196,'Solution Sheet'!O512)</f>
        <v>705014.25000000035</v>
      </c>
    </row>
    <row r="513" spans="2:16" x14ac:dyDescent="0.35">
      <c r="B513" s="33" t="s">
        <v>115</v>
      </c>
      <c r="C513" s="33" t="s">
        <v>10</v>
      </c>
      <c r="D513" s="45">
        <f>SUMIFS('Raw Data'!$S$2:$S$3196,'Raw Data'!$E$2:$E$3196,'Solution Sheet'!B513,'Raw Data'!$G$2:$G$3196,'Solution Sheet'!C513)</f>
        <v>50149.599999999999</v>
      </c>
      <c r="E513" s="37"/>
      <c r="F513" s="33" t="s">
        <v>43</v>
      </c>
      <c r="G513" s="33" t="s">
        <v>30</v>
      </c>
      <c r="H513" s="45">
        <f>COUNTIFS('Raw Data'!$L$2:$L$3196,'Solution Sheet'!F513,'Raw Data'!$H$2:$H$3196,'Solution Sheet'!G513)</f>
        <v>201</v>
      </c>
      <c r="J513" s="33" t="s">
        <v>40</v>
      </c>
      <c r="K513" s="33" t="s">
        <v>10</v>
      </c>
      <c r="L513" s="45">
        <f>AVERAGEIFS('Raw Data'!$R$2:$R$3196,'Raw Data'!$K$2:$K$3196,'Solution Sheet'!J513,'Raw Data'!$G$2:$G$3196,'Solution Sheet'!K513)</f>
        <v>35.093023255813954</v>
      </c>
      <c r="N513" s="33" t="s">
        <v>26</v>
      </c>
      <c r="O513" s="33" t="s">
        <v>30</v>
      </c>
      <c r="P513" s="45">
        <f>SUMIFS('Raw Data'!$S$2:$S$3196,'Raw Data'!$D$2:$D$3196,'Solution Sheet'!N513,'Raw Data'!$H$2:$H$3196,'Solution Sheet'!O513)</f>
        <v>705014.25000000035</v>
      </c>
    </row>
    <row r="514" spans="2:16" x14ac:dyDescent="0.35">
      <c r="B514" s="33" t="s">
        <v>52</v>
      </c>
      <c r="C514" s="33" t="s">
        <v>6</v>
      </c>
      <c r="D514" s="45">
        <f>SUMIFS('Raw Data'!$S$2:$S$3196,'Raw Data'!$E$2:$E$3196,'Solution Sheet'!B514,'Raw Data'!$G$2:$G$3196,'Solution Sheet'!C514)</f>
        <v>128564.53000000004</v>
      </c>
      <c r="E514" s="37"/>
      <c r="F514" s="33" t="s">
        <v>43</v>
      </c>
      <c r="G514" s="33" t="s">
        <v>30</v>
      </c>
      <c r="H514" s="45">
        <f>COUNTIFS('Raw Data'!$L$2:$L$3196,'Solution Sheet'!F514,'Raw Data'!$H$2:$H$3196,'Solution Sheet'!G514)</f>
        <v>201</v>
      </c>
      <c r="J514" s="33" t="s">
        <v>40</v>
      </c>
      <c r="K514" s="33" t="s">
        <v>6</v>
      </c>
      <c r="L514" s="45">
        <f>AVERAGEIFS('Raw Data'!$R$2:$R$3196,'Raw Data'!$K$2:$K$3196,'Solution Sheet'!J514,'Raw Data'!$G$2:$G$3196,'Solution Sheet'!K514)</f>
        <v>33.838383838383841</v>
      </c>
      <c r="N514" s="33" t="s">
        <v>24</v>
      </c>
      <c r="O514" s="33" t="s">
        <v>30</v>
      </c>
      <c r="P514" s="45">
        <f>SUMIFS('Raw Data'!$S$2:$S$3196,'Raw Data'!$D$2:$D$3196,'Solution Sheet'!N514,'Raw Data'!$H$2:$H$3196,'Solution Sheet'!O514)</f>
        <v>902864.3899999999</v>
      </c>
    </row>
    <row r="515" spans="2:16" x14ac:dyDescent="0.35">
      <c r="B515" s="33" t="s">
        <v>73</v>
      </c>
      <c r="C515" s="33" t="s">
        <v>8</v>
      </c>
      <c r="D515" s="45">
        <f>SUMIFS('Raw Data'!$S$2:$S$3196,'Raw Data'!$E$2:$E$3196,'Solution Sheet'!B515,'Raw Data'!$G$2:$G$3196,'Solution Sheet'!C515)</f>
        <v>106033.74999999996</v>
      </c>
      <c r="E515" s="37"/>
      <c r="F515" s="33" t="s">
        <v>45</v>
      </c>
      <c r="G515" s="33" t="s">
        <v>30</v>
      </c>
      <c r="H515" s="45">
        <f>COUNTIFS('Raw Data'!$L$2:$L$3196,'Solution Sheet'!F515,'Raw Data'!$H$2:$H$3196,'Solution Sheet'!G515)</f>
        <v>215</v>
      </c>
      <c r="J515" s="33" t="s">
        <v>41</v>
      </c>
      <c r="K515" s="33" t="s">
        <v>8</v>
      </c>
      <c r="L515" s="45">
        <f>AVERAGEIFS('Raw Data'!$R$2:$R$3196,'Raw Data'!$K$2:$K$3196,'Solution Sheet'!J515,'Raw Data'!$G$2:$G$3196,'Solution Sheet'!K515)</f>
        <v>35.169642857142854</v>
      </c>
      <c r="N515" s="33" t="s">
        <v>26</v>
      </c>
      <c r="O515" s="33" t="s">
        <v>30</v>
      </c>
      <c r="P515" s="45">
        <f>SUMIFS('Raw Data'!$S$2:$S$3196,'Raw Data'!$D$2:$D$3196,'Solution Sheet'!N515,'Raw Data'!$H$2:$H$3196,'Solution Sheet'!O515)</f>
        <v>705014.25000000035</v>
      </c>
    </row>
    <row r="516" spans="2:16" x14ac:dyDescent="0.35">
      <c r="B516" s="33" t="s">
        <v>55</v>
      </c>
      <c r="C516" s="33" t="s">
        <v>13</v>
      </c>
      <c r="D516" s="45">
        <f>SUMIFS('Raw Data'!$S$2:$S$3196,'Raw Data'!$E$2:$E$3196,'Solution Sheet'!B516,'Raw Data'!$G$2:$G$3196,'Solution Sheet'!C516)</f>
        <v>74301.89</v>
      </c>
      <c r="E516" s="37"/>
      <c r="F516" s="33" t="s">
        <v>43</v>
      </c>
      <c r="G516" s="33" t="s">
        <v>31</v>
      </c>
      <c r="H516" s="45">
        <f>COUNTIFS('Raw Data'!$L$2:$L$3196,'Solution Sheet'!F516,'Raw Data'!$H$2:$H$3196,'Solution Sheet'!G516)</f>
        <v>190</v>
      </c>
      <c r="J516" s="33" t="s">
        <v>39</v>
      </c>
      <c r="K516" s="33" t="s">
        <v>13</v>
      </c>
      <c r="L516" s="45">
        <f>AVERAGEIFS('Raw Data'!$R$2:$R$3196,'Raw Data'!$K$2:$K$3196,'Solution Sheet'!J516,'Raw Data'!$G$2:$G$3196,'Solution Sheet'!K516)</f>
        <v>35.833333333333336</v>
      </c>
      <c r="N516" s="33" t="s">
        <v>24</v>
      </c>
      <c r="O516" s="33" t="s">
        <v>31</v>
      </c>
      <c r="P516" s="45">
        <f>SUMIFS('Raw Data'!$S$2:$S$3196,'Raw Data'!$D$2:$D$3196,'Solution Sheet'!N516,'Raw Data'!$H$2:$H$3196,'Solution Sheet'!O516)</f>
        <v>770751.94999999984</v>
      </c>
    </row>
    <row r="517" spans="2:16" x14ac:dyDescent="0.35">
      <c r="B517" s="33" t="s">
        <v>85</v>
      </c>
      <c r="C517" s="33" t="s">
        <v>10</v>
      </c>
      <c r="D517" s="45">
        <f>SUMIFS('Raw Data'!$S$2:$S$3196,'Raw Data'!$E$2:$E$3196,'Solution Sheet'!B517,'Raw Data'!$G$2:$G$3196,'Solution Sheet'!C517)</f>
        <v>88692.860000000015</v>
      </c>
      <c r="E517" s="37"/>
      <c r="F517" s="33" t="s">
        <v>46</v>
      </c>
      <c r="G517" s="33" t="s">
        <v>30</v>
      </c>
      <c r="H517" s="45">
        <f>COUNTIFS('Raw Data'!$L$2:$L$3196,'Solution Sheet'!F517,'Raw Data'!$H$2:$H$3196,'Solution Sheet'!G517)</f>
        <v>204</v>
      </c>
      <c r="J517" s="33" t="s">
        <v>40</v>
      </c>
      <c r="K517" s="33" t="s">
        <v>10</v>
      </c>
      <c r="L517" s="45">
        <f>AVERAGEIFS('Raw Data'!$R$2:$R$3196,'Raw Data'!$K$2:$K$3196,'Solution Sheet'!J517,'Raw Data'!$G$2:$G$3196,'Solution Sheet'!K517)</f>
        <v>35.093023255813954</v>
      </c>
      <c r="N517" s="33" t="s">
        <v>24</v>
      </c>
      <c r="O517" s="33" t="s">
        <v>30</v>
      </c>
      <c r="P517" s="45">
        <f>SUMIFS('Raw Data'!$S$2:$S$3196,'Raw Data'!$D$2:$D$3196,'Solution Sheet'!N517,'Raw Data'!$H$2:$H$3196,'Solution Sheet'!O517)</f>
        <v>902864.3899999999</v>
      </c>
    </row>
    <row r="518" spans="2:16" x14ac:dyDescent="0.35">
      <c r="B518" s="33" t="s">
        <v>115</v>
      </c>
      <c r="C518" s="33" t="s">
        <v>12</v>
      </c>
      <c r="D518" s="45">
        <f>SUMIFS('Raw Data'!$S$2:$S$3196,'Raw Data'!$E$2:$E$3196,'Solution Sheet'!B518,'Raw Data'!$G$2:$G$3196,'Solution Sheet'!C518)</f>
        <v>66619.010000000009</v>
      </c>
      <c r="E518" s="37"/>
      <c r="F518" s="33" t="s">
        <v>43</v>
      </c>
      <c r="G518" s="33" t="s">
        <v>32</v>
      </c>
      <c r="H518" s="45">
        <f>COUNTIFS('Raw Data'!$L$2:$L$3196,'Solution Sheet'!F518,'Raw Data'!$H$2:$H$3196,'Solution Sheet'!G518)</f>
        <v>206</v>
      </c>
      <c r="J518" s="33" t="s">
        <v>42</v>
      </c>
      <c r="K518" s="33" t="s">
        <v>12</v>
      </c>
      <c r="L518" s="45">
        <f>AVERAGEIFS('Raw Data'!$R$2:$R$3196,'Raw Data'!$K$2:$K$3196,'Solution Sheet'!J518,'Raw Data'!$G$2:$G$3196,'Solution Sheet'!K518)</f>
        <v>36.418604651162788</v>
      </c>
      <c r="N518" s="33" t="s">
        <v>26</v>
      </c>
      <c r="O518" s="33" t="s">
        <v>32</v>
      </c>
      <c r="P518" s="45">
        <f>SUMIFS('Raw Data'!$S$2:$S$3196,'Raw Data'!$D$2:$D$3196,'Solution Sheet'!N518,'Raw Data'!$H$2:$H$3196,'Solution Sheet'!O518)</f>
        <v>713770.02999999945</v>
      </c>
    </row>
    <row r="519" spans="2:16" x14ac:dyDescent="0.35">
      <c r="B519" s="33" t="s">
        <v>85</v>
      </c>
      <c r="C519" s="33" t="s">
        <v>10</v>
      </c>
      <c r="D519" s="45">
        <f>SUMIFS('Raw Data'!$S$2:$S$3196,'Raw Data'!$E$2:$E$3196,'Solution Sheet'!B519,'Raw Data'!$G$2:$G$3196,'Solution Sheet'!C519)</f>
        <v>88692.860000000015</v>
      </c>
      <c r="E519" s="37"/>
      <c r="F519" s="33" t="s">
        <v>46</v>
      </c>
      <c r="G519" s="33" t="s">
        <v>31</v>
      </c>
      <c r="H519" s="45">
        <f>COUNTIFS('Raw Data'!$L$2:$L$3196,'Solution Sheet'!F519,'Raw Data'!$H$2:$H$3196,'Solution Sheet'!G519)</f>
        <v>159</v>
      </c>
      <c r="J519" s="33" t="s">
        <v>39</v>
      </c>
      <c r="K519" s="33" t="s">
        <v>10</v>
      </c>
      <c r="L519" s="45">
        <f>AVERAGEIFS('Raw Data'!$R$2:$R$3196,'Raw Data'!$K$2:$K$3196,'Solution Sheet'!J519,'Raw Data'!$G$2:$G$3196,'Solution Sheet'!K519)</f>
        <v>35.052083333333336</v>
      </c>
      <c r="N519" s="33" t="s">
        <v>24</v>
      </c>
      <c r="O519" s="33" t="s">
        <v>31</v>
      </c>
      <c r="P519" s="45">
        <f>SUMIFS('Raw Data'!$S$2:$S$3196,'Raw Data'!$D$2:$D$3196,'Solution Sheet'!N519,'Raw Data'!$H$2:$H$3196,'Solution Sheet'!O519)</f>
        <v>770751.94999999984</v>
      </c>
    </row>
    <row r="520" spans="2:16" x14ac:dyDescent="0.35">
      <c r="B520" s="33" t="s">
        <v>78</v>
      </c>
      <c r="C520" s="33" t="s">
        <v>6</v>
      </c>
      <c r="D520" s="45">
        <f>SUMIFS('Raw Data'!$S$2:$S$3196,'Raw Data'!$E$2:$E$3196,'Solution Sheet'!B520,'Raw Data'!$G$2:$G$3196,'Solution Sheet'!C520)</f>
        <v>122595.86000000002</v>
      </c>
      <c r="E520" s="37"/>
      <c r="F520" s="33" t="s">
        <v>46</v>
      </c>
      <c r="G520" s="33" t="s">
        <v>32</v>
      </c>
      <c r="H520" s="45">
        <f>COUNTIFS('Raw Data'!$L$2:$L$3196,'Solution Sheet'!F520,'Raw Data'!$H$2:$H$3196,'Solution Sheet'!G520)</f>
        <v>216</v>
      </c>
      <c r="J520" s="33" t="s">
        <v>42</v>
      </c>
      <c r="K520" s="33" t="s">
        <v>6</v>
      </c>
      <c r="L520" s="45">
        <f>AVERAGEIFS('Raw Data'!$R$2:$R$3196,'Raw Data'!$K$2:$K$3196,'Solution Sheet'!J520,'Raw Data'!$G$2:$G$3196,'Solution Sheet'!K520)</f>
        <v>35.892857142857146</v>
      </c>
      <c r="N520" s="33" t="s">
        <v>24</v>
      </c>
      <c r="O520" s="33" t="s">
        <v>32</v>
      </c>
      <c r="P520" s="45">
        <f>SUMIFS('Raw Data'!$S$2:$S$3196,'Raw Data'!$D$2:$D$3196,'Solution Sheet'!N520,'Raw Data'!$H$2:$H$3196,'Solution Sheet'!O520)</f>
        <v>854150.37999999919</v>
      </c>
    </row>
    <row r="521" spans="2:16" x14ac:dyDescent="0.35">
      <c r="B521" s="33" t="s">
        <v>58</v>
      </c>
      <c r="C521" s="33" t="s">
        <v>13</v>
      </c>
      <c r="D521" s="45">
        <f>SUMIFS('Raw Data'!$S$2:$S$3196,'Raw Data'!$E$2:$E$3196,'Solution Sheet'!B521,'Raw Data'!$G$2:$G$3196,'Solution Sheet'!C521)</f>
        <v>88782.809999999969</v>
      </c>
      <c r="E521" s="37"/>
      <c r="F521" s="33" t="s">
        <v>44</v>
      </c>
      <c r="G521" s="33" t="s">
        <v>31</v>
      </c>
      <c r="H521" s="45">
        <f>COUNTIFS('Raw Data'!$L$2:$L$3196,'Solution Sheet'!F521,'Raw Data'!$H$2:$H$3196,'Solution Sheet'!G521)</f>
        <v>216</v>
      </c>
      <c r="J521" s="33" t="s">
        <v>40</v>
      </c>
      <c r="K521" s="33" t="s">
        <v>13</v>
      </c>
      <c r="L521" s="45">
        <f>AVERAGEIFS('Raw Data'!$R$2:$R$3196,'Raw Data'!$K$2:$K$3196,'Solution Sheet'!J521,'Raw Data'!$G$2:$G$3196,'Solution Sheet'!K521)</f>
        <v>34.651685393258425</v>
      </c>
      <c r="N521" s="33" t="s">
        <v>26</v>
      </c>
      <c r="O521" s="33" t="s">
        <v>31</v>
      </c>
      <c r="P521" s="45">
        <f>SUMIFS('Raw Data'!$S$2:$S$3196,'Raw Data'!$D$2:$D$3196,'Solution Sheet'!N521,'Raw Data'!$H$2:$H$3196,'Solution Sheet'!O521)</f>
        <v>705928.4499999996</v>
      </c>
    </row>
    <row r="522" spans="2:16" x14ac:dyDescent="0.35">
      <c r="B522" s="33" t="s">
        <v>85</v>
      </c>
      <c r="C522" s="33" t="s">
        <v>10</v>
      </c>
      <c r="D522" s="45">
        <f>SUMIFS('Raw Data'!$S$2:$S$3196,'Raw Data'!$E$2:$E$3196,'Solution Sheet'!B522,'Raw Data'!$G$2:$G$3196,'Solution Sheet'!C522)</f>
        <v>88692.860000000015</v>
      </c>
      <c r="E522" s="37"/>
      <c r="F522" s="33" t="s">
        <v>45</v>
      </c>
      <c r="G522" s="33" t="s">
        <v>31</v>
      </c>
      <c r="H522" s="45">
        <f>COUNTIFS('Raw Data'!$L$2:$L$3196,'Solution Sheet'!F522,'Raw Data'!$H$2:$H$3196,'Solution Sheet'!G522)</f>
        <v>200</v>
      </c>
      <c r="J522" s="33" t="s">
        <v>42</v>
      </c>
      <c r="K522" s="33" t="s">
        <v>10</v>
      </c>
      <c r="L522" s="45">
        <f>AVERAGEIFS('Raw Data'!$R$2:$R$3196,'Raw Data'!$K$2:$K$3196,'Solution Sheet'!J522,'Raw Data'!$G$2:$G$3196,'Solution Sheet'!K522)</f>
        <v>34.543689320388353</v>
      </c>
      <c r="N522" s="33" t="s">
        <v>24</v>
      </c>
      <c r="O522" s="33" t="s">
        <v>31</v>
      </c>
      <c r="P522" s="45">
        <f>SUMIFS('Raw Data'!$S$2:$S$3196,'Raw Data'!$D$2:$D$3196,'Solution Sheet'!N522,'Raw Data'!$H$2:$H$3196,'Solution Sheet'!O522)</f>
        <v>770751.94999999984</v>
      </c>
    </row>
    <row r="523" spans="2:16" x14ac:dyDescent="0.35">
      <c r="B523" s="33" t="s">
        <v>78</v>
      </c>
      <c r="C523" s="33" t="s">
        <v>13</v>
      </c>
      <c r="D523" s="45">
        <f>SUMIFS('Raw Data'!$S$2:$S$3196,'Raw Data'!$E$2:$E$3196,'Solution Sheet'!B523,'Raw Data'!$G$2:$G$3196,'Solution Sheet'!C523)</f>
        <v>119976.9</v>
      </c>
      <c r="E523" s="37"/>
      <c r="F523" s="33" t="s">
        <v>45</v>
      </c>
      <c r="G523" s="33" t="s">
        <v>33</v>
      </c>
      <c r="H523" s="45">
        <f>COUNTIFS('Raw Data'!$L$2:$L$3196,'Solution Sheet'!F523,'Raw Data'!$H$2:$H$3196,'Solution Sheet'!G523)</f>
        <v>193</v>
      </c>
      <c r="J523" s="33" t="s">
        <v>40</v>
      </c>
      <c r="K523" s="33" t="s">
        <v>13</v>
      </c>
      <c r="L523" s="45">
        <f>AVERAGEIFS('Raw Data'!$R$2:$R$3196,'Raw Data'!$K$2:$K$3196,'Solution Sheet'!J523,'Raw Data'!$G$2:$G$3196,'Solution Sheet'!K523)</f>
        <v>34.651685393258425</v>
      </c>
      <c r="N523" s="33" t="s">
        <v>26</v>
      </c>
      <c r="O523" s="33" t="s">
        <v>33</v>
      </c>
      <c r="P523" s="45">
        <f>SUMIFS('Raw Data'!$S$2:$S$3196,'Raw Data'!$D$2:$D$3196,'Solution Sheet'!N523,'Raw Data'!$H$2:$H$3196,'Solution Sheet'!O523)</f>
        <v>688621.27000000118</v>
      </c>
    </row>
    <row r="524" spans="2:16" x14ac:dyDescent="0.35">
      <c r="B524" s="33" t="s">
        <v>63</v>
      </c>
      <c r="C524" s="33" t="s">
        <v>11</v>
      </c>
      <c r="D524" s="45">
        <f>SUMIFS('Raw Data'!$S$2:$S$3196,'Raw Data'!$E$2:$E$3196,'Solution Sheet'!B524,'Raw Data'!$G$2:$G$3196,'Solution Sheet'!C524)</f>
        <v>122471.98000000001</v>
      </c>
      <c r="E524" s="37"/>
      <c r="F524" s="33" t="s">
        <v>45</v>
      </c>
      <c r="G524" s="33" t="s">
        <v>33</v>
      </c>
      <c r="H524" s="45">
        <f>COUNTIFS('Raw Data'!$L$2:$L$3196,'Solution Sheet'!F524,'Raw Data'!$H$2:$H$3196,'Solution Sheet'!G524)</f>
        <v>193</v>
      </c>
      <c r="J524" s="33" t="s">
        <v>42</v>
      </c>
      <c r="K524" s="33" t="s">
        <v>11</v>
      </c>
      <c r="L524" s="45">
        <f>AVERAGEIFS('Raw Data'!$R$2:$R$3196,'Raw Data'!$K$2:$K$3196,'Solution Sheet'!J524,'Raw Data'!$G$2:$G$3196,'Solution Sheet'!K524)</f>
        <v>35.16949152542373</v>
      </c>
      <c r="N524" s="33" t="s">
        <v>24</v>
      </c>
      <c r="O524" s="33" t="s">
        <v>33</v>
      </c>
      <c r="P524" s="45">
        <f>SUMIFS('Raw Data'!$S$2:$S$3196,'Raw Data'!$D$2:$D$3196,'Solution Sheet'!N524,'Raw Data'!$H$2:$H$3196,'Solution Sheet'!O524)</f>
        <v>777669.78999999957</v>
      </c>
    </row>
    <row r="525" spans="2:16" x14ac:dyDescent="0.35">
      <c r="B525" s="33" t="s">
        <v>115</v>
      </c>
      <c r="C525" s="33" t="s">
        <v>8</v>
      </c>
      <c r="D525" s="45">
        <f>SUMIFS('Raw Data'!$S$2:$S$3196,'Raw Data'!$E$2:$E$3196,'Solution Sheet'!B525,'Raw Data'!$G$2:$G$3196,'Solution Sheet'!C525)</f>
        <v>78761.50999999998</v>
      </c>
      <c r="E525" s="37"/>
      <c r="F525" s="33" t="s">
        <v>43</v>
      </c>
      <c r="G525" s="33" t="s">
        <v>30</v>
      </c>
      <c r="H525" s="45">
        <f>COUNTIFS('Raw Data'!$L$2:$L$3196,'Solution Sheet'!F525,'Raw Data'!$H$2:$H$3196,'Solution Sheet'!G525)</f>
        <v>201</v>
      </c>
      <c r="J525" s="33" t="s">
        <v>39</v>
      </c>
      <c r="K525" s="33" t="s">
        <v>8</v>
      </c>
      <c r="L525" s="45">
        <f>AVERAGEIFS('Raw Data'!$R$2:$R$3196,'Raw Data'!$K$2:$K$3196,'Solution Sheet'!J525,'Raw Data'!$G$2:$G$3196,'Solution Sheet'!K525)</f>
        <v>33.572815533980581</v>
      </c>
      <c r="N525" s="33" t="s">
        <v>24</v>
      </c>
      <c r="O525" s="33" t="s">
        <v>30</v>
      </c>
      <c r="P525" s="45">
        <f>SUMIFS('Raw Data'!$S$2:$S$3196,'Raw Data'!$D$2:$D$3196,'Solution Sheet'!N525,'Raw Data'!$H$2:$H$3196,'Solution Sheet'!O525)</f>
        <v>902864.3899999999</v>
      </c>
    </row>
    <row r="526" spans="2:16" x14ac:dyDescent="0.35">
      <c r="B526" s="33" t="s">
        <v>68</v>
      </c>
      <c r="C526" s="33" t="s">
        <v>12</v>
      </c>
      <c r="D526" s="45">
        <f>SUMIFS('Raw Data'!$S$2:$S$3196,'Raw Data'!$E$2:$E$3196,'Solution Sheet'!B526,'Raw Data'!$G$2:$G$3196,'Solution Sheet'!C526)</f>
        <v>70361.200000000026</v>
      </c>
      <c r="E526" s="37"/>
      <c r="F526" s="33" t="s">
        <v>44</v>
      </c>
      <c r="G526" s="33" t="s">
        <v>30</v>
      </c>
      <c r="H526" s="45">
        <f>COUNTIFS('Raw Data'!$L$2:$L$3196,'Solution Sheet'!F526,'Raw Data'!$H$2:$H$3196,'Solution Sheet'!G526)</f>
        <v>202</v>
      </c>
      <c r="J526" s="33" t="s">
        <v>42</v>
      </c>
      <c r="K526" s="33" t="s">
        <v>12</v>
      </c>
      <c r="L526" s="45">
        <f>AVERAGEIFS('Raw Data'!$R$2:$R$3196,'Raw Data'!$K$2:$K$3196,'Solution Sheet'!J526,'Raw Data'!$G$2:$G$3196,'Solution Sheet'!K526)</f>
        <v>36.418604651162788</v>
      </c>
      <c r="N526" s="33" t="s">
        <v>25</v>
      </c>
      <c r="O526" s="33" t="s">
        <v>30</v>
      </c>
      <c r="P526" s="45">
        <f>SUMIFS('Raw Data'!$S$2:$S$3196,'Raw Data'!$D$2:$D$3196,'Solution Sheet'!N526,'Raw Data'!$H$2:$H$3196,'Solution Sheet'!O526)</f>
        <v>386262.99999999983</v>
      </c>
    </row>
    <row r="527" spans="2:16" x14ac:dyDescent="0.35">
      <c r="B527" s="33" t="s">
        <v>68</v>
      </c>
      <c r="C527" s="33" t="s">
        <v>13</v>
      </c>
      <c r="D527" s="45">
        <f>SUMIFS('Raw Data'!$S$2:$S$3196,'Raw Data'!$E$2:$E$3196,'Solution Sheet'!B527,'Raw Data'!$G$2:$G$3196,'Solution Sheet'!C527)</f>
        <v>82678.639999999985</v>
      </c>
      <c r="E527" s="37"/>
      <c r="F527" s="33" t="s">
        <v>45</v>
      </c>
      <c r="G527" s="33" t="s">
        <v>32</v>
      </c>
      <c r="H527" s="45">
        <f>COUNTIFS('Raw Data'!$L$2:$L$3196,'Solution Sheet'!F527,'Raw Data'!$H$2:$H$3196,'Solution Sheet'!G527)</f>
        <v>204</v>
      </c>
      <c r="J527" s="33" t="s">
        <v>40</v>
      </c>
      <c r="K527" s="33" t="s">
        <v>13</v>
      </c>
      <c r="L527" s="45">
        <f>AVERAGEIFS('Raw Data'!$R$2:$R$3196,'Raw Data'!$K$2:$K$3196,'Solution Sheet'!J527,'Raw Data'!$G$2:$G$3196,'Solution Sheet'!K527)</f>
        <v>34.651685393258425</v>
      </c>
      <c r="N527" s="33" t="s">
        <v>24</v>
      </c>
      <c r="O527" s="33" t="s">
        <v>32</v>
      </c>
      <c r="P527" s="45">
        <f>SUMIFS('Raw Data'!$S$2:$S$3196,'Raw Data'!$D$2:$D$3196,'Solution Sheet'!N527,'Raw Data'!$H$2:$H$3196,'Solution Sheet'!O527)</f>
        <v>854150.37999999919</v>
      </c>
    </row>
    <row r="528" spans="2:16" x14ac:dyDescent="0.35">
      <c r="B528" s="33" t="s">
        <v>106</v>
      </c>
      <c r="C528" s="33" t="s">
        <v>12</v>
      </c>
      <c r="D528" s="45">
        <f>SUMIFS('Raw Data'!$S$2:$S$3196,'Raw Data'!$E$2:$E$3196,'Solution Sheet'!B528,'Raw Data'!$G$2:$G$3196,'Solution Sheet'!C528)</f>
        <v>111983.70999999998</v>
      </c>
      <c r="E528" s="37"/>
      <c r="F528" s="33" t="s">
        <v>45</v>
      </c>
      <c r="G528" s="33" t="s">
        <v>32</v>
      </c>
      <c r="H528" s="45">
        <f>COUNTIFS('Raw Data'!$L$2:$L$3196,'Solution Sheet'!F528,'Raw Data'!$H$2:$H$3196,'Solution Sheet'!G528)</f>
        <v>204</v>
      </c>
      <c r="J528" s="33" t="s">
        <v>42</v>
      </c>
      <c r="K528" s="33" t="s">
        <v>12</v>
      </c>
      <c r="L528" s="45">
        <f>AVERAGEIFS('Raw Data'!$R$2:$R$3196,'Raw Data'!$K$2:$K$3196,'Solution Sheet'!J528,'Raw Data'!$G$2:$G$3196,'Solution Sheet'!K528)</f>
        <v>36.418604651162788</v>
      </c>
      <c r="N528" s="33" t="s">
        <v>26</v>
      </c>
      <c r="O528" s="33" t="s">
        <v>32</v>
      </c>
      <c r="P528" s="45">
        <f>SUMIFS('Raw Data'!$S$2:$S$3196,'Raw Data'!$D$2:$D$3196,'Solution Sheet'!N528,'Raw Data'!$H$2:$H$3196,'Solution Sheet'!O528)</f>
        <v>713770.02999999945</v>
      </c>
    </row>
    <row r="529" spans="2:16" x14ac:dyDescent="0.35">
      <c r="B529" s="33" t="s">
        <v>55</v>
      </c>
      <c r="C529" s="33" t="s">
        <v>10</v>
      </c>
      <c r="D529" s="45">
        <f>SUMIFS('Raw Data'!$S$2:$S$3196,'Raw Data'!$E$2:$E$3196,'Solution Sheet'!B529,'Raw Data'!$G$2:$G$3196,'Solution Sheet'!C529)</f>
        <v>73114.26999999999</v>
      </c>
      <c r="E529" s="37"/>
      <c r="F529" s="33" t="s">
        <v>45</v>
      </c>
      <c r="G529" s="33" t="s">
        <v>33</v>
      </c>
      <c r="H529" s="45">
        <f>COUNTIFS('Raw Data'!$L$2:$L$3196,'Solution Sheet'!F529,'Raw Data'!$H$2:$H$3196,'Solution Sheet'!G529)</f>
        <v>193</v>
      </c>
      <c r="J529" s="33" t="s">
        <v>40</v>
      </c>
      <c r="K529" s="33" t="s">
        <v>10</v>
      </c>
      <c r="L529" s="45">
        <f>AVERAGEIFS('Raw Data'!$R$2:$R$3196,'Raw Data'!$K$2:$K$3196,'Solution Sheet'!J529,'Raw Data'!$G$2:$G$3196,'Solution Sheet'!K529)</f>
        <v>35.093023255813954</v>
      </c>
      <c r="N529" s="33" t="s">
        <v>26</v>
      </c>
      <c r="O529" s="33" t="s">
        <v>33</v>
      </c>
      <c r="P529" s="45">
        <f>SUMIFS('Raw Data'!$S$2:$S$3196,'Raw Data'!$D$2:$D$3196,'Solution Sheet'!N529,'Raw Data'!$H$2:$H$3196,'Solution Sheet'!O529)</f>
        <v>688621.27000000118</v>
      </c>
    </row>
    <row r="530" spans="2:16" x14ac:dyDescent="0.35">
      <c r="B530" s="33" t="s">
        <v>68</v>
      </c>
      <c r="C530" s="33" t="s">
        <v>9</v>
      </c>
      <c r="D530" s="45">
        <f>SUMIFS('Raw Data'!$S$2:$S$3196,'Raw Data'!$E$2:$E$3196,'Solution Sheet'!B530,'Raw Data'!$G$2:$G$3196,'Solution Sheet'!C530)</f>
        <v>139938.12</v>
      </c>
      <c r="E530" s="37"/>
      <c r="F530" s="33" t="s">
        <v>43</v>
      </c>
      <c r="G530" s="33" t="s">
        <v>33</v>
      </c>
      <c r="H530" s="45">
        <f>COUNTIFS('Raw Data'!$L$2:$L$3196,'Solution Sheet'!F530,'Raw Data'!$H$2:$H$3196,'Solution Sheet'!G530)</f>
        <v>185</v>
      </c>
      <c r="J530" s="33" t="s">
        <v>42</v>
      </c>
      <c r="K530" s="33" t="s">
        <v>9</v>
      </c>
      <c r="L530" s="45">
        <f>AVERAGEIFS('Raw Data'!$R$2:$R$3196,'Raw Data'!$K$2:$K$3196,'Solution Sheet'!J530,'Raw Data'!$G$2:$G$3196,'Solution Sheet'!K530)</f>
        <v>36.282828282828284</v>
      </c>
      <c r="N530" s="33" t="s">
        <v>26</v>
      </c>
      <c r="O530" s="33" t="s">
        <v>33</v>
      </c>
      <c r="P530" s="45">
        <f>SUMIFS('Raw Data'!$S$2:$S$3196,'Raw Data'!$D$2:$D$3196,'Solution Sheet'!N530,'Raw Data'!$H$2:$H$3196,'Solution Sheet'!O530)</f>
        <v>688621.27000000118</v>
      </c>
    </row>
    <row r="531" spans="2:16" x14ac:dyDescent="0.35">
      <c r="B531" s="33" t="s">
        <v>73</v>
      </c>
      <c r="C531" s="33" t="s">
        <v>9</v>
      </c>
      <c r="D531" s="45">
        <f>SUMIFS('Raw Data'!$S$2:$S$3196,'Raw Data'!$E$2:$E$3196,'Solution Sheet'!B531,'Raw Data'!$G$2:$G$3196,'Solution Sheet'!C531)</f>
        <v>97902.090000000011</v>
      </c>
      <c r="E531" s="37"/>
      <c r="F531" s="33" t="s">
        <v>44</v>
      </c>
      <c r="G531" s="33" t="s">
        <v>31</v>
      </c>
      <c r="H531" s="45">
        <f>COUNTIFS('Raw Data'!$L$2:$L$3196,'Solution Sheet'!F531,'Raw Data'!$H$2:$H$3196,'Solution Sheet'!G531)</f>
        <v>216</v>
      </c>
      <c r="J531" s="33" t="s">
        <v>39</v>
      </c>
      <c r="K531" s="33" t="s">
        <v>9</v>
      </c>
      <c r="L531" s="45">
        <f>AVERAGEIFS('Raw Data'!$R$2:$R$3196,'Raw Data'!$K$2:$K$3196,'Solution Sheet'!J531,'Raw Data'!$G$2:$G$3196,'Solution Sheet'!K531)</f>
        <v>34.731182795698928</v>
      </c>
      <c r="N531" s="33" t="s">
        <v>26</v>
      </c>
      <c r="O531" s="33" t="s">
        <v>31</v>
      </c>
      <c r="P531" s="45">
        <f>SUMIFS('Raw Data'!$S$2:$S$3196,'Raw Data'!$D$2:$D$3196,'Solution Sheet'!N531,'Raw Data'!$H$2:$H$3196,'Solution Sheet'!O531)</f>
        <v>705928.4499999996</v>
      </c>
    </row>
    <row r="532" spans="2:16" x14ac:dyDescent="0.35">
      <c r="B532" s="33" t="s">
        <v>52</v>
      </c>
      <c r="C532" s="33" t="s">
        <v>7</v>
      </c>
      <c r="D532" s="45">
        <f>SUMIFS('Raw Data'!$S$2:$S$3196,'Raw Data'!$E$2:$E$3196,'Solution Sheet'!B532,'Raw Data'!$G$2:$G$3196,'Solution Sheet'!C532)</f>
        <v>91854.499999999971</v>
      </c>
      <c r="E532" s="37"/>
      <c r="F532" s="33" t="s">
        <v>45</v>
      </c>
      <c r="G532" s="33" t="s">
        <v>31</v>
      </c>
      <c r="H532" s="45">
        <f>COUNTIFS('Raw Data'!$L$2:$L$3196,'Solution Sheet'!F532,'Raw Data'!$H$2:$H$3196,'Solution Sheet'!G532)</f>
        <v>200</v>
      </c>
      <c r="J532" s="33" t="s">
        <v>42</v>
      </c>
      <c r="K532" s="33" t="s">
        <v>7</v>
      </c>
      <c r="L532" s="45">
        <f>AVERAGEIFS('Raw Data'!$R$2:$R$3196,'Raw Data'!$K$2:$K$3196,'Solution Sheet'!J532,'Raw Data'!$G$2:$G$3196,'Solution Sheet'!K532)</f>
        <v>34.288659793814432</v>
      </c>
      <c r="N532" s="33" t="s">
        <v>24</v>
      </c>
      <c r="O532" s="33" t="s">
        <v>31</v>
      </c>
      <c r="P532" s="45">
        <f>SUMIFS('Raw Data'!$S$2:$S$3196,'Raw Data'!$D$2:$D$3196,'Solution Sheet'!N532,'Raw Data'!$H$2:$H$3196,'Solution Sheet'!O532)</f>
        <v>770751.94999999984</v>
      </c>
    </row>
    <row r="533" spans="2:16" x14ac:dyDescent="0.35">
      <c r="B533" s="33" t="s">
        <v>115</v>
      </c>
      <c r="C533" s="33" t="s">
        <v>8</v>
      </c>
      <c r="D533" s="45">
        <f>SUMIFS('Raw Data'!$S$2:$S$3196,'Raw Data'!$E$2:$E$3196,'Solution Sheet'!B533,'Raw Data'!$G$2:$G$3196,'Solution Sheet'!C533)</f>
        <v>78761.50999999998</v>
      </c>
      <c r="E533" s="37"/>
      <c r="F533" s="33" t="s">
        <v>46</v>
      </c>
      <c r="G533" s="33" t="s">
        <v>30</v>
      </c>
      <c r="H533" s="45">
        <f>COUNTIFS('Raw Data'!$L$2:$L$3196,'Solution Sheet'!F533,'Raw Data'!$H$2:$H$3196,'Solution Sheet'!G533)</f>
        <v>204</v>
      </c>
      <c r="J533" s="33" t="s">
        <v>40</v>
      </c>
      <c r="K533" s="33" t="s">
        <v>8</v>
      </c>
      <c r="L533" s="45">
        <f>AVERAGEIFS('Raw Data'!$R$2:$R$3196,'Raw Data'!$K$2:$K$3196,'Solution Sheet'!J533,'Raw Data'!$G$2:$G$3196,'Solution Sheet'!K533)</f>
        <v>34.319148936170215</v>
      </c>
      <c r="N533" s="33" t="s">
        <v>25</v>
      </c>
      <c r="O533" s="33" t="s">
        <v>30</v>
      </c>
      <c r="P533" s="45">
        <f>SUMIFS('Raw Data'!$S$2:$S$3196,'Raw Data'!$D$2:$D$3196,'Solution Sheet'!N533,'Raw Data'!$H$2:$H$3196,'Solution Sheet'!O533)</f>
        <v>386262.99999999983</v>
      </c>
    </row>
    <row r="534" spans="2:16" x14ac:dyDescent="0.35">
      <c r="B534" s="33" t="s">
        <v>85</v>
      </c>
      <c r="C534" s="33" t="s">
        <v>10</v>
      </c>
      <c r="D534" s="45">
        <f>SUMIFS('Raw Data'!$S$2:$S$3196,'Raw Data'!$E$2:$E$3196,'Solution Sheet'!B534,'Raw Data'!$G$2:$G$3196,'Solution Sheet'!C534)</f>
        <v>88692.860000000015</v>
      </c>
      <c r="E534" s="37"/>
      <c r="F534" s="33" t="s">
        <v>45</v>
      </c>
      <c r="G534" s="33" t="s">
        <v>31</v>
      </c>
      <c r="H534" s="45">
        <f>COUNTIFS('Raw Data'!$L$2:$L$3196,'Solution Sheet'!F534,'Raw Data'!$H$2:$H$3196,'Solution Sheet'!G534)</f>
        <v>200</v>
      </c>
      <c r="J534" s="33" t="s">
        <v>39</v>
      </c>
      <c r="K534" s="33" t="s">
        <v>10</v>
      </c>
      <c r="L534" s="45">
        <f>AVERAGEIFS('Raw Data'!$R$2:$R$3196,'Raw Data'!$K$2:$K$3196,'Solution Sheet'!J534,'Raw Data'!$G$2:$G$3196,'Solution Sheet'!K534)</f>
        <v>35.052083333333336</v>
      </c>
      <c r="N534" s="33" t="s">
        <v>26</v>
      </c>
      <c r="O534" s="33" t="s">
        <v>31</v>
      </c>
      <c r="P534" s="45">
        <f>SUMIFS('Raw Data'!$S$2:$S$3196,'Raw Data'!$D$2:$D$3196,'Solution Sheet'!N534,'Raw Data'!$H$2:$H$3196,'Solution Sheet'!O534)</f>
        <v>705928.4499999996</v>
      </c>
    </row>
    <row r="535" spans="2:16" x14ac:dyDescent="0.35">
      <c r="B535" s="33" t="s">
        <v>106</v>
      </c>
      <c r="C535" s="33" t="s">
        <v>9</v>
      </c>
      <c r="D535" s="45">
        <f>SUMIFS('Raw Data'!$S$2:$S$3196,'Raw Data'!$E$2:$E$3196,'Solution Sheet'!B535,'Raw Data'!$G$2:$G$3196,'Solution Sheet'!C535)</f>
        <v>86448.35000000002</v>
      </c>
      <c r="E535" s="37"/>
      <c r="F535" s="33" t="s">
        <v>43</v>
      </c>
      <c r="G535" s="33" t="s">
        <v>30</v>
      </c>
      <c r="H535" s="45">
        <f>COUNTIFS('Raw Data'!$L$2:$L$3196,'Solution Sheet'!F535,'Raw Data'!$H$2:$H$3196,'Solution Sheet'!G535)</f>
        <v>201</v>
      </c>
      <c r="J535" s="33" t="s">
        <v>39</v>
      </c>
      <c r="K535" s="33" t="s">
        <v>9</v>
      </c>
      <c r="L535" s="45">
        <f>AVERAGEIFS('Raw Data'!$R$2:$R$3196,'Raw Data'!$K$2:$K$3196,'Solution Sheet'!J535,'Raw Data'!$G$2:$G$3196,'Solution Sheet'!K535)</f>
        <v>34.731182795698928</v>
      </c>
      <c r="N535" s="33" t="s">
        <v>24</v>
      </c>
      <c r="O535" s="33" t="s">
        <v>30</v>
      </c>
      <c r="P535" s="45">
        <f>SUMIFS('Raw Data'!$S$2:$S$3196,'Raw Data'!$D$2:$D$3196,'Solution Sheet'!N535,'Raw Data'!$H$2:$H$3196,'Solution Sheet'!O535)</f>
        <v>902864.3899999999</v>
      </c>
    </row>
    <row r="536" spans="2:16" x14ac:dyDescent="0.35">
      <c r="B536" s="33" t="s">
        <v>58</v>
      </c>
      <c r="C536" s="33" t="s">
        <v>9</v>
      </c>
      <c r="D536" s="45">
        <f>SUMIFS('Raw Data'!$S$2:$S$3196,'Raw Data'!$E$2:$E$3196,'Solution Sheet'!B536,'Raw Data'!$G$2:$G$3196,'Solution Sheet'!C536)</f>
        <v>93015.799999999974</v>
      </c>
      <c r="E536" s="37"/>
      <c r="F536" s="33" t="s">
        <v>44</v>
      </c>
      <c r="G536" s="33" t="s">
        <v>33</v>
      </c>
      <c r="H536" s="45">
        <f>COUNTIFS('Raw Data'!$L$2:$L$3196,'Solution Sheet'!F536,'Raw Data'!$H$2:$H$3196,'Solution Sheet'!G536)</f>
        <v>207</v>
      </c>
      <c r="J536" s="33" t="s">
        <v>39</v>
      </c>
      <c r="K536" s="33" t="s">
        <v>9</v>
      </c>
      <c r="L536" s="45">
        <f>AVERAGEIFS('Raw Data'!$R$2:$R$3196,'Raw Data'!$K$2:$K$3196,'Solution Sheet'!J536,'Raw Data'!$G$2:$G$3196,'Solution Sheet'!K536)</f>
        <v>34.731182795698928</v>
      </c>
      <c r="N536" s="33" t="s">
        <v>25</v>
      </c>
      <c r="O536" s="33" t="s">
        <v>33</v>
      </c>
      <c r="P536" s="45">
        <f>SUMIFS('Raw Data'!$S$2:$S$3196,'Raw Data'!$D$2:$D$3196,'Solution Sheet'!N536,'Raw Data'!$H$2:$H$3196,'Solution Sheet'!O536)</f>
        <v>226589.05000000008</v>
      </c>
    </row>
    <row r="537" spans="2:16" x14ac:dyDescent="0.35">
      <c r="B537" s="33" t="s">
        <v>78</v>
      </c>
      <c r="C537" s="33" t="s">
        <v>10</v>
      </c>
      <c r="D537" s="45">
        <f>SUMIFS('Raw Data'!$S$2:$S$3196,'Raw Data'!$E$2:$E$3196,'Solution Sheet'!B537,'Raw Data'!$G$2:$G$3196,'Solution Sheet'!C537)</f>
        <v>92778.25</v>
      </c>
      <c r="E537" s="37"/>
      <c r="F537" s="33" t="s">
        <v>46</v>
      </c>
      <c r="G537" s="33" t="s">
        <v>30</v>
      </c>
      <c r="H537" s="45">
        <f>COUNTIFS('Raw Data'!$L$2:$L$3196,'Solution Sheet'!F537,'Raw Data'!$H$2:$H$3196,'Solution Sheet'!G537)</f>
        <v>204</v>
      </c>
      <c r="J537" s="33" t="s">
        <v>39</v>
      </c>
      <c r="K537" s="33" t="s">
        <v>10</v>
      </c>
      <c r="L537" s="45">
        <f>AVERAGEIFS('Raw Data'!$R$2:$R$3196,'Raw Data'!$K$2:$K$3196,'Solution Sheet'!J537,'Raw Data'!$G$2:$G$3196,'Solution Sheet'!K537)</f>
        <v>35.052083333333336</v>
      </c>
      <c r="N537" s="33" t="s">
        <v>26</v>
      </c>
      <c r="O537" s="33" t="s">
        <v>30</v>
      </c>
      <c r="P537" s="45">
        <f>SUMIFS('Raw Data'!$S$2:$S$3196,'Raw Data'!$D$2:$D$3196,'Solution Sheet'!N537,'Raw Data'!$H$2:$H$3196,'Solution Sheet'!O537)</f>
        <v>705014.25000000035</v>
      </c>
    </row>
    <row r="538" spans="2:16" x14ac:dyDescent="0.35">
      <c r="B538" s="33" t="s">
        <v>58</v>
      </c>
      <c r="C538" s="33" t="s">
        <v>10</v>
      </c>
      <c r="D538" s="45">
        <f>SUMIFS('Raw Data'!$S$2:$S$3196,'Raw Data'!$E$2:$E$3196,'Solution Sheet'!B538,'Raw Data'!$G$2:$G$3196,'Solution Sheet'!C538)</f>
        <v>93884.32</v>
      </c>
      <c r="E538" s="37"/>
      <c r="F538" s="33" t="s">
        <v>46</v>
      </c>
      <c r="G538" s="33" t="s">
        <v>32</v>
      </c>
      <c r="H538" s="45">
        <f>COUNTIFS('Raw Data'!$L$2:$L$3196,'Solution Sheet'!F538,'Raw Data'!$H$2:$H$3196,'Solution Sheet'!G538)</f>
        <v>216</v>
      </c>
      <c r="J538" s="33" t="s">
        <v>42</v>
      </c>
      <c r="K538" s="33" t="s">
        <v>10</v>
      </c>
      <c r="L538" s="45">
        <f>AVERAGEIFS('Raw Data'!$R$2:$R$3196,'Raw Data'!$K$2:$K$3196,'Solution Sheet'!J538,'Raw Data'!$G$2:$G$3196,'Solution Sheet'!K538)</f>
        <v>34.543689320388353</v>
      </c>
      <c r="N538" s="33" t="s">
        <v>24</v>
      </c>
      <c r="O538" s="33" t="s">
        <v>32</v>
      </c>
      <c r="P538" s="45">
        <f>SUMIFS('Raw Data'!$S$2:$S$3196,'Raw Data'!$D$2:$D$3196,'Solution Sheet'!N538,'Raw Data'!$H$2:$H$3196,'Solution Sheet'!O538)</f>
        <v>854150.37999999919</v>
      </c>
    </row>
    <row r="539" spans="2:16" x14ac:dyDescent="0.35">
      <c r="B539" s="33" t="s">
        <v>73</v>
      </c>
      <c r="C539" s="33" t="s">
        <v>6</v>
      </c>
      <c r="D539" s="45">
        <f>SUMIFS('Raw Data'!$S$2:$S$3196,'Raw Data'!$E$2:$E$3196,'Solution Sheet'!B539,'Raw Data'!$G$2:$G$3196,'Solution Sheet'!C539)</f>
        <v>72259.55</v>
      </c>
      <c r="E539" s="37"/>
      <c r="F539" s="33" t="s">
        <v>43</v>
      </c>
      <c r="G539" s="33" t="s">
        <v>32</v>
      </c>
      <c r="H539" s="45">
        <f>COUNTIFS('Raw Data'!$L$2:$L$3196,'Solution Sheet'!F539,'Raw Data'!$H$2:$H$3196,'Solution Sheet'!G539)</f>
        <v>206</v>
      </c>
      <c r="J539" s="33" t="s">
        <v>40</v>
      </c>
      <c r="K539" s="33" t="s">
        <v>6</v>
      </c>
      <c r="L539" s="45">
        <f>AVERAGEIFS('Raw Data'!$R$2:$R$3196,'Raw Data'!$K$2:$K$3196,'Solution Sheet'!J539,'Raw Data'!$G$2:$G$3196,'Solution Sheet'!K539)</f>
        <v>33.838383838383841</v>
      </c>
      <c r="N539" s="33" t="s">
        <v>26</v>
      </c>
      <c r="O539" s="33" t="s">
        <v>32</v>
      </c>
      <c r="P539" s="45">
        <f>SUMIFS('Raw Data'!$S$2:$S$3196,'Raw Data'!$D$2:$D$3196,'Solution Sheet'!N539,'Raw Data'!$H$2:$H$3196,'Solution Sheet'!O539)</f>
        <v>713770.02999999945</v>
      </c>
    </row>
    <row r="540" spans="2:16" x14ac:dyDescent="0.35">
      <c r="B540" s="33" t="s">
        <v>78</v>
      </c>
      <c r="C540" s="33" t="s">
        <v>6</v>
      </c>
      <c r="D540" s="45">
        <f>SUMIFS('Raw Data'!$S$2:$S$3196,'Raw Data'!$E$2:$E$3196,'Solution Sheet'!B540,'Raw Data'!$G$2:$G$3196,'Solution Sheet'!C540)</f>
        <v>122595.86000000002</v>
      </c>
      <c r="E540" s="37"/>
      <c r="F540" s="33" t="s">
        <v>46</v>
      </c>
      <c r="G540" s="33" t="s">
        <v>31</v>
      </c>
      <c r="H540" s="45">
        <f>COUNTIFS('Raw Data'!$L$2:$L$3196,'Solution Sheet'!F540,'Raw Data'!$H$2:$H$3196,'Solution Sheet'!G540)</f>
        <v>159</v>
      </c>
      <c r="J540" s="33" t="s">
        <v>42</v>
      </c>
      <c r="K540" s="33" t="s">
        <v>6</v>
      </c>
      <c r="L540" s="45">
        <f>AVERAGEIFS('Raw Data'!$R$2:$R$3196,'Raw Data'!$K$2:$K$3196,'Solution Sheet'!J540,'Raw Data'!$G$2:$G$3196,'Solution Sheet'!K540)</f>
        <v>35.892857142857146</v>
      </c>
      <c r="N540" s="33" t="s">
        <v>26</v>
      </c>
      <c r="O540" s="33" t="s">
        <v>31</v>
      </c>
      <c r="P540" s="45">
        <f>SUMIFS('Raw Data'!$S$2:$S$3196,'Raw Data'!$D$2:$D$3196,'Solution Sheet'!N540,'Raw Data'!$H$2:$H$3196,'Solution Sheet'!O540)</f>
        <v>705928.4499999996</v>
      </c>
    </row>
    <row r="541" spans="2:16" x14ac:dyDescent="0.35">
      <c r="B541" s="33" t="s">
        <v>58</v>
      </c>
      <c r="C541" s="33" t="s">
        <v>7</v>
      </c>
      <c r="D541" s="45">
        <f>SUMIFS('Raw Data'!$S$2:$S$3196,'Raw Data'!$E$2:$E$3196,'Solution Sheet'!B541,'Raw Data'!$G$2:$G$3196,'Solution Sheet'!C541)</f>
        <v>104199.79000000001</v>
      </c>
      <c r="E541" s="37"/>
      <c r="F541" s="33" t="s">
        <v>45</v>
      </c>
      <c r="G541" s="33" t="s">
        <v>33</v>
      </c>
      <c r="H541" s="45">
        <f>COUNTIFS('Raw Data'!$L$2:$L$3196,'Solution Sheet'!F541,'Raw Data'!$H$2:$H$3196,'Solution Sheet'!G541)</f>
        <v>193</v>
      </c>
      <c r="J541" s="33" t="s">
        <v>42</v>
      </c>
      <c r="K541" s="33" t="s">
        <v>7</v>
      </c>
      <c r="L541" s="45">
        <f>AVERAGEIFS('Raw Data'!$R$2:$R$3196,'Raw Data'!$K$2:$K$3196,'Solution Sheet'!J541,'Raw Data'!$G$2:$G$3196,'Solution Sheet'!K541)</f>
        <v>34.288659793814432</v>
      </c>
      <c r="N541" s="33" t="s">
        <v>26</v>
      </c>
      <c r="O541" s="33" t="s">
        <v>33</v>
      </c>
      <c r="P541" s="45">
        <f>SUMIFS('Raw Data'!$S$2:$S$3196,'Raw Data'!$D$2:$D$3196,'Solution Sheet'!N541,'Raw Data'!$H$2:$H$3196,'Solution Sheet'!O541)</f>
        <v>688621.27000000118</v>
      </c>
    </row>
    <row r="542" spans="2:16" x14ac:dyDescent="0.35">
      <c r="B542" s="33" t="s">
        <v>63</v>
      </c>
      <c r="C542" s="33" t="s">
        <v>6</v>
      </c>
      <c r="D542" s="45">
        <f>SUMIFS('Raw Data'!$S$2:$S$3196,'Raw Data'!$E$2:$E$3196,'Solution Sheet'!B542,'Raw Data'!$G$2:$G$3196,'Solution Sheet'!C542)</f>
        <v>78031.63</v>
      </c>
      <c r="E542" s="37"/>
      <c r="F542" s="33" t="s">
        <v>46</v>
      </c>
      <c r="G542" s="33" t="s">
        <v>32</v>
      </c>
      <c r="H542" s="45">
        <f>COUNTIFS('Raw Data'!$L$2:$L$3196,'Solution Sheet'!F542,'Raw Data'!$H$2:$H$3196,'Solution Sheet'!G542)</f>
        <v>216</v>
      </c>
      <c r="J542" s="33" t="s">
        <v>39</v>
      </c>
      <c r="K542" s="33" t="s">
        <v>6</v>
      </c>
      <c r="L542" s="45">
        <f>AVERAGEIFS('Raw Data'!$R$2:$R$3196,'Raw Data'!$K$2:$K$3196,'Solution Sheet'!J542,'Raw Data'!$G$2:$G$3196,'Solution Sheet'!K542)</f>
        <v>36.370370370370374</v>
      </c>
      <c r="N542" s="33" t="s">
        <v>24</v>
      </c>
      <c r="O542" s="33" t="s">
        <v>32</v>
      </c>
      <c r="P542" s="45">
        <f>SUMIFS('Raw Data'!$S$2:$S$3196,'Raw Data'!$D$2:$D$3196,'Solution Sheet'!N542,'Raw Data'!$H$2:$H$3196,'Solution Sheet'!O542)</f>
        <v>854150.37999999919</v>
      </c>
    </row>
    <row r="543" spans="2:16" x14ac:dyDescent="0.35">
      <c r="B543" s="33" t="s">
        <v>68</v>
      </c>
      <c r="C543" s="33" t="s">
        <v>9</v>
      </c>
      <c r="D543" s="45">
        <f>SUMIFS('Raw Data'!$S$2:$S$3196,'Raw Data'!$E$2:$E$3196,'Solution Sheet'!B543,'Raw Data'!$G$2:$G$3196,'Solution Sheet'!C543)</f>
        <v>139938.12</v>
      </c>
      <c r="E543" s="37"/>
      <c r="F543" s="33" t="s">
        <v>43</v>
      </c>
      <c r="G543" s="33" t="s">
        <v>30</v>
      </c>
      <c r="H543" s="45">
        <f>COUNTIFS('Raw Data'!$L$2:$L$3196,'Solution Sheet'!F543,'Raw Data'!$H$2:$H$3196,'Solution Sheet'!G543)</f>
        <v>201</v>
      </c>
      <c r="J543" s="33" t="s">
        <v>41</v>
      </c>
      <c r="K543" s="33" t="s">
        <v>9</v>
      </c>
      <c r="L543" s="45">
        <f>AVERAGEIFS('Raw Data'!$R$2:$R$3196,'Raw Data'!$K$2:$K$3196,'Solution Sheet'!J543,'Raw Data'!$G$2:$G$3196,'Solution Sheet'!K543)</f>
        <v>35.634615384615387</v>
      </c>
      <c r="N543" s="33" t="s">
        <v>26</v>
      </c>
      <c r="O543" s="33" t="s">
        <v>30</v>
      </c>
      <c r="P543" s="45">
        <f>SUMIFS('Raw Data'!$S$2:$S$3196,'Raw Data'!$D$2:$D$3196,'Solution Sheet'!N543,'Raw Data'!$H$2:$H$3196,'Solution Sheet'!O543)</f>
        <v>705014.25000000035</v>
      </c>
    </row>
    <row r="544" spans="2:16" x14ac:dyDescent="0.35">
      <c r="B544" s="33" t="s">
        <v>68</v>
      </c>
      <c r="C544" s="33" t="s">
        <v>6</v>
      </c>
      <c r="D544" s="45">
        <f>SUMIFS('Raw Data'!$S$2:$S$3196,'Raw Data'!$E$2:$E$3196,'Solution Sheet'!B544,'Raw Data'!$G$2:$G$3196,'Solution Sheet'!C544)</f>
        <v>76254.89</v>
      </c>
      <c r="E544" s="37"/>
      <c r="F544" s="33" t="s">
        <v>46</v>
      </c>
      <c r="G544" s="33" t="s">
        <v>32</v>
      </c>
      <c r="H544" s="45">
        <f>COUNTIFS('Raw Data'!$L$2:$L$3196,'Solution Sheet'!F544,'Raw Data'!$H$2:$H$3196,'Solution Sheet'!G544)</f>
        <v>216</v>
      </c>
      <c r="J544" s="33" t="s">
        <v>39</v>
      </c>
      <c r="K544" s="33" t="s">
        <v>6</v>
      </c>
      <c r="L544" s="45">
        <f>AVERAGEIFS('Raw Data'!$R$2:$R$3196,'Raw Data'!$K$2:$K$3196,'Solution Sheet'!J544,'Raw Data'!$G$2:$G$3196,'Solution Sheet'!K544)</f>
        <v>36.370370370370374</v>
      </c>
      <c r="N544" s="33" t="s">
        <v>26</v>
      </c>
      <c r="O544" s="33" t="s">
        <v>32</v>
      </c>
      <c r="P544" s="45">
        <f>SUMIFS('Raw Data'!$S$2:$S$3196,'Raw Data'!$D$2:$D$3196,'Solution Sheet'!N544,'Raw Data'!$H$2:$H$3196,'Solution Sheet'!O544)</f>
        <v>713770.02999999945</v>
      </c>
    </row>
    <row r="545" spans="2:16" x14ac:dyDescent="0.35">
      <c r="B545" s="33" t="s">
        <v>106</v>
      </c>
      <c r="C545" s="33" t="s">
        <v>6</v>
      </c>
      <c r="D545" s="45">
        <f>SUMIFS('Raw Data'!$S$2:$S$3196,'Raw Data'!$E$2:$E$3196,'Solution Sheet'!B545,'Raw Data'!$G$2:$G$3196,'Solution Sheet'!C545)</f>
        <v>106057.18</v>
      </c>
      <c r="E545" s="37"/>
      <c r="F545" s="33" t="s">
        <v>46</v>
      </c>
      <c r="G545" s="33" t="s">
        <v>33</v>
      </c>
      <c r="H545" s="45">
        <f>COUNTIFS('Raw Data'!$L$2:$L$3196,'Solution Sheet'!F545,'Raw Data'!$H$2:$H$3196,'Solution Sheet'!G545)</f>
        <v>201</v>
      </c>
      <c r="J545" s="33" t="s">
        <v>42</v>
      </c>
      <c r="K545" s="33" t="s">
        <v>6</v>
      </c>
      <c r="L545" s="45">
        <f>AVERAGEIFS('Raw Data'!$R$2:$R$3196,'Raw Data'!$K$2:$K$3196,'Solution Sheet'!J545,'Raw Data'!$G$2:$G$3196,'Solution Sheet'!K545)</f>
        <v>35.892857142857146</v>
      </c>
      <c r="N545" s="33" t="s">
        <v>26</v>
      </c>
      <c r="O545" s="33" t="s">
        <v>33</v>
      </c>
      <c r="P545" s="45">
        <f>SUMIFS('Raw Data'!$S$2:$S$3196,'Raw Data'!$D$2:$D$3196,'Solution Sheet'!N545,'Raw Data'!$H$2:$H$3196,'Solution Sheet'!O545)</f>
        <v>688621.27000000118</v>
      </c>
    </row>
    <row r="546" spans="2:16" x14ac:dyDescent="0.35">
      <c r="B546" s="33" t="s">
        <v>73</v>
      </c>
      <c r="C546" s="33" t="s">
        <v>13</v>
      </c>
      <c r="D546" s="45">
        <f>SUMIFS('Raw Data'!$S$2:$S$3196,'Raw Data'!$E$2:$E$3196,'Solution Sheet'!B546,'Raw Data'!$G$2:$G$3196,'Solution Sheet'!C546)</f>
        <v>66184.529999999984</v>
      </c>
      <c r="E546" s="37"/>
      <c r="F546" s="33" t="s">
        <v>45</v>
      </c>
      <c r="G546" s="33" t="s">
        <v>30</v>
      </c>
      <c r="H546" s="45">
        <f>COUNTIFS('Raw Data'!$L$2:$L$3196,'Solution Sheet'!F546,'Raw Data'!$H$2:$H$3196,'Solution Sheet'!G546)</f>
        <v>215</v>
      </c>
      <c r="J546" s="33" t="s">
        <v>40</v>
      </c>
      <c r="K546" s="33" t="s">
        <v>13</v>
      </c>
      <c r="L546" s="45">
        <f>AVERAGEIFS('Raw Data'!$R$2:$R$3196,'Raw Data'!$K$2:$K$3196,'Solution Sheet'!J546,'Raw Data'!$G$2:$G$3196,'Solution Sheet'!K546)</f>
        <v>34.651685393258425</v>
      </c>
      <c r="N546" s="33" t="s">
        <v>24</v>
      </c>
      <c r="O546" s="33" t="s">
        <v>30</v>
      </c>
      <c r="P546" s="45">
        <f>SUMIFS('Raw Data'!$S$2:$S$3196,'Raw Data'!$D$2:$D$3196,'Solution Sheet'!N546,'Raw Data'!$H$2:$H$3196,'Solution Sheet'!O546)</f>
        <v>902864.3899999999</v>
      </c>
    </row>
    <row r="547" spans="2:16" x14ac:dyDescent="0.35">
      <c r="B547" s="33" t="s">
        <v>106</v>
      </c>
      <c r="C547" s="33" t="s">
        <v>12</v>
      </c>
      <c r="D547" s="45">
        <f>SUMIFS('Raw Data'!$S$2:$S$3196,'Raw Data'!$E$2:$E$3196,'Solution Sheet'!B547,'Raw Data'!$G$2:$G$3196,'Solution Sheet'!C547)</f>
        <v>111983.70999999998</v>
      </c>
      <c r="E547" s="37"/>
      <c r="F547" s="33" t="s">
        <v>45</v>
      </c>
      <c r="G547" s="33" t="s">
        <v>32</v>
      </c>
      <c r="H547" s="45">
        <f>COUNTIFS('Raw Data'!$L$2:$L$3196,'Solution Sheet'!F547,'Raw Data'!$H$2:$H$3196,'Solution Sheet'!G547)</f>
        <v>204</v>
      </c>
      <c r="J547" s="33" t="s">
        <v>42</v>
      </c>
      <c r="K547" s="33" t="s">
        <v>12</v>
      </c>
      <c r="L547" s="45">
        <f>AVERAGEIFS('Raw Data'!$R$2:$R$3196,'Raw Data'!$K$2:$K$3196,'Solution Sheet'!J547,'Raw Data'!$G$2:$G$3196,'Solution Sheet'!K547)</f>
        <v>36.418604651162788</v>
      </c>
      <c r="N547" s="33" t="s">
        <v>24</v>
      </c>
      <c r="O547" s="33" t="s">
        <v>32</v>
      </c>
      <c r="P547" s="45">
        <f>SUMIFS('Raw Data'!$S$2:$S$3196,'Raw Data'!$D$2:$D$3196,'Solution Sheet'!N547,'Raw Data'!$H$2:$H$3196,'Solution Sheet'!O547)</f>
        <v>854150.37999999919</v>
      </c>
    </row>
    <row r="548" spans="2:16" x14ac:dyDescent="0.35">
      <c r="B548" s="33" t="s">
        <v>85</v>
      </c>
      <c r="C548" s="33" t="s">
        <v>10</v>
      </c>
      <c r="D548" s="45">
        <f>SUMIFS('Raw Data'!$S$2:$S$3196,'Raw Data'!$E$2:$E$3196,'Solution Sheet'!B548,'Raw Data'!$G$2:$G$3196,'Solution Sheet'!C548)</f>
        <v>88692.860000000015</v>
      </c>
      <c r="E548" s="37"/>
      <c r="F548" s="33" t="s">
        <v>43</v>
      </c>
      <c r="G548" s="33" t="s">
        <v>30</v>
      </c>
      <c r="H548" s="45">
        <f>COUNTIFS('Raw Data'!$L$2:$L$3196,'Solution Sheet'!F548,'Raw Data'!$H$2:$H$3196,'Solution Sheet'!G548)</f>
        <v>201</v>
      </c>
      <c r="J548" s="33" t="s">
        <v>42</v>
      </c>
      <c r="K548" s="33" t="s">
        <v>10</v>
      </c>
      <c r="L548" s="45">
        <f>AVERAGEIFS('Raw Data'!$R$2:$R$3196,'Raw Data'!$K$2:$K$3196,'Solution Sheet'!J548,'Raw Data'!$G$2:$G$3196,'Solution Sheet'!K548)</f>
        <v>34.543689320388353</v>
      </c>
      <c r="N548" s="33" t="s">
        <v>25</v>
      </c>
      <c r="O548" s="33" t="s">
        <v>30</v>
      </c>
      <c r="P548" s="45">
        <f>SUMIFS('Raw Data'!$S$2:$S$3196,'Raw Data'!$D$2:$D$3196,'Solution Sheet'!N548,'Raw Data'!$H$2:$H$3196,'Solution Sheet'!O548)</f>
        <v>386262.99999999983</v>
      </c>
    </row>
    <row r="549" spans="2:16" x14ac:dyDescent="0.35">
      <c r="B549" s="33" t="s">
        <v>55</v>
      </c>
      <c r="C549" s="33" t="s">
        <v>10</v>
      </c>
      <c r="D549" s="45">
        <f>SUMIFS('Raw Data'!$S$2:$S$3196,'Raw Data'!$E$2:$E$3196,'Solution Sheet'!B549,'Raw Data'!$G$2:$G$3196,'Solution Sheet'!C549)</f>
        <v>73114.26999999999</v>
      </c>
      <c r="E549" s="37"/>
      <c r="F549" s="33" t="s">
        <v>45</v>
      </c>
      <c r="G549" s="33" t="s">
        <v>30</v>
      </c>
      <c r="H549" s="45">
        <f>COUNTIFS('Raw Data'!$L$2:$L$3196,'Solution Sheet'!F549,'Raw Data'!$H$2:$H$3196,'Solution Sheet'!G549)</f>
        <v>215</v>
      </c>
      <c r="J549" s="33" t="s">
        <v>42</v>
      </c>
      <c r="K549" s="33" t="s">
        <v>10</v>
      </c>
      <c r="L549" s="45">
        <f>AVERAGEIFS('Raw Data'!$R$2:$R$3196,'Raw Data'!$K$2:$K$3196,'Solution Sheet'!J549,'Raw Data'!$G$2:$G$3196,'Solution Sheet'!K549)</f>
        <v>34.543689320388353</v>
      </c>
      <c r="N549" s="33" t="s">
        <v>24</v>
      </c>
      <c r="O549" s="33" t="s">
        <v>30</v>
      </c>
      <c r="P549" s="45">
        <f>SUMIFS('Raw Data'!$S$2:$S$3196,'Raw Data'!$D$2:$D$3196,'Solution Sheet'!N549,'Raw Data'!$H$2:$H$3196,'Solution Sheet'!O549)</f>
        <v>902864.3899999999</v>
      </c>
    </row>
    <row r="550" spans="2:16" x14ac:dyDescent="0.35">
      <c r="B550" s="33" t="s">
        <v>106</v>
      </c>
      <c r="C550" s="33" t="s">
        <v>10</v>
      </c>
      <c r="D550" s="45">
        <f>SUMIFS('Raw Data'!$S$2:$S$3196,'Raw Data'!$E$2:$E$3196,'Solution Sheet'!B550,'Raw Data'!$G$2:$G$3196,'Solution Sheet'!C550)</f>
        <v>86293.68</v>
      </c>
      <c r="E550" s="37"/>
      <c r="F550" s="33" t="s">
        <v>46</v>
      </c>
      <c r="G550" s="33" t="s">
        <v>33</v>
      </c>
      <c r="H550" s="45">
        <f>COUNTIFS('Raw Data'!$L$2:$L$3196,'Solution Sheet'!F550,'Raw Data'!$H$2:$H$3196,'Solution Sheet'!G550)</f>
        <v>201</v>
      </c>
      <c r="J550" s="33" t="s">
        <v>42</v>
      </c>
      <c r="K550" s="33" t="s">
        <v>10</v>
      </c>
      <c r="L550" s="45">
        <f>AVERAGEIFS('Raw Data'!$R$2:$R$3196,'Raw Data'!$K$2:$K$3196,'Solution Sheet'!J550,'Raw Data'!$G$2:$G$3196,'Solution Sheet'!K550)</f>
        <v>34.543689320388353</v>
      </c>
      <c r="N550" s="33" t="s">
        <v>24</v>
      </c>
      <c r="O550" s="33" t="s">
        <v>33</v>
      </c>
      <c r="P550" s="45">
        <f>SUMIFS('Raw Data'!$S$2:$S$3196,'Raw Data'!$D$2:$D$3196,'Solution Sheet'!N550,'Raw Data'!$H$2:$H$3196,'Solution Sheet'!O550)</f>
        <v>777669.78999999957</v>
      </c>
    </row>
    <row r="551" spans="2:16" x14ac:dyDescent="0.35">
      <c r="B551" s="33" t="s">
        <v>58</v>
      </c>
      <c r="C551" s="33" t="s">
        <v>10</v>
      </c>
      <c r="D551" s="45">
        <f>SUMIFS('Raw Data'!$S$2:$S$3196,'Raw Data'!$E$2:$E$3196,'Solution Sheet'!B551,'Raw Data'!$G$2:$G$3196,'Solution Sheet'!C551)</f>
        <v>93884.32</v>
      </c>
      <c r="E551" s="37"/>
      <c r="F551" s="33" t="s">
        <v>43</v>
      </c>
      <c r="G551" s="33" t="s">
        <v>31</v>
      </c>
      <c r="H551" s="45">
        <f>COUNTIFS('Raw Data'!$L$2:$L$3196,'Solution Sheet'!F551,'Raw Data'!$H$2:$H$3196,'Solution Sheet'!G551)</f>
        <v>190</v>
      </c>
      <c r="J551" s="33" t="s">
        <v>40</v>
      </c>
      <c r="K551" s="33" t="s">
        <v>10</v>
      </c>
      <c r="L551" s="45">
        <f>AVERAGEIFS('Raw Data'!$R$2:$R$3196,'Raw Data'!$K$2:$K$3196,'Solution Sheet'!J551,'Raw Data'!$G$2:$G$3196,'Solution Sheet'!K551)</f>
        <v>35.093023255813954</v>
      </c>
      <c r="N551" s="33" t="s">
        <v>24</v>
      </c>
      <c r="O551" s="33" t="s">
        <v>31</v>
      </c>
      <c r="P551" s="45">
        <f>SUMIFS('Raw Data'!$S$2:$S$3196,'Raw Data'!$D$2:$D$3196,'Solution Sheet'!N551,'Raw Data'!$H$2:$H$3196,'Solution Sheet'!O551)</f>
        <v>770751.94999999984</v>
      </c>
    </row>
    <row r="552" spans="2:16" x14ac:dyDescent="0.35">
      <c r="B552" s="33" t="s">
        <v>55</v>
      </c>
      <c r="C552" s="33" t="s">
        <v>11</v>
      </c>
      <c r="D552" s="45">
        <f>SUMIFS('Raw Data'!$S$2:$S$3196,'Raw Data'!$E$2:$E$3196,'Solution Sheet'!B552,'Raw Data'!$G$2:$G$3196,'Solution Sheet'!C552)</f>
        <v>113543.59</v>
      </c>
      <c r="E552" s="37"/>
      <c r="F552" s="33" t="s">
        <v>44</v>
      </c>
      <c r="G552" s="33" t="s">
        <v>30</v>
      </c>
      <c r="H552" s="45">
        <f>COUNTIFS('Raw Data'!$L$2:$L$3196,'Solution Sheet'!F552,'Raw Data'!$H$2:$H$3196,'Solution Sheet'!G552)</f>
        <v>202</v>
      </c>
      <c r="J552" s="33" t="s">
        <v>41</v>
      </c>
      <c r="K552" s="33" t="s">
        <v>11</v>
      </c>
      <c r="L552" s="45">
        <f>AVERAGEIFS('Raw Data'!$R$2:$R$3196,'Raw Data'!$K$2:$K$3196,'Solution Sheet'!J552,'Raw Data'!$G$2:$G$3196,'Solution Sheet'!K552)</f>
        <v>35.415929203539825</v>
      </c>
      <c r="N552" s="33" t="s">
        <v>26</v>
      </c>
      <c r="O552" s="33" t="s">
        <v>30</v>
      </c>
      <c r="P552" s="45">
        <f>SUMIFS('Raw Data'!$S$2:$S$3196,'Raw Data'!$D$2:$D$3196,'Solution Sheet'!N552,'Raw Data'!$H$2:$H$3196,'Solution Sheet'!O552)</f>
        <v>705014.25000000035</v>
      </c>
    </row>
    <row r="553" spans="2:16" x14ac:dyDescent="0.35">
      <c r="B553" s="33" t="s">
        <v>78</v>
      </c>
      <c r="C553" s="33" t="s">
        <v>13</v>
      </c>
      <c r="D553" s="45">
        <f>SUMIFS('Raw Data'!$S$2:$S$3196,'Raw Data'!$E$2:$E$3196,'Solution Sheet'!B553,'Raw Data'!$G$2:$G$3196,'Solution Sheet'!C553)</f>
        <v>119976.9</v>
      </c>
      <c r="E553" s="37"/>
      <c r="F553" s="33" t="s">
        <v>45</v>
      </c>
      <c r="G553" s="33" t="s">
        <v>31</v>
      </c>
      <c r="H553" s="45">
        <f>COUNTIFS('Raw Data'!$L$2:$L$3196,'Solution Sheet'!F553,'Raw Data'!$H$2:$H$3196,'Solution Sheet'!G553)</f>
        <v>200</v>
      </c>
      <c r="J553" s="33" t="s">
        <v>39</v>
      </c>
      <c r="K553" s="33" t="s">
        <v>13</v>
      </c>
      <c r="L553" s="45">
        <f>AVERAGEIFS('Raw Data'!$R$2:$R$3196,'Raw Data'!$K$2:$K$3196,'Solution Sheet'!J553,'Raw Data'!$G$2:$G$3196,'Solution Sheet'!K553)</f>
        <v>35.833333333333336</v>
      </c>
      <c r="N553" s="33" t="s">
        <v>24</v>
      </c>
      <c r="O553" s="33" t="s">
        <v>31</v>
      </c>
      <c r="P553" s="45">
        <f>SUMIFS('Raw Data'!$S$2:$S$3196,'Raw Data'!$D$2:$D$3196,'Solution Sheet'!N553,'Raw Data'!$H$2:$H$3196,'Solution Sheet'!O553)</f>
        <v>770751.94999999984</v>
      </c>
    </row>
    <row r="554" spans="2:16" x14ac:dyDescent="0.35">
      <c r="B554" s="33" t="s">
        <v>106</v>
      </c>
      <c r="C554" s="33" t="s">
        <v>13</v>
      </c>
      <c r="D554" s="45">
        <f>SUMIFS('Raw Data'!$S$2:$S$3196,'Raw Data'!$E$2:$E$3196,'Solution Sheet'!B554,'Raw Data'!$G$2:$G$3196,'Solution Sheet'!C554)</f>
        <v>83772.33</v>
      </c>
      <c r="E554" s="37"/>
      <c r="F554" s="33" t="s">
        <v>44</v>
      </c>
      <c r="G554" s="33" t="s">
        <v>33</v>
      </c>
      <c r="H554" s="45">
        <f>COUNTIFS('Raw Data'!$L$2:$L$3196,'Solution Sheet'!F554,'Raw Data'!$H$2:$H$3196,'Solution Sheet'!G554)</f>
        <v>207</v>
      </c>
      <c r="J554" s="33" t="s">
        <v>42</v>
      </c>
      <c r="K554" s="33" t="s">
        <v>13</v>
      </c>
      <c r="L554" s="45">
        <f>AVERAGEIFS('Raw Data'!$R$2:$R$3196,'Raw Data'!$K$2:$K$3196,'Solution Sheet'!J554,'Raw Data'!$G$2:$G$3196,'Solution Sheet'!K554)</f>
        <v>36.58</v>
      </c>
      <c r="N554" s="33" t="s">
        <v>24</v>
      </c>
      <c r="O554" s="33" t="s">
        <v>33</v>
      </c>
      <c r="P554" s="45">
        <f>SUMIFS('Raw Data'!$S$2:$S$3196,'Raw Data'!$D$2:$D$3196,'Solution Sheet'!N554,'Raw Data'!$H$2:$H$3196,'Solution Sheet'!O554)</f>
        <v>777669.78999999957</v>
      </c>
    </row>
    <row r="555" spans="2:16" x14ac:dyDescent="0.35">
      <c r="B555" s="33" t="s">
        <v>52</v>
      </c>
      <c r="C555" s="33" t="s">
        <v>6</v>
      </c>
      <c r="D555" s="45">
        <f>SUMIFS('Raw Data'!$S$2:$S$3196,'Raw Data'!$E$2:$E$3196,'Solution Sheet'!B555,'Raw Data'!$G$2:$G$3196,'Solution Sheet'!C555)</f>
        <v>128564.53000000004</v>
      </c>
      <c r="E555" s="37"/>
      <c r="F555" s="33" t="s">
        <v>43</v>
      </c>
      <c r="G555" s="33" t="s">
        <v>30</v>
      </c>
      <c r="H555" s="45">
        <f>COUNTIFS('Raw Data'!$L$2:$L$3196,'Solution Sheet'!F555,'Raw Data'!$H$2:$H$3196,'Solution Sheet'!G555)</f>
        <v>201</v>
      </c>
      <c r="J555" s="33" t="s">
        <v>40</v>
      </c>
      <c r="K555" s="33" t="s">
        <v>6</v>
      </c>
      <c r="L555" s="45">
        <f>AVERAGEIFS('Raw Data'!$R$2:$R$3196,'Raw Data'!$K$2:$K$3196,'Solution Sheet'!J555,'Raw Data'!$G$2:$G$3196,'Solution Sheet'!K555)</f>
        <v>33.838383838383841</v>
      </c>
      <c r="N555" s="33" t="s">
        <v>24</v>
      </c>
      <c r="O555" s="33" t="s">
        <v>30</v>
      </c>
      <c r="P555" s="45">
        <f>SUMIFS('Raw Data'!$S$2:$S$3196,'Raw Data'!$D$2:$D$3196,'Solution Sheet'!N555,'Raw Data'!$H$2:$H$3196,'Solution Sheet'!O555)</f>
        <v>902864.3899999999</v>
      </c>
    </row>
    <row r="556" spans="2:16" x14ac:dyDescent="0.35">
      <c r="B556" s="33" t="s">
        <v>52</v>
      </c>
      <c r="C556" s="33" t="s">
        <v>13</v>
      </c>
      <c r="D556" s="45">
        <f>SUMIFS('Raw Data'!$S$2:$S$3196,'Raw Data'!$E$2:$E$3196,'Solution Sheet'!B556,'Raw Data'!$G$2:$G$3196,'Solution Sheet'!C556)</f>
        <v>72641.01999999999</v>
      </c>
      <c r="E556" s="37"/>
      <c r="F556" s="33" t="s">
        <v>46</v>
      </c>
      <c r="G556" s="33" t="s">
        <v>30</v>
      </c>
      <c r="H556" s="45">
        <f>COUNTIFS('Raw Data'!$L$2:$L$3196,'Solution Sheet'!F556,'Raw Data'!$H$2:$H$3196,'Solution Sheet'!G556)</f>
        <v>204</v>
      </c>
      <c r="J556" s="33" t="s">
        <v>41</v>
      </c>
      <c r="K556" s="33" t="s">
        <v>13</v>
      </c>
      <c r="L556" s="45">
        <f>AVERAGEIFS('Raw Data'!$R$2:$R$3196,'Raw Data'!$K$2:$K$3196,'Solution Sheet'!J556,'Raw Data'!$G$2:$G$3196,'Solution Sheet'!K556)</f>
        <v>33.705882352941174</v>
      </c>
      <c r="N556" s="33" t="s">
        <v>26</v>
      </c>
      <c r="O556" s="33" t="s">
        <v>30</v>
      </c>
      <c r="P556" s="45">
        <f>SUMIFS('Raw Data'!$S$2:$S$3196,'Raw Data'!$D$2:$D$3196,'Solution Sheet'!N556,'Raw Data'!$H$2:$H$3196,'Solution Sheet'!O556)</f>
        <v>705014.25000000035</v>
      </c>
    </row>
    <row r="557" spans="2:16" x14ac:dyDescent="0.35">
      <c r="B557" s="33" t="s">
        <v>52</v>
      </c>
      <c r="C557" s="33" t="s">
        <v>7</v>
      </c>
      <c r="D557" s="45">
        <f>SUMIFS('Raw Data'!$S$2:$S$3196,'Raw Data'!$E$2:$E$3196,'Solution Sheet'!B557,'Raw Data'!$G$2:$G$3196,'Solution Sheet'!C557)</f>
        <v>91854.499999999971</v>
      </c>
      <c r="E557" s="37"/>
      <c r="F557" s="33" t="s">
        <v>43</v>
      </c>
      <c r="G557" s="33" t="s">
        <v>31</v>
      </c>
      <c r="H557" s="45">
        <f>COUNTIFS('Raw Data'!$L$2:$L$3196,'Solution Sheet'!F557,'Raw Data'!$H$2:$H$3196,'Solution Sheet'!G557)</f>
        <v>190</v>
      </c>
      <c r="J557" s="33" t="s">
        <v>41</v>
      </c>
      <c r="K557" s="33" t="s">
        <v>7</v>
      </c>
      <c r="L557" s="45">
        <f>AVERAGEIFS('Raw Data'!$R$2:$R$3196,'Raw Data'!$K$2:$K$3196,'Solution Sheet'!J557,'Raw Data'!$G$2:$G$3196,'Solution Sheet'!K557)</f>
        <v>33.821428571428569</v>
      </c>
      <c r="N557" s="33" t="s">
        <v>24</v>
      </c>
      <c r="O557" s="33" t="s">
        <v>31</v>
      </c>
      <c r="P557" s="45">
        <f>SUMIFS('Raw Data'!$S$2:$S$3196,'Raw Data'!$D$2:$D$3196,'Solution Sheet'!N557,'Raw Data'!$H$2:$H$3196,'Solution Sheet'!O557)</f>
        <v>770751.94999999984</v>
      </c>
    </row>
    <row r="558" spans="2:16" x14ac:dyDescent="0.35">
      <c r="B558" s="33" t="s">
        <v>58</v>
      </c>
      <c r="C558" s="33" t="s">
        <v>6</v>
      </c>
      <c r="D558" s="45">
        <f>SUMIFS('Raw Data'!$S$2:$S$3196,'Raw Data'!$E$2:$E$3196,'Solution Sheet'!B558,'Raw Data'!$G$2:$G$3196,'Solution Sheet'!C558)</f>
        <v>115367.16999999998</v>
      </c>
      <c r="E558" s="37"/>
      <c r="F558" s="33" t="s">
        <v>43</v>
      </c>
      <c r="G558" s="33" t="s">
        <v>31</v>
      </c>
      <c r="H558" s="45">
        <f>COUNTIFS('Raw Data'!$L$2:$L$3196,'Solution Sheet'!F558,'Raw Data'!$H$2:$H$3196,'Solution Sheet'!G558)</f>
        <v>190</v>
      </c>
      <c r="J558" s="33" t="s">
        <v>39</v>
      </c>
      <c r="K558" s="33" t="s">
        <v>6</v>
      </c>
      <c r="L558" s="45">
        <f>AVERAGEIFS('Raw Data'!$R$2:$R$3196,'Raw Data'!$K$2:$K$3196,'Solution Sheet'!J558,'Raw Data'!$G$2:$G$3196,'Solution Sheet'!K558)</f>
        <v>36.370370370370374</v>
      </c>
      <c r="N558" s="33" t="s">
        <v>26</v>
      </c>
      <c r="O558" s="33" t="s">
        <v>31</v>
      </c>
      <c r="P558" s="45">
        <f>SUMIFS('Raw Data'!$S$2:$S$3196,'Raw Data'!$D$2:$D$3196,'Solution Sheet'!N558,'Raw Data'!$H$2:$H$3196,'Solution Sheet'!O558)</f>
        <v>705928.4499999996</v>
      </c>
    </row>
    <row r="559" spans="2:16" x14ac:dyDescent="0.35">
      <c r="B559" s="33" t="s">
        <v>52</v>
      </c>
      <c r="C559" s="33" t="s">
        <v>11</v>
      </c>
      <c r="D559" s="45">
        <f>SUMIFS('Raw Data'!$S$2:$S$3196,'Raw Data'!$E$2:$E$3196,'Solution Sheet'!B559,'Raw Data'!$G$2:$G$3196,'Solution Sheet'!C559)</f>
        <v>112086.30000000002</v>
      </c>
      <c r="E559" s="37"/>
      <c r="F559" s="33" t="s">
        <v>46</v>
      </c>
      <c r="G559" s="33" t="s">
        <v>33</v>
      </c>
      <c r="H559" s="45">
        <f>COUNTIFS('Raw Data'!$L$2:$L$3196,'Solution Sheet'!F559,'Raw Data'!$H$2:$H$3196,'Solution Sheet'!G559)</f>
        <v>201</v>
      </c>
      <c r="J559" s="33" t="s">
        <v>42</v>
      </c>
      <c r="K559" s="33" t="s">
        <v>11</v>
      </c>
      <c r="L559" s="45">
        <f>AVERAGEIFS('Raw Data'!$R$2:$R$3196,'Raw Data'!$K$2:$K$3196,'Solution Sheet'!J559,'Raw Data'!$G$2:$G$3196,'Solution Sheet'!K559)</f>
        <v>35.16949152542373</v>
      </c>
      <c r="N559" s="33" t="s">
        <v>24</v>
      </c>
      <c r="O559" s="33" t="s">
        <v>33</v>
      </c>
      <c r="P559" s="45">
        <f>SUMIFS('Raw Data'!$S$2:$S$3196,'Raw Data'!$D$2:$D$3196,'Solution Sheet'!N559,'Raw Data'!$H$2:$H$3196,'Solution Sheet'!O559)</f>
        <v>777669.78999999957</v>
      </c>
    </row>
    <row r="560" spans="2:16" x14ac:dyDescent="0.35">
      <c r="B560" s="33" t="s">
        <v>115</v>
      </c>
      <c r="C560" s="33" t="s">
        <v>11</v>
      </c>
      <c r="D560" s="45">
        <f>SUMIFS('Raw Data'!$S$2:$S$3196,'Raw Data'!$E$2:$E$3196,'Solution Sheet'!B560,'Raw Data'!$G$2:$G$3196,'Solution Sheet'!C560)</f>
        <v>121509.75999999999</v>
      </c>
      <c r="E560" s="37"/>
      <c r="F560" s="33" t="s">
        <v>46</v>
      </c>
      <c r="G560" s="33" t="s">
        <v>32</v>
      </c>
      <c r="H560" s="45">
        <f>COUNTIFS('Raw Data'!$L$2:$L$3196,'Solution Sheet'!F560,'Raw Data'!$H$2:$H$3196,'Solution Sheet'!G560)</f>
        <v>216</v>
      </c>
      <c r="J560" s="33" t="s">
        <v>39</v>
      </c>
      <c r="K560" s="33" t="s">
        <v>11</v>
      </c>
      <c r="L560" s="45">
        <f>AVERAGEIFS('Raw Data'!$R$2:$R$3196,'Raw Data'!$K$2:$K$3196,'Solution Sheet'!J560,'Raw Data'!$G$2:$G$3196,'Solution Sheet'!K560)</f>
        <v>34.901785714285715</v>
      </c>
      <c r="N560" s="33" t="s">
        <v>25</v>
      </c>
      <c r="O560" s="33" t="s">
        <v>32</v>
      </c>
      <c r="P560" s="45">
        <f>SUMIFS('Raw Data'!$S$2:$S$3196,'Raw Data'!$D$2:$D$3196,'Solution Sheet'!N560,'Raw Data'!$H$2:$H$3196,'Solution Sheet'!O560)</f>
        <v>420136.0300000002</v>
      </c>
    </row>
    <row r="561" spans="2:16" x14ac:dyDescent="0.35">
      <c r="B561" s="33" t="s">
        <v>78</v>
      </c>
      <c r="C561" s="33" t="s">
        <v>11</v>
      </c>
      <c r="D561" s="45">
        <f>SUMIFS('Raw Data'!$S$2:$S$3196,'Raw Data'!$E$2:$E$3196,'Solution Sheet'!B561,'Raw Data'!$G$2:$G$3196,'Solution Sheet'!C561)</f>
        <v>115609.13</v>
      </c>
      <c r="E561" s="37"/>
      <c r="F561" s="33" t="s">
        <v>43</v>
      </c>
      <c r="G561" s="33" t="s">
        <v>31</v>
      </c>
      <c r="H561" s="45">
        <f>COUNTIFS('Raw Data'!$L$2:$L$3196,'Solution Sheet'!F561,'Raw Data'!$H$2:$H$3196,'Solution Sheet'!G561)</f>
        <v>190</v>
      </c>
      <c r="J561" s="33" t="s">
        <v>41</v>
      </c>
      <c r="K561" s="33" t="s">
        <v>11</v>
      </c>
      <c r="L561" s="45">
        <f>AVERAGEIFS('Raw Data'!$R$2:$R$3196,'Raw Data'!$K$2:$K$3196,'Solution Sheet'!J561,'Raw Data'!$G$2:$G$3196,'Solution Sheet'!K561)</f>
        <v>35.415929203539825</v>
      </c>
      <c r="N561" s="33" t="s">
        <v>26</v>
      </c>
      <c r="O561" s="33" t="s">
        <v>31</v>
      </c>
      <c r="P561" s="45">
        <f>SUMIFS('Raw Data'!$S$2:$S$3196,'Raw Data'!$D$2:$D$3196,'Solution Sheet'!N561,'Raw Data'!$H$2:$H$3196,'Solution Sheet'!O561)</f>
        <v>705928.4499999996</v>
      </c>
    </row>
    <row r="562" spans="2:16" x14ac:dyDescent="0.35">
      <c r="B562" s="33" t="s">
        <v>85</v>
      </c>
      <c r="C562" s="33" t="s">
        <v>9</v>
      </c>
      <c r="D562" s="45">
        <f>SUMIFS('Raw Data'!$S$2:$S$3196,'Raw Data'!$E$2:$E$3196,'Solution Sheet'!B562,'Raw Data'!$G$2:$G$3196,'Solution Sheet'!C562)</f>
        <v>54180.78</v>
      </c>
      <c r="E562" s="37"/>
      <c r="F562" s="33" t="s">
        <v>44</v>
      </c>
      <c r="G562" s="33" t="s">
        <v>31</v>
      </c>
      <c r="H562" s="45">
        <f>COUNTIFS('Raw Data'!$L$2:$L$3196,'Solution Sheet'!F562,'Raw Data'!$H$2:$H$3196,'Solution Sheet'!G562)</f>
        <v>216</v>
      </c>
      <c r="J562" s="33" t="s">
        <v>39</v>
      </c>
      <c r="K562" s="33" t="s">
        <v>9</v>
      </c>
      <c r="L562" s="45">
        <f>AVERAGEIFS('Raw Data'!$R$2:$R$3196,'Raw Data'!$K$2:$K$3196,'Solution Sheet'!J562,'Raw Data'!$G$2:$G$3196,'Solution Sheet'!K562)</f>
        <v>34.731182795698928</v>
      </c>
      <c r="N562" s="33" t="s">
        <v>24</v>
      </c>
      <c r="O562" s="33" t="s">
        <v>31</v>
      </c>
      <c r="P562" s="45">
        <f>SUMIFS('Raw Data'!$S$2:$S$3196,'Raw Data'!$D$2:$D$3196,'Solution Sheet'!N562,'Raw Data'!$H$2:$H$3196,'Solution Sheet'!O562)</f>
        <v>770751.94999999984</v>
      </c>
    </row>
    <row r="563" spans="2:16" x14ac:dyDescent="0.35">
      <c r="B563" s="33" t="s">
        <v>115</v>
      </c>
      <c r="C563" s="33" t="s">
        <v>7</v>
      </c>
      <c r="D563" s="45">
        <f>SUMIFS('Raw Data'!$S$2:$S$3196,'Raw Data'!$E$2:$E$3196,'Solution Sheet'!B563,'Raw Data'!$G$2:$G$3196,'Solution Sheet'!C563)</f>
        <v>104661.16</v>
      </c>
      <c r="E563" s="37"/>
      <c r="F563" s="33" t="s">
        <v>43</v>
      </c>
      <c r="G563" s="33" t="s">
        <v>33</v>
      </c>
      <c r="H563" s="45">
        <f>COUNTIFS('Raw Data'!$L$2:$L$3196,'Solution Sheet'!F563,'Raw Data'!$H$2:$H$3196,'Solution Sheet'!G563)</f>
        <v>185</v>
      </c>
      <c r="J563" s="33" t="s">
        <v>42</v>
      </c>
      <c r="K563" s="33" t="s">
        <v>7</v>
      </c>
      <c r="L563" s="45">
        <f>AVERAGEIFS('Raw Data'!$R$2:$R$3196,'Raw Data'!$K$2:$K$3196,'Solution Sheet'!J563,'Raw Data'!$G$2:$G$3196,'Solution Sheet'!K563)</f>
        <v>34.288659793814432</v>
      </c>
      <c r="N563" s="33" t="s">
        <v>24</v>
      </c>
      <c r="O563" s="33" t="s">
        <v>33</v>
      </c>
      <c r="P563" s="45">
        <f>SUMIFS('Raw Data'!$S$2:$S$3196,'Raw Data'!$D$2:$D$3196,'Solution Sheet'!N563,'Raw Data'!$H$2:$H$3196,'Solution Sheet'!O563)</f>
        <v>777669.78999999957</v>
      </c>
    </row>
    <row r="564" spans="2:16" x14ac:dyDescent="0.35">
      <c r="B564" s="33" t="s">
        <v>68</v>
      </c>
      <c r="C564" s="33" t="s">
        <v>6</v>
      </c>
      <c r="D564" s="45">
        <f>SUMIFS('Raw Data'!$S$2:$S$3196,'Raw Data'!$E$2:$E$3196,'Solution Sheet'!B564,'Raw Data'!$G$2:$G$3196,'Solution Sheet'!C564)</f>
        <v>76254.89</v>
      </c>
      <c r="E564" s="37"/>
      <c r="F564" s="33" t="s">
        <v>46</v>
      </c>
      <c r="G564" s="33" t="s">
        <v>30</v>
      </c>
      <c r="H564" s="45">
        <f>COUNTIFS('Raw Data'!$L$2:$L$3196,'Solution Sheet'!F564,'Raw Data'!$H$2:$H$3196,'Solution Sheet'!G564)</f>
        <v>204</v>
      </c>
      <c r="J564" s="33" t="s">
        <v>39</v>
      </c>
      <c r="K564" s="33" t="s">
        <v>6</v>
      </c>
      <c r="L564" s="45">
        <f>AVERAGEIFS('Raw Data'!$R$2:$R$3196,'Raw Data'!$K$2:$K$3196,'Solution Sheet'!J564,'Raw Data'!$G$2:$G$3196,'Solution Sheet'!K564)</f>
        <v>36.370370370370374</v>
      </c>
      <c r="N564" s="33" t="s">
        <v>24</v>
      </c>
      <c r="O564" s="33" t="s">
        <v>30</v>
      </c>
      <c r="P564" s="45">
        <f>SUMIFS('Raw Data'!$S$2:$S$3196,'Raw Data'!$D$2:$D$3196,'Solution Sheet'!N564,'Raw Data'!$H$2:$H$3196,'Solution Sheet'!O564)</f>
        <v>902864.3899999999</v>
      </c>
    </row>
    <row r="565" spans="2:16" x14ac:dyDescent="0.35">
      <c r="B565" s="33" t="s">
        <v>115</v>
      </c>
      <c r="C565" s="33" t="s">
        <v>9</v>
      </c>
      <c r="D565" s="45">
        <f>SUMIFS('Raw Data'!$S$2:$S$3196,'Raw Data'!$E$2:$E$3196,'Solution Sheet'!B565,'Raw Data'!$G$2:$G$3196,'Solution Sheet'!C565)</f>
        <v>85954.940000000017</v>
      </c>
      <c r="E565" s="37"/>
      <c r="F565" s="33" t="s">
        <v>45</v>
      </c>
      <c r="G565" s="33" t="s">
        <v>32</v>
      </c>
      <c r="H565" s="45">
        <f>COUNTIFS('Raw Data'!$L$2:$L$3196,'Solution Sheet'!F565,'Raw Data'!$H$2:$H$3196,'Solution Sheet'!G565)</f>
        <v>204</v>
      </c>
      <c r="J565" s="33" t="s">
        <v>41</v>
      </c>
      <c r="K565" s="33" t="s">
        <v>9</v>
      </c>
      <c r="L565" s="45">
        <f>AVERAGEIFS('Raw Data'!$R$2:$R$3196,'Raw Data'!$K$2:$K$3196,'Solution Sheet'!J565,'Raw Data'!$G$2:$G$3196,'Solution Sheet'!K565)</f>
        <v>35.634615384615387</v>
      </c>
      <c r="N565" s="33" t="s">
        <v>24</v>
      </c>
      <c r="O565" s="33" t="s">
        <v>32</v>
      </c>
      <c r="P565" s="45">
        <f>SUMIFS('Raw Data'!$S$2:$S$3196,'Raw Data'!$D$2:$D$3196,'Solution Sheet'!N565,'Raw Data'!$H$2:$H$3196,'Solution Sheet'!O565)</f>
        <v>854150.37999999919</v>
      </c>
    </row>
    <row r="566" spans="2:16" x14ac:dyDescent="0.35">
      <c r="B566" s="33" t="s">
        <v>68</v>
      </c>
      <c r="C566" s="33" t="s">
        <v>12</v>
      </c>
      <c r="D566" s="45">
        <f>SUMIFS('Raw Data'!$S$2:$S$3196,'Raw Data'!$E$2:$E$3196,'Solution Sheet'!B566,'Raw Data'!$G$2:$G$3196,'Solution Sheet'!C566)</f>
        <v>70361.200000000026</v>
      </c>
      <c r="E566" s="37"/>
      <c r="F566" s="33" t="s">
        <v>46</v>
      </c>
      <c r="G566" s="33" t="s">
        <v>30</v>
      </c>
      <c r="H566" s="45">
        <f>COUNTIFS('Raw Data'!$L$2:$L$3196,'Solution Sheet'!F566,'Raw Data'!$H$2:$H$3196,'Solution Sheet'!G566)</f>
        <v>204</v>
      </c>
      <c r="J566" s="33" t="s">
        <v>40</v>
      </c>
      <c r="K566" s="33" t="s">
        <v>12</v>
      </c>
      <c r="L566" s="45">
        <f>AVERAGEIFS('Raw Data'!$R$2:$R$3196,'Raw Data'!$K$2:$K$3196,'Solution Sheet'!J566,'Raw Data'!$G$2:$G$3196,'Solution Sheet'!K566)</f>
        <v>34.373831775700936</v>
      </c>
      <c r="N566" s="33" t="s">
        <v>25</v>
      </c>
      <c r="O566" s="33" t="s">
        <v>30</v>
      </c>
      <c r="P566" s="45">
        <f>SUMIFS('Raw Data'!$S$2:$S$3196,'Raw Data'!$D$2:$D$3196,'Solution Sheet'!N566,'Raw Data'!$H$2:$H$3196,'Solution Sheet'!O566)</f>
        <v>386262.99999999983</v>
      </c>
    </row>
    <row r="567" spans="2:16" x14ac:dyDescent="0.35">
      <c r="B567" s="33" t="s">
        <v>106</v>
      </c>
      <c r="C567" s="33" t="s">
        <v>13</v>
      </c>
      <c r="D567" s="45">
        <f>SUMIFS('Raw Data'!$S$2:$S$3196,'Raw Data'!$E$2:$E$3196,'Solution Sheet'!B567,'Raw Data'!$G$2:$G$3196,'Solution Sheet'!C567)</f>
        <v>83772.33</v>
      </c>
      <c r="E567" s="37"/>
      <c r="F567" s="33" t="s">
        <v>46</v>
      </c>
      <c r="G567" s="33" t="s">
        <v>32</v>
      </c>
      <c r="H567" s="45">
        <f>COUNTIFS('Raw Data'!$L$2:$L$3196,'Solution Sheet'!F567,'Raw Data'!$H$2:$H$3196,'Solution Sheet'!G567)</f>
        <v>216</v>
      </c>
      <c r="J567" s="33" t="s">
        <v>41</v>
      </c>
      <c r="K567" s="33" t="s">
        <v>13</v>
      </c>
      <c r="L567" s="45">
        <f>AVERAGEIFS('Raw Data'!$R$2:$R$3196,'Raw Data'!$K$2:$K$3196,'Solution Sheet'!J567,'Raw Data'!$G$2:$G$3196,'Solution Sheet'!K567)</f>
        <v>33.705882352941174</v>
      </c>
      <c r="N567" s="33" t="s">
        <v>24</v>
      </c>
      <c r="O567" s="33" t="s">
        <v>32</v>
      </c>
      <c r="P567" s="45">
        <f>SUMIFS('Raw Data'!$S$2:$S$3196,'Raw Data'!$D$2:$D$3196,'Solution Sheet'!N567,'Raw Data'!$H$2:$H$3196,'Solution Sheet'!O567)</f>
        <v>854150.37999999919</v>
      </c>
    </row>
    <row r="568" spans="2:16" x14ac:dyDescent="0.35">
      <c r="B568" s="33" t="s">
        <v>63</v>
      </c>
      <c r="C568" s="33" t="s">
        <v>9</v>
      </c>
      <c r="D568" s="45">
        <f>SUMIFS('Raw Data'!$S$2:$S$3196,'Raw Data'!$E$2:$E$3196,'Solution Sheet'!B568,'Raw Data'!$G$2:$G$3196,'Solution Sheet'!C568)</f>
        <v>108730.27000000002</v>
      </c>
      <c r="E568" s="37"/>
      <c r="F568" s="33" t="s">
        <v>44</v>
      </c>
      <c r="G568" s="33" t="s">
        <v>31</v>
      </c>
      <c r="H568" s="45">
        <f>COUNTIFS('Raw Data'!$L$2:$L$3196,'Solution Sheet'!F568,'Raw Data'!$H$2:$H$3196,'Solution Sheet'!G568)</f>
        <v>216</v>
      </c>
      <c r="J568" s="33" t="s">
        <v>41</v>
      </c>
      <c r="K568" s="33" t="s">
        <v>9</v>
      </c>
      <c r="L568" s="45">
        <f>AVERAGEIFS('Raw Data'!$R$2:$R$3196,'Raw Data'!$K$2:$K$3196,'Solution Sheet'!J568,'Raw Data'!$G$2:$G$3196,'Solution Sheet'!K568)</f>
        <v>35.634615384615387</v>
      </c>
      <c r="N568" s="33" t="s">
        <v>24</v>
      </c>
      <c r="O568" s="33" t="s">
        <v>31</v>
      </c>
      <c r="P568" s="45">
        <f>SUMIFS('Raw Data'!$S$2:$S$3196,'Raw Data'!$D$2:$D$3196,'Solution Sheet'!N568,'Raw Data'!$H$2:$H$3196,'Solution Sheet'!O568)</f>
        <v>770751.94999999984</v>
      </c>
    </row>
    <row r="569" spans="2:16" x14ac:dyDescent="0.35">
      <c r="B569" s="33" t="s">
        <v>106</v>
      </c>
      <c r="C569" s="33" t="s">
        <v>9</v>
      </c>
      <c r="D569" s="45">
        <f>SUMIFS('Raw Data'!$S$2:$S$3196,'Raw Data'!$E$2:$E$3196,'Solution Sheet'!B569,'Raw Data'!$G$2:$G$3196,'Solution Sheet'!C569)</f>
        <v>86448.35000000002</v>
      </c>
      <c r="E569" s="37"/>
      <c r="F569" s="33" t="s">
        <v>43</v>
      </c>
      <c r="G569" s="33" t="s">
        <v>33</v>
      </c>
      <c r="H569" s="45">
        <f>COUNTIFS('Raw Data'!$L$2:$L$3196,'Solution Sheet'!F569,'Raw Data'!$H$2:$H$3196,'Solution Sheet'!G569)</f>
        <v>185</v>
      </c>
      <c r="J569" s="33" t="s">
        <v>39</v>
      </c>
      <c r="K569" s="33" t="s">
        <v>9</v>
      </c>
      <c r="L569" s="45">
        <f>AVERAGEIFS('Raw Data'!$R$2:$R$3196,'Raw Data'!$K$2:$K$3196,'Solution Sheet'!J569,'Raw Data'!$G$2:$G$3196,'Solution Sheet'!K569)</f>
        <v>34.731182795698928</v>
      </c>
      <c r="N569" s="33" t="s">
        <v>26</v>
      </c>
      <c r="O569" s="33" t="s">
        <v>33</v>
      </c>
      <c r="P569" s="45">
        <f>SUMIFS('Raw Data'!$S$2:$S$3196,'Raw Data'!$D$2:$D$3196,'Solution Sheet'!N569,'Raw Data'!$H$2:$H$3196,'Solution Sheet'!O569)</f>
        <v>688621.27000000118</v>
      </c>
    </row>
    <row r="570" spans="2:16" x14ac:dyDescent="0.35">
      <c r="B570" s="33" t="s">
        <v>63</v>
      </c>
      <c r="C570" s="33" t="s">
        <v>8</v>
      </c>
      <c r="D570" s="45">
        <f>SUMIFS('Raw Data'!$S$2:$S$3196,'Raw Data'!$E$2:$E$3196,'Solution Sheet'!B570,'Raw Data'!$G$2:$G$3196,'Solution Sheet'!C570)</f>
        <v>87482.73</v>
      </c>
      <c r="E570" s="37"/>
      <c r="F570" s="33" t="s">
        <v>43</v>
      </c>
      <c r="G570" s="33" t="s">
        <v>31</v>
      </c>
      <c r="H570" s="45">
        <f>COUNTIFS('Raw Data'!$L$2:$L$3196,'Solution Sheet'!F570,'Raw Data'!$H$2:$H$3196,'Solution Sheet'!G570)</f>
        <v>190</v>
      </c>
      <c r="J570" s="33" t="s">
        <v>42</v>
      </c>
      <c r="K570" s="33" t="s">
        <v>8</v>
      </c>
      <c r="L570" s="45">
        <f>AVERAGEIFS('Raw Data'!$R$2:$R$3196,'Raw Data'!$K$2:$K$3196,'Solution Sheet'!J570,'Raw Data'!$G$2:$G$3196,'Solution Sheet'!K570)</f>
        <v>35.593023255813954</v>
      </c>
      <c r="N570" s="33" t="s">
        <v>26</v>
      </c>
      <c r="O570" s="33" t="s">
        <v>31</v>
      </c>
      <c r="P570" s="45">
        <f>SUMIFS('Raw Data'!$S$2:$S$3196,'Raw Data'!$D$2:$D$3196,'Solution Sheet'!N570,'Raw Data'!$H$2:$H$3196,'Solution Sheet'!O570)</f>
        <v>705928.4499999996</v>
      </c>
    </row>
    <row r="571" spans="2:16" x14ac:dyDescent="0.35">
      <c r="B571" s="33" t="s">
        <v>63</v>
      </c>
      <c r="C571" s="33" t="s">
        <v>8</v>
      </c>
      <c r="D571" s="45">
        <f>SUMIFS('Raw Data'!$S$2:$S$3196,'Raw Data'!$E$2:$E$3196,'Solution Sheet'!B571,'Raw Data'!$G$2:$G$3196,'Solution Sheet'!C571)</f>
        <v>87482.73</v>
      </c>
      <c r="E571" s="37"/>
      <c r="F571" s="33" t="s">
        <v>43</v>
      </c>
      <c r="G571" s="33" t="s">
        <v>30</v>
      </c>
      <c r="H571" s="45">
        <f>COUNTIFS('Raw Data'!$L$2:$L$3196,'Solution Sheet'!F571,'Raw Data'!$H$2:$H$3196,'Solution Sheet'!G571)</f>
        <v>201</v>
      </c>
      <c r="J571" s="33" t="s">
        <v>42</v>
      </c>
      <c r="K571" s="33" t="s">
        <v>8</v>
      </c>
      <c r="L571" s="45">
        <f>AVERAGEIFS('Raw Data'!$R$2:$R$3196,'Raw Data'!$K$2:$K$3196,'Solution Sheet'!J571,'Raw Data'!$G$2:$G$3196,'Solution Sheet'!K571)</f>
        <v>35.593023255813954</v>
      </c>
      <c r="N571" s="33" t="s">
        <v>24</v>
      </c>
      <c r="O571" s="33" t="s">
        <v>30</v>
      </c>
      <c r="P571" s="45">
        <f>SUMIFS('Raw Data'!$S$2:$S$3196,'Raw Data'!$D$2:$D$3196,'Solution Sheet'!N571,'Raw Data'!$H$2:$H$3196,'Solution Sheet'!O571)</f>
        <v>902864.3899999999</v>
      </c>
    </row>
    <row r="572" spans="2:16" x14ac:dyDescent="0.35">
      <c r="B572" s="33" t="s">
        <v>106</v>
      </c>
      <c r="C572" s="33" t="s">
        <v>6</v>
      </c>
      <c r="D572" s="45">
        <f>SUMIFS('Raw Data'!$S$2:$S$3196,'Raw Data'!$E$2:$E$3196,'Solution Sheet'!B572,'Raw Data'!$G$2:$G$3196,'Solution Sheet'!C572)</f>
        <v>106057.18</v>
      </c>
      <c r="E572" s="37"/>
      <c r="F572" s="33" t="s">
        <v>46</v>
      </c>
      <c r="G572" s="33" t="s">
        <v>32</v>
      </c>
      <c r="H572" s="45">
        <f>COUNTIFS('Raw Data'!$L$2:$L$3196,'Solution Sheet'!F572,'Raw Data'!$H$2:$H$3196,'Solution Sheet'!G572)</f>
        <v>216</v>
      </c>
      <c r="J572" s="33" t="s">
        <v>41</v>
      </c>
      <c r="K572" s="33" t="s">
        <v>6</v>
      </c>
      <c r="L572" s="45">
        <f>AVERAGEIFS('Raw Data'!$R$2:$R$3196,'Raw Data'!$K$2:$K$3196,'Solution Sheet'!J572,'Raw Data'!$G$2:$G$3196,'Solution Sheet'!K572)</f>
        <v>36.01075268817204</v>
      </c>
      <c r="N572" s="33" t="s">
        <v>24</v>
      </c>
      <c r="O572" s="33" t="s">
        <v>32</v>
      </c>
      <c r="P572" s="45">
        <f>SUMIFS('Raw Data'!$S$2:$S$3196,'Raw Data'!$D$2:$D$3196,'Solution Sheet'!N572,'Raw Data'!$H$2:$H$3196,'Solution Sheet'!O572)</f>
        <v>854150.37999999919</v>
      </c>
    </row>
    <row r="573" spans="2:16" x14ac:dyDescent="0.35">
      <c r="B573" s="33" t="s">
        <v>55</v>
      </c>
      <c r="C573" s="33" t="s">
        <v>9</v>
      </c>
      <c r="D573" s="45">
        <f>SUMIFS('Raw Data'!$S$2:$S$3196,'Raw Data'!$E$2:$E$3196,'Solution Sheet'!B573,'Raw Data'!$G$2:$G$3196,'Solution Sheet'!C573)</f>
        <v>88747.839999999997</v>
      </c>
      <c r="E573" s="37"/>
      <c r="F573" s="33" t="s">
        <v>44</v>
      </c>
      <c r="G573" s="33" t="s">
        <v>33</v>
      </c>
      <c r="H573" s="45">
        <f>COUNTIFS('Raw Data'!$L$2:$L$3196,'Solution Sheet'!F573,'Raw Data'!$H$2:$H$3196,'Solution Sheet'!G573)</f>
        <v>207</v>
      </c>
      <c r="J573" s="33" t="s">
        <v>40</v>
      </c>
      <c r="K573" s="33" t="s">
        <v>9</v>
      </c>
      <c r="L573" s="45">
        <f>AVERAGEIFS('Raw Data'!$R$2:$R$3196,'Raw Data'!$K$2:$K$3196,'Solution Sheet'!J573,'Raw Data'!$G$2:$G$3196,'Solution Sheet'!K573)</f>
        <v>33.942528735632187</v>
      </c>
      <c r="N573" s="33" t="s">
        <v>25</v>
      </c>
      <c r="O573" s="33" t="s">
        <v>33</v>
      </c>
      <c r="P573" s="45">
        <f>SUMIFS('Raw Data'!$S$2:$S$3196,'Raw Data'!$D$2:$D$3196,'Solution Sheet'!N573,'Raw Data'!$H$2:$H$3196,'Solution Sheet'!O573)</f>
        <v>226589.05000000008</v>
      </c>
    </row>
    <row r="574" spans="2:16" x14ac:dyDescent="0.35">
      <c r="B574" s="33" t="s">
        <v>58</v>
      </c>
      <c r="C574" s="33" t="s">
        <v>12</v>
      </c>
      <c r="D574" s="45">
        <f>SUMIFS('Raw Data'!$S$2:$S$3196,'Raw Data'!$E$2:$E$3196,'Solution Sheet'!B574,'Raw Data'!$G$2:$G$3196,'Solution Sheet'!C574)</f>
        <v>103622.23999999999</v>
      </c>
      <c r="E574" s="37"/>
      <c r="F574" s="33" t="s">
        <v>44</v>
      </c>
      <c r="G574" s="33" t="s">
        <v>33</v>
      </c>
      <c r="H574" s="45">
        <f>COUNTIFS('Raw Data'!$L$2:$L$3196,'Solution Sheet'!F574,'Raw Data'!$H$2:$H$3196,'Solution Sheet'!G574)</f>
        <v>207</v>
      </c>
      <c r="J574" s="33" t="s">
        <v>39</v>
      </c>
      <c r="K574" s="33" t="s">
        <v>12</v>
      </c>
      <c r="L574" s="45">
        <f>AVERAGEIFS('Raw Data'!$R$2:$R$3196,'Raw Data'!$K$2:$K$3196,'Solution Sheet'!J574,'Raw Data'!$G$2:$G$3196,'Solution Sheet'!K574)</f>
        <v>35</v>
      </c>
      <c r="N574" s="33" t="s">
        <v>24</v>
      </c>
      <c r="O574" s="33" t="s">
        <v>33</v>
      </c>
      <c r="P574" s="45">
        <f>SUMIFS('Raw Data'!$S$2:$S$3196,'Raw Data'!$D$2:$D$3196,'Solution Sheet'!N574,'Raw Data'!$H$2:$H$3196,'Solution Sheet'!O574)</f>
        <v>777669.78999999957</v>
      </c>
    </row>
    <row r="575" spans="2:16" x14ac:dyDescent="0.35">
      <c r="B575" s="33" t="s">
        <v>52</v>
      </c>
      <c r="C575" s="33" t="s">
        <v>11</v>
      </c>
      <c r="D575" s="45">
        <f>SUMIFS('Raw Data'!$S$2:$S$3196,'Raw Data'!$E$2:$E$3196,'Solution Sheet'!B575,'Raw Data'!$G$2:$G$3196,'Solution Sheet'!C575)</f>
        <v>112086.30000000002</v>
      </c>
      <c r="E575" s="37"/>
      <c r="F575" s="33" t="s">
        <v>45</v>
      </c>
      <c r="G575" s="33" t="s">
        <v>30</v>
      </c>
      <c r="H575" s="45">
        <f>COUNTIFS('Raw Data'!$L$2:$L$3196,'Solution Sheet'!F575,'Raw Data'!$H$2:$H$3196,'Solution Sheet'!G575)</f>
        <v>215</v>
      </c>
      <c r="J575" s="33" t="s">
        <v>39</v>
      </c>
      <c r="K575" s="33" t="s">
        <v>11</v>
      </c>
      <c r="L575" s="45">
        <f>AVERAGEIFS('Raw Data'!$R$2:$R$3196,'Raw Data'!$K$2:$K$3196,'Solution Sheet'!J575,'Raw Data'!$G$2:$G$3196,'Solution Sheet'!K575)</f>
        <v>34.901785714285715</v>
      </c>
      <c r="N575" s="33" t="s">
        <v>24</v>
      </c>
      <c r="O575" s="33" t="s">
        <v>30</v>
      </c>
      <c r="P575" s="45">
        <f>SUMIFS('Raw Data'!$S$2:$S$3196,'Raw Data'!$D$2:$D$3196,'Solution Sheet'!N575,'Raw Data'!$H$2:$H$3196,'Solution Sheet'!O575)</f>
        <v>902864.3899999999</v>
      </c>
    </row>
    <row r="576" spans="2:16" x14ac:dyDescent="0.35">
      <c r="B576" s="33" t="s">
        <v>73</v>
      </c>
      <c r="C576" s="33" t="s">
        <v>10</v>
      </c>
      <c r="D576" s="45">
        <f>SUMIFS('Raw Data'!$S$2:$S$3196,'Raw Data'!$E$2:$E$3196,'Solution Sheet'!B576,'Raw Data'!$G$2:$G$3196,'Solution Sheet'!C576)</f>
        <v>86987.81</v>
      </c>
      <c r="E576" s="37"/>
      <c r="F576" s="33" t="s">
        <v>46</v>
      </c>
      <c r="G576" s="33" t="s">
        <v>31</v>
      </c>
      <c r="H576" s="45">
        <f>COUNTIFS('Raw Data'!$L$2:$L$3196,'Solution Sheet'!F576,'Raw Data'!$H$2:$H$3196,'Solution Sheet'!G576)</f>
        <v>159</v>
      </c>
      <c r="J576" s="33" t="s">
        <v>41</v>
      </c>
      <c r="K576" s="33" t="s">
        <v>10</v>
      </c>
      <c r="L576" s="45">
        <f>AVERAGEIFS('Raw Data'!$R$2:$R$3196,'Raw Data'!$K$2:$K$3196,'Solution Sheet'!J576,'Raw Data'!$G$2:$G$3196,'Solution Sheet'!K576)</f>
        <v>34.225806451612904</v>
      </c>
      <c r="N576" s="33" t="s">
        <v>24</v>
      </c>
      <c r="O576" s="33" t="s">
        <v>31</v>
      </c>
      <c r="P576" s="45">
        <f>SUMIFS('Raw Data'!$S$2:$S$3196,'Raw Data'!$D$2:$D$3196,'Solution Sheet'!N576,'Raw Data'!$H$2:$H$3196,'Solution Sheet'!O576)</f>
        <v>770751.94999999984</v>
      </c>
    </row>
    <row r="577" spans="2:16" x14ac:dyDescent="0.35">
      <c r="B577" s="33" t="s">
        <v>63</v>
      </c>
      <c r="C577" s="33" t="s">
        <v>8</v>
      </c>
      <c r="D577" s="45">
        <f>SUMIFS('Raw Data'!$S$2:$S$3196,'Raw Data'!$E$2:$E$3196,'Solution Sheet'!B577,'Raw Data'!$G$2:$G$3196,'Solution Sheet'!C577)</f>
        <v>87482.73</v>
      </c>
      <c r="E577" s="37"/>
      <c r="F577" s="33" t="s">
        <v>43</v>
      </c>
      <c r="G577" s="33" t="s">
        <v>32</v>
      </c>
      <c r="H577" s="45">
        <f>COUNTIFS('Raw Data'!$L$2:$L$3196,'Solution Sheet'!F577,'Raw Data'!$H$2:$H$3196,'Solution Sheet'!G577)</f>
        <v>206</v>
      </c>
      <c r="J577" s="33" t="s">
        <v>39</v>
      </c>
      <c r="K577" s="33" t="s">
        <v>8</v>
      </c>
      <c r="L577" s="45">
        <f>AVERAGEIFS('Raw Data'!$R$2:$R$3196,'Raw Data'!$K$2:$K$3196,'Solution Sheet'!J577,'Raw Data'!$G$2:$G$3196,'Solution Sheet'!K577)</f>
        <v>33.572815533980581</v>
      </c>
      <c r="N577" s="33" t="s">
        <v>24</v>
      </c>
      <c r="O577" s="33" t="s">
        <v>32</v>
      </c>
      <c r="P577" s="45">
        <f>SUMIFS('Raw Data'!$S$2:$S$3196,'Raw Data'!$D$2:$D$3196,'Solution Sheet'!N577,'Raw Data'!$H$2:$H$3196,'Solution Sheet'!O577)</f>
        <v>854150.37999999919</v>
      </c>
    </row>
    <row r="578" spans="2:16" x14ac:dyDescent="0.35">
      <c r="B578" s="33" t="s">
        <v>55</v>
      </c>
      <c r="C578" s="33" t="s">
        <v>11</v>
      </c>
      <c r="D578" s="45">
        <f>SUMIFS('Raw Data'!$S$2:$S$3196,'Raw Data'!$E$2:$E$3196,'Solution Sheet'!B578,'Raw Data'!$G$2:$G$3196,'Solution Sheet'!C578)</f>
        <v>113543.59</v>
      </c>
      <c r="E578" s="37"/>
      <c r="F578" s="33" t="s">
        <v>44</v>
      </c>
      <c r="G578" s="33" t="s">
        <v>32</v>
      </c>
      <c r="H578" s="45">
        <f>COUNTIFS('Raw Data'!$L$2:$L$3196,'Solution Sheet'!F578,'Raw Data'!$H$2:$H$3196,'Solution Sheet'!G578)</f>
        <v>196</v>
      </c>
      <c r="J578" s="33" t="s">
        <v>41</v>
      </c>
      <c r="K578" s="33" t="s">
        <v>11</v>
      </c>
      <c r="L578" s="45">
        <f>AVERAGEIFS('Raw Data'!$R$2:$R$3196,'Raw Data'!$K$2:$K$3196,'Solution Sheet'!J578,'Raw Data'!$G$2:$G$3196,'Solution Sheet'!K578)</f>
        <v>35.415929203539825</v>
      </c>
      <c r="N578" s="33" t="s">
        <v>24</v>
      </c>
      <c r="O578" s="33" t="s">
        <v>32</v>
      </c>
      <c r="P578" s="45">
        <f>SUMIFS('Raw Data'!$S$2:$S$3196,'Raw Data'!$D$2:$D$3196,'Solution Sheet'!N578,'Raw Data'!$H$2:$H$3196,'Solution Sheet'!O578)</f>
        <v>854150.37999999919</v>
      </c>
    </row>
    <row r="579" spans="2:16" x14ac:dyDescent="0.35">
      <c r="B579" s="33" t="s">
        <v>78</v>
      </c>
      <c r="C579" s="33" t="s">
        <v>12</v>
      </c>
      <c r="D579" s="45">
        <f>SUMIFS('Raw Data'!$S$2:$S$3196,'Raw Data'!$E$2:$E$3196,'Solution Sheet'!B579,'Raw Data'!$G$2:$G$3196,'Solution Sheet'!C579)</f>
        <v>76955.800000000017</v>
      </c>
      <c r="E579" s="37"/>
      <c r="F579" s="33" t="s">
        <v>46</v>
      </c>
      <c r="G579" s="33" t="s">
        <v>33</v>
      </c>
      <c r="H579" s="45">
        <f>COUNTIFS('Raw Data'!$L$2:$L$3196,'Solution Sheet'!F579,'Raw Data'!$H$2:$H$3196,'Solution Sheet'!G579)</f>
        <v>201</v>
      </c>
      <c r="J579" s="33" t="s">
        <v>40</v>
      </c>
      <c r="K579" s="33" t="s">
        <v>12</v>
      </c>
      <c r="L579" s="45">
        <f>AVERAGEIFS('Raw Data'!$R$2:$R$3196,'Raw Data'!$K$2:$K$3196,'Solution Sheet'!J579,'Raw Data'!$G$2:$G$3196,'Solution Sheet'!K579)</f>
        <v>34.373831775700936</v>
      </c>
      <c r="N579" s="33" t="s">
        <v>26</v>
      </c>
      <c r="O579" s="33" t="s">
        <v>33</v>
      </c>
      <c r="P579" s="45">
        <f>SUMIFS('Raw Data'!$S$2:$S$3196,'Raw Data'!$D$2:$D$3196,'Solution Sheet'!N579,'Raw Data'!$H$2:$H$3196,'Solution Sheet'!O579)</f>
        <v>688621.27000000118</v>
      </c>
    </row>
    <row r="580" spans="2:16" x14ac:dyDescent="0.35">
      <c r="B580" s="33" t="s">
        <v>68</v>
      </c>
      <c r="C580" s="33" t="s">
        <v>8</v>
      </c>
      <c r="D580" s="45">
        <f>SUMIFS('Raw Data'!$S$2:$S$3196,'Raw Data'!$E$2:$E$3196,'Solution Sheet'!B580,'Raw Data'!$G$2:$G$3196,'Solution Sheet'!C580)</f>
        <v>65393.969999999994</v>
      </c>
      <c r="E580" s="37"/>
      <c r="F580" s="33" t="s">
        <v>46</v>
      </c>
      <c r="G580" s="33" t="s">
        <v>30</v>
      </c>
      <c r="H580" s="45">
        <f>COUNTIFS('Raw Data'!$L$2:$L$3196,'Solution Sheet'!F580,'Raw Data'!$H$2:$H$3196,'Solution Sheet'!G580)</f>
        <v>204</v>
      </c>
      <c r="J580" s="33" t="s">
        <v>41</v>
      </c>
      <c r="K580" s="33" t="s">
        <v>8</v>
      </c>
      <c r="L580" s="45">
        <f>AVERAGEIFS('Raw Data'!$R$2:$R$3196,'Raw Data'!$K$2:$K$3196,'Solution Sheet'!J580,'Raw Data'!$G$2:$G$3196,'Solution Sheet'!K580)</f>
        <v>35.169642857142854</v>
      </c>
      <c r="N580" s="33" t="s">
        <v>26</v>
      </c>
      <c r="O580" s="33" t="s">
        <v>30</v>
      </c>
      <c r="P580" s="45">
        <f>SUMIFS('Raw Data'!$S$2:$S$3196,'Raw Data'!$D$2:$D$3196,'Solution Sheet'!N580,'Raw Data'!$H$2:$H$3196,'Solution Sheet'!O580)</f>
        <v>705014.25000000035</v>
      </c>
    </row>
    <row r="581" spans="2:16" x14ac:dyDescent="0.35">
      <c r="B581" s="33" t="s">
        <v>106</v>
      </c>
      <c r="C581" s="33" t="s">
        <v>13</v>
      </c>
      <c r="D581" s="45">
        <f>SUMIFS('Raw Data'!$S$2:$S$3196,'Raw Data'!$E$2:$E$3196,'Solution Sheet'!B581,'Raw Data'!$G$2:$G$3196,'Solution Sheet'!C581)</f>
        <v>83772.33</v>
      </c>
      <c r="E581" s="37"/>
      <c r="F581" s="33" t="s">
        <v>44</v>
      </c>
      <c r="G581" s="33" t="s">
        <v>32</v>
      </c>
      <c r="H581" s="45">
        <f>COUNTIFS('Raw Data'!$L$2:$L$3196,'Solution Sheet'!F581,'Raw Data'!$H$2:$H$3196,'Solution Sheet'!G581)</f>
        <v>196</v>
      </c>
      <c r="J581" s="33" t="s">
        <v>40</v>
      </c>
      <c r="K581" s="33" t="s">
        <v>13</v>
      </c>
      <c r="L581" s="45">
        <f>AVERAGEIFS('Raw Data'!$R$2:$R$3196,'Raw Data'!$K$2:$K$3196,'Solution Sheet'!J581,'Raw Data'!$G$2:$G$3196,'Solution Sheet'!K581)</f>
        <v>34.651685393258425</v>
      </c>
      <c r="N581" s="33" t="s">
        <v>26</v>
      </c>
      <c r="O581" s="33" t="s">
        <v>32</v>
      </c>
      <c r="P581" s="45">
        <f>SUMIFS('Raw Data'!$S$2:$S$3196,'Raw Data'!$D$2:$D$3196,'Solution Sheet'!N581,'Raw Data'!$H$2:$H$3196,'Solution Sheet'!O581)</f>
        <v>713770.02999999945</v>
      </c>
    </row>
    <row r="582" spans="2:16" x14ac:dyDescent="0.35">
      <c r="B582" s="33" t="s">
        <v>85</v>
      </c>
      <c r="C582" s="33" t="s">
        <v>6</v>
      </c>
      <c r="D582" s="45">
        <f>SUMIFS('Raw Data'!$S$2:$S$3196,'Raw Data'!$E$2:$E$3196,'Solution Sheet'!B582,'Raw Data'!$G$2:$G$3196,'Solution Sheet'!C582)</f>
        <v>88130.46</v>
      </c>
      <c r="E582" s="37"/>
      <c r="F582" s="33" t="s">
        <v>45</v>
      </c>
      <c r="G582" s="33" t="s">
        <v>31</v>
      </c>
      <c r="H582" s="45">
        <f>COUNTIFS('Raw Data'!$L$2:$L$3196,'Solution Sheet'!F582,'Raw Data'!$H$2:$H$3196,'Solution Sheet'!G582)</f>
        <v>200</v>
      </c>
      <c r="J582" s="33" t="s">
        <v>41</v>
      </c>
      <c r="K582" s="33" t="s">
        <v>6</v>
      </c>
      <c r="L582" s="45">
        <f>AVERAGEIFS('Raw Data'!$R$2:$R$3196,'Raw Data'!$K$2:$K$3196,'Solution Sheet'!J582,'Raw Data'!$G$2:$G$3196,'Solution Sheet'!K582)</f>
        <v>36.01075268817204</v>
      </c>
      <c r="N582" s="33" t="s">
        <v>24</v>
      </c>
      <c r="O582" s="33" t="s">
        <v>31</v>
      </c>
      <c r="P582" s="45">
        <f>SUMIFS('Raw Data'!$S$2:$S$3196,'Raw Data'!$D$2:$D$3196,'Solution Sheet'!N582,'Raw Data'!$H$2:$H$3196,'Solution Sheet'!O582)</f>
        <v>770751.94999999984</v>
      </c>
    </row>
    <row r="583" spans="2:16" x14ac:dyDescent="0.35">
      <c r="B583" s="33" t="s">
        <v>115</v>
      </c>
      <c r="C583" s="33" t="s">
        <v>11</v>
      </c>
      <c r="D583" s="45">
        <f>SUMIFS('Raw Data'!$S$2:$S$3196,'Raw Data'!$E$2:$E$3196,'Solution Sheet'!B583,'Raw Data'!$G$2:$G$3196,'Solution Sheet'!C583)</f>
        <v>121509.75999999999</v>
      </c>
      <c r="E583" s="37"/>
      <c r="F583" s="33" t="s">
        <v>45</v>
      </c>
      <c r="G583" s="33" t="s">
        <v>31</v>
      </c>
      <c r="H583" s="45">
        <f>COUNTIFS('Raw Data'!$L$2:$L$3196,'Solution Sheet'!F583,'Raw Data'!$H$2:$H$3196,'Solution Sheet'!G583)</f>
        <v>200</v>
      </c>
      <c r="J583" s="33" t="s">
        <v>42</v>
      </c>
      <c r="K583" s="33" t="s">
        <v>11</v>
      </c>
      <c r="L583" s="45">
        <f>AVERAGEIFS('Raw Data'!$R$2:$R$3196,'Raw Data'!$K$2:$K$3196,'Solution Sheet'!J583,'Raw Data'!$G$2:$G$3196,'Solution Sheet'!K583)</f>
        <v>35.16949152542373</v>
      </c>
      <c r="N583" s="33" t="s">
        <v>24</v>
      </c>
      <c r="O583" s="33" t="s">
        <v>31</v>
      </c>
      <c r="P583" s="45">
        <f>SUMIFS('Raw Data'!$S$2:$S$3196,'Raw Data'!$D$2:$D$3196,'Solution Sheet'!N583,'Raw Data'!$H$2:$H$3196,'Solution Sheet'!O583)</f>
        <v>770751.94999999984</v>
      </c>
    </row>
    <row r="584" spans="2:16" x14ac:dyDescent="0.35">
      <c r="B584" s="33" t="s">
        <v>58</v>
      </c>
      <c r="C584" s="33" t="s">
        <v>10</v>
      </c>
      <c r="D584" s="45">
        <f>SUMIFS('Raw Data'!$S$2:$S$3196,'Raw Data'!$E$2:$E$3196,'Solution Sheet'!B584,'Raw Data'!$G$2:$G$3196,'Solution Sheet'!C584)</f>
        <v>93884.32</v>
      </c>
      <c r="E584" s="37"/>
      <c r="F584" s="33" t="s">
        <v>44</v>
      </c>
      <c r="G584" s="33" t="s">
        <v>31</v>
      </c>
      <c r="H584" s="45">
        <f>COUNTIFS('Raw Data'!$L$2:$L$3196,'Solution Sheet'!F584,'Raw Data'!$H$2:$H$3196,'Solution Sheet'!G584)</f>
        <v>216</v>
      </c>
      <c r="J584" s="33" t="s">
        <v>41</v>
      </c>
      <c r="K584" s="33" t="s">
        <v>10</v>
      </c>
      <c r="L584" s="45">
        <f>AVERAGEIFS('Raw Data'!$R$2:$R$3196,'Raw Data'!$K$2:$K$3196,'Solution Sheet'!J584,'Raw Data'!$G$2:$G$3196,'Solution Sheet'!K584)</f>
        <v>34.225806451612904</v>
      </c>
      <c r="N584" s="33" t="s">
        <v>24</v>
      </c>
      <c r="O584" s="33" t="s">
        <v>31</v>
      </c>
      <c r="P584" s="45">
        <f>SUMIFS('Raw Data'!$S$2:$S$3196,'Raw Data'!$D$2:$D$3196,'Solution Sheet'!N584,'Raw Data'!$H$2:$H$3196,'Solution Sheet'!O584)</f>
        <v>770751.94999999984</v>
      </c>
    </row>
    <row r="585" spans="2:16" x14ac:dyDescent="0.35">
      <c r="B585" s="33" t="s">
        <v>52</v>
      </c>
      <c r="C585" s="33" t="s">
        <v>6</v>
      </c>
      <c r="D585" s="45">
        <f>SUMIFS('Raw Data'!$S$2:$S$3196,'Raw Data'!$E$2:$E$3196,'Solution Sheet'!B585,'Raw Data'!$G$2:$G$3196,'Solution Sheet'!C585)</f>
        <v>128564.53000000004</v>
      </c>
      <c r="E585" s="37"/>
      <c r="F585" s="33" t="s">
        <v>45</v>
      </c>
      <c r="G585" s="33" t="s">
        <v>31</v>
      </c>
      <c r="H585" s="45">
        <f>COUNTIFS('Raw Data'!$L$2:$L$3196,'Solution Sheet'!F585,'Raw Data'!$H$2:$H$3196,'Solution Sheet'!G585)</f>
        <v>200</v>
      </c>
      <c r="J585" s="33" t="s">
        <v>40</v>
      </c>
      <c r="K585" s="33" t="s">
        <v>6</v>
      </c>
      <c r="L585" s="45">
        <f>AVERAGEIFS('Raw Data'!$R$2:$R$3196,'Raw Data'!$K$2:$K$3196,'Solution Sheet'!J585,'Raw Data'!$G$2:$G$3196,'Solution Sheet'!K585)</f>
        <v>33.838383838383841</v>
      </c>
      <c r="N585" s="33" t="s">
        <v>24</v>
      </c>
      <c r="O585" s="33" t="s">
        <v>31</v>
      </c>
      <c r="P585" s="45">
        <f>SUMIFS('Raw Data'!$S$2:$S$3196,'Raw Data'!$D$2:$D$3196,'Solution Sheet'!N585,'Raw Data'!$H$2:$H$3196,'Solution Sheet'!O585)</f>
        <v>770751.94999999984</v>
      </c>
    </row>
    <row r="586" spans="2:16" x14ac:dyDescent="0.35">
      <c r="B586" s="33" t="s">
        <v>106</v>
      </c>
      <c r="C586" s="33" t="s">
        <v>7</v>
      </c>
      <c r="D586" s="45">
        <f>SUMIFS('Raw Data'!$S$2:$S$3196,'Raw Data'!$E$2:$E$3196,'Solution Sheet'!B586,'Raw Data'!$G$2:$G$3196,'Solution Sheet'!C586)</f>
        <v>77343.399999999994</v>
      </c>
      <c r="E586" s="37"/>
      <c r="F586" s="33" t="s">
        <v>45</v>
      </c>
      <c r="G586" s="33" t="s">
        <v>30</v>
      </c>
      <c r="H586" s="45">
        <f>COUNTIFS('Raw Data'!$L$2:$L$3196,'Solution Sheet'!F586,'Raw Data'!$H$2:$H$3196,'Solution Sheet'!G586)</f>
        <v>215</v>
      </c>
      <c r="J586" s="33" t="s">
        <v>42</v>
      </c>
      <c r="K586" s="33" t="s">
        <v>7</v>
      </c>
      <c r="L586" s="45">
        <f>AVERAGEIFS('Raw Data'!$R$2:$R$3196,'Raw Data'!$K$2:$K$3196,'Solution Sheet'!J586,'Raw Data'!$G$2:$G$3196,'Solution Sheet'!K586)</f>
        <v>34.288659793814432</v>
      </c>
      <c r="N586" s="33" t="s">
        <v>24</v>
      </c>
      <c r="O586" s="33" t="s">
        <v>30</v>
      </c>
      <c r="P586" s="45">
        <f>SUMIFS('Raw Data'!$S$2:$S$3196,'Raw Data'!$D$2:$D$3196,'Solution Sheet'!N586,'Raw Data'!$H$2:$H$3196,'Solution Sheet'!O586)</f>
        <v>902864.3899999999</v>
      </c>
    </row>
    <row r="587" spans="2:16" x14ac:dyDescent="0.35">
      <c r="B587" s="33" t="s">
        <v>73</v>
      </c>
      <c r="C587" s="33" t="s">
        <v>6</v>
      </c>
      <c r="D587" s="45">
        <f>SUMIFS('Raw Data'!$S$2:$S$3196,'Raw Data'!$E$2:$E$3196,'Solution Sheet'!B587,'Raw Data'!$G$2:$G$3196,'Solution Sheet'!C587)</f>
        <v>72259.55</v>
      </c>
      <c r="E587" s="37"/>
      <c r="F587" s="33" t="s">
        <v>44</v>
      </c>
      <c r="G587" s="33" t="s">
        <v>32</v>
      </c>
      <c r="H587" s="45">
        <f>COUNTIFS('Raw Data'!$L$2:$L$3196,'Solution Sheet'!F587,'Raw Data'!$H$2:$H$3196,'Solution Sheet'!G587)</f>
        <v>196</v>
      </c>
      <c r="J587" s="33" t="s">
        <v>39</v>
      </c>
      <c r="K587" s="33" t="s">
        <v>6</v>
      </c>
      <c r="L587" s="45">
        <f>AVERAGEIFS('Raw Data'!$R$2:$R$3196,'Raw Data'!$K$2:$K$3196,'Solution Sheet'!J587,'Raw Data'!$G$2:$G$3196,'Solution Sheet'!K587)</f>
        <v>36.370370370370374</v>
      </c>
      <c r="N587" s="33" t="s">
        <v>25</v>
      </c>
      <c r="O587" s="33" t="s">
        <v>32</v>
      </c>
      <c r="P587" s="45">
        <f>SUMIFS('Raw Data'!$S$2:$S$3196,'Raw Data'!$D$2:$D$3196,'Solution Sheet'!N587,'Raw Data'!$H$2:$H$3196,'Solution Sheet'!O587)</f>
        <v>420136.0300000002</v>
      </c>
    </row>
    <row r="588" spans="2:16" x14ac:dyDescent="0.35">
      <c r="B588" s="33" t="s">
        <v>73</v>
      </c>
      <c r="C588" s="33" t="s">
        <v>6</v>
      </c>
      <c r="D588" s="45">
        <f>SUMIFS('Raw Data'!$S$2:$S$3196,'Raw Data'!$E$2:$E$3196,'Solution Sheet'!B588,'Raw Data'!$G$2:$G$3196,'Solution Sheet'!C588)</f>
        <v>72259.55</v>
      </c>
      <c r="E588" s="37"/>
      <c r="F588" s="33" t="s">
        <v>46</v>
      </c>
      <c r="G588" s="33" t="s">
        <v>33</v>
      </c>
      <c r="H588" s="45">
        <f>COUNTIFS('Raw Data'!$L$2:$L$3196,'Solution Sheet'!F588,'Raw Data'!$H$2:$H$3196,'Solution Sheet'!G588)</f>
        <v>201</v>
      </c>
      <c r="J588" s="33" t="s">
        <v>39</v>
      </c>
      <c r="K588" s="33" t="s">
        <v>6</v>
      </c>
      <c r="L588" s="45">
        <f>AVERAGEIFS('Raw Data'!$R$2:$R$3196,'Raw Data'!$K$2:$K$3196,'Solution Sheet'!J588,'Raw Data'!$G$2:$G$3196,'Solution Sheet'!K588)</f>
        <v>36.370370370370374</v>
      </c>
      <c r="N588" s="33" t="s">
        <v>24</v>
      </c>
      <c r="O588" s="33" t="s">
        <v>33</v>
      </c>
      <c r="P588" s="45">
        <f>SUMIFS('Raw Data'!$S$2:$S$3196,'Raw Data'!$D$2:$D$3196,'Solution Sheet'!N588,'Raw Data'!$H$2:$H$3196,'Solution Sheet'!O588)</f>
        <v>777669.78999999957</v>
      </c>
    </row>
    <row r="589" spans="2:16" x14ac:dyDescent="0.35">
      <c r="B589" s="33" t="s">
        <v>55</v>
      </c>
      <c r="C589" s="33" t="s">
        <v>9</v>
      </c>
      <c r="D589" s="45">
        <f>SUMIFS('Raw Data'!$S$2:$S$3196,'Raw Data'!$E$2:$E$3196,'Solution Sheet'!B589,'Raw Data'!$G$2:$G$3196,'Solution Sheet'!C589)</f>
        <v>88747.839999999997</v>
      </c>
      <c r="E589" s="37"/>
      <c r="F589" s="33" t="s">
        <v>45</v>
      </c>
      <c r="G589" s="33" t="s">
        <v>33</v>
      </c>
      <c r="H589" s="45">
        <f>COUNTIFS('Raw Data'!$L$2:$L$3196,'Solution Sheet'!F589,'Raw Data'!$H$2:$H$3196,'Solution Sheet'!G589)</f>
        <v>193</v>
      </c>
      <c r="J589" s="33" t="s">
        <v>41</v>
      </c>
      <c r="K589" s="33" t="s">
        <v>9</v>
      </c>
      <c r="L589" s="45">
        <f>AVERAGEIFS('Raw Data'!$R$2:$R$3196,'Raw Data'!$K$2:$K$3196,'Solution Sheet'!J589,'Raw Data'!$G$2:$G$3196,'Solution Sheet'!K589)</f>
        <v>35.634615384615387</v>
      </c>
      <c r="N589" s="33" t="s">
        <v>26</v>
      </c>
      <c r="O589" s="33" t="s">
        <v>33</v>
      </c>
      <c r="P589" s="45">
        <f>SUMIFS('Raw Data'!$S$2:$S$3196,'Raw Data'!$D$2:$D$3196,'Solution Sheet'!N589,'Raw Data'!$H$2:$H$3196,'Solution Sheet'!O589)</f>
        <v>688621.27000000118</v>
      </c>
    </row>
    <row r="590" spans="2:16" x14ac:dyDescent="0.35">
      <c r="B590" s="33" t="s">
        <v>78</v>
      </c>
      <c r="C590" s="33" t="s">
        <v>11</v>
      </c>
      <c r="D590" s="45">
        <f>SUMIFS('Raw Data'!$S$2:$S$3196,'Raw Data'!$E$2:$E$3196,'Solution Sheet'!B590,'Raw Data'!$G$2:$G$3196,'Solution Sheet'!C590)</f>
        <v>115609.13</v>
      </c>
      <c r="E590" s="37"/>
      <c r="F590" s="33" t="s">
        <v>46</v>
      </c>
      <c r="G590" s="33" t="s">
        <v>33</v>
      </c>
      <c r="H590" s="45">
        <f>COUNTIFS('Raw Data'!$L$2:$L$3196,'Solution Sheet'!F590,'Raw Data'!$H$2:$H$3196,'Solution Sheet'!G590)</f>
        <v>201</v>
      </c>
      <c r="J590" s="33" t="s">
        <v>39</v>
      </c>
      <c r="K590" s="33" t="s">
        <v>11</v>
      </c>
      <c r="L590" s="45">
        <f>AVERAGEIFS('Raw Data'!$R$2:$R$3196,'Raw Data'!$K$2:$K$3196,'Solution Sheet'!J590,'Raw Data'!$G$2:$G$3196,'Solution Sheet'!K590)</f>
        <v>34.901785714285715</v>
      </c>
      <c r="N590" s="33" t="s">
        <v>25</v>
      </c>
      <c r="O590" s="33" t="s">
        <v>33</v>
      </c>
      <c r="P590" s="45">
        <f>SUMIFS('Raw Data'!$S$2:$S$3196,'Raw Data'!$D$2:$D$3196,'Solution Sheet'!N590,'Raw Data'!$H$2:$H$3196,'Solution Sheet'!O590)</f>
        <v>226589.05000000008</v>
      </c>
    </row>
    <row r="591" spans="2:16" x14ac:dyDescent="0.35">
      <c r="B591" s="33" t="s">
        <v>78</v>
      </c>
      <c r="C591" s="33" t="s">
        <v>12</v>
      </c>
      <c r="D591" s="45">
        <f>SUMIFS('Raw Data'!$S$2:$S$3196,'Raw Data'!$E$2:$E$3196,'Solution Sheet'!B591,'Raw Data'!$G$2:$G$3196,'Solution Sheet'!C591)</f>
        <v>76955.800000000017</v>
      </c>
      <c r="E591" s="37"/>
      <c r="F591" s="33" t="s">
        <v>46</v>
      </c>
      <c r="G591" s="33" t="s">
        <v>30</v>
      </c>
      <c r="H591" s="45">
        <f>COUNTIFS('Raw Data'!$L$2:$L$3196,'Solution Sheet'!F591,'Raw Data'!$H$2:$H$3196,'Solution Sheet'!G591)</f>
        <v>204</v>
      </c>
      <c r="J591" s="33" t="s">
        <v>40</v>
      </c>
      <c r="K591" s="33" t="s">
        <v>12</v>
      </c>
      <c r="L591" s="45">
        <f>AVERAGEIFS('Raw Data'!$R$2:$R$3196,'Raw Data'!$K$2:$K$3196,'Solution Sheet'!J591,'Raw Data'!$G$2:$G$3196,'Solution Sheet'!K591)</f>
        <v>34.373831775700936</v>
      </c>
      <c r="N591" s="33" t="s">
        <v>26</v>
      </c>
      <c r="O591" s="33" t="s">
        <v>30</v>
      </c>
      <c r="P591" s="45">
        <f>SUMIFS('Raw Data'!$S$2:$S$3196,'Raw Data'!$D$2:$D$3196,'Solution Sheet'!N591,'Raw Data'!$H$2:$H$3196,'Solution Sheet'!O591)</f>
        <v>705014.25000000035</v>
      </c>
    </row>
    <row r="592" spans="2:16" x14ac:dyDescent="0.35">
      <c r="B592" s="33" t="s">
        <v>115</v>
      </c>
      <c r="C592" s="33" t="s">
        <v>10</v>
      </c>
      <c r="D592" s="45">
        <f>SUMIFS('Raw Data'!$S$2:$S$3196,'Raw Data'!$E$2:$E$3196,'Solution Sheet'!B592,'Raw Data'!$G$2:$G$3196,'Solution Sheet'!C592)</f>
        <v>50149.599999999999</v>
      </c>
      <c r="E592" s="37"/>
      <c r="F592" s="33" t="s">
        <v>45</v>
      </c>
      <c r="G592" s="33" t="s">
        <v>30</v>
      </c>
      <c r="H592" s="45">
        <f>COUNTIFS('Raw Data'!$L$2:$L$3196,'Solution Sheet'!F592,'Raw Data'!$H$2:$H$3196,'Solution Sheet'!G592)</f>
        <v>215</v>
      </c>
      <c r="J592" s="33" t="s">
        <v>40</v>
      </c>
      <c r="K592" s="33" t="s">
        <v>10</v>
      </c>
      <c r="L592" s="45">
        <f>AVERAGEIFS('Raw Data'!$R$2:$R$3196,'Raw Data'!$K$2:$K$3196,'Solution Sheet'!J592,'Raw Data'!$G$2:$G$3196,'Solution Sheet'!K592)</f>
        <v>35.093023255813954</v>
      </c>
      <c r="N592" s="33" t="s">
        <v>26</v>
      </c>
      <c r="O592" s="33" t="s">
        <v>30</v>
      </c>
      <c r="P592" s="45">
        <f>SUMIFS('Raw Data'!$S$2:$S$3196,'Raw Data'!$D$2:$D$3196,'Solution Sheet'!N592,'Raw Data'!$H$2:$H$3196,'Solution Sheet'!O592)</f>
        <v>705014.25000000035</v>
      </c>
    </row>
    <row r="593" spans="2:16" x14ac:dyDescent="0.35">
      <c r="B593" s="33" t="s">
        <v>115</v>
      </c>
      <c r="C593" s="33" t="s">
        <v>10</v>
      </c>
      <c r="D593" s="45">
        <f>SUMIFS('Raw Data'!$S$2:$S$3196,'Raw Data'!$E$2:$E$3196,'Solution Sheet'!B593,'Raw Data'!$G$2:$G$3196,'Solution Sheet'!C593)</f>
        <v>50149.599999999999</v>
      </c>
      <c r="E593" s="37"/>
      <c r="F593" s="33" t="s">
        <v>44</v>
      </c>
      <c r="G593" s="33" t="s">
        <v>32</v>
      </c>
      <c r="H593" s="45">
        <f>COUNTIFS('Raw Data'!$L$2:$L$3196,'Solution Sheet'!F593,'Raw Data'!$H$2:$H$3196,'Solution Sheet'!G593)</f>
        <v>196</v>
      </c>
      <c r="J593" s="33" t="s">
        <v>39</v>
      </c>
      <c r="K593" s="33" t="s">
        <v>10</v>
      </c>
      <c r="L593" s="45">
        <f>AVERAGEIFS('Raw Data'!$R$2:$R$3196,'Raw Data'!$K$2:$K$3196,'Solution Sheet'!J593,'Raw Data'!$G$2:$G$3196,'Solution Sheet'!K593)</f>
        <v>35.052083333333336</v>
      </c>
      <c r="N593" s="33" t="s">
        <v>26</v>
      </c>
      <c r="O593" s="33" t="s">
        <v>32</v>
      </c>
      <c r="P593" s="45">
        <f>SUMIFS('Raw Data'!$S$2:$S$3196,'Raw Data'!$D$2:$D$3196,'Solution Sheet'!N593,'Raw Data'!$H$2:$H$3196,'Solution Sheet'!O593)</f>
        <v>713770.02999999945</v>
      </c>
    </row>
    <row r="594" spans="2:16" x14ac:dyDescent="0.35">
      <c r="B594" s="33" t="s">
        <v>115</v>
      </c>
      <c r="C594" s="33" t="s">
        <v>10</v>
      </c>
      <c r="D594" s="45">
        <f>SUMIFS('Raw Data'!$S$2:$S$3196,'Raw Data'!$E$2:$E$3196,'Solution Sheet'!B594,'Raw Data'!$G$2:$G$3196,'Solution Sheet'!C594)</f>
        <v>50149.599999999999</v>
      </c>
      <c r="E594" s="37"/>
      <c r="F594" s="33" t="s">
        <v>43</v>
      </c>
      <c r="G594" s="33" t="s">
        <v>32</v>
      </c>
      <c r="H594" s="45">
        <f>COUNTIFS('Raw Data'!$L$2:$L$3196,'Solution Sheet'!F594,'Raw Data'!$H$2:$H$3196,'Solution Sheet'!G594)</f>
        <v>206</v>
      </c>
      <c r="J594" s="33" t="s">
        <v>39</v>
      </c>
      <c r="K594" s="33" t="s">
        <v>10</v>
      </c>
      <c r="L594" s="45">
        <f>AVERAGEIFS('Raw Data'!$R$2:$R$3196,'Raw Data'!$K$2:$K$3196,'Solution Sheet'!J594,'Raw Data'!$G$2:$G$3196,'Solution Sheet'!K594)</f>
        <v>35.052083333333336</v>
      </c>
      <c r="N594" s="33" t="s">
        <v>24</v>
      </c>
      <c r="O594" s="33" t="s">
        <v>32</v>
      </c>
      <c r="P594" s="45">
        <f>SUMIFS('Raw Data'!$S$2:$S$3196,'Raw Data'!$D$2:$D$3196,'Solution Sheet'!N594,'Raw Data'!$H$2:$H$3196,'Solution Sheet'!O594)</f>
        <v>854150.37999999919</v>
      </c>
    </row>
    <row r="595" spans="2:16" x14ac:dyDescent="0.35">
      <c r="B595" s="33" t="s">
        <v>58</v>
      </c>
      <c r="C595" s="33" t="s">
        <v>7</v>
      </c>
      <c r="D595" s="45">
        <f>SUMIFS('Raw Data'!$S$2:$S$3196,'Raw Data'!$E$2:$E$3196,'Solution Sheet'!B595,'Raw Data'!$G$2:$G$3196,'Solution Sheet'!C595)</f>
        <v>104199.79000000001</v>
      </c>
      <c r="E595" s="37"/>
      <c r="F595" s="33" t="s">
        <v>43</v>
      </c>
      <c r="G595" s="33" t="s">
        <v>33</v>
      </c>
      <c r="H595" s="45">
        <f>COUNTIFS('Raw Data'!$L$2:$L$3196,'Solution Sheet'!F595,'Raw Data'!$H$2:$H$3196,'Solution Sheet'!G595)</f>
        <v>185</v>
      </c>
      <c r="J595" s="33" t="s">
        <v>41</v>
      </c>
      <c r="K595" s="33" t="s">
        <v>7</v>
      </c>
      <c r="L595" s="45">
        <f>AVERAGEIFS('Raw Data'!$R$2:$R$3196,'Raw Data'!$K$2:$K$3196,'Solution Sheet'!J595,'Raw Data'!$G$2:$G$3196,'Solution Sheet'!K595)</f>
        <v>33.821428571428569</v>
      </c>
      <c r="N595" s="33" t="s">
        <v>24</v>
      </c>
      <c r="O595" s="33" t="s">
        <v>33</v>
      </c>
      <c r="P595" s="45">
        <f>SUMIFS('Raw Data'!$S$2:$S$3196,'Raw Data'!$D$2:$D$3196,'Solution Sheet'!N595,'Raw Data'!$H$2:$H$3196,'Solution Sheet'!O595)</f>
        <v>777669.78999999957</v>
      </c>
    </row>
    <row r="596" spans="2:16" x14ac:dyDescent="0.35">
      <c r="B596" s="33" t="s">
        <v>106</v>
      </c>
      <c r="C596" s="33" t="s">
        <v>9</v>
      </c>
      <c r="D596" s="45">
        <f>SUMIFS('Raw Data'!$S$2:$S$3196,'Raw Data'!$E$2:$E$3196,'Solution Sheet'!B596,'Raw Data'!$G$2:$G$3196,'Solution Sheet'!C596)</f>
        <v>86448.35000000002</v>
      </c>
      <c r="E596" s="37"/>
      <c r="F596" s="33" t="s">
        <v>43</v>
      </c>
      <c r="G596" s="33" t="s">
        <v>33</v>
      </c>
      <c r="H596" s="45">
        <f>COUNTIFS('Raw Data'!$L$2:$L$3196,'Solution Sheet'!F596,'Raw Data'!$H$2:$H$3196,'Solution Sheet'!G596)</f>
        <v>185</v>
      </c>
      <c r="J596" s="33" t="s">
        <v>42</v>
      </c>
      <c r="K596" s="33" t="s">
        <v>9</v>
      </c>
      <c r="L596" s="45">
        <f>AVERAGEIFS('Raw Data'!$R$2:$R$3196,'Raw Data'!$K$2:$K$3196,'Solution Sheet'!J596,'Raw Data'!$G$2:$G$3196,'Solution Sheet'!K596)</f>
        <v>36.282828282828284</v>
      </c>
      <c r="N596" s="33" t="s">
        <v>24</v>
      </c>
      <c r="O596" s="33" t="s">
        <v>33</v>
      </c>
      <c r="P596" s="45">
        <f>SUMIFS('Raw Data'!$S$2:$S$3196,'Raw Data'!$D$2:$D$3196,'Solution Sheet'!N596,'Raw Data'!$H$2:$H$3196,'Solution Sheet'!O596)</f>
        <v>777669.78999999957</v>
      </c>
    </row>
    <row r="597" spans="2:16" x14ac:dyDescent="0.35">
      <c r="B597" s="33" t="s">
        <v>58</v>
      </c>
      <c r="C597" s="33" t="s">
        <v>13</v>
      </c>
      <c r="D597" s="45">
        <f>SUMIFS('Raw Data'!$S$2:$S$3196,'Raw Data'!$E$2:$E$3196,'Solution Sheet'!B597,'Raw Data'!$G$2:$G$3196,'Solution Sheet'!C597)</f>
        <v>88782.809999999969</v>
      </c>
      <c r="E597" s="37"/>
      <c r="F597" s="33" t="s">
        <v>44</v>
      </c>
      <c r="G597" s="33" t="s">
        <v>33</v>
      </c>
      <c r="H597" s="45">
        <f>COUNTIFS('Raw Data'!$L$2:$L$3196,'Solution Sheet'!F597,'Raw Data'!$H$2:$H$3196,'Solution Sheet'!G597)</f>
        <v>207</v>
      </c>
      <c r="J597" s="33" t="s">
        <v>40</v>
      </c>
      <c r="K597" s="33" t="s">
        <v>13</v>
      </c>
      <c r="L597" s="45">
        <f>AVERAGEIFS('Raw Data'!$R$2:$R$3196,'Raw Data'!$K$2:$K$3196,'Solution Sheet'!J597,'Raw Data'!$G$2:$G$3196,'Solution Sheet'!K597)</f>
        <v>34.651685393258425</v>
      </c>
      <c r="N597" s="33" t="s">
        <v>24</v>
      </c>
      <c r="O597" s="33" t="s">
        <v>33</v>
      </c>
      <c r="P597" s="45">
        <f>SUMIFS('Raw Data'!$S$2:$S$3196,'Raw Data'!$D$2:$D$3196,'Solution Sheet'!N597,'Raw Data'!$H$2:$H$3196,'Solution Sheet'!O597)</f>
        <v>777669.78999999957</v>
      </c>
    </row>
    <row r="598" spans="2:16" x14ac:dyDescent="0.35">
      <c r="B598" s="33" t="s">
        <v>52</v>
      </c>
      <c r="C598" s="33" t="s">
        <v>10</v>
      </c>
      <c r="D598" s="45">
        <f>SUMIFS('Raw Data'!$S$2:$S$3196,'Raw Data'!$E$2:$E$3196,'Solution Sheet'!B598,'Raw Data'!$G$2:$G$3196,'Solution Sheet'!C598)</f>
        <v>122852.18999999999</v>
      </c>
      <c r="E598" s="37"/>
      <c r="F598" s="33" t="s">
        <v>46</v>
      </c>
      <c r="G598" s="33" t="s">
        <v>33</v>
      </c>
      <c r="H598" s="45">
        <f>COUNTIFS('Raw Data'!$L$2:$L$3196,'Solution Sheet'!F598,'Raw Data'!$H$2:$H$3196,'Solution Sheet'!G598)</f>
        <v>201</v>
      </c>
      <c r="J598" s="33" t="s">
        <v>39</v>
      </c>
      <c r="K598" s="33" t="s">
        <v>10</v>
      </c>
      <c r="L598" s="45">
        <f>AVERAGEIFS('Raw Data'!$R$2:$R$3196,'Raw Data'!$K$2:$K$3196,'Solution Sheet'!J598,'Raw Data'!$G$2:$G$3196,'Solution Sheet'!K598)</f>
        <v>35.052083333333336</v>
      </c>
      <c r="N598" s="33" t="s">
        <v>26</v>
      </c>
      <c r="O598" s="33" t="s">
        <v>33</v>
      </c>
      <c r="P598" s="45">
        <f>SUMIFS('Raw Data'!$S$2:$S$3196,'Raw Data'!$D$2:$D$3196,'Solution Sheet'!N598,'Raw Data'!$H$2:$H$3196,'Solution Sheet'!O598)</f>
        <v>688621.27000000118</v>
      </c>
    </row>
    <row r="599" spans="2:16" x14ac:dyDescent="0.35">
      <c r="B599" s="33" t="s">
        <v>78</v>
      </c>
      <c r="C599" s="33" t="s">
        <v>11</v>
      </c>
      <c r="D599" s="45">
        <f>SUMIFS('Raw Data'!$S$2:$S$3196,'Raw Data'!$E$2:$E$3196,'Solution Sheet'!B599,'Raw Data'!$G$2:$G$3196,'Solution Sheet'!C599)</f>
        <v>115609.13</v>
      </c>
      <c r="E599" s="37"/>
      <c r="F599" s="33" t="s">
        <v>45</v>
      </c>
      <c r="G599" s="33" t="s">
        <v>33</v>
      </c>
      <c r="H599" s="45">
        <f>COUNTIFS('Raw Data'!$L$2:$L$3196,'Solution Sheet'!F599,'Raw Data'!$H$2:$H$3196,'Solution Sheet'!G599)</f>
        <v>193</v>
      </c>
      <c r="J599" s="33" t="s">
        <v>41</v>
      </c>
      <c r="K599" s="33" t="s">
        <v>11</v>
      </c>
      <c r="L599" s="45">
        <f>AVERAGEIFS('Raw Data'!$R$2:$R$3196,'Raw Data'!$K$2:$K$3196,'Solution Sheet'!J599,'Raw Data'!$G$2:$G$3196,'Solution Sheet'!K599)</f>
        <v>35.415929203539825</v>
      </c>
      <c r="N599" s="33" t="s">
        <v>26</v>
      </c>
      <c r="O599" s="33" t="s">
        <v>33</v>
      </c>
      <c r="P599" s="45">
        <f>SUMIFS('Raw Data'!$S$2:$S$3196,'Raw Data'!$D$2:$D$3196,'Solution Sheet'!N599,'Raw Data'!$H$2:$H$3196,'Solution Sheet'!O599)</f>
        <v>688621.27000000118</v>
      </c>
    </row>
    <row r="600" spans="2:16" x14ac:dyDescent="0.35">
      <c r="B600" s="33" t="s">
        <v>68</v>
      </c>
      <c r="C600" s="33" t="s">
        <v>13</v>
      </c>
      <c r="D600" s="45">
        <f>SUMIFS('Raw Data'!$S$2:$S$3196,'Raw Data'!$E$2:$E$3196,'Solution Sheet'!B600,'Raw Data'!$G$2:$G$3196,'Solution Sheet'!C600)</f>
        <v>82678.639999999985</v>
      </c>
      <c r="E600" s="37"/>
      <c r="F600" s="33" t="s">
        <v>45</v>
      </c>
      <c r="G600" s="33" t="s">
        <v>32</v>
      </c>
      <c r="H600" s="45">
        <f>COUNTIFS('Raw Data'!$L$2:$L$3196,'Solution Sheet'!F600,'Raw Data'!$H$2:$H$3196,'Solution Sheet'!G600)</f>
        <v>204</v>
      </c>
      <c r="J600" s="33" t="s">
        <v>40</v>
      </c>
      <c r="K600" s="33" t="s">
        <v>13</v>
      </c>
      <c r="L600" s="45">
        <f>AVERAGEIFS('Raw Data'!$R$2:$R$3196,'Raw Data'!$K$2:$K$3196,'Solution Sheet'!J600,'Raw Data'!$G$2:$G$3196,'Solution Sheet'!K600)</f>
        <v>34.651685393258425</v>
      </c>
      <c r="N600" s="33" t="s">
        <v>25</v>
      </c>
      <c r="O600" s="33" t="s">
        <v>32</v>
      </c>
      <c r="P600" s="45">
        <f>SUMIFS('Raw Data'!$S$2:$S$3196,'Raw Data'!$D$2:$D$3196,'Solution Sheet'!N600,'Raw Data'!$H$2:$H$3196,'Solution Sheet'!O600)</f>
        <v>420136.0300000002</v>
      </c>
    </row>
    <row r="601" spans="2:16" x14ac:dyDescent="0.35">
      <c r="B601" s="33" t="s">
        <v>73</v>
      </c>
      <c r="C601" s="33" t="s">
        <v>9</v>
      </c>
      <c r="D601" s="45">
        <f>SUMIFS('Raw Data'!$S$2:$S$3196,'Raw Data'!$E$2:$E$3196,'Solution Sheet'!B601,'Raw Data'!$G$2:$G$3196,'Solution Sheet'!C601)</f>
        <v>97902.090000000011</v>
      </c>
      <c r="E601" s="37"/>
      <c r="F601" s="33" t="s">
        <v>43</v>
      </c>
      <c r="G601" s="33" t="s">
        <v>30</v>
      </c>
      <c r="H601" s="45">
        <f>COUNTIFS('Raw Data'!$L$2:$L$3196,'Solution Sheet'!F601,'Raw Data'!$H$2:$H$3196,'Solution Sheet'!G601)</f>
        <v>201</v>
      </c>
      <c r="J601" s="33" t="s">
        <v>40</v>
      </c>
      <c r="K601" s="33" t="s">
        <v>9</v>
      </c>
      <c r="L601" s="45">
        <f>AVERAGEIFS('Raw Data'!$R$2:$R$3196,'Raw Data'!$K$2:$K$3196,'Solution Sheet'!J601,'Raw Data'!$G$2:$G$3196,'Solution Sheet'!K601)</f>
        <v>33.942528735632187</v>
      </c>
      <c r="N601" s="33" t="s">
        <v>26</v>
      </c>
      <c r="O601" s="33" t="s">
        <v>30</v>
      </c>
      <c r="P601" s="45">
        <f>SUMIFS('Raw Data'!$S$2:$S$3196,'Raw Data'!$D$2:$D$3196,'Solution Sheet'!N601,'Raw Data'!$H$2:$H$3196,'Solution Sheet'!O601)</f>
        <v>705014.25000000035</v>
      </c>
    </row>
    <row r="602" spans="2:16" x14ac:dyDescent="0.35">
      <c r="B602" s="33" t="s">
        <v>55</v>
      </c>
      <c r="C602" s="33" t="s">
        <v>11</v>
      </c>
      <c r="D602" s="45">
        <f>SUMIFS('Raw Data'!$S$2:$S$3196,'Raw Data'!$E$2:$E$3196,'Solution Sheet'!B602,'Raw Data'!$G$2:$G$3196,'Solution Sheet'!C602)</f>
        <v>113543.59</v>
      </c>
      <c r="E602" s="37"/>
      <c r="F602" s="33" t="s">
        <v>46</v>
      </c>
      <c r="G602" s="33" t="s">
        <v>33</v>
      </c>
      <c r="H602" s="45">
        <f>COUNTIFS('Raw Data'!$L$2:$L$3196,'Solution Sheet'!F602,'Raw Data'!$H$2:$H$3196,'Solution Sheet'!G602)</f>
        <v>201</v>
      </c>
      <c r="J602" s="33" t="s">
        <v>42</v>
      </c>
      <c r="K602" s="33" t="s">
        <v>11</v>
      </c>
      <c r="L602" s="45">
        <f>AVERAGEIFS('Raw Data'!$R$2:$R$3196,'Raw Data'!$K$2:$K$3196,'Solution Sheet'!J602,'Raw Data'!$G$2:$G$3196,'Solution Sheet'!K602)</f>
        <v>35.16949152542373</v>
      </c>
      <c r="N602" s="33" t="s">
        <v>24</v>
      </c>
      <c r="O602" s="33" t="s">
        <v>33</v>
      </c>
      <c r="P602" s="45">
        <f>SUMIFS('Raw Data'!$S$2:$S$3196,'Raw Data'!$D$2:$D$3196,'Solution Sheet'!N602,'Raw Data'!$H$2:$H$3196,'Solution Sheet'!O602)</f>
        <v>777669.78999999957</v>
      </c>
    </row>
    <row r="603" spans="2:16" x14ac:dyDescent="0.35">
      <c r="B603" s="33" t="s">
        <v>63</v>
      </c>
      <c r="C603" s="33" t="s">
        <v>13</v>
      </c>
      <c r="D603" s="45">
        <f>SUMIFS('Raw Data'!$S$2:$S$3196,'Raw Data'!$E$2:$E$3196,'Solution Sheet'!B603,'Raw Data'!$G$2:$G$3196,'Solution Sheet'!C603)</f>
        <v>116307.38</v>
      </c>
      <c r="E603" s="37"/>
      <c r="F603" s="33" t="s">
        <v>44</v>
      </c>
      <c r="G603" s="33" t="s">
        <v>30</v>
      </c>
      <c r="H603" s="45">
        <f>COUNTIFS('Raw Data'!$L$2:$L$3196,'Solution Sheet'!F603,'Raw Data'!$H$2:$H$3196,'Solution Sheet'!G603)</f>
        <v>202</v>
      </c>
      <c r="J603" s="33" t="s">
        <v>40</v>
      </c>
      <c r="K603" s="33" t="s">
        <v>13</v>
      </c>
      <c r="L603" s="45">
        <f>AVERAGEIFS('Raw Data'!$R$2:$R$3196,'Raw Data'!$K$2:$K$3196,'Solution Sheet'!J603,'Raw Data'!$G$2:$G$3196,'Solution Sheet'!K603)</f>
        <v>34.651685393258425</v>
      </c>
      <c r="N603" s="33" t="s">
        <v>26</v>
      </c>
      <c r="O603" s="33" t="s">
        <v>30</v>
      </c>
      <c r="P603" s="45">
        <f>SUMIFS('Raw Data'!$S$2:$S$3196,'Raw Data'!$D$2:$D$3196,'Solution Sheet'!N603,'Raw Data'!$H$2:$H$3196,'Solution Sheet'!O603)</f>
        <v>705014.25000000035</v>
      </c>
    </row>
    <row r="604" spans="2:16" x14ac:dyDescent="0.35">
      <c r="B604" s="33" t="s">
        <v>106</v>
      </c>
      <c r="C604" s="33" t="s">
        <v>9</v>
      </c>
      <c r="D604" s="45">
        <f>SUMIFS('Raw Data'!$S$2:$S$3196,'Raw Data'!$E$2:$E$3196,'Solution Sheet'!B604,'Raw Data'!$G$2:$G$3196,'Solution Sheet'!C604)</f>
        <v>86448.35000000002</v>
      </c>
      <c r="E604" s="37"/>
      <c r="F604" s="33" t="s">
        <v>43</v>
      </c>
      <c r="G604" s="33" t="s">
        <v>33</v>
      </c>
      <c r="H604" s="45">
        <f>COUNTIFS('Raw Data'!$L$2:$L$3196,'Solution Sheet'!F604,'Raw Data'!$H$2:$H$3196,'Solution Sheet'!G604)</f>
        <v>185</v>
      </c>
      <c r="J604" s="33" t="s">
        <v>40</v>
      </c>
      <c r="K604" s="33" t="s">
        <v>9</v>
      </c>
      <c r="L604" s="45">
        <f>AVERAGEIFS('Raw Data'!$R$2:$R$3196,'Raw Data'!$K$2:$K$3196,'Solution Sheet'!J604,'Raw Data'!$G$2:$G$3196,'Solution Sheet'!K604)</f>
        <v>33.942528735632187</v>
      </c>
      <c r="N604" s="33" t="s">
        <v>24</v>
      </c>
      <c r="O604" s="33" t="s">
        <v>33</v>
      </c>
      <c r="P604" s="45">
        <f>SUMIFS('Raw Data'!$S$2:$S$3196,'Raw Data'!$D$2:$D$3196,'Solution Sheet'!N604,'Raw Data'!$H$2:$H$3196,'Solution Sheet'!O604)</f>
        <v>777669.78999999957</v>
      </c>
    </row>
    <row r="605" spans="2:16" x14ac:dyDescent="0.35">
      <c r="B605" s="33" t="s">
        <v>78</v>
      </c>
      <c r="C605" s="33" t="s">
        <v>8</v>
      </c>
      <c r="D605" s="45">
        <f>SUMIFS('Raw Data'!$S$2:$S$3196,'Raw Data'!$E$2:$E$3196,'Solution Sheet'!B605,'Raw Data'!$G$2:$G$3196,'Solution Sheet'!C605)</f>
        <v>81993.12000000001</v>
      </c>
      <c r="E605" s="37"/>
      <c r="F605" s="33" t="s">
        <v>44</v>
      </c>
      <c r="G605" s="33" t="s">
        <v>30</v>
      </c>
      <c r="H605" s="45">
        <f>COUNTIFS('Raw Data'!$L$2:$L$3196,'Solution Sheet'!F605,'Raw Data'!$H$2:$H$3196,'Solution Sheet'!G605)</f>
        <v>202</v>
      </c>
      <c r="J605" s="33" t="s">
        <v>40</v>
      </c>
      <c r="K605" s="33" t="s">
        <v>8</v>
      </c>
      <c r="L605" s="45">
        <f>AVERAGEIFS('Raw Data'!$R$2:$R$3196,'Raw Data'!$K$2:$K$3196,'Solution Sheet'!J605,'Raw Data'!$G$2:$G$3196,'Solution Sheet'!K605)</f>
        <v>34.319148936170215</v>
      </c>
      <c r="N605" s="33" t="s">
        <v>26</v>
      </c>
      <c r="O605" s="33" t="s">
        <v>30</v>
      </c>
      <c r="P605" s="45">
        <f>SUMIFS('Raw Data'!$S$2:$S$3196,'Raw Data'!$D$2:$D$3196,'Solution Sheet'!N605,'Raw Data'!$H$2:$H$3196,'Solution Sheet'!O605)</f>
        <v>705014.25000000035</v>
      </c>
    </row>
    <row r="606" spans="2:16" x14ac:dyDescent="0.35">
      <c r="B606" s="33" t="s">
        <v>68</v>
      </c>
      <c r="C606" s="33" t="s">
        <v>7</v>
      </c>
      <c r="D606" s="45">
        <f>SUMIFS('Raw Data'!$S$2:$S$3196,'Raw Data'!$E$2:$E$3196,'Solution Sheet'!B606,'Raw Data'!$G$2:$G$3196,'Solution Sheet'!C606)</f>
        <v>100847.03999999999</v>
      </c>
      <c r="E606" s="37"/>
      <c r="F606" s="33" t="s">
        <v>45</v>
      </c>
      <c r="G606" s="33" t="s">
        <v>30</v>
      </c>
      <c r="H606" s="45">
        <f>COUNTIFS('Raw Data'!$L$2:$L$3196,'Solution Sheet'!F606,'Raw Data'!$H$2:$H$3196,'Solution Sheet'!G606)</f>
        <v>215</v>
      </c>
      <c r="J606" s="33" t="s">
        <v>40</v>
      </c>
      <c r="K606" s="33" t="s">
        <v>7</v>
      </c>
      <c r="L606" s="45">
        <f>AVERAGEIFS('Raw Data'!$R$2:$R$3196,'Raw Data'!$K$2:$K$3196,'Solution Sheet'!J606,'Raw Data'!$G$2:$G$3196,'Solution Sheet'!K606)</f>
        <v>33.473118279569896</v>
      </c>
      <c r="N606" s="33" t="s">
        <v>24</v>
      </c>
      <c r="O606" s="33" t="s">
        <v>30</v>
      </c>
      <c r="P606" s="45">
        <f>SUMIFS('Raw Data'!$S$2:$S$3196,'Raw Data'!$D$2:$D$3196,'Solution Sheet'!N606,'Raw Data'!$H$2:$H$3196,'Solution Sheet'!O606)</f>
        <v>902864.3899999999</v>
      </c>
    </row>
    <row r="607" spans="2:16" x14ac:dyDescent="0.35">
      <c r="B607" s="33" t="s">
        <v>73</v>
      </c>
      <c r="C607" s="33" t="s">
        <v>9</v>
      </c>
      <c r="D607" s="45">
        <f>SUMIFS('Raw Data'!$S$2:$S$3196,'Raw Data'!$E$2:$E$3196,'Solution Sheet'!B607,'Raw Data'!$G$2:$G$3196,'Solution Sheet'!C607)</f>
        <v>97902.090000000011</v>
      </c>
      <c r="E607" s="37"/>
      <c r="F607" s="33" t="s">
        <v>46</v>
      </c>
      <c r="G607" s="33" t="s">
        <v>33</v>
      </c>
      <c r="H607" s="45">
        <f>COUNTIFS('Raw Data'!$L$2:$L$3196,'Solution Sheet'!F607,'Raw Data'!$H$2:$H$3196,'Solution Sheet'!G607)</f>
        <v>201</v>
      </c>
      <c r="J607" s="33" t="s">
        <v>40</v>
      </c>
      <c r="K607" s="33" t="s">
        <v>9</v>
      </c>
      <c r="L607" s="45">
        <f>AVERAGEIFS('Raw Data'!$R$2:$R$3196,'Raw Data'!$K$2:$K$3196,'Solution Sheet'!J607,'Raw Data'!$G$2:$G$3196,'Solution Sheet'!K607)</f>
        <v>33.942528735632187</v>
      </c>
      <c r="N607" s="33" t="s">
        <v>24</v>
      </c>
      <c r="O607" s="33" t="s">
        <v>33</v>
      </c>
      <c r="P607" s="45">
        <f>SUMIFS('Raw Data'!$S$2:$S$3196,'Raw Data'!$D$2:$D$3196,'Solution Sheet'!N607,'Raw Data'!$H$2:$H$3196,'Solution Sheet'!O607)</f>
        <v>777669.78999999957</v>
      </c>
    </row>
    <row r="608" spans="2:16" x14ac:dyDescent="0.35">
      <c r="B608" s="33" t="s">
        <v>55</v>
      </c>
      <c r="C608" s="33" t="s">
        <v>12</v>
      </c>
      <c r="D608" s="45">
        <f>SUMIFS('Raw Data'!$S$2:$S$3196,'Raw Data'!$E$2:$E$3196,'Solution Sheet'!B608,'Raw Data'!$G$2:$G$3196,'Solution Sheet'!C608)</f>
        <v>77941.099999999991</v>
      </c>
      <c r="E608" s="37"/>
      <c r="F608" s="33" t="s">
        <v>46</v>
      </c>
      <c r="G608" s="33" t="s">
        <v>32</v>
      </c>
      <c r="H608" s="45">
        <f>COUNTIFS('Raw Data'!$L$2:$L$3196,'Solution Sheet'!F608,'Raw Data'!$H$2:$H$3196,'Solution Sheet'!G608)</f>
        <v>216</v>
      </c>
      <c r="J608" s="33" t="s">
        <v>39</v>
      </c>
      <c r="K608" s="33" t="s">
        <v>12</v>
      </c>
      <c r="L608" s="45">
        <f>AVERAGEIFS('Raw Data'!$R$2:$R$3196,'Raw Data'!$K$2:$K$3196,'Solution Sheet'!J608,'Raw Data'!$G$2:$G$3196,'Solution Sheet'!K608)</f>
        <v>35</v>
      </c>
      <c r="N608" s="33" t="s">
        <v>26</v>
      </c>
      <c r="O608" s="33" t="s">
        <v>32</v>
      </c>
      <c r="P608" s="45">
        <f>SUMIFS('Raw Data'!$S$2:$S$3196,'Raw Data'!$D$2:$D$3196,'Solution Sheet'!N608,'Raw Data'!$H$2:$H$3196,'Solution Sheet'!O608)</f>
        <v>713770.02999999945</v>
      </c>
    </row>
    <row r="609" spans="2:16" x14ac:dyDescent="0.35">
      <c r="B609" s="33" t="s">
        <v>78</v>
      </c>
      <c r="C609" s="33" t="s">
        <v>9</v>
      </c>
      <c r="D609" s="45">
        <f>SUMIFS('Raw Data'!$S$2:$S$3196,'Raw Data'!$E$2:$E$3196,'Solution Sheet'!B609,'Raw Data'!$G$2:$G$3196,'Solution Sheet'!C609)</f>
        <v>67867.660000000018</v>
      </c>
      <c r="E609" s="37"/>
      <c r="F609" s="33" t="s">
        <v>44</v>
      </c>
      <c r="G609" s="33" t="s">
        <v>33</v>
      </c>
      <c r="H609" s="45">
        <f>COUNTIFS('Raw Data'!$L$2:$L$3196,'Solution Sheet'!F609,'Raw Data'!$H$2:$H$3196,'Solution Sheet'!G609)</f>
        <v>207</v>
      </c>
      <c r="J609" s="33" t="s">
        <v>42</v>
      </c>
      <c r="K609" s="33" t="s">
        <v>9</v>
      </c>
      <c r="L609" s="45">
        <f>AVERAGEIFS('Raw Data'!$R$2:$R$3196,'Raw Data'!$K$2:$K$3196,'Solution Sheet'!J609,'Raw Data'!$G$2:$G$3196,'Solution Sheet'!K609)</f>
        <v>36.282828282828284</v>
      </c>
      <c r="N609" s="33" t="s">
        <v>25</v>
      </c>
      <c r="O609" s="33" t="s">
        <v>33</v>
      </c>
      <c r="P609" s="45">
        <f>SUMIFS('Raw Data'!$S$2:$S$3196,'Raw Data'!$D$2:$D$3196,'Solution Sheet'!N609,'Raw Data'!$H$2:$H$3196,'Solution Sheet'!O609)</f>
        <v>226589.05000000008</v>
      </c>
    </row>
    <row r="610" spans="2:16" x14ac:dyDescent="0.35">
      <c r="B610" s="33" t="s">
        <v>115</v>
      </c>
      <c r="C610" s="33" t="s">
        <v>9</v>
      </c>
      <c r="D610" s="45">
        <f>SUMIFS('Raw Data'!$S$2:$S$3196,'Raw Data'!$E$2:$E$3196,'Solution Sheet'!B610,'Raw Data'!$G$2:$G$3196,'Solution Sheet'!C610)</f>
        <v>85954.940000000017</v>
      </c>
      <c r="E610" s="37"/>
      <c r="F610" s="33" t="s">
        <v>45</v>
      </c>
      <c r="G610" s="33" t="s">
        <v>31</v>
      </c>
      <c r="H610" s="45">
        <f>COUNTIFS('Raw Data'!$L$2:$L$3196,'Solution Sheet'!F610,'Raw Data'!$H$2:$H$3196,'Solution Sheet'!G610)</f>
        <v>200</v>
      </c>
      <c r="J610" s="33" t="s">
        <v>42</v>
      </c>
      <c r="K610" s="33" t="s">
        <v>9</v>
      </c>
      <c r="L610" s="45">
        <f>AVERAGEIFS('Raw Data'!$R$2:$R$3196,'Raw Data'!$K$2:$K$3196,'Solution Sheet'!J610,'Raw Data'!$G$2:$G$3196,'Solution Sheet'!K610)</f>
        <v>36.282828282828284</v>
      </c>
      <c r="N610" s="33" t="s">
        <v>26</v>
      </c>
      <c r="O610" s="33" t="s">
        <v>31</v>
      </c>
      <c r="P610" s="45">
        <f>SUMIFS('Raw Data'!$S$2:$S$3196,'Raw Data'!$D$2:$D$3196,'Solution Sheet'!N610,'Raw Data'!$H$2:$H$3196,'Solution Sheet'!O610)</f>
        <v>705928.4499999996</v>
      </c>
    </row>
    <row r="611" spans="2:16" x14ac:dyDescent="0.35">
      <c r="B611" s="33" t="s">
        <v>63</v>
      </c>
      <c r="C611" s="33" t="s">
        <v>10</v>
      </c>
      <c r="D611" s="45">
        <f>SUMIFS('Raw Data'!$S$2:$S$3196,'Raw Data'!$E$2:$E$3196,'Solution Sheet'!B611,'Raw Data'!$G$2:$G$3196,'Solution Sheet'!C611)</f>
        <v>76274.34</v>
      </c>
      <c r="E611" s="37"/>
      <c r="F611" s="33" t="s">
        <v>43</v>
      </c>
      <c r="G611" s="33" t="s">
        <v>33</v>
      </c>
      <c r="H611" s="45">
        <f>COUNTIFS('Raw Data'!$L$2:$L$3196,'Solution Sheet'!F611,'Raw Data'!$H$2:$H$3196,'Solution Sheet'!G611)</f>
        <v>185</v>
      </c>
      <c r="J611" s="33" t="s">
        <v>40</v>
      </c>
      <c r="K611" s="33" t="s">
        <v>10</v>
      </c>
      <c r="L611" s="45">
        <f>AVERAGEIFS('Raw Data'!$R$2:$R$3196,'Raw Data'!$K$2:$K$3196,'Solution Sheet'!J611,'Raw Data'!$G$2:$G$3196,'Solution Sheet'!K611)</f>
        <v>35.093023255813954</v>
      </c>
      <c r="N611" s="33" t="s">
        <v>24</v>
      </c>
      <c r="O611" s="33" t="s">
        <v>33</v>
      </c>
      <c r="P611" s="45">
        <f>SUMIFS('Raw Data'!$S$2:$S$3196,'Raw Data'!$D$2:$D$3196,'Solution Sheet'!N611,'Raw Data'!$H$2:$H$3196,'Solution Sheet'!O611)</f>
        <v>777669.78999999957</v>
      </c>
    </row>
    <row r="612" spans="2:16" x14ac:dyDescent="0.35">
      <c r="B612" s="33" t="s">
        <v>58</v>
      </c>
      <c r="C612" s="33" t="s">
        <v>9</v>
      </c>
      <c r="D612" s="45">
        <f>SUMIFS('Raw Data'!$S$2:$S$3196,'Raw Data'!$E$2:$E$3196,'Solution Sheet'!B612,'Raw Data'!$G$2:$G$3196,'Solution Sheet'!C612)</f>
        <v>93015.799999999974</v>
      </c>
      <c r="E612" s="37"/>
      <c r="F612" s="33" t="s">
        <v>46</v>
      </c>
      <c r="G612" s="33" t="s">
        <v>33</v>
      </c>
      <c r="H612" s="45">
        <f>COUNTIFS('Raw Data'!$L$2:$L$3196,'Solution Sheet'!F612,'Raw Data'!$H$2:$H$3196,'Solution Sheet'!G612)</f>
        <v>201</v>
      </c>
      <c r="J612" s="33" t="s">
        <v>42</v>
      </c>
      <c r="K612" s="33" t="s">
        <v>9</v>
      </c>
      <c r="L612" s="45">
        <f>AVERAGEIFS('Raw Data'!$R$2:$R$3196,'Raw Data'!$K$2:$K$3196,'Solution Sheet'!J612,'Raw Data'!$G$2:$G$3196,'Solution Sheet'!K612)</f>
        <v>36.282828282828284</v>
      </c>
      <c r="N612" s="33" t="s">
        <v>24</v>
      </c>
      <c r="O612" s="33" t="s">
        <v>33</v>
      </c>
      <c r="P612" s="45">
        <f>SUMIFS('Raw Data'!$S$2:$S$3196,'Raw Data'!$D$2:$D$3196,'Solution Sheet'!N612,'Raw Data'!$H$2:$H$3196,'Solution Sheet'!O612)</f>
        <v>777669.78999999957</v>
      </c>
    </row>
    <row r="613" spans="2:16" x14ac:dyDescent="0.35">
      <c r="B613" s="33" t="s">
        <v>106</v>
      </c>
      <c r="C613" s="33" t="s">
        <v>9</v>
      </c>
      <c r="D613" s="45">
        <f>SUMIFS('Raw Data'!$S$2:$S$3196,'Raw Data'!$E$2:$E$3196,'Solution Sheet'!B613,'Raw Data'!$G$2:$G$3196,'Solution Sheet'!C613)</f>
        <v>86448.35000000002</v>
      </c>
      <c r="E613" s="37"/>
      <c r="F613" s="33" t="s">
        <v>43</v>
      </c>
      <c r="G613" s="33" t="s">
        <v>30</v>
      </c>
      <c r="H613" s="45">
        <f>COUNTIFS('Raw Data'!$L$2:$L$3196,'Solution Sheet'!F613,'Raw Data'!$H$2:$H$3196,'Solution Sheet'!G613)</f>
        <v>201</v>
      </c>
      <c r="J613" s="33" t="s">
        <v>42</v>
      </c>
      <c r="K613" s="33" t="s">
        <v>9</v>
      </c>
      <c r="L613" s="45">
        <f>AVERAGEIFS('Raw Data'!$R$2:$R$3196,'Raw Data'!$K$2:$K$3196,'Solution Sheet'!J613,'Raw Data'!$G$2:$G$3196,'Solution Sheet'!K613)</f>
        <v>36.282828282828284</v>
      </c>
      <c r="N613" s="33" t="s">
        <v>26</v>
      </c>
      <c r="O613" s="33" t="s">
        <v>30</v>
      </c>
      <c r="P613" s="45">
        <f>SUMIFS('Raw Data'!$S$2:$S$3196,'Raw Data'!$D$2:$D$3196,'Solution Sheet'!N613,'Raw Data'!$H$2:$H$3196,'Solution Sheet'!O613)</f>
        <v>705014.25000000035</v>
      </c>
    </row>
    <row r="614" spans="2:16" x14ac:dyDescent="0.35">
      <c r="B614" s="33" t="s">
        <v>115</v>
      </c>
      <c r="C614" s="33" t="s">
        <v>13</v>
      </c>
      <c r="D614" s="45">
        <f>SUMIFS('Raw Data'!$S$2:$S$3196,'Raw Data'!$E$2:$E$3196,'Solution Sheet'!B614,'Raw Data'!$G$2:$G$3196,'Solution Sheet'!C614)</f>
        <v>86905.229999999981</v>
      </c>
      <c r="E614" s="37"/>
      <c r="F614" s="33" t="s">
        <v>45</v>
      </c>
      <c r="G614" s="33" t="s">
        <v>30</v>
      </c>
      <c r="H614" s="45">
        <f>COUNTIFS('Raw Data'!$L$2:$L$3196,'Solution Sheet'!F614,'Raw Data'!$H$2:$H$3196,'Solution Sheet'!G614)</f>
        <v>215</v>
      </c>
      <c r="J614" s="33" t="s">
        <v>41</v>
      </c>
      <c r="K614" s="33" t="s">
        <v>13</v>
      </c>
      <c r="L614" s="45">
        <f>AVERAGEIFS('Raw Data'!$R$2:$R$3196,'Raw Data'!$K$2:$K$3196,'Solution Sheet'!J614,'Raw Data'!$G$2:$G$3196,'Solution Sheet'!K614)</f>
        <v>33.705882352941174</v>
      </c>
      <c r="N614" s="33" t="s">
        <v>24</v>
      </c>
      <c r="O614" s="33" t="s">
        <v>30</v>
      </c>
      <c r="P614" s="45">
        <f>SUMIFS('Raw Data'!$S$2:$S$3196,'Raw Data'!$D$2:$D$3196,'Solution Sheet'!N614,'Raw Data'!$H$2:$H$3196,'Solution Sheet'!O614)</f>
        <v>902864.3899999999</v>
      </c>
    </row>
    <row r="615" spans="2:16" x14ac:dyDescent="0.35">
      <c r="B615" s="33" t="s">
        <v>63</v>
      </c>
      <c r="C615" s="33" t="s">
        <v>12</v>
      </c>
      <c r="D615" s="45">
        <f>SUMIFS('Raw Data'!$S$2:$S$3196,'Raw Data'!$E$2:$E$3196,'Solution Sheet'!B615,'Raw Data'!$G$2:$G$3196,'Solution Sheet'!C615)</f>
        <v>121006.51999999999</v>
      </c>
      <c r="E615" s="37"/>
      <c r="F615" s="33" t="s">
        <v>45</v>
      </c>
      <c r="G615" s="33" t="s">
        <v>32</v>
      </c>
      <c r="H615" s="45">
        <f>COUNTIFS('Raw Data'!$L$2:$L$3196,'Solution Sheet'!F615,'Raw Data'!$H$2:$H$3196,'Solution Sheet'!G615)</f>
        <v>204</v>
      </c>
      <c r="J615" s="33" t="s">
        <v>42</v>
      </c>
      <c r="K615" s="33" t="s">
        <v>12</v>
      </c>
      <c r="L615" s="45">
        <f>AVERAGEIFS('Raw Data'!$R$2:$R$3196,'Raw Data'!$K$2:$K$3196,'Solution Sheet'!J615,'Raw Data'!$G$2:$G$3196,'Solution Sheet'!K615)</f>
        <v>36.418604651162788</v>
      </c>
      <c r="N615" s="33" t="s">
        <v>24</v>
      </c>
      <c r="O615" s="33" t="s">
        <v>32</v>
      </c>
      <c r="P615" s="45">
        <f>SUMIFS('Raw Data'!$S$2:$S$3196,'Raw Data'!$D$2:$D$3196,'Solution Sheet'!N615,'Raw Data'!$H$2:$H$3196,'Solution Sheet'!O615)</f>
        <v>854150.37999999919</v>
      </c>
    </row>
    <row r="616" spans="2:16" x14ac:dyDescent="0.35">
      <c r="B616" s="33" t="s">
        <v>58</v>
      </c>
      <c r="C616" s="33" t="s">
        <v>11</v>
      </c>
      <c r="D616" s="45">
        <f>SUMIFS('Raw Data'!$S$2:$S$3196,'Raw Data'!$E$2:$E$3196,'Solution Sheet'!B616,'Raw Data'!$G$2:$G$3196,'Solution Sheet'!C616)</f>
        <v>113195.5</v>
      </c>
      <c r="E616" s="37"/>
      <c r="F616" s="33" t="s">
        <v>43</v>
      </c>
      <c r="G616" s="33" t="s">
        <v>30</v>
      </c>
      <c r="H616" s="45">
        <f>COUNTIFS('Raw Data'!$L$2:$L$3196,'Solution Sheet'!F616,'Raw Data'!$H$2:$H$3196,'Solution Sheet'!G616)</f>
        <v>201</v>
      </c>
      <c r="J616" s="33" t="s">
        <v>41</v>
      </c>
      <c r="K616" s="33" t="s">
        <v>11</v>
      </c>
      <c r="L616" s="45">
        <f>AVERAGEIFS('Raw Data'!$R$2:$R$3196,'Raw Data'!$K$2:$K$3196,'Solution Sheet'!J616,'Raw Data'!$G$2:$G$3196,'Solution Sheet'!K616)</f>
        <v>35.415929203539825</v>
      </c>
      <c r="N616" s="33" t="s">
        <v>26</v>
      </c>
      <c r="O616" s="33" t="s">
        <v>30</v>
      </c>
      <c r="P616" s="45">
        <f>SUMIFS('Raw Data'!$S$2:$S$3196,'Raw Data'!$D$2:$D$3196,'Solution Sheet'!N616,'Raw Data'!$H$2:$H$3196,'Solution Sheet'!O616)</f>
        <v>705014.25000000035</v>
      </c>
    </row>
    <row r="617" spans="2:16" x14ac:dyDescent="0.35">
      <c r="B617" s="33" t="s">
        <v>73</v>
      </c>
      <c r="C617" s="33" t="s">
        <v>8</v>
      </c>
      <c r="D617" s="45">
        <f>SUMIFS('Raw Data'!$S$2:$S$3196,'Raw Data'!$E$2:$E$3196,'Solution Sheet'!B617,'Raw Data'!$G$2:$G$3196,'Solution Sheet'!C617)</f>
        <v>106033.74999999996</v>
      </c>
      <c r="E617" s="37"/>
      <c r="F617" s="33" t="s">
        <v>43</v>
      </c>
      <c r="G617" s="33" t="s">
        <v>31</v>
      </c>
      <c r="H617" s="45">
        <f>COUNTIFS('Raw Data'!$L$2:$L$3196,'Solution Sheet'!F617,'Raw Data'!$H$2:$H$3196,'Solution Sheet'!G617)</f>
        <v>190</v>
      </c>
      <c r="J617" s="33" t="s">
        <v>41</v>
      </c>
      <c r="K617" s="33" t="s">
        <v>8</v>
      </c>
      <c r="L617" s="45">
        <f>AVERAGEIFS('Raw Data'!$R$2:$R$3196,'Raw Data'!$K$2:$K$3196,'Solution Sheet'!J617,'Raw Data'!$G$2:$G$3196,'Solution Sheet'!K617)</f>
        <v>35.169642857142854</v>
      </c>
      <c r="N617" s="33" t="s">
        <v>24</v>
      </c>
      <c r="O617" s="33" t="s">
        <v>31</v>
      </c>
      <c r="P617" s="45">
        <f>SUMIFS('Raw Data'!$S$2:$S$3196,'Raw Data'!$D$2:$D$3196,'Solution Sheet'!N617,'Raw Data'!$H$2:$H$3196,'Solution Sheet'!O617)</f>
        <v>770751.94999999984</v>
      </c>
    </row>
    <row r="618" spans="2:16" x14ac:dyDescent="0.35">
      <c r="B618" s="33" t="s">
        <v>85</v>
      </c>
      <c r="C618" s="33" t="s">
        <v>13</v>
      </c>
      <c r="D618" s="45">
        <f>SUMIFS('Raw Data'!$S$2:$S$3196,'Raw Data'!$E$2:$E$3196,'Solution Sheet'!B618,'Raw Data'!$G$2:$G$3196,'Solution Sheet'!C618)</f>
        <v>84756.55</v>
      </c>
      <c r="E618" s="37"/>
      <c r="F618" s="33" t="s">
        <v>45</v>
      </c>
      <c r="G618" s="33" t="s">
        <v>33</v>
      </c>
      <c r="H618" s="45">
        <f>COUNTIFS('Raw Data'!$L$2:$L$3196,'Solution Sheet'!F618,'Raw Data'!$H$2:$H$3196,'Solution Sheet'!G618)</f>
        <v>193</v>
      </c>
      <c r="J618" s="33" t="s">
        <v>40</v>
      </c>
      <c r="K618" s="33" t="s">
        <v>13</v>
      </c>
      <c r="L618" s="45">
        <f>AVERAGEIFS('Raw Data'!$R$2:$R$3196,'Raw Data'!$K$2:$K$3196,'Solution Sheet'!J618,'Raw Data'!$G$2:$G$3196,'Solution Sheet'!K618)</f>
        <v>34.651685393258425</v>
      </c>
      <c r="N618" s="33" t="s">
        <v>26</v>
      </c>
      <c r="O618" s="33" t="s">
        <v>33</v>
      </c>
      <c r="P618" s="45">
        <f>SUMIFS('Raw Data'!$S$2:$S$3196,'Raw Data'!$D$2:$D$3196,'Solution Sheet'!N618,'Raw Data'!$H$2:$H$3196,'Solution Sheet'!O618)</f>
        <v>688621.27000000118</v>
      </c>
    </row>
    <row r="619" spans="2:16" x14ac:dyDescent="0.35">
      <c r="B619" s="33" t="s">
        <v>115</v>
      </c>
      <c r="C619" s="33" t="s">
        <v>6</v>
      </c>
      <c r="D619" s="45">
        <f>SUMIFS('Raw Data'!$S$2:$S$3196,'Raw Data'!$E$2:$E$3196,'Solution Sheet'!B619,'Raw Data'!$G$2:$G$3196,'Solution Sheet'!C619)</f>
        <v>110066.44999999998</v>
      </c>
      <c r="E619" s="37"/>
      <c r="F619" s="33" t="s">
        <v>44</v>
      </c>
      <c r="G619" s="33" t="s">
        <v>33</v>
      </c>
      <c r="H619" s="45">
        <f>COUNTIFS('Raw Data'!$L$2:$L$3196,'Solution Sheet'!F619,'Raw Data'!$H$2:$H$3196,'Solution Sheet'!G619)</f>
        <v>207</v>
      </c>
      <c r="J619" s="33" t="s">
        <v>39</v>
      </c>
      <c r="K619" s="33" t="s">
        <v>6</v>
      </c>
      <c r="L619" s="45">
        <f>AVERAGEIFS('Raw Data'!$R$2:$R$3196,'Raw Data'!$K$2:$K$3196,'Solution Sheet'!J619,'Raw Data'!$G$2:$G$3196,'Solution Sheet'!K619)</f>
        <v>36.370370370370374</v>
      </c>
      <c r="N619" s="33" t="s">
        <v>26</v>
      </c>
      <c r="O619" s="33" t="s">
        <v>33</v>
      </c>
      <c r="P619" s="45">
        <f>SUMIFS('Raw Data'!$S$2:$S$3196,'Raw Data'!$D$2:$D$3196,'Solution Sheet'!N619,'Raw Data'!$H$2:$H$3196,'Solution Sheet'!O619)</f>
        <v>688621.27000000118</v>
      </c>
    </row>
    <row r="620" spans="2:16" x14ac:dyDescent="0.35">
      <c r="B620" s="33" t="s">
        <v>115</v>
      </c>
      <c r="C620" s="33" t="s">
        <v>8</v>
      </c>
      <c r="D620" s="45">
        <f>SUMIFS('Raw Data'!$S$2:$S$3196,'Raw Data'!$E$2:$E$3196,'Solution Sheet'!B620,'Raw Data'!$G$2:$G$3196,'Solution Sheet'!C620)</f>
        <v>78761.50999999998</v>
      </c>
      <c r="E620" s="37"/>
      <c r="F620" s="33" t="s">
        <v>44</v>
      </c>
      <c r="G620" s="33" t="s">
        <v>30</v>
      </c>
      <c r="H620" s="45">
        <f>COUNTIFS('Raw Data'!$L$2:$L$3196,'Solution Sheet'!F620,'Raw Data'!$H$2:$H$3196,'Solution Sheet'!G620)</f>
        <v>202</v>
      </c>
      <c r="J620" s="33" t="s">
        <v>41</v>
      </c>
      <c r="K620" s="33" t="s">
        <v>8</v>
      </c>
      <c r="L620" s="45">
        <f>AVERAGEIFS('Raw Data'!$R$2:$R$3196,'Raw Data'!$K$2:$K$3196,'Solution Sheet'!J620,'Raw Data'!$G$2:$G$3196,'Solution Sheet'!K620)</f>
        <v>35.169642857142854</v>
      </c>
      <c r="N620" s="33" t="s">
        <v>26</v>
      </c>
      <c r="O620" s="33" t="s">
        <v>30</v>
      </c>
      <c r="P620" s="45">
        <f>SUMIFS('Raw Data'!$S$2:$S$3196,'Raw Data'!$D$2:$D$3196,'Solution Sheet'!N620,'Raw Data'!$H$2:$H$3196,'Solution Sheet'!O620)</f>
        <v>705014.25000000035</v>
      </c>
    </row>
    <row r="621" spans="2:16" x14ac:dyDescent="0.35">
      <c r="B621" s="33" t="s">
        <v>106</v>
      </c>
      <c r="C621" s="33" t="s">
        <v>7</v>
      </c>
      <c r="D621" s="45">
        <f>SUMIFS('Raw Data'!$S$2:$S$3196,'Raw Data'!$E$2:$E$3196,'Solution Sheet'!B621,'Raw Data'!$G$2:$G$3196,'Solution Sheet'!C621)</f>
        <v>77343.399999999994</v>
      </c>
      <c r="E621" s="37"/>
      <c r="F621" s="33" t="s">
        <v>43</v>
      </c>
      <c r="G621" s="33" t="s">
        <v>30</v>
      </c>
      <c r="H621" s="45">
        <f>COUNTIFS('Raw Data'!$L$2:$L$3196,'Solution Sheet'!F621,'Raw Data'!$H$2:$H$3196,'Solution Sheet'!G621)</f>
        <v>201</v>
      </c>
      <c r="J621" s="33" t="s">
        <v>39</v>
      </c>
      <c r="K621" s="33" t="s">
        <v>7</v>
      </c>
      <c r="L621" s="45">
        <f>AVERAGEIFS('Raw Data'!$R$2:$R$3196,'Raw Data'!$K$2:$K$3196,'Solution Sheet'!J621,'Raw Data'!$G$2:$G$3196,'Solution Sheet'!K621)</f>
        <v>36.319672131147541</v>
      </c>
      <c r="N621" s="33" t="s">
        <v>24</v>
      </c>
      <c r="O621" s="33" t="s">
        <v>30</v>
      </c>
      <c r="P621" s="45">
        <f>SUMIFS('Raw Data'!$S$2:$S$3196,'Raw Data'!$D$2:$D$3196,'Solution Sheet'!N621,'Raw Data'!$H$2:$H$3196,'Solution Sheet'!O621)</f>
        <v>902864.3899999999</v>
      </c>
    </row>
    <row r="622" spans="2:16" x14ac:dyDescent="0.35">
      <c r="B622" s="33" t="s">
        <v>78</v>
      </c>
      <c r="C622" s="33" t="s">
        <v>10</v>
      </c>
      <c r="D622" s="45">
        <f>SUMIFS('Raw Data'!$S$2:$S$3196,'Raw Data'!$E$2:$E$3196,'Solution Sheet'!B622,'Raw Data'!$G$2:$G$3196,'Solution Sheet'!C622)</f>
        <v>92778.25</v>
      </c>
      <c r="E622" s="37"/>
      <c r="F622" s="33" t="s">
        <v>46</v>
      </c>
      <c r="G622" s="33" t="s">
        <v>33</v>
      </c>
      <c r="H622" s="45">
        <f>COUNTIFS('Raw Data'!$L$2:$L$3196,'Solution Sheet'!F622,'Raw Data'!$H$2:$H$3196,'Solution Sheet'!G622)</f>
        <v>201</v>
      </c>
      <c r="J622" s="33" t="s">
        <v>42</v>
      </c>
      <c r="K622" s="33" t="s">
        <v>10</v>
      </c>
      <c r="L622" s="45">
        <f>AVERAGEIFS('Raw Data'!$R$2:$R$3196,'Raw Data'!$K$2:$K$3196,'Solution Sheet'!J622,'Raw Data'!$G$2:$G$3196,'Solution Sheet'!K622)</f>
        <v>34.543689320388353</v>
      </c>
      <c r="N622" s="33" t="s">
        <v>24</v>
      </c>
      <c r="O622" s="33" t="s">
        <v>33</v>
      </c>
      <c r="P622" s="45">
        <f>SUMIFS('Raw Data'!$S$2:$S$3196,'Raw Data'!$D$2:$D$3196,'Solution Sheet'!N622,'Raw Data'!$H$2:$H$3196,'Solution Sheet'!O622)</f>
        <v>777669.78999999957</v>
      </c>
    </row>
    <row r="623" spans="2:16" x14ac:dyDescent="0.35">
      <c r="B623" s="33" t="s">
        <v>63</v>
      </c>
      <c r="C623" s="33" t="s">
        <v>7</v>
      </c>
      <c r="D623" s="45">
        <f>SUMIFS('Raw Data'!$S$2:$S$3196,'Raw Data'!$E$2:$E$3196,'Solution Sheet'!B623,'Raw Data'!$G$2:$G$3196,'Solution Sheet'!C623)</f>
        <v>92763.590000000011</v>
      </c>
      <c r="E623" s="37"/>
      <c r="F623" s="33" t="s">
        <v>46</v>
      </c>
      <c r="G623" s="33" t="s">
        <v>33</v>
      </c>
      <c r="H623" s="45">
        <f>COUNTIFS('Raw Data'!$L$2:$L$3196,'Solution Sheet'!F623,'Raw Data'!$H$2:$H$3196,'Solution Sheet'!G623)</f>
        <v>201</v>
      </c>
      <c r="J623" s="33" t="s">
        <v>41</v>
      </c>
      <c r="K623" s="33" t="s">
        <v>7</v>
      </c>
      <c r="L623" s="45">
        <f>AVERAGEIFS('Raw Data'!$R$2:$R$3196,'Raw Data'!$K$2:$K$3196,'Solution Sheet'!J623,'Raw Data'!$G$2:$G$3196,'Solution Sheet'!K623)</f>
        <v>33.821428571428569</v>
      </c>
      <c r="N623" s="33" t="s">
        <v>25</v>
      </c>
      <c r="O623" s="33" t="s">
        <v>33</v>
      </c>
      <c r="P623" s="45">
        <f>SUMIFS('Raw Data'!$S$2:$S$3196,'Raw Data'!$D$2:$D$3196,'Solution Sheet'!N623,'Raw Data'!$H$2:$H$3196,'Solution Sheet'!O623)</f>
        <v>226589.05000000008</v>
      </c>
    </row>
    <row r="624" spans="2:16" x14ac:dyDescent="0.35">
      <c r="B624" s="33" t="s">
        <v>63</v>
      </c>
      <c r="C624" s="33" t="s">
        <v>8</v>
      </c>
      <c r="D624" s="45">
        <f>SUMIFS('Raw Data'!$S$2:$S$3196,'Raw Data'!$E$2:$E$3196,'Solution Sheet'!B624,'Raw Data'!$G$2:$G$3196,'Solution Sheet'!C624)</f>
        <v>87482.73</v>
      </c>
      <c r="E624" s="37"/>
      <c r="F624" s="33" t="s">
        <v>46</v>
      </c>
      <c r="G624" s="33" t="s">
        <v>32</v>
      </c>
      <c r="H624" s="45">
        <f>COUNTIFS('Raw Data'!$L$2:$L$3196,'Solution Sheet'!F624,'Raw Data'!$H$2:$H$3196,'Solution Sheet'!G624)</f>
        <v>216</v>
      </c>
      <c r="J624" s="33" t="s">
        <v>39</v>
      </c>
      <c r="K624" s="33" t="s">
        <v>8</v>
      </c>
      <c r="L624" s="45">
        <f>AVERAGEIFS('Raw Data'!$R$2:$R$3196,'Raw Data'!$K$2:$K$3196,'Solution Sheet'!J624,'Raw Data'!$G$2:$G$3196,'Solution Sheet'!K624)</f>
        <v>33.572815533980581</v>
      </c>
      <c r="N624" s="33" t="s">
        <v>24</v>
      </c>
      <c r="O624" s="33" t="s">
        <v>32</v>
      </c>
      <c r="P624" s="45">
        <f>SUMIFS('Raw Data'!$S$2:$S$3196,'Raw Data'!$D$2:$D$3196,'Solution Sheet'!N624,'Raw Data'!$H$2:$H$3196,'Solution Sheet'!O624)</f>
        <v>854150.37999999919</v>
      </c>
    </row>
    <row r="625" spans="2:16" x14ac:dyDescent="0.35">
      <c r="B625" s="33" t="s">
        <v>55</v>
      </c>
      <c r="C625" s="33" t="s">
        <v>6</v>
      </c>
      <c r="D625" s="45">
        <f>SUMIFS('Raw Data'!$S$2:$S$3196,'Raw Data'!$E$2:$E$3196,'Solution Sheet'!B625,'Raw Data'!$G$2:$G$3196,'Solution Sheet'!C625)</f>
        <v>103547.48999999999</v>
      </c>
      <c r="E625" s="37"/>
      <c r="F625" s="33" t="s">
        <v>43</v>
      </c>
      <c r="G625" s="33" t="s">
        <v>32</v>
      </c>
      <c r="H625" s="45">
        <f>COUNTIFS('Raw Data'!$L$2:$L$3196,'Solution Sheet'!F625,'Raw Data'!$H$2:$H$3196,'Solution Sheet'!G625)</f>
        <v>206</v>
      </c>
      <c r="J625" s="33" t="s">
        <v>39</v>
      </c>
      <c r="K625" s="33" t="s">
        <v>6</v>
      </c>
      <c r="L625" s="45">
        <f>AVERAGEIFS('Raw Data'!$R$2:$R$3196,'Raw Data'!$K$2:$K$3196,'Solution Sheet'!J625,'Raw Data'!$G$2:$G$3196,'Solution Sheet'!K625)</f>
        <v>36.370370370370374</v>
      </c>
      <c r="N625" s="33" t="s">
        <v>25</v>
      </c>
      <c r="O625" s="33" t="s">
        <v>32</v>
      </c>
      <c r="P625" s="45">
        <f>SUMIFS('Raw Data'!$S$2:$S$3196,'Raw Data'!$D$2:$D$3196,'Solution Sheet'!N625,'Raw Data'!$H$2:$H$3196,'Solution Sheet'!O625)</f>
        <v>420136.0300000002</v>
      </c>
    </row>
    <row r="626" spans="2:16" x14ac:dyDescent="0.35">
      <c r="B626" s="33" t="s">
        <v>115</v>
      </c>
      <c r="C626" s="33" t="s">
        <v>7</v>
      </c>
      <c r="D626" s="45">
        <f>SUMIFS('Raw Data'!$S$2:$S$3196,'Raw Data'!$E$2:$E$3196,'Solution Sheet'!B626,'Raw Data'!$G$2:$G$3196,'Solution Sheet'!C626)</f>
        <v>104661.16</v>
      </c>
      <c r="E626" s="37"/>
      <c r="F626" s="33" t="s">
        <v>46</v>
      </c>
      <c r="G626" s="33" t="s">
        <v>33</v>
      </c>
      <c r="H626" s="45">
        <f>COUNTIFS('Raw Data'!$L$2:$L$3196,'Solution Sheet'!F626,'Raw Data'!$H$2:$H$3196,'Solution Sheet'!G626)</f>
        <v>201</v>
      </c>
      <c r="J626" s="33" t="s">
        <v>39</v>
      </c>
      <c r="K626" s="33" t="s">
        <v>7</v>
      </c>
      <c r="L626" s="45">
        <f>AVERAGEIFS('Raw Data'!$R$2:$R$3196,'Raw Data'!$K$2:$K$3196,'Solution Sheet'!J626,'Raw Data'!$G$2:$G$3196,'Solution Sheet'!K626)</f>
        <v>36.319672131147541</v>
      </c>
      <c r="N626" s="33" t="s">
        <v>26</v>
      </c>
      <c r="O626" s="33" t="s">
        <v>33</v>
      </c>
      <c r="P626" s="45">
        <f>SUMIFS('Raw Data'!$S$2:$S$3196,'Raw Data'!$D$2:$D$3196,'Solution Sheet'!N626,'Raw Data'!$H$2:$H$3196,'Solution Sheet'!O626)</f>
        <v>688621.27000000118</v>
      </c>
    </row>
    <row r="627" spans="2:16" x14ac:dyDescent="0.35">
      <c r="B627" s="33" t="s">
        <v>78</v>
      </c>
      <c r="C627" s="33" t="s">
        <v>13</v>
      </c>
      <c r="D627" s="45">
        <f>SUMIFS('Raw Data'!$S$2:$S$3196,'Raw Data'!$E$2:$E$3196,'Solution Sheet'!B627,'Raw Data'!$G$2:$G$3196,'Solution Sheet'!C627)</f>
        <v>119976.9</v>
      </c>
      <c r="E627" s="37"/>
      <c r="F627" s="33" t="s">
        <v>45</v>
      </c>
      <c r="G627" s="33" t="s">
        <v>33</v>
      </c>
      <c r="H627" s="45">
        <f>COUNTIFS('Raw Data'!$L$2:$L$3196,'Solution Sheet'!F627,'Raw Data'!$H$2:$H$3196,'Solution Sheet'!G627)</f>
        <v>193</v>
      </c>
      <c r="J627" s="33" t="s">
        <v>40</v>
      </c>
      <c r="K627" s="33" t="s">
        <v>13</v>
      </c>
      <c r="L627" s="45">
        <f>AVERAGEIFS('Raw Data'!$R$2:$R$3196,'Raw Data'!$K$2:$K$3196,'Solution Sheet'!J627,'Raw Data'!$G$2:$G$3196,'Solution Sheet'!K627)</f>
        <v>34.651685393258425</v>
      </c>
      <c r="N627" s="33" t="s">
        <v>24</v>
      </c>
      <c r="O627" s="33" t="s">
        <v>33</v>
      </c>
      <c r="P627" s="45">
        <f>SUMIFS('Raw Data'!$S$2:$S$3196,'Raw Data'!$D$2:$D$3196,'Solution Sheet'!N627,'Raw Data'!$H$2:$H$3196,'Solution Sheet'!O627)</f>
        <v>777669.78999999957</v>
      </c>
    </row>
    <row r="628" spans="2:16" x14ac:dyDescent="0.35">
      <c r="B628" s="33" t="s">
        <v>63</v>
      </c>
      <c r="C628" s="33" t="s">
        <v>9</v>
      </c>
      <c r="D628" s="45">
        <f>SUMIFS('Raw Data'!$S$2:$S$3196,'Raw Data'!$E$2:$E$3196,'Solution Sheet'!B628,'Raw Data'!$G$2:$G$3196,'Solution Sheet'!C628)</f>
        <v>108730.27000000002</v>
      </c>
      <c r="E628" s="37"/>
      <c r="F628" s="33" t="s">
        <v>45</v>
      </c>
      <c r="G628" s="33" t="s">
        <v>33</v>
      </c>
      <c r="H628" s="45">
        <f>COUNTIFS('Raw Data'!$L$2:$L$3196,'Solution Sheet'!F628,'Raw Data'!$H$2:$H$3196,'Solution Sheet'!G628)</f>
        <v>193</v>
      </c>
      <c r="J628" s="33" t="s">
        <v>42</v>
      </c>
      <c r="K628" s="33" t="s">
        <v>9</v>
      </c>
      <c r="L628" s="45">
        <f>AVERAGEIFS('Raw Data'!$R$2:$R$3196,'Raw Data'!$K$2:$K$3196,'Solution Sheet'!J628,'Raw Data'!$G$2:$G$3196,'Solution Sheet'!K628)</f>
        <v>36.282828282828284</v>
      </c>
      <c r="N628" s="33" t="s">
        <v>24</v>
      </c>
      <c r="O628" s="33" t="s">
        <v>33</v>
      </c>
      <c r="P628" s="45">
        <f>SUMIFS('Raw Data'!$S$2:$S$3196,'Raw Data'!$D$2:$D$3196,'Solution Sheet'!N628,'Raw Data'!$H$2:$H$3196,'Solution Sheet'!O628)</f>
        <v>777669.78999999957</v>
      </c>
    </row>
    <row r="629" spans="2:16" x14ac:dyDescent="0.35">
      <c r="B629" s="33" t="s">
        <v>52</v>
      </c>
      <c r="C629" s="33" t="s">
        <v>8</v>
      </c>
      <c r="D629" s="45">
        <f>SUMIFS('Raw Data'!$S$2:$S$3196,'Raw Data'!$E$2:$E$3196,'Solution Sheet'!B629,'Raw Data'!$G$2:$G$3196,'Solution Sheet'!C629)</f>
        <v>99924.459999999977</v>
      </c>
      <c r="E629" s="37"/>
      <c r="F629" s="33" t="s">
        <v>45</v>
      </c>
      <c r="G629" s="33" t="s">
        <v>33</v>
      </c>
      <c r="H629" s="45">
        <f>COUNTIFS('Raw Data'!$L$2:$L$3196,'Solution Sheet'!F629,'Raw Data'!$H$2:$H$3196,'Solution Sheet'!G629)</f>
        <v>193</v>
      </c>
      <c r="J629" s="33" t="s">
        <v>39</v>
      </c>
      <c r="K629" s="33" t="s">
        <v>8</v>
      </c>
      <c r="L629" s="45">
        <f>AVERAGEIFS('Raw Data'!$R$2:$R$3196,'Raw Data'!$K$2:$K$3196,'Solution Sheet'!J629,'Raw Data'!$G$2:$G$3196,'Solution Sheet'!K629)</f>
        <v>33.572815533980581</v>
      </c>
      <c r="N629" s="33" t="s">
        <v>24</v>
      </c>
      <c r="O629" s="33" t="s">
        <v>33</v>
      </c>
      <c r="P629" s="45">
        <f>SUMIFS('Raw Data'!$S$2:$S$3196,'Raw Data'!$D$2:$D$3196,'Solution Sheet'!N629,'Raw Data'!$H$2:$H$3196,'Solution Sheet'!O629)</f>
        <v>777669.78999999957</v>
      </c>
    </row>
    <row r="630" spans="2:16" x14ac:dyDescent="0.35">
      <c r="B630" s="33" t="s">
        <v>63</v>
      </c>
      <c r="C630" s="33" t="s">
        <v>13</v>
      </c>
      <c r="D630" s="45">
        <f>SUMIFS('Raw Data'!$S$2:$S$3196,'Raw Data'!$E$2:$E$3196,'Solution Sheet'!B630,'Raw Data'!$G$2:$G$3196,'Solution Sheet'!C630)</f>
        <v>116307.38</v>
      </c>
      <c r="E630" s="37"/>
      <c r="F630" s="33" t="s">
        <v>44</v>
      </c>
      <c r="G630" s="33" t="s">
        <v>33</v>
      </c>
      <c r="H630" s="45">
        <f>COUNTIFS('Raw Data'!$L$2:$L$3196,'Solution Sheet'!F630,'Raw Data'!$H$2:$H$3196,'Solution Sheet'!G630)</f>
        <v>207</v>
      </c>
      <c r="J630" s="33" t="s">
        <v>39</v>
      </c>
      <c r="K630" s="33" t="s">
        <v>13</v>
      </c>
      <c r="L630" s="45">
        <f>AVERAGEIFS('Raw Data'!$R$2:$R$3196,'Raw Data'!$K$2:$K$3196,'Solution Sheet'!J630,'Raw Data'!$G$2:$G$3196,'Solution Sheet'!K630)</f>
        <v>35.833333333333336</v>
      </c>
      <c r="N630" s="33" t="s">
        <v>24</v>
      </c>
      <c r="O630" s="33" t="s">
        <v>33</v>
      </c>
      <c r="P630" s="45">
        <f>SUMIFS('Raw Data'!$S$2:$S$3196,'Raw Data'!$D$2:$D$3196,'Solution Sheet'!N630,'Raw Data'!$H$2:$H$3196,'Solution Sheet'!O630)</f>
        <v>777669.78999999957</v>
      </c>
    </row>
    <row r="631" spans="2:16" x14ac:dyDescent="0.35">
      <c r="B631" s="33" t="s">
        <v>58</v>
      </c>
      <c r="C631" s="33" t="s">
        <v>7</v>
      </c>
      <c r="D631" s="45">
        <f>SUMIFS('Raw Data'!$S$2:$S$3196,'Raw Data'!$E$2:$E$3196,'Solution Sheet'!B631,'Raw Data'!$G$2:$G$3196,'Solution Sheet'!C631)</f>
        <v>104199.79000000001</v>
      </c>
      <c r="E631" s="37"/>
      <c r="F631" s="33" t="s">
        <v>43</v>
      </c>
      <c r="G631" s="33" t="s">
        <v>32</v>
      </c>
      <c r="H631" s="45">
        <f>COUNTIFS('Raw Data'!$L$2:$L$3196,'Solution Sheet'!F631,'Raw Data'!$H$2:$H$3196,'Solution Sheet'!G631)</f>
        <v>206</v>
      </c>
      <c r="J631" s="33" t="s">
        <v>40</v>
      </c>
      <c r="K631" s="33" t="s">
        <v>7</v>
      </c>
      <c r="L631" s="45">
        <f>AVERAGEIFS('Raw Data'!$R$2:$R$3196,'Raw Data'!$K$2:$K$3196,'Solution Sheet'!J631,'Raw Data'!$G$2:$G$3196,'Solution Sheet'!K631)</f>
        <v>33.473118279569896</v>
      </c>
      <c r="N631" s="33" t="s">
        <v>26</v>
      </c>
      <c r="O631" s="33" t="s">
        <v>32</v>
      </c>
      <c r="P631" s="45">
        <f>SUMIFS('Raw Data'!$S$2:$S$3196,'Raw Data'!$D$2:$D$3196,'Solution Sheet'!N631,'Raw Data'!$H$2:$H$3196,'Solution Sheet'!O631)</f>
        <v>713770.02999999945</v>
      </c>
    </row>
    <row r="632" spans="2:16" x14ac:dyDescent="0.35">
      <c r="B632" s="33" t="s">
        <v>78</v>
      </c>
      <c r="C632" s="33" t="s">
        <v>10</v>
      </c>
      <c r="D632" s="45">
        <f>SUMIFS('Raw Data'!$S$2:$S$3196,'Raw Data'!$E$2:$E$3196,'Solution Sheet'!B632,'Raw Data'!$G$2:$G$3196,'Solution Sheet'!C632)</f>
        <v>92778.25</v>
      </c>
      <c r="E632" s="37"/>
      <c r="F632" s="33" t="s">
        <v>44</v>
      </c>
      <c r="G632" s="33" t="s">
        <v>33</v>
      </c>
      <c r="H632" s="45">
        <f>COUNTIFS('Raw Data'!$L$2:$L$3196,'Solution Sheet'!F632,'Raw Data'!$H$2:$H$3196,'Solution Sheet'!G632)</f>
        <v>207</v>
      </c>
      <c r="J632" s="33" t="s">
        <v>42</v>
      </c>
      <c r="K632" s="33" t="s">
        <v>10</v>
      </c>
      <c r="L632" s="45">
        <f>AVERAGEIFS('Raw Data'!$R$2:$R$3196,'Raw Data'!$K$2:$K$3196,'Solution Sheet'!J632,'Raw Data'!$G$2:$G$3196,'Solution Sheet'!K632)</f>
        <v>34.543689320388353</v>
      </c>
      <c r="N632" s="33" t="s">
        <v>26</v>
      </c>
      <c r="O632" s="33" t="s">
        <v>33</v>
      </c>
      <c r="P632" s="45">
        <f>SUMIFS('Raw Data'!$S$2:$S$3196,'Raw Data'!$D$2:$D$3196,'Solution Sheet'!N632,'Raw Data'!$H$2:$H$3196,'Solution Sheet'!O632)</f>
        <v>688621.27000000118</v>
      </c>
    </row>
    <row r="633" spans="2:16" x14ac:dyDescent="0.35">
      <c r="B633" s="33" t="s">
        <v>85</v>
      </c>
      <c r="C633" s="33" t="s">
        <v>11</v>
      </c>
      <c r="D633" s="45">
        <f>SUMIFS('Raw Data'!$S$2:$S$3196,'Raw Data'!$E$2:$E$3196,'Solution Sheet'!B633,'Raw Data'!$G$2:$G$3196,'Solution Sheet'!C633)</f>
        <v>93988.74</v>
      </c>
      <c r="E633" s="37"/>
      <c r="F633" s="33" t="s">
        <v>43</v>
      </c>
      <c r="G633" s="33" t="s">
        <v>33</v>
      </c>
      <c r="H633" s="45">
        <f>COUNTIFS('Raw Data'!$L$2:$L$3196,'Solution Sheet'!F633,'Raw Data'!$H$2:$H$3196,'Solution Sheet'!G633)</f>
        <v>185</v>
      </c>
      <c r="J633" s="33" t="s">
        <v>42</v>
      </c>
      <c r="K633" s="33" t="s">
        <v>11</v>
      </c>
      <c r="L633" s="45">
        <f>AVERAGEIFS('Raw Data'!$R$2:$R$3196,'Raw Data'!$K$2:$K$3196,'Solution Sheet'!J633,'Raw Data'!$G$2:$G$3196,'Solution Sheet'!K633)</f>
        <v>35.16949152542373</v>
      </c>
      <c r="N633" s="33" t="s">
        <v>24</v>
      </c>
      <c r="O633" s="33" t="s">
        <v>33</v>
      </c>
      <c r="P633" s="45">
        <f>SUMIFS('Raw Data'!$S$2:$S$3196,'Raw Data'!$D$2:$D$3196,'Solution Sheet'!N633,'Raw Data'!$H$2:$H$3196,'Solution Sheet'!O633)</f>
        <v>777669.78999999957</v>
      </c>
    </row>
    <row r="634" spans="2:16" x14ac:dyDescent="0.35">
      <c r="B634" s="33" t="s">
        <v>63</v>
      </c>
      <c r="C634" s="33" t="s">
        <v>6</v>
      </c>
      <c r="D634" s="45">
        <f>SUMIFS('Raw Data'!$S$2:$S$3196,'Raw Data'!$E$2:$E$3196,'Solution Sheet'!B634,'Raw Data'!$G$2:$G$3196,'Solution Sheet'!C634)</f>
        <v>78031.63</v>
      </c>
      <c r="E634" s="37"/>
      <c r="F634" s="33" t="s">
        <v>46</v>
      </c>
      <c r="G634" s="33" t="s">
        <v>31</v>
      </c>
      <c r="H634" s="45">
        <f>COUNTIFS('Raw Data'!$L$2:$L$3196,'Solution Sheet'!F634,'Raw Data'!$H$2:$H$3196,'Solution Sheet'!G634)</f>
        <v>159</v>
      </c>
      <c r="J634" s="33" t="s">
        <v>40</v>
      </c>
      <c r="K634" s="33" t="s">
        <v>6</v>
      </c>
      <c r="L634" s="45">
        <f>AVERAGEIFS('Raw Data'!$R$2:$R$3196,'Raw Data'!$K$2:$K$3196,'Solution Sheet'!J634,'Raw Data'!$G$2:$G$3196,'Solution Sheet'!K634)</f>
        <v>33.838383838383841</v>
      </c>
      <c r="N634" s="33" t="s">
        <v>24</v>
      </c>
      <c r="O634" s="33" t="s">
        <v>31</v>
      </c>
      <c r="P634" s="45">
        <f>SUMIFS('Raw Data'!$S$2:$S$3196,'Raw Data'!$D$2:$D$3196,'Solution Sheet'!N634,'Raw Data'!$H$2:$H$3196,'Solution Sheet'!O634)</f>
        <v>770751.94999999984</v>
      </c>
    </row>
    <row r="635" spans="2:16" x14ac:dyDescent="0.35">
      <c r="B635" s="33" t="s">
        <v>73</v>
      </c>
      <c r="C635" s="33" t="s">
        <v>11</v>
      </c>
      <c r="D635" s="45">
        <f>SUMIFS('Raw Data'!$S$2:$S$3196,'Raw Data'!$E$2:$E$3196,'Solution Sheet'!B635,'Raw Data'!$G$2:$G$3196,'Solution Sheet'!C635)</f>
        <v>112167.56</v>
      </c>
      <c r="E635" s="37"/>
      <c r="F635" s="33" t="s">
        <v>43</v>
      </c>
      <c r="G635" s="33" t="s">
        <v>31</v>
      </c>
      <c r="H635" s="45">
        <f>COUNTIFS('Raw Data'!$L$2:$L$3196,'Solution Sheet'!F635,'Raw Data'!$H$2:$H$3196,'Solution Sheet'!G635)</f>
        <v>190</v>
      </c>
      <c r="J635" s="33" t="s">
        <v>39</v>
      </c>
      <c r="K635" s="33" t="s">
        <v>11</v>
      </c>
      <c r="L635" s="45">
        <f>AVERAGEIFS('Raw Data'!$R$2:$R$3196,'Raw Data'!$K$2:$K$3196,'Solution Sheet'!J635,'Raw Data'!$G$2:$G$3196,'Solution Sheet'!K635)</f>
        <v>34.901785714285715</v>
      </c>
      <c r="N635" s="33" t="s">
        <v>26</v>
      </c>
      <c r="O635" s="33" t="s">
        <v>31</v>
      </c>
      <c r="P635" s="45">
        <f>SUMIFS('Raw Data'!$S$2:$S$3196,'Raw Data'!$D$2:$D$3196,'Solution Sheet'!N635,'Raw Data'!$H$2:$H$3196,'Solution Sheet'!O635)</f>
        <v>705928.4499999996</v>
      </c>
    </row>
    <row r="636" spans="2:16" x14ac:dyDescent="0.35">
      <c r="B636" s="33" t="s">
        <v>58</v>
      </c>
      <c r="C636" s="33" t="s">
        <v>7</v>
      </c>
      <c r="D636" s="45">
        <f>SUMIFS('Raw Data'!$S$2:$S$3196,'Raw Data'!$E$2:$E$3196,'Solution Sheet'!B636,'Raw Data'!$G$2:$G$3196,'Solution Sheet'!C636)</f>
        <v>104199.79000000001</v>
      </c>
      <c r="E636" s="37"/>
      <c r="F636" s="33" t="s">
        <v>44</v>
      </c>
      <c r="G636" s="33" t="s">
        <v>31</v>
      </c>
      <c r="H636" s="45">
        <f>COUNTIFS('Raw Data'!$L$2:$L$3196,'Solution Sheet'!F636,'Raw Data'!$H$2:$H$3196,'Solution Sheet'!G636)</f>
        <v>216</v>
      </c>
      <c r="J636" s="33" t="s">
        <v>41</v>
      </c>
      <c r="K636" s="33" t="s">
        <v>7</v>
      </c>
      <c r="L636" s="45">
        <f>AVERAGEIFS('Raw Data'!$R$2:$R$3196,'Raw Data'!$K$2:$K$3196,'Solution Sheet'!J636,'Raw Data'!$G$2:$G$3196,'Solution Sheet'!K636)</f>
        <v>33.821428571428569</v>
      </c>
      <c r="N636" s="33" t="s">
        <v>26</v>
      </c>
      <c r="O636" s="33" t="s">
        <v>31</v>
      </c>
      <c r="P636" s="45">
        <f>SUMIFS('Raw Data'!$S$2:$S$3196,'Raw Data'!$D$2:$D$3196,'Solution Sheet'!N636,'Raw Data'!$H$2:$H$3196,'Solution Sheet'!O636)</f>
        <v>705928.4499999996</v>
      </c>
    </row>
    <row r="637" spans="2:16" x14ac:dyDescent="0.35">
      <c r="B637" s="33" t="s">
        <v>55</v>
      </c>
      <c r="C637" s="33" t="s">
        <v>7</v>
      </c>
      <c r="D637" s="45">
        <f>SUMIFS('Raw Data'!$S$2:$S$3196,'Raw Data'!$E$2:$E$3196,'Solution Sheet'!B637,'Raw Data'!$G$2:$G$3196,'Solution Sheet'!C637)</f>
        <v>86248.060000000012</v>
      </c>
      <c r="E637" s="37"/>
      <c r="F637" s="33" t="s">
        <v>44</v>
      </c>
      <c r="G637" s="33" t="s">
        <v>30</v>
      </c>
      <c r="H637" s="45">
        <f>COUNTIFS('Raw Data'!$L$2:$L$3196,'Solution Sheet'!F637,'Raw Data'!$H$2:$H$3196,'Solution Sheet'!G637)</f>
        <v>202</v>
      </c>
      <c r="J637" s="33" t="s">
        <v>41</v>
      </c>
      <c r="K637" s="33" t="s">
        <v>7</v>
      </c>
      <c r="L637" s="45">
        <f>AVERAGEIFS('Raw Data'!$R$2:$R$3196,'Raw Data'!$K$2:$K$3196,'Solution Sheet'!J637,'Raw Data'!$G$2:$G$3196,'Solution Sheet'!K637)</f>
        <v>33.821428571428569</v>
      </c>
      <c r="N637" s="33" t="s">
        <v>25</v>
      </c>
      <c r="O637" s="33" t="s">
        <v>30</v>
      </c>
      <c r="P637" s="45">
        <f>SUMIFS('Raw Data'!$S$2:$S$3196,'Raw Data'!$D$2:$D$3196,'Solution Sheet'!N637,'Raw Data'!$H$2:$H$3196,'Solution Sheet'!O637)</f>
        <v>386262.99999999983</v>
      </c>
    </row>
    <row r="638" spans="2:16" x14ac:dyDescent="0.35">
      <c r="B638" s="33" t="s">
        <v>55</v>
      </c>
      <c r="C638" s="33" t="s">
        <v>13</v>
      </c>
      <c r="D638" s="45">
        <f>SUMIFS('Raw Data'!$S$2:$S$3196,'Raw Data'!$E$2:$E$3196,'Solution Sheet'!B638,'Raw Data'!$G$2:$G$3196,'Solution Sheet'!C638)</f>
        <v>74301.89</v>
      </c>
      <c r="E638" s="37"/>
      <c r="F638" s="33" t="s">
        <v>43</v>
      </c>
      <c r="G638" s="33" t="s">
        <v>32</v>
      </c>
      <c r="H638" s="45">
        <f>COUNTIFS('Raw Data'!$L$2:$L$3196,'Solution Sheet'!F638,'Raw Data'!$H$2:$H$3196,'Solution Sheet'!G638)</f>
        <v>206</v>
      </c>
      <c r="J638" s="33" t="s">
        <v>39</v>
      </c>
      <c r="K638" s="33" t="s">
        <v>13</v>
      </c>
      <c r="L638" s="45">
        <f>AVERAGEIFS('Raw Data'!$R$2:$R$3196,'Raw Data'!$K$2:$K$3196,'Solution Sheet'!J638,'Raw Data'!$G$2:$G$3196,'Solution Sheet'!K638)</f>
        <v>35.833333333333336</v>
      </c>
      <c r="N638" s="33" t="s">
        <v>25</v>
      </c>
      <c r="O638" s="33" t="s">
        <v>32</v>
      </c>
      <c r="P638" s="45">
        <f>SUMIFS('Raw Data'!$S$2:$S$3196,'Raw Data'!$D$2:$D$3196,'Solution Sheet'!N638,'Raw Data'!$H$2:$H$3196,'Solution Sheet'!O638)</f>
        <v>420136.0300000002</v>
      </c>
    </row>
    <row r="639" spans="2:16" x14ac:dyDescent="0.35">
      <c r="B639" s="33" t="s">
        <v>78</v>
      </c>
      <c r="C639" s="33" t="s">
        <v>6</v>
      </c>
      <c r="D639" s="45">
        <f>SUMIFS('Raw Data'!$S$2:$S$3196,'Raw Data'!$E$2:$E$3196,'Solution Sheet'!B639,'Raw Data'!$G$2:$G$3196,'Solution Sheet'!C639)</f>
        <v>122595.86000000002</v>
      </c>
      <c r="E639" s="37"/>
      <c r="F639" s="33" t="s">
        <v>45</v>
      </c>
      <c r="G639" s="33" t="s">
        <v>30</v>
      </c>
      <c r="H639" s="45">
        <f>COUNTIFS('Raw Data'!$L$2:$L$3196,'Solution Sheet'!F639,'Raw Data'!$H$2:$H$3196,'Solution Sheet'!G639)</f>
        <v>215</v>
      </c>
      <c r="J639" s="33" t="s">
        <v>41</v>
      </c>
      <c r="K639" s="33" t="s">
        <v>6</v>
      </c>
      <c r="L639" s="45">
        <f>AVERAGEIFS('Raw Data'!$R$2:$R$3196,'Raw Data'!$K$2:$K$3196,'Solution Sheet'!J639,'Raw Data'!$G$2:$G$3196,'Solution Sheet'!K639)</f>
        <v>36.01075268817204</v>
      </c>
      <c r="N639" s="33" t="s">
        <v>26</v>
      </c>
      <c r="O639" s="33" t="s">
        <v>30</v>
      </c>
      <c r="P639" s="45">
        <f>SUMIFS('Raw Data'!$S$2:$S$3196,'Raw Data'!$D$2:$D$3196,'Solution Sheet'!N639,'Raw Data'!$H$2:$H$3196,'Solution Sheet'!O639)</f>
        <v>705014.25000000035</v>
      </c>
    </row>
    <row r="640" spans="2:16" x14ac:dyDescent="0.35">
      <c r="B640" s="33" t="s">
        <v>73</v>
      </c>
      <c r="C640" s="33" t="s">
        <v>11</v>
      </c>
      <c r="D640" s="45">
        <f>SUMIFS('Raw Data'!$S$2:$S$3196,'Raw Data'!$E$2:$E$3196,'Solution Sheet'!B640,'Raw Data'!$G$2:$G$3196,'Solution Sheet'!C640)</f>
        <v>112167.56</v>
      </c>
      <c r="E640" s="37"/>
      <c r="F640" s="33" t="s">
        <v>44</v>
      </c>
      <c r="G640" s="33" t="s">
        <v>30</v>
      </c>
      <c r="H640" s="45">
        <f>COUNTIFS('Raw Data'!$L$2:$L$3196,'Solution Sheet'!F640,'Raw Data'!$H$2:$H$3196,'Solution Sheet'!G640)</f>
        <v>202</v>
      </c>
      <c r="J640" s="33" t="s">
        <v>42</v>
      </c>
      <c r="K640" s="33" t="s">
        <v>11</v>
      </c>
      <c r="L640" s="45">
        <f>AVERAGEIFS('Raw Data'!$R$2:$R$3196,'Raw Data'!$K$2:$K$3196,'Solution Sheet'!J640,'Raw Data'!$G$2:$G$3196,'Solution Sheet'!K640)</f>
        <v>35.16949152542373</v>
      </c>
      <c r="N640" s="33" t="s">
        <v>24</v>
      </c>
      <c r="O640" s="33" t="s">
        <v>30</v>
      </c>
      <c r="P640" s="45">
        <f>SUMIFS('Raw Data'!$S$2:$S$3196,'Raw Data'!$D$2:$D$3196,'Solution Sheet'!N640,'Raw Data'!$H$2:$H$3196,'Solution Sheet'!O640)</f>
        <v>902864.3899999999</v>
      </c>
    </row>
    <row r="641" spans="2:16" x14ac:dyDescent="0.35">
      <c r="B641" s="33" t="s">
        <v>73</v>
      </c>
      <c r="C641" s="33" t="s">
        <v>6</v>
      </c>
      <c r="D641" s="45">
        <f>SUMIFS('Raw Data'!$S$2:$S$3196,'Raw Data'!$E$2:$E$3196,'Solution Sheet'!B641,'Raw Data'!$G$2:$G$3196,'Solution Sheet'!C641)</f>
        <v>72259.55</v>
      </c>
      <c r="E641" s="37"/>
      <c r="F641" s="33" t="s">
        <v>44</v>
      </c>
      <c r="G641" s="33" t="s">
        <v>32</v>
      </c>
      <c r="H641" s="45">
        <f>COUNTIFS('Raw Data'!$L$2:$L$3196,'Solution Sheet'!F641,'Raw Data'!$H$2:$H$3196,'Solution Sheet'!G641)</f>
        <v>196</v>
      </c>
      <c r="J641" s="33" t="s">
        <v>41</v>
      </c>
      <c r="K641" s="33" t="s">
        <v>6</v>
      </c>
      <c r="L641" s="45">
        <f>AVERAGEIFS('Raw Data'!$R$2:$R$3196,'Raw Data'!$K$2:$K$3196,'Solution Sheet'!J641,'Raw Data'!$G$2:$G$3196,'Solution Sheet'!K641)</f>
        <v>36.01075268817204</v>
      </c>
      <c r="N641" s="33" t="s">
        <v>26</v>
      </c>
      <c r="O641" s="33" t="s">
        <v>32</v>
      </c>
      <c r="P641" s="45">
        <f>SUMIFS('Raw Data'!$S$2:$S$3196,'Raw Data'!$D$2:$D$3196,'Solution Sheet'!N641,'Raw Data'!$H$2:$H$3196,'Solution Sheet'!O641)</f>
        <v>713770.02999999945</v>
      </c>
    </row>
    <row r="642" spans="2:16" x14ac:dyDescent="0.35">
      <c r="B642" s="33" t="s">
        <v>68</v>
      </c>
      <c r="C642" s="33" t="s">
        <v>8</v>
      </c>
      <c r="D642" s="45">
        <f>SUMIFS('Raw Data'!$S$2:$S$3196,'Raw Data'!$E$2:$E$3196,'Solution Sheet'!B642,'Raw Data'!$G$2:$G$3196,'Solution Sheet'!C642)</f>
        <v>65393.969999999994</v>
      </c>
      <c r="E642" s="37"/>
      <c r="F642" s="33" t="s">
        <v>46</v>
      </c>
      <c r="G642" s="33" t="s">
        <v>31</v>
      </c>
      <c r="H642" s="45">
        <f>COUNTIFS('Raw Data'!$L$2:$L$3196,'Solution Sheet'!F642,'Raw Data'!$H$2:$H$3196,'Solution Sheet'!G642)</f>
        <v>159</v>
      </c>
      <c r="J642" s="33" t="s">
        <v>42</v>
      </c>
      <c r="K642" s="33" t="s">
        <v>8</v>
      </c>
      <c r="L642" s="45">
        <f>AVERAGEIFS('Raw Data'!$R$2:$R$3196,'Raw Data'!$K$2:$K$3196,'Solution Sheet'!J642,'Raw Data'!$G$2:$G$3196,'Solution Sheet'!K642)</f>
        <v>35.593023255813954</v>
      </c>
      <c r="N642" s="33" t="s">
        <v>25</v>
      </c>
      <c r="O642" s="33" t="s">
        <v>31</v>
      </c>
      <c r="P642" s="45">
        <f>SUMIFS('Raw Data'!$S$2:$S$3196,'Raw Data'!$D$2:$D$3196,'Solution Sheet'!N642,'Raw Data'!$H$2:$H$3196,'Solution Sheet'!O642)</f>
        <v>343540.72000000003</v>
      </c>
    </row>
    <row r="643" spans="2:16" x14ac:dyDescent="0.35">
      <c r="B643" s="33" t="s">
        <v>78</v>
      </c>
      <c r="C643" s="33" t="s">
        <v>11</v>
      </c>
      <c r="D643" s="45">
        <f>SUMIFS('Raw Data'!$S$2:$S$3196,'Raw Data'!$E$2:$E$3196,'Solution Sheet'!B643,'Raw Data'!$G$2:$G$3196,'Solution Sheet'!C643)</f>
        <v>115609.13</v>
      </c>
      <c r="E643" s="37"/>
      <c r="F643" s="33" t="s">
        <v>43</v>
      </c>
      <c r="G643" s="33" t="s">
        <v>32</v>
      </c>
      <c r="H643" s="45">
        <f>COUNTIFS('Raw Data'!$L$2:$L$3196,'Solution Sheet'!F643,'Raw Data'!$H$2:$H$3196,'Solution Sheet'!G643)</f>
        <v>206</v>
      </c>
      <c r="J643" s="33" t="s">
        <v>42</v>
      </c>
      <c r="K643" s="33" t="s">
        <v>11</v>
      </c>
      <c r="L643" s="45">
        <f>AVERAGEIFS('Raw Data'!$R$2:$R$3196,'Raw Data'!$K$2:$K$3196,'Solution Sheet'!J643,'Raw Data'!$G$2:$G$3196,'Solution Sheet'!K643)</f>
        <v>35.16949152542373</v>
      </c>
      <c r="N643" s="33" t="s">
        <v>26</v>
      </c>
      <c r="O643" s="33" t="s">
        <v>32</v>
      </c>
      <c r="P643" s="45">
        <f>SUMIFS('Raw Data'!$S$2:$S$3196,'Raw Data'!$D$2:$D$3196,'Solution Sheet'!N643,'Raw Data'!$H$2:$H$3196,'Solution Sheet'!O643)</f>
        <v>713770.02999999945</v>
      </c>
    </row>
    <row r="644" spans="2:16" x14ac:dyDescent="0.35">
      <c r="B644" s="33" t="s">
        <v>63</v>
      </c>
      <c r="C644" s="33" t="s">
        <v>11</v>
      </c>
      <c r="D644" s="45">
        <f>SUMIFS('Raw Data'!$S$2:$S$3196,'Raw Data'!$E$2:$E$3196,'Solution Sheet'!B644,'Raw Data'!$G$2:$G$3196,'Solution Sheet'!C644)</f>
        <v>122471.98000000001</v>
      </c>
      <c r="E644" s="37"/>
      <c r="F644" s="33" t="s">
        <v>44</v>
      </c>
      <c r="G644" s="33" t="s">
        <v>33</v>
      </c>
      <c r="H644" s="45">
        <f>COUNTIFS('Raw Data'!$L$2:$L$3196,'Solution Sheet'!F644,'Raw Data'!$H$2:$H$3196,'Solution Sheet'!G644)</f>
        <v>207</v>
      </c>
      <c r="J644" s="33" t="s">
        <v>42</v>
      </c>
      <c r="K644" s="33" t="s">
        <v>11</v>
      </c>
      <c r="L644" s="45">
        <f>AVERAGEIFS('Raw Data'!$R$2:$R$3196,'Raw Data'!$K$2:$K$3196,'Solution Sheet'!J644,'Raw Data'!$G$2:$G$3196,'Solution Sheet'!K644)</f>
        <v>35.16949152542373</v>
      </c>
      <c r="N644" s="33" t="s">
        <v>24</v>
      </c>
      <c r="O644" s="33" t="s">
        <v>33</v>
      </c>
      <c r="P644" s="45">
        <f>SUMIFS('Raw Data'!$S$2:$S$3196,'Raw Data'!$D$2:$D$3196,'Solution Sheet'!N644,'Raw Data'!$H$2:$H$3196,'Solution Sheet'!O644)</f>
        <v>777669.78999999957</v>
      </c>
    </row>
    <row r="645" spans="2:16" x14ac:dyDescent="0.35">
      <c r="B645" s="33" t="s">
        <v>73</v>
      </c>
      <c r="C645" s="33" t="s">
        <v>9</v>
      </c>
      <c r="D645" s="45">
        <f>SUMIFS('Raw Data'!$S$2:$S$3196,'Raw Data'!$E$2:$E$3196,'Solution Sheet'!B645,'Raw Data'!$G$2:$G$3196,'Solution Sheet'!C645)</f>
        <v>97902.090000000011</v>
      </c>
      <c r="E645" s="37"/>
      <c r="F645" s="33" t="s">
        <v>45</v>
      </c>
      <c r="G645" s="33" t="s">
        <v>30</v>
      </c>
      <c r="H645" s="45">
        <f>COUNTIFS('Raw Data'!$L$2:$L$3196,'Solution Sheet'!F645,'Raw Data'!$H$2:$H$3196,'Solution Sheet'!G645)</f>
        <v>215</v>
      </c>
      <c r="J645" s="33" t="s">
        <v>39</v>
      </c>
      <c r="K645" s="33" t="s">
        <v>9</v>
      </c>
      <c r="L645" s="45">
        <f>AVERAGEIFS('Raw Data'!$R$2:$R$3196,'Raw Data'!$K$2:$K$3196,'Solution Sheet'!J645,'Raw Data'!$G$2:$G$3196,'Solution Sheet'!K645)</f>
        <v>34.731182795698928</v>
      </c>
      <c r="N645" s="33" t="s">
        <v>26</v>
      </c>
      <c r="O645" s="33" t="s">
        <v>30</v>
      </c>
      <c r="P645" s="45">
        <f>SUMIFS('Raw Data'!$S$2:$S$3196,'Raw Data'!$D$2:$D$3196,'Solution Sheet'!N645,'Raw Data'!$H$2:$H$3196,'Solution Sheet'!O645)</f>
        <v>705014.25000000035</v>
      </c>
    </row>
    <row r="646" spans="2:16" x14ac:dyDescent="0.35">
      <c r="B646" s="33" t="s">
        <v>85</v>
      </c>
      <c r="C646" s="33" t="s">
        <v>13</v>
      </c>
      <c r="D646" s="45">
        <f>SUMIFS('Raw Data'!$S$2:$S$3196,'Raw Data'!$E$2:$E$3196,'Solution Sheet'!B646,'Raw Data'!$G$2:$G$3196,'Solution Sheet'!C646)</f>
        <v>84756.55</v>
      </c>
      <c r="E646" s="37"/>
      <c r="F646" s="33" t="s">
        <v>44</v>
      </c>
      <c r="G646" s="33" t="s">
        <v>31</v>
      </c>
      <c r="H646" s="45">
        <f>COUNTIFS('Raw Data'!$L$2:$L$3196,'Solution Sheet'!F646,'Raw Data'!$H$2:$H$3196,'Solution Sheet'!G646)</f>
        <v>216</v>
      </c>
      <c r="J646" s="33" t="s">
        <v>42</v>
      </c>
      <c r="K646" s="33" t="s">
        <v>13</v>
      </c>
      <c r="L646" s="45">
        <f>AVERAGEIFS('Raw Data'!$R$2:$R$3196,'Raw Data'!$K$2:$K$3196,'Solution Sheet'!J646,'Raw Data'!$G$2:$G$3196,'Solution Sheet'!K646)</f>
        <v>36.58</v>
      </c>
      <c r="N646" s="33" t="s">
        <v>25</v>
      </c>
      <c r="O646" s="33" t="s">
        <v>31</v>
      </c>
      <c r="P646" s="45">
        <f>SUMIFS('Raw Data'!$S$2:$S$3196,'Raw Data'!$D$2:$D$3196,'Solution Sheet'!N646,'Raw Data'!$H$2:$H$3196,'Solution Sheet'!O646)</f>
        <v>343540.72000000003</v>
      </c>
    </row>
    <row r="647" spans="2:16" x14ac:dyDescent="0.35">
      <c r="B647" s="33" t="s">
        <v>52</v>
      </c>
      <c r="C647" s="33" t="s">
        <v>9</v>
      </c>
      <c r="D647" s="45">
        <f>SUMIFS('Raw Data'!$S$2:$S$3196,'Raw Data'!$E$2:$E$3196,'Solution Sheet'!B647,'Raw Data'!$G$2:$G$3196,'Solution Sheet'!C647)</f>
        <v>91971.540000000008</v>
      </c>
      <c r="E647" s="37"/>
      <c r="F647" s="33" t="s">
        <v>46</v>
      </c>
      <c r="G647" s="33" t="s">
        <v>33</v>
      </c>
      <c r="H647" s="45">
        <f>COUNTIFS('Raw Data'!$L$2:$L$3196,'Solution Sheet'!F647,'Raw Data'!$H$2:$H$3196,'Solution Sheet'!G647)</f>
        <v>201</v>
      </c>
      <c r="J647" s="33" t="s">
        <v>42</v>
      </c>
      <c r="K647" s="33" t="s">
        <v>9</v>
      </c>
      <c r="L647" s="45">
        <f>AVERAGEIFS('Raw Data'!$R$2:$R$3196,'Raw Data'!$K$2:$K$3196,'Solution Sheet'!J647,'Raw Data'!$G$2:$G$3196,'Solution Sheet'!K647)</f>
        <v>36.282828282828284</v>
      </c>
      <c r="N647" s="33" t="s">
        <v>26</v>
      </c>
      <c r="O647" s="33" t="s">
        <v>33</v>
      </c>
      <c r="P647" s="45">
        <f>SUMIFS('Raw Data'!$S$2:$S$3196,'Raw Data'!$D$2:$D$3196,'Solution Sheet'!N647,'Raw Data'!$H$2:$H$3196,'Solution Sheet'!O647)</f>
        <v>688621.27000000118</v>
      </c>
    </row>
    <row r="648" spans="2:16" x14ac:dyDescent="0.35">
      <c r="B648" s="33" t="s">
        <v>85</v>
      </c>
      <c r="C648" s="33" t="s">
        <v>9</v>
      </c>
      <c r="D648" s="45">
        <f>SUMIFS('Raw Data'!$S$2:$S$3196,'Raw Data'!$E$2:$E$3196,'Solution Sheet'!B648,'Raw Data'!$G$2:$G$3196,'Solution Sheet'!C648)</f>
        <v>54180.78</v>
      </c>
      <c r="E648" s="37"/>
      <c r="F648" s="33" t="s">
        <v>43</v>
      </c>
      <c r="G648" s="33" t="s">
        <v>31</v>
      </c>
      <c r="H648" s="45">
        <f>COUNTIFS('Raw Data'!$L$2:$L$3196,'Solution Sheet'!F648,'Raw Data'!$H$2:$H$3196,'Solution Sheet'!G648)</f>
        <v>190</v>
      </c>
      <c r="J648" s="33" t="s">
        <v>40</v>
      </c>
      <c r="K648" s="33" t="s">
        <v>9</v>
      </c>
      <c r="L648" s="45">
        <f>AVERAGEIFS('Raw Data'!$R$2:$R$3196,'Raw Data'!$K$2:$K$3196,'Solution Sheet'!J648,'Raw Data'!$G$2:$G$3196,'Solution Sheet'!K648)</f>
        <v>33.942528735632187</v>
      </c>
      <c r="N648" s="33" t="s">
        <v>26</v>
      </c>
      <c r="O648" s="33" t="s">
        <v>31</v>
      </c>
      <c r="P648" s="45">
        <f>SUMIFS('Raw Data'!$S$2:$S$3196,'Raw Data'!$D$2:$D$3196,'Solution Sheet'!N648,'Raw Data'!$H$2:$H$3196,'Solution Sheet'!O648)</f>
        <v>705928.4499999996</v>
      </c>
    </row>
    <row r="649" spans="2:16" x14ac:dyDescent="0.35">
      <c r="B649" s="33" t="s">
        <v>63</v>
      </c>
      <c r="C649" s="33" t="s">
        <v>7</v>
      </c>
      <c r="D649" s="45">
        <f>SUMIFS('Raw Data'!$S$2:$S$3196,'Raw Data'!$E$2:$E$3196,'Solution Sheet'!B649,'Raw Data'!$G$2:$G$3196,'Solution Sheet'!C649)</f>
        <v>92763.590000000011</v>
      </c>
      <c r="E649" s="37"/>
      <c r="F649" s="33" t="s">
        <v>44</v>
      </c>
      <c r="G649" s="33" t="s">
        <v>32</v>
      </c>
      <c r="H649" s="45">
        <f>COUNTIFS('Raw Data'!$L$2:$L$3196,'Solution Sheet'!F649,'Raw Data'!$H$2:$H$3196,'Solution Sheet'!G649)</f>
        <v>196</v>
      </c>
      <c r="J649" s="33" t="s">
        <v>39</v>
      </c>
      <c r="K649" s="33" t="s">
        <v>7</v>
      </c>
      <c r="L649" s="45">
        <f>AVERAGEIFS('Raw Data'!$R$2:$R$3196,'Raw Data'!$K$2:$K$3196,'Solution Sheet'!J649,'Raw Data'!$G$2:$G$3196,'Solution Sheet'!K649)</f>
        <v>36.319672131147541</v>
      </c>
      <c r="N649" s="33" t="s">
        <v>26</v>
      </c>
      <c r="O649" s="33" t="s">
        <v>32</v>
      </c>
      <c r="P649" s="45">
        <f>SUMIFS('Raw Data'!$S$2:$S$3196,'Raw Data'!$D$2:$D$3196,'Solution Sheet'!N649,'Raw Data'!$H$2:$H$3196,'Solution Sheet'!O649)</f>
        <v>713770.02999999945</v>
      </c>
    </row>
    <row r="650" spans="2:16" x14ac:dyDescent="0.35">
      <c r="B650" s="33" t="s">
        <v>106</v>
      </c>
      <c r="C650" s="33" t="s">
        <v>13</v>
      </c>
      <c r="D650" s="45">
        <f>SUMIFS('Raw Data'!$S$2:$S$3196,'Raw Data'!$E$2:$E$3196,'Solution Sheet'!B650,'Raw Data'!$G$2:$G$3196,'Solution Sheet'!C650)</f>
        <v>83772.33</v>
      </c>
      <c r="E650" s="37"/>
      <c r="F650" s="33" t="s">
        <v>43</v>
      </c>
      <c r="G650" s="33" t="s">
        <v>33</v>
      </c>
      <c r="H650" s="45">
        <f>COUNTIFS('Raw Data'!$L$2:$L$3196,'Solution Sheet'!F650,'Raw Data'!$H$2:$H$3196,'Solution Sheet'!G650)</f>
        <v>185</v>
      </c>
      <c r="J650" s="33" t="s">
        <v>40</v>
      </c>
      <c r="K650" s="33" t="s">
        <v>13</v>
      </c>
      <c r="L650" s="45">
        <f>AVERAGEIFS('Raw Data'!$R$2:$R$3196,'Raw Data'!$K$2:$K$3196,'Solution Sheet'!J650,'Raw Data'!$G$2:$G$3196,'Solution Sheet'!K650)</f>
        <v>34.651685393258425</v>
      </c>
      <c r="N650" s="33" t="s">
        <v>26</v>
      </c>
      <c r="O650" s="33" t="s">
        <v>33</v>
      </c>
      <c r="P650" s="45">
        <f>SUMIFS('Raw Data'!$S$2:$S$3196,'Raw Data'!$D$2:$D$3196,'Solution Sheet'!N650,'Raw Data'!$H$2:$H$3196,'Solution Sheet'!O650)</f>
        <v>688621.27000000118</v>
      </c>
    </row>
    <row r="651" spans="2:16" x14ac:dyDescent="0.35">
      <c r="B651" s="33" t="s">
        <v>78</v>
      </c>
      <c r="C651" s="33" t="s">
        <v>12</v>
      </c>
      <c r="D651" s="45">
        <f>SUMIFS('Raw Data'!$S$2:$S$3196,'Raw Data'!$E$2:$E$3196,'Solution Sheet'!B651,'Raw Data'!$G$2:$G$3196,'Solution Sheet'!C651)</f>
        <v>76955.800000000017</v>
      </c>
      <c r="E651" s="37"/>
      <c r="F651" s="33" t="s">
        <v>43</v>
      </c>
      <c r="G651" s="33" t="s">
        <v>32</v>
      </c>
      <c r="H651" s="45">
        <f>COUNTIFS('Raw Data'!$L$2:$L$3196,'Solution Sheet'!F651,'Raw Data'!$H$2:$H$3196,'Solution Sheet'!G651)</f>
        <v>206</v>
      </c>
      <c r="J651" s="33" t="s">
        <v>40</v>
      </c>
      <c r="K651" s="33" t="s">
        <v>12</v>
      </c>
      <c r="L651" s="45">
        <f>AVERAGEIFS('Raw Data'!$R$2:$R$3196,'Raw Data'!$K$2:$K$3196,'Solution Sheet'!J651,'Raw Data'!$G$2:$G$3196,'Solution Sheet'!K651)</f>
        <v>34.373831775700936</v>
      </c>
      <c r="N651" s="33" t="s">
        <v>24</v>
      </c>
      <c r="O651" s="33" t="s">
        <v>32</v>
      </c>
      <c r="P651" s="45">
        <f>SUMIFS('Raw Data'!$S$2:$S$3196,'Raw Data'!$D$2:$D$3196,'Solution Sheet'!N651,'Raw Data'!$H$2:$H$3196,'Solution Sheet'!O651)</f>
        <v>854150.37999999919</v>
      </c>
    </row>
    <row r="652" spans="2:16" x14ac:dyDescent="0.35">
      <c r="B652" s="33" t="s">
        <v>58</v>
      </c>
      <c r="C652" s="33" t="s">
        <v>6</v>
      </c>
      <c r="D652" s="45">
        <f>SUMIFS('Raw Data'!$S$2:$S$3196,'Raw Data'!$E$2:$E$3196,'Solution Sheet'!B652,'Raw Data'!$G$2:$G$3196,'Solution Sheet'!C652)</f>
        <v>115367.16999999998</v>
      </c>
      <c r="E652" s="37"/>
      <c r="F652" s="33" t="s">
        <v>46</v>
      </c>
      <c r="G652" s="33" t="s">
        <v>32</v>
      </c>
      <c r="H652" s="45">
        <f>COUNTIFS('Raw Data'!$L$2:$L$3196,'Solution Sheet'!F652,'Raw Data'!$H$2:$H$3196,'Solution Sheet'!G652)</f>
        <v>216</v>
      </c>
      <c r="J652" s="33" t="s">
        <v>41</v>
      </c>
      <c r="K652" s="33" t="s">
        <v>6</v>
      </c>
      <c r="L652" s="45">
        <f>AVERAGEIFS('Raw Data'!$R$2:$R$3196,'Raw Data'!$K$2:$K$3196,'Solution Sheet'!J652,'Raw Data'!$G$2:$G$3196,'Solution Sheet'!K652)</f>
        <v>36.01075268817204</v>
      </c>
      <c r="N652" s="33" t="s">
        <v>24</v>
      </c>
      <c r="O652" s="33" t="s">
        <v>32</v>
      </c>
      <c r="P652" s="45">
        <f>SUMIFS('Raw Data'!$S$2:$S$3196,'Raw Data'!$D$2:$D$3196,'Solution Sheet'!N652,'Raw Data'!$H$2:$H$3196,'Solution Sheet'!O652)</f>
        <v>854150.37999999919</v>
      </c>
    </row>
    <row r="653" spans="2:16" x14ac:dyDescent="0.35">
      <c r="B653" s="33" t="s">
        <v>63</v>
      </c>
      <c r="C653" s="33" t="s">
        <v>7</v>
      </c>
      <c r="D653" s="45">
        <f>SUMIFS('Raw Data'!$S$2:$S$3196,'Raw Data'!$E$2:$E$3196,'Solution Sheet'!B653,'Raw Data'!$G$2:$G$3196,'Solution Sheet'!C653)</f>
        <v>92763.590000000011</v>
      </c>
      <c r="E653" s="37"/>
      <c r="F653" s="33" t="s">
        <v>45</v>
      </c>
      <c r="G653" s="33" t="s">
        <v>31</v>
      </c>
      <c r="H653" s="45">
        <f>COUNTIFS('Raw Data'!$L$2:$L$3196,'Solution Sheet'!F653,'Raw Data'!$H$2:$H$3196,'Solution Sheet'!G653)</f>
        <v>200</v>
      </c>
      <c r="J653" s="33" t="s">
        <v>40</v>
      </c>
      <c r="K653" s="33" t="s">
        <v>7</v>
      </c>
      <c r="L653" s="45">
        <f>AVERAGEIFS('Raw Data'!$R$2:$R$3196,'Raw Data'!$K$2:$K$3196,'Solution Sheet'!J653,'Raw Data'!$G$2:$G$3196,'Solution Sheet'!K653)</f>
        <v>33.473118279569896</v>
      </c>
      <c r="N653" s="33" t="s">
        <v>24</v>
      </c>
      <c r="O653" s="33" t="s">
        <v>31</v>
      </c>
      <c r="P653" s="45">
        <f>SUMIFS('Raw Data'!$S$2:$S$3196,'Raw Data'!$D$2:$D$3196,'Solution Sheet'!N653,'Raw Data'!$H$2:$H$3196,'Solution Sheet'!O653)</f>
        <v>770751.94999999984</v>
      </c>
    </row>
    <row r="654" spans="2:16" x14ac:dyDescent="0.35">
      <c r="B654" s="33" t="s">
        <v>55</v>
      </c>
      <c r="C654" s="33" t="s">
        <v>8</v>
      </c>
      <c r="D654" s="45">
        <f>SUMIFS('Raw Data'!$S$2:$S$3196,'Raw Data'!$E$2:$E$3196,'Solution Sheet'!B654,'Raw Data'!$G$2:$G$3196,'Solution Sheet'!C654)</f>
        <v>101835.39000000001</v>
      </c>
      <c r="E654" s="37"/>
      <c r="F654" s="33" t="s">
        <v>45</v>
      </c>
      <c r="G654" s="33" t="s">
        <v>32</v>
      </c>
      <c r="H654" s="45">
        <f>COUNTIFS('Raw Data'!$L$2:$L$3196,'Solution Sheet'!F654,'Raw Data'!$H$2:$H$3196,'Solution Sheet'!G654)</f>
        <v>204</v>
      </c>
      <c r="J654" s="33" t="s">
        <v>42</v>
      </c>
      <c r="K654" s="33" t="s">
        <v>8</v>
      </c>
      <c r="L654" s="45">
        <f>AVERAGEIFS('Raw Data'!$R$2:$R$3196,'Raw Data'!$K$2:$K$3196,'Solution Sheet'!J654,'Raw Data'!$G$2:$G$3196,'Solution Sheet'!K654)</f>
        <v>35.593023255813954</v>
      </c>
      <c r="N654" s="33" t="s">
        <v>25</v>
      </c>
      <c r="O654" s="33" t="s">
        <v>32</v>
      </c>
      <c r="P654" s="45">
        <f>SUMIFS('Raw Data'!$S$2:$S$3196,'Raw Data'!$D$2:$D$3196,'Solution Sheet'!N654,'Raw Data'!$H$2:$H$3196,'Solution Sheet'!O654)</f>
        <v>420136.0300000002</v>
      </c>
    </row>
    <row r="655" spans="2:16" x14ac:dyDescent="0.35">
      <c r="B655" s="33" t="s">
        <v>68</v>
      </c>
      <c r="C655" s="33" t="s">
        <v>8</v>
      </c>
      <c r="D655" s="45">
        <f>SUMIFS('Raw Data'!$S$2:$S$3196,'Raw Data'!$E$2:$E$3196,'Solution Sheet'!B655,'Raw Data'!$G$2:$G$3196,'Solution Sheet'!C655)</f>
        <v>65393.969999999994</v>
      </c>
      <c r="E655" s="37"/>
      <c r="F655" s="33" t="s">
        <v>46</v>
      </c>
      <c r="G655" s="33" t="s">
        <v>33</v>
      </c>
      <c r="H655" s="45">
        <f>COUNTIFS('Raw Data'!$L$2:$L$3196,'Solution Sheet'!F655,'Raw Data'!$H$2:$H$3196,'Solution Sheet'!G655)</f>
        <v>201</v>
      </c>
      <c r="J655" s="33" t="s">
        <v>40</v>
      </c>
      <c r="K655" s="33" t="s">
        <v>8</v>
      </c>
      <c r="L655" s="45">
        <f>AVERAGEIFS('Raw Data'!$R$2:$R$3196,'Raw Data'!$K$2:$K$3196,'Solution Sheet'!J655,'Raw Data'!$G$2:$G$3196,'Solution Sheet'!K655)</f>
        <v>34.319148936170215</v>
      </c>
      <c r="N655" s="33" t="s">
        <v>25</v>
      </c>
      <c r="O655" s="33" t="s">
        <v>33</v>
      </c>
      <c r="P655" s="45">
        <f>SUMIFS('Raw Data'!$S$2:$S$3196,'Raw Data'!$D$2:$D$3196,'Solution Sheet'!N655,'Raw Data'!$H$2:$H$3196,'Solution Sheet'!O655)</f>
        <v>226589.05000000008</v>
      </c>
    </row>
    <row r="656" spans="2:16" x14ac:dyDescent="0.35">
      <c r="B656" s="33" t="s">
        <v>63</v>
      </c>
      <c r="C656" s="33" t="s">
        <v>9</v>
      </c>
      <c r="D656" s="45">
        <f>SUMIFS('Raw Data'!$S$2:$S$3196,'Raw Data'!$E$2:$E$3196,'Solution Sheet'!B656,'Raw Data'!$G$2:$G$3196,'Solution Sheet'!C656)</f>
        <v>108730.27000000002</v>
      </c>
      <c r="E656" s="37"/>
      <c r="F656" s="33" t="s">
        <v>43</v>
      </c>
      <c r="G656" s="33" t="s">
        <v>33</v>
      </c>
      <c r="H656" s="45">
        <f>COUNTIFS('Raw Data'!$L$2:$L$3196,'Solution Sheet'!F656,'Raw Data'!$H$2:$H$3196,'Solution Sheet'!G656)</f>
        <v>185</v>
      </c>
      <c r="J656" s="33" t="s">
        <v>41</v>
      </c>
      <c r="K656" s="33" t="s">
        <v>9</v>
      </c>
      <c r="L656" s="45">
        <f>AVERAGEIFS('Raw Data'!$R$2:$R$3196,'Raw Data'!$K$2:$K$3196,'Solution Sheet'!J656,'Raw Data'!$G$2:$G$3196,'Solution Sheet'!K656)</f>
        <v>35.634615384615387</v>
      </c>
      <c r="N656" s="33" t="s">
        <v>25</v>
      </c>
      <c r="O656" s="33" t="s">
        <v>33</v>
      </c>
      <c r="P656" s="45">
        <f>SUMIFS('Raw Data'!$S$2:$S$3196,'Raw Data'!$D$2:$D$3196,'Solution Sheet'!N656,'Raw Data'!$H$2:$H$3196,'Solution Sheet'!O656)</f>
        <v>226589.05000000008</v>
      </c>
    </row>
    <row r="657" spans="2:16" x14ac:dyDescent="0.35">
      <c r="B657" s="33" t="s">
        <v>106</v>
      </c>
      <c r="C657" s="33" t="s">
        <v>13</v>
      </c>
      <c r="D657" s="45">
        <f>SUMIFS('Raw Data'!$S$2:$S$3196,'Raw Data'!$E$2:$E$3196,'Solution Sheet'!B657,'Raw Data'!$G$2:$G$3196,'Solution Sheet'!C657)</f>
        <v>83772.33</v>
      </c>
      <c r="E657" s="37"/>
      <c r="F657" s="33" t="s">
        <v>45</v>
      </c>
      <c r="G657" s="33" t="s">
        <v>33</v>
      </c>
      <c r="H657" s="45">
        <f>COUNTIFS('Raw Data'!$L$2:$L$3196,'Solution Sheet'!F657,'Raw Data'!$H$2:$H$3196,'Solution Sheet'!G657)</f>
        <v>193</v>
      </c>
      <c r="J657" s="33" t="s">
        <v>41</v>
      </c>
      <c r="K657" s="33" t="s">
        <v>13</v>
      </c>
      <c r="L657" s="45">
        <f>AVERAGEIFS('Raw Data'!$R$2:$R$3196,'Raw Data'!$K$2:$K$3196,'Solution Sheet'!J657,'Raw Data'!$G$2:$G$3196,'Solution Sheet'!K657)</f>
        <v>33.705882352941174</v>
      </c>
      <c r="N657" s="33" t="s">
        <v>24</v>
      </c>
      <c r="O657" s="33" t="s">
        <v>33</v>
      </c>
      <c r="P657" s="45">
        <f>SUMIFS('Raw Data'!$S$2:$S$3196,'Raw Data'!$D$2:$D$3196,'Solution Sheet'!N657,'Raw Data'!$H$2:$H$3196,'Solution Sheet'!O657)</f>
        <v>777669.78999999957</v>
      </c>
    </row>
    <row r="658" spans="2:16" x14ac:dyDescent="0.35">
      <c r="B658" s="33" t="s">
        <v>68</v>
      </c>
      <c r="C658" s="33" t="s">
        <v>9</v>
      </c>
      <c r="D658" s="45">
        <f>SUMIFS('Raw Data'!$S$2:$S$3196,'Raw Data'!$E$2:$E$3196,'Solution Sheet'!B658,'Raw Data'!$G$2:$G$3196,'Solution Sheet'!C658)</f>
        <v>139938.12</v>
      </c>
      <c r="E658" s="37"/>
      <c r="F658" s="33" t="s">
        <v>45</v>
      </c>
      <c r="G658" s="33" t="s">
        <v>31</v>
      </c>
      <c r="H658" s="45">
        <f>COUNTIFS('Raw Data'!$L$2:$L$3196,'Solution Sheet'!F658,'Raw Data'!$H$2:$H$3196,'Solution Sheet'!G658)</f>
        <v>200</v>
      </c>
      <c r="J658" s="33" t="s">
        <v>41</v>
      </c>
      <c r="K658" s="33" t="s">
        <v>9</v>
      </c>
      <c r="L658" s="45">
        <f>AVERAGEIFS('Raw Data'!$R$2:$R$3196,'Raw Data'!$K$2:$K$3196,'Solution Sheet'!J658,'Raw Data'!$G$2:$G$3196,'Solution Sheet'!K658)</f>
        <v>35.634615384615387</v>
      </c>
      <c r="N658" s="33" t="s">
        <v>24</v>
      </c>
      <c r="O658" s="33" t="s">
        <v>31</v>
      </c>
      <c r="P658" s="45">
        <f>SUMIFS('Raw Data'!$S$2:$S$3196,'Raw Data'!$D$2:$D$3196,'Solution Sheet'!N658,'Raw Data'!$H$2:$H$3196,'Solution Sheet'!O658)</f>
        <v>770751.94999999984</v>
      </c>
    </row>
    <row r="659" spans="2:16" x14ac:dyDescent="0.35">
      <c r="B659" s="33" t="s">
        <v>73</v>
      </c>
      <c r="C659" s="33" t="s">
        <v>13</v>
      </c>
      <c r="D659" s="45">
        <f>SUMIFS('Raw Data'!$S$2:$S$3196,'Raw Data'!$E$2:$E$3196,'Solution Sheet'!B659,'Raw Data'!$G$2:$G$3196,'Solution Sheet'!C659)</f>
        <v>66184.529999999984</v>
      </c>
      <c r="E659" s="37"/>
      <c r="F659" s="33" t="s">
        <v>45</v>
      </c>
      <c r="G659" s="33" t="s">
        <v>33</v>
      </c>
      <c r="H659" s="45">
        <f>COUNTIFS('Raw Data'!$L$2:$L$3196,'Solution Sheet'!F659,'Raw Data'!$H$2:$H$3196,'Solution Sheet'!G659)</f>
        <v>193</v>
      </c>
      <c r="J659" s="33" t="s">
        <v>40</v>
      </c>
      <c r="K659" s="33" t="s">
        <v>13</v>
      </c>
      <c r="L659" s="45">
        <f>AVERAGEIFS('Raw Data'!$R$2:$R$3196,'Raw Data'!$K$2:$K$3196,'Solution Sheet'!J659,'Raw Data'!$G$2:$G$3196,'Solution Sheet'!K659)</f>
        <v>34.651685393258425</v>
      </c>
      <c r="N659" s="33" t="s">
        <v>24</v>
      </c>
      <c r="O659" s="33" t="s">
        <v>33</v>
      </c>
      <c r="P659" s="45">
        <f>SUMIFS('Raw Data'!$S$2:$S$3196,'Raw Data'!$D$2:$D$3196,'Solution Sheet'!N659,'Raw Data'!$H$2:$H$3196,'Solution Sheet'!O659)</f>
        <v>777669.78999999957</v>
      </c>
    </row>
    <row r="660" spans="2:16" x14ac:dyDescent="0.35">
      <c r="B660" s="33" t="s">
        <v>68</v>
      </c>
      <c r="C660" s="33" t="s">
        <v>12</v>
      </c>
      <c r="D660" s="45">
        <f>SUMIFS('Raw Data'!$S$2:$S$3196,'Raw Data'!$E$2:$E$3196,'Solution Sheet'!B660,'Raw Data'!$G$2:$G$3196,'Solution Sheet'!C660)</f>
        <v>70361.200000000026</v>
      </c>
      <c r="E660" s="37"/>
      <c r="F660" s="33" t="s">
        <v>46</v>
      </c>
      <c r="G660" s="33" t="s">
        <v>31</v>
      </c>
      <c r="H660" s="45">
        <f>COUNTIFS('Raw Data'!$L$2:$L$3196,'Solution Sheet'!F660,'Raw Data'!$H$2:$H$3196,'Solution Sheet'!G660)</f>
        <v>159</v>
      </c>
      <c r="J660" s="33" t="s">
        <v>41</v>
      </c>
      <c r="K660" s="33" t="s">
        <v>12</v>
      </c>
      <c r="L660" s="45">
        <f>AVERAGEIFS('Raw Data'!$R$2:$R$3196,'Raw Data'!$K$2:$K$3196,'Solution Sheet'!J660,'Raw Data'!$G$2:$G$3196,'Solution Sheet'!K660)</f>
        <v>35.657142857142858</v>
      </c>
      <c r="N660" s="33" t="s">
        <v>24</v>
      </c>
      <c r="O660" s="33" t="s">
        <v>31</v>
      </c>
      <c r="P660" s="45">
        <f>SUMIFS('Raw Data'!$S$2:$S$3196,'Raw Data'!$D$2:$D$3196,'Solution Sheet'!N660,'Raw Data'!$H$2:$H$3196,'Solution Sheet'!O660)</f>
        <v>770751.94999999984</v>
      </c>
    </row>
    <row r="661" spans="2:16" x14ac:dyDescent="0.35">
      <c r="B661" s="33" t="s">
        <v>73</v>
      </c>
      <c r="C661" s="33" t="s">
        <v>7</v>
      </c>
      <c r="D661" s="45">
        <f>SUMIFS('Raw Data'!$S$2:$S$3196,'Raw Data'!$E$2:$E$3196,'Solution Sheet'!B661,'Raw Data'!$G$2:$G$3196,'Solution Sheet'!C661)</f>
        <v>125696.93000000001</v>
      </c>
      <c r="E661" s="37"/>
      <c r="F661" s="33" t="s">
        <v>45</v>
      </c>
      <c r="G661" s="33" t="s">
        <v>33</v>
      </c>
      <c r="H661" s="45">
        <f>COUNTIFS('Raw Data'!$L$2:$L$3196,'Solution Sheet'!F661,'Raw Data'!$H$2:$H$3196,'Solution Sheet'!G661)</f>
        <v>193</v>
      </c>
      <c r="J661" s="33" t="s">
        <v>42</v>
      </c>
      <c r="K661" s="33" t="s">
        <v>7</v>
      </c>
      <c r="L661" s="45">
        <f>AVERAGEIFS('Raw Data'!$R$2:$R$3196,'Raw Data'!$K$2:$K$3196,'Solution Sheet'!J661,'Raw Data'!$G$2:$G$3196,'Solution Sheet'!K661)</f>
        <v>34.288659793814432</v>
      </c>
      <c r="N661" s="33" t="s">
        <v>24</v>
      </c>
      <c r="O661" s="33" t="s">
        <v>33</v>
      </c>
      <c r="P661" s="45">
        <f>SUMIFS('Raw Data'!$S$2:$S$3196,'Raw Data'!$D$2:$D$3196,'Solution Sheet'!N661,'Raw Data'!$H$2:$H$3196,'Solution Sheet'!O661)</f>
        <v>777669.78999999957</v>
      </c>
    </row>
    <row r="662" spans="2:16" x14ac:dyDescent="0.35">
      <c r="B662" s="33" t="s">
        <v>115</v>
      </c>
      <c r="C662" s="33" t="s">
        <v>13</v>
      </c>
      <c r="D662" s="45">
        <f>SUMIFS('Raw Data'!$S$2:$S$3196,'Raw Data'!$E$2:$E$3196,'Solution Sheet'!B662,'Raw Data'!$G$2:$G$3196,'Solution Sheet'!C662)</f>
        <v>86905.229999999981</v>
      </c>
      <c r="E662" s="37"/>
      <c r="F662" s="33" t="s">
        <v>44</v>
      </c>
      <c r="G662" s="33" t="s">
        <v>30</v>
      </c>
      <c r="H662" s="45">
        <f>COUNTIFS('Raw Data'!$L$2:$L$3196,'Solution Sheet'!F662,'Raw Data'!$H$2:$H$3196,'Solution Sheet'!G662)</f>
        <v>202</v>
      </c>
      <c r="J662" s="33" t="s">
        <v>39</v>
      </c>
      <c r="K662" s="33" t="s">
        <v>13</v>
      </c>
      <c r="L662" s="45">
        <f>AVERAGEIFS('Raw Data'!$R$2:$R$3196,'Raw Data'!$K$2:$K$3196,'Solution Sheet'!J662,'Raw Data'!$G$2:$G$3196,'Solution Sheet'!K662)</f>
        <v>35.833333333333336</v>
      </c>
      <c r="N662" s="33" t="s">
        <v>24</v>
      </c>
      <c r="O662" s="33" t="s">
        <v>30</v>
      </c>
      <c r="P662" s="45">
        <f>SUMIFS('Raw Data'!$S$2:$S$3196,'Raw Data'!$D$2:$D$3196,'Solution Sheet'!N662,'Raw Data'!$H$2:$H$3196,'Solution Sheet'!O662)</f>
        <v>902864.3899999999</v>
      </c>
    </row>
    <row r="663" spans="2:16" x14ac:dyDescent="0.35">
      <c r="B663" s="33" t="s">
        <v>78</v>
      </c>
      <c r="C663" s="33" t="s">
        <v>6</v>
      </c>
      <c r="D663" s="45">
        <f>SUMIFS('Raw Data'!$S$2:$S$3196,'Raw Data'!$E$2:$E$3196,'Solution Sheet'!B663,'Raw Data'!$G$2:$G$3196,'Solution Sheet'!C663)</f>
        <v>122595.86000000002</v>
      </c>
      <c r="E663" s="37"/>
      <c r="F663" s="33" t="s">
        <v>44</v>
      </c>
      <c r="G663" s="33" t="s">
        <v>33</v>
      </c>
      <c r="H663" s="45">
        <f>COUNTIFS('Raw Data'!$L$2:$L$3196,'Solution Sheet'!F663,'Raw Data'!$H$2:$H$3196,'Solution Sheet'!G663)</f>
        <v>207</v>
      </c>
      <c r="J663" s="33" t="s">
        <v>41</v>
      </c>
      <c r="K663" s="33" t="s">
        <v>6</v>
      </c>
      <c r="L663" s="45">
        <f>AVERAGEIFS('Raw Data'!$R$2:$R$3196,'Raw Data'!$K$2:$K$3196,'Solution Sheet'!J663,'Raw Data'!$G$2:$G$3196,'Solution Sheet'!K663)</f>
        <v>36.01075268817204</v>
      </c>
      <c r="N663" s="33" t="s">
        <v>26</v>
      </c>
      <c r="O663" s="33" t="s">
        <v>33</v>
      </c>
      <c r="P663" s="45">
        <f>SUMIFS('Raw Data'!$S$2:$S$3196,'Raw Data'!$D$2:$D$3196,'Solution Sheet'!N663,'Raw Data'!$H$2:$H$3196,'Solution Sheet'!O663)</f>
        <v>688621.27000000118</v>
      </c>
    </row>
    <row r="664" spans="2:16" x14ac:dyDescent="0.35">
      <c r="B664" s="33" t="s">
        <v>68</v>
      </c>
      <c r="C664" s="33" t="s">
        <v>7</v>
      </c>
      <c r="D664" s="45">
        <f>SUMIFS('Raw Data'!$S$2:$S$3196,'Raw Data'!$E$2:$E$3196,'Solution Sheet'!B664,'Raw Data'!$G$2:$G$3196,'Solution Sheet'!C664)</f>
        <v>100847.03999999999</v>
      </c>
      <c r="E664" s="37"/>
      <c r="F664" s="33" t="s">
        <v>46</v>
      </c>
      <c r="G664" s="33" t="s">
        <v>30</v>
      </c>
      <c r="H664" s="45">
        <f>COUNTIFS('Raw Data'!$L$2:$L$3196,'Solution Sheet'!F664,'Raw Data'!$H$2:$H$3196,'Solution Sheet'!G664)</f>
        <v>204</v>
      </c>
      <c r="J664" s="33" t="s">
        <v>40</v>
      </c>
      <c r="K664" s="33" t="s">
        <v>7</v>
      </c>
      <c r="L664" s="45">
        <f>AVERAGEIFS('Raw Data'!$R$2:$R$3196,'Raw Data'!$K$2:$K$3196,'Solution Sheet'!J664,'Raw Data'!$G$2:$G$3196,'Solution Sheet'!K664)</f>
        <v>33.473118279569896</v>
      </c>
      <c r="N664" s="33" t="s">
        <v>24</v>
      </c>
      <c r="O664" s="33" t="s">
        <v>30</v>
      </c>
      <c r="P664" s="45">
        <f>SUMIFS('Raw Data'!$S$2:$S$3196,'Raw Data'!$D$2:$D$3196,'Solution Sheet'!N664,'Raw Data'!$H$2:$H$3196,'Solution Sheet'!O664)</f>
        <v>902864.3899999999</v>
      </c>
    </row>
    <row r="665" spans="2:16" x14ac:dyDescent="0.35">
      <c r="B665" s="33" t="s">
        <v>115</v>
      </c>
      <c r="C665" s="33" t="s">
        <v>11</v>
      </c>
      <c r="D665" s="45">
        <f>SUMIFS('Raw Data'!$S$2:$S$3196,'Raw Data'!$E$2:$E$3196,'Solution Sheet'!B665,'Raw Data'!$G$2:$G$3196,'Solution Sheet'!C665)</f>
        <v>121509.75999999999</v>
      </c>
      <c r="E665" s="37"/>
      <c r="F665" s="33" t="s">
        <v>46</v>
      </c>
      <c r="G665" s="33" t="s">
        <v>31</v>
      </c>
      <c r="H665" s="45">
        <f>COUNTIFS('Raw Data'!$L$2:$L$3196,'Solution Sheet'!F665,'Raw Data'!$H$2:$H$3196,'Solution Sheet'!G665)</f>
        <v>159</v>
      </c>
      <c r="J665" s="33" t="s">
        <v>41</v>
      </c>
      <c r="K665" s="33" t="s">
        <v>11</v>
      </c>
      <c r="L665" s="45">
        <f>AVERAGEIFS('Raw Data'!$R$2:$R$3196,'Raw Data'!$K$2:$K$3196,'Solution Sheet'!J665,'Raw Data'!$G$2:$G$3196,'Solution Sheet'!K665)</f>
        <v>35.415929203539825</v>
      </c>
      <c r="N665" s="33" t="s">
        <v>24</v>
      </c>
      <c r="O665" s="33" t="s">
        <v>31</v>
      </c>
      <c r="P665" s="45">
        <f>SUMIFS('Raw Data'!$S$2:$S$3196,'Raw Data'!$D$2:$D$3196,'Solution Sheet'!N665,'Raw Data'!$H$2:$H$3196,'Solution Sheet'!O665)</f>
        <v>770751.94999999984</v>
      </c>
    </row>
    <row r="666" spans="2:16" x14ac:dyDescent="0.35">
      <c r="B666" s="33" t="s">
        <v>58</v>
      </c>
      <c r="C666" s="33" t="s">
        <v>12</v>
      </c>
      <c r="D666" s="45">
        <f>SUMIFS('Raw Data'!$S$2:$S$3196,'Raw Data'!$E$2:$E$3196,'Solution Sheet'!B666,'Raw Data'!$G$2:$G$3196,'Solution Sheet'!C666)</f>
        <v>103622.23999999999</v>
      </c>
      <c r="E666" s="37"/>
      <c r="F666" s="33" t="s">
        <v>43</v>
      </c>
      <c r="G666" s="33" t="s">
        <v>31</v>
      </c>
      <c r="H666" s="45">
        <f>COUNTIFS('Raw Data'!$L$2:$L$3196,'Solution Sheet'!F666,'Raw Data'!$H$2:$H$3196,'Solution Sheet'!G666)</f>
        <v>190</v>
      </c>
      <c r="J666" s="33" t="s">
        <v>40</v>
      </c>
      <c r="K666" s="33" t="s">
        <v>12</v>
      </c>
      <c r="L666" s="45">
        <f>AVERAGEIFS('Raw Data'!$R$2:$R$3196,'Raw Data'!$K$2:$K$3196,'Solution Sheet'!J666,'Raw Data'!$G$2:$G$3196,'Solution Sheet'!K666)</f>
        <v>34.373831775700936</v>
      </c>
      <c r="N666" s="33" t="s">
        <v>26</v>
      </c>
      <c r="O666" s="33" t="s">
        <v>31</v>
      </c>
      <c r="P666" s="45">
        <f>SUMIFS('Raw Data'!$S$2:$S$3196,'Raw Data'!$D$2:$D$3196,'Solution Sheet'!N666,'Raw Data'!$H$2:$H$3196,'Solution Sheet'!O666)</f>
        <v>705928.4499999996</v>
      </c>
    </row>
    <row r="667" spans="2:16" x14ac:dyDescent="0.35">
      <c r="B667" s="33" t="s">
        <v>55</v>
      </c>
      <c r="C667" s="33" t="s">
        <v>12</v>
      </c>
      <c r="D667" s="45">
        <f>SUMIFS('Raw Data'!$S$2:$S$3196,'Raw Data'!$E$2:$E$3196,'Solution Sheet'!B667,'Raw Data'!$G$2:$G$3196,'Solution Sheet'!C667)</f>
        <v>77941.099999999991</v>
      </c>
      <c r="E667" s="37"/>
      <c r="F667" s="33" t="s">
        <v>45</v>
      </c>
      <c r="G667" s="33" t="s">
        <v>32</v>
      </c>
      <c r="H667" s="45">
        <f>COUNTIFS('Raw Data'!$L$2:$L$3196,'Solution Sheet'!F667,'Raw Data'!$H$2:$H$3196,'Solution Sheet'!G667)</f>
        <v>204</v>
      </c>
      <c r="J667" s="33" t="s">
        <v>39</v>
      </c>
      <c r="K667" s="33" t="s">
        <v>12</v>
      </c>
      <c r="L667" s="45">
        <f>AVERAGEIFS('Raw Data'!$R$2:$R$3196,'Raw Data'!$K$2:$K$3196,'Solution Sheet'!J667,'Raw Data'!$G$2:$G$3196,'Solution Sheet'!K667)</f>
        <v>35</v>
      </c>
      <c r="N667" s="33" t="s">
        <v>26</v>
      </c>
      <c r="O667" s="33" t="s">
        <v>32</v>
      </c>
      <c r="P667" s="45">
        <f>SUMIFS('Raw Data'!$S$2:$S$3196,'Raw Data'!$D$2:$D$3196,'Solution Sheet'!N667,'Raw Data'!$H$2:$H$3196,'Solution Sheet'!O667)</f>
        <v>713770.02999999945</v>
      </c>
    </row>
    <row r="668" spans="2:16" x14ac:dyDescent="0.35">
      <c r="B668" s="33" t="s">
        <v>68</v>
      </c>
      <c r="C668" s="33" t="s">
        <v>11</v>
      </c>
      <c r="D668" s="45">
        <f>SUMIFS('Raw Data'!$S$2:$S$3196,'Raw Data'!$E$2:$E$3196,'Solution Sheet'!B668,'Raw Data'!$G$2:$G$3196,'Solution Sheet'!C668)</f>
        <v>76381.910000000018</v>
      </c>
      <c r="E668" s="37"/>
      <c r="F668" s="33" t="s">
        <v>46</v>
      </c>
      <c r="G668" s="33" t="s">
        <v>33</v>
      </c>
      <c r="H668" s="45">
        <f>COUNTIFS('Raw Data'!$L$2:$L$3196,'Solution Sheet'!F668,'Raw Data'!$H$2:$H$3196,'Solution Sheet'!G668)</f>
        <v>201</v>
      </c>
      <c r="J668" s="33" t="s">
        <v>42</v>
      </c>
      <c r="K668" s="33" t="s">
        <v>11</v>
      </c>
      <c r="L668" s="45">
        <f>AVERAGEIFS('Raw Data'!$R$2:$R$3196,'Raw Data'!$K$2:$K$3196,'Solution Sheet'!J668,'Raw Data'!$G$2:$G$3196,'Solution Sheet'!K668)</f>
        <v>35.16949152542373</v>
      </c>
      <c r="N668" s="33" t="s">
        <v>25</v>
      </c>
      <c r="O668" s="33" t="s">
        <v>33</v>
      </c>
      <c r="P668" s="45">
        <f>SUMIFS('Raw Data'!$S$2:$S$3196,'Raw Data'!$D$2:$D$3196,'Solution Sheet'!N668,'Raw Data'!$H$2:$H$3196,'Solution Sheet'!O668)</f>
        <v>226589.05000000008</v>
      </c>
    </row>
    <row r="669" spans="2:16" x14ac:dyDescent="0.35">
      <c r="B669" s="33" t="s">
        <v>63</v>
      </c>
      <c r="C669" s="33" t="s">
        <v>13</v>
      </c>
      <c r="D669" s="45">
        <f>SUMIFS('Raw Data'!$S$2:$S$3196,'Raw Data'!$E$2:$E$3196,'Solution Sheet'!B669,'Raw Data'!$G$2:$G$3196,'Solution Sheet'!C669)</f>
        <v>116307.38</v>
      </c>
      <c r="E669" s="37"/>
      <c r="F669" s="33" t="s">
        <v>43</v>
      </c>
      <c r="G669" s="33" t="s">
        <v>30</v>
      </c>
      <c r="H669" s="45">
        <f>COUNTIFS('Raw Data'!$L$2:$L$3196,'Solution Sheet'!F669,'Raw Data'!$H$2:$H$3196,'Solution Sheet'!G669)</f>
        <v>201</v>
      </c>
      <c r="J669" s="33" t="s">
        <v>39</v>
      </c>
      <c r="K669" s="33" t="s">
        <v>13</v>
      </c>
      <c r="L669" s="45">
        <f>AVERAGEIFS('Raw Data'!$R$2:$R$3196,'Raw Data'!$K$2:$K$3196,'Solution Sheet'!J669,'Raw Data'!$G$2:$G$3196,'Solution Sheet'!K669)</f>
        <v>35.833333333333336</v>
      </c>
      <c r="N669" s="33" t="s">
        <v>24</v>
      </c>
      <c r="O669" s="33" t="s">
        <v>30</v>
      </c>
      <c r="P669" s="45">
        <f>SUMIFS('Raw Data'!$S$2:$S$3196,'Raw Data'!$D$2:$D$3196,'Solution Sheet'!N669,'Raw Data'!$H$2:$H$3196,'Solution Sheet'!O669)</f>
        <v>902864.3899999999</v>
      </c>
    </row>
    <row r="670" spans="2:16" x14ac:dyDescent="0.35">
      <c r="B670" s="33" t="s">
        <v>73</v>
      </c>
      <c r="C670" s="33" t="s">
        <v>6</v>
      </c>
      <c r="D670" s="45">
        <f>SUMIFS('Raw Data'!$S$2:$S$3196,'Raw Data'!$E$2:$E$3196,'Solution Sheet'!B670,'Raw Data'!$G$2:$G$3196,'Solution Sheet'!C670)</f>
        <v>72259.55</v>
      </c>
      <c r="E670" s="37"/>
      <c r="F670" s="33" t="s">
        <v>45</v>
      </c>
      <c r="G670" s="33" t="s">
        <v>31</v>
      </c>
      <c r="H670" s="45">
        <f>COUNTIFS('Raw Data'!$L$2:$L$3196,'Solution Sheet'!F670,'Raw Data'!$H$2:$H$3196,'Solution Sheet'!G670)</f>
        <v>200</v>
      </c>
      <c r="J670" s="33" t="s">
        <v>40</v>
      </c>
      <c r="K670" s="33" t="s">
        <v>6</v>
      </c>
      <c r="L670" s="45">
        <f>AVERAGEIFS('Raw Data'!$R$2:$R$3196,'Raw Data'!$K$2:$K$3196,'Solution Sheet'!J670,'Raw Data'!$G$2:$G$3196,'Solution Sheet'!K670)</f>
        <v>33.838383838383841</v>
      </c>
      <c r="N670" s="33" t="s">
        <v>24</v>
      </c>
      <c r="O670" s="33" t="s">
        <v>31</v>
      </c>
      <c r="P670" s="45">
        <f>SUMIFS('Raw Data'!$S$2:$S$3196,'Raw Data'!$D$2:$D$3196,'Solution Sheet'!N670,'Raw Data'!$H$2:$H$3196,'Solution Sheet'!O670)</f>
        <v>770751.94999999984</v>
      </c>
    </row>
    <row r="671" spans="2:16" x14ac:dyDescent="0.35">
      <c r="B671" s="33" t="s">
        <v>68</v>
      </c>
      <c r="C671" s="33" t="s">
        <v>10</v>
      </c>
      <c r="D671" s="45">
        <f>SUMIFS('Raw Data'!$S$2:$S$3196,'Raw Data'!$E$2:$E$3196,'Solution Sheet'!B671,'Raw Data'!$G$2:$G$3196,'Solution Sheet'!C671)</f>
        <v>86801.049999999988</v>
      </c>
      <c r="E671" s="37"/>
      <c r="F671" s="33" t="s">
        <v>43</v>
      </c>
      <c r="G671" s="33" t="s">
        <v>32</v>
      </c>
      <c r="H671" s="45">
        <f>COUNTIFS('Raw Data'!$L$2:$L$3196,'Solution Sheet'!F671,'Raw Data'!$H$2:$H$3196,'Solution Sheet'!G671)</f>
        <v>206</v>
      </c>
      <c r="J671" s="33" t="s">
        <v>42</v>
      </c>
      <c r="K671" s="33" t="s">
        <v>10</v>
      </c>
      <c r="L671" s="45">
        <f>AVERAGEIFS('Raw Data'!$R$2:$R$3196,'Raw Data'!$K$2:$K$3196,'Solution Sheet'!J671,'Raw Data'!$G$2:$G$3196,'Solution Sheet'!K671)</f>
        <v>34.543689320388353</v>
      </c>
      <c r="N671" s="33" t="s">
        <v>26</v>
      </c>
      <c r="O671" s="33" t="s">
        <v>32</v>
      </c>
      <c r="P671" s="45">
        <f>SUMIFS('Raw Data'!$S$2:$S$3196,'Raw Data'!$D$2:$D$3196,'Solution Sheet'!N671,'Raw Data'!$H$2:$H$3196,'Solution Sheet'!O671)</f>
        <v>713770.02999999945</v>
      </c>
    </row>
    <row r="672" spans="2:16" x14ac:dyDescent="0.35">
      <c r="B672" s="33" t="s">
        <v>55</v>
      </c>
      <c r="C672" s="33" t="s">
        <v>12</v>
      </c>
      <c r="D672" s="45">
        <f>SUMIFS('Raw Data'!$S$2:$S$3196,'Raw Data'!$E$2:$E$3196,'Solution Sheet'!B672,'Raw Data'!$G$2:$G$3196,'Solution Sheet'!C672)</f>
        <v>77941.099999999991</v>
      </c>
      <c r="E672" s="37"/>
      <c r="F672" s="33" t="s">
        <v>44</v>
      </c>
      <c r="G672" s="33" t="s">
        <v>30</v>
      </c>
      <c r="H672" s="45">
        <f>COUNTIFS('Raw Data'!$L$2:$L$3196,'Solution Sheet'!F672,'Raw Data'!$H$2:$H$3196,'Solution Sheet'!G672)</f>
        <v>202</v>
      </c>
      <c r="J672" s="33" t="s">
        <v>41</v>
      </c>
      <c r="K672" s="33" t="s">
        <v>12</v>
      </c>
      <c r="L672" s="45">
        <f>AVERAGEIFS('Raw Data'!$R$2:$R$3196,'Raw Data'!$K$2:$K$3196,'Solution Sheet'!J672,'Raw Data'!$G$2:$G$3196,'Solution Sheet'!K672)</f>
        <v>35.657142857142858</v>
      </c>
      <c r="N672" s="33" t="s">
        <v>24</v>
      </c>
      <c r="O672" s="33" t="s">
        <v>30</v>
      </c>
      <c r="P672" s="45">
        <f>SUMIFS('Raw Data'!$S$2:$S$3196,'Raw Data'!$D$2:$D$3196,'Solution Sheet'!N672,'Raw Data'!$H$2:$H$3196,'Solution Sheet'!O672)</f>
        <v>902864.3899999999</v>
      </c>
    </row>
    <row r="673" spans="2:16" x14ac:dyDescent="0.35">
      <c r="B673" s="33" t="s">
        <v>115</v>
      </c>
      <c r="C673" s="33" t="s">
        <v>7</v>
      </c>
      <c r="D673" s="45">
        <f>SUMIFS('Raw Data'!$S$2:$S$3196,'Raw Data'!$E$2:$E$3196,'Solution Sheet'!B673,'Raw Data'!$G$2:$G$3196,'Solution Sheet'!C673)</f>
        <v>104661.16</v>
      </c>
      <c r="E673" s="37"/>
      <c r="F673" s="33" t="s">
        <v>46</v>
      </c>
      <c r="G673" s="33" t="s">
        <v>33</v>
      </c>
      <c r="H673" s="45">
        <f>COUNTIFS('Raw Data'!$L$2:$L$3196,'Solution Sheet'!F673,'Raw Data'!$H$2:$H$3196,'Solution Sheet'!G673)</f>
        <v>201</v>
      </c>
      <c r="J673" s="33" t="s">
        <v>42</v>
      </c>
      <c r="K673" s="33" t="s">
        <v>7</v>
      </c>
      <c r="L673" s="45">
        <f>AVERAGEIFS('Raw Data'!$R$2:$R$3196,'Raw Data'!$K$2:$K$3196,'Solution Sheet'!J673,'Raw Data'!$G$2:$G$3196,'Solution Sheet'!K673)</f>
        <v>34.288659793814432</v>
      </c>
      <c r="N673" s="33" t="s">
        <v>26</v>
      </c>
      <c r="O673" s="33" t="s">
        <v>33</v>
      </c>
      <c r="P673" s="45">
        <f>SUMIFS('Raw Data'!$S$2:$S$3196,'Raw Data'!$D$2:$D$3196,'Solution Sheet'!N673,'Raw Data'!$H$2:$H$3196,'Solution Sheet'!O673)</f>
        <v>688621.27000000118</v>
      </c>
    </row>
    <row r="674" spans="2:16" x14ac:dyDescent="0.35">
      <c r="B674" s="33" t="s">
        <v>73</v>
      </c>
      <c r="C674" s="33" t="s">
        <v>12</v>
      </c>
      <c r="D674" s="45">
        <f>SUMIFS('Raw Data'!$S$2:$S$3196,'Raw Data'!$E$2:$E$3196,'Solution Sheet'!B674,'Raw Data'!$G$2:$G$3196,'Solution Sheet'!C674)</f>
        <v>74246.830000000016</v>
      </c>
      <c r="E674" s="37"/>
      <c r="F674" s="33" t="s">
        <v>45</v>
      </c>
      <c r="G674" s="33" t="s">
        <v>31</v>
      </c>
      <c r="H674" s="45">
        <f>COUNTIFS('Raw Data'!$L$2:$L$3196,'Solution Sheet'!F674,'Raw Data'!$H$2:$H$3196,'Solution Sheet'!G674)</f>
        <v>200</v>
      </c>
      <c r="J674" s="33" t="s">
        <v>40</v>
      </c>
      <c r="K674" s="33" t="s">
        <v>12</v>
      </c>
      <c r="L674" s="45">
        <f>AVERAGEIFS('Raw Data'!$R$2:$R$3196,'Raw Data'!$K$2:$K$3196,'Solution Sheet'!J674,'Raw Data'!$G$2:$G$3196,'Solution Sheet'!K674)</f>
        <v>34.373831775700936</v>
      </c>
      <c r="N674" s="33" t="s">
        <v>25</v>
      </c>
      <c r="O674" s="33" t="s">
        <v>31</v>
      </c>
      <c r="P674" s="45">
        <f>SUMIFS('Raw Data'!$S$2:$S$3196,'Raw Data'!$D$2:$D$3196,'Solution Sheet'!N674,'Raw Data'!$H$2:$H$3196,'Solution Sheet'!O674)</f>
        <v>343540.72000000003</v>
      </c>
    </row>
    <row r="675" spans="2:16" x14ac:dyDescent="0.35">
      <c r="B675" s="33" t="s">
        <v>78</v>
      </c>
      <c r="C675" s="33" t="s">
        <v>8</v>
      </c>
      <c r="D675" s="45">
        <f>SUMIFS('Raw Data'!$S$2:$S$3196,'Raw Data'!$E$2:$E$3196,'Solution Sheet'!B675,'Raw Data'!$G$2:$G$3196,'Solution Sheet'!C675)</f>
        <v>81993.12000000001</v>
      </c>
      <c r="E675" s="37"/>
      <c r="F675" s="33" t="s">
        <v>43</v>
      </c>
      <c r="G675" s="33" t="s">
        <v>32</v>
      </c>
      <c r="H675" s="45">
        <f>COUNTIFS('Raw Data'!$L$2:$L$3196,'Solution Sheet'!F675,'Raw Data'!$H$2:$H$3196,'Solution Sheet'!G675)</f>
        <v>206</v>
      </c>
      <c r="J675" s="33" t="s">
        <v>41</v>
      </c>
      <c r="K675" s="33" t="s">
        <v>8</v>
      </c>
      <c r="L675" s="45">
        <f>AVERAGEIFS('Raw Data'!$R$2:$R$3196,'Raw Data'!$K$2:$K$3196,'Solution Sheet'!J675,'Raw Data'!$G$2:$G$3196,'Solution Sheet'!K675)</f>
        <v>35.169642857142854</v>
      </c>
      <c r="N675" s="33" t="s">
        <v>26</v>
      </c>
      <c r="O675" s="33" t="s">
        <v>32</v>
      </c>
      <c r="P675" s="45">
        <f>SUMIFS('Raw Data'!$S$2:$S$3196,'Raw Data'!$D$2:$D$3196,'Solution Sheet'!N675,'Raw Data'!$H$2:$H$3196,'Solution Sheet'!O675)</f>
        <v>713770.02999999945</v>
      </c>
    </row>
    <row r="676" spans="2:16" x14ac:dyDescent="0.35">
      <c r="B676" s="33" t="s">
        <v>52</v>
      </c>
      <c r="C676" s="33" t="s">
        <v>6</v>
      </c>
      <c r="D676" s="45">
        <f>SUMIFS('Raw Data'!$S$2:$S$3196,'Raw Data'!$E$2:$E$3196,'Solution Sheet'!B676,'Raw Data'!$G$2:$G$3196,'Solution Sheet'!C676)</f>
        <v>128564.53000000004</v>
      </c>
      <c r="E676" s="37"/>
      <c r="F676" s="33" t="s">
        <v>46</v>
      </c>
      <c r="G676" s="33" t="s">
        <v>33</v>
      </c>
      <c r="H676" s="45">
        <f>COUNTIFS('Raw Data'!$L$2:$L$3196,'Solution Sheet'!F676,'Raw Data'!$H$2:$H$3196,'Solution Sheet'!G676)</f>
        <v>201</v>
      </c>
      <c r="J676" s="33" t="s">
        <v>41</v>
      </c>
      <c r="K676" s="33" t="s">
        <v>6</v>
      </c>
      <c r="L676" s="45">
        <f>AVERAGEIFS('Raw Data'!$R$2:$R$3196,'Raw Data'!$K$2:$K$3196,'Solution Sheet'!J676,'Raw Data'!$G$2:$G$3196,'Solution Sheet'!K676)</f>
        <v>36.01075268817204</v>
      </c>
      <c r="N676" s="33" t="s">
        <v>26</v>
      </c>
      <c r="O676" s="33" t="s">
        <v>33</v>
      </c>
      <c r="P676" s="45">
        <f>SUMIFS('Raw Data'!$S$2:$S$3196,'Raw Data'!$D$2:$D$3196,'Solution Sheet'!N676,'Raw Data'!$H$2:$H$3196,'Solution Sheet'!O676)</f>
        <v>688621.27000000118</v>
      </c>
    </row>
    <row r="677" spans="2:16" x14ac:dyDescent="0.35">
      <c r="B677" s="33" t="s">
        <v>68</v>
      </c>
      <c r="C677" s="33" t="s">
        <v>6</v>
      </c>
      <c r="D677" s="45">
        <f>SUMIFS('Raw Data'!$S$2:$S$3196,'Raw Data'!$E$2:$E$3196,'Solution Sheet'!B677,'Raw Data'!$G$2:$G$3196,'Solution Sheet'!C677)</f>
        <v>76254.89</v>
      </c>
      <c r="E677" s="37"/>
      <c r="F677" s="33" t="s">
        <v>44</v>
      </c>
      <c r="G677" s="33" t="s">
        <v>31</v>
      </c>
      <c r="H677" s="45">
        <f>COUNTIFS('Raw Data'!$L$2:$L$3196,'Solution Sheet'!F677,'Raw Data'!$H$2:$H$3196,'Solution Sheet'!G677)</f>
        <v>216</v>
      </c>
      <c r="J677" s="33" t="s">
        <v>42</v>
      </c>
      <c r="K677" s="33" t="s">
        <v>6</v>
      </c>
      <c r="L677" s="45">
        <f>AVERAGEIFS('Raw Data'!$R$2:$R$3196,'Raw Data'!$K$2:$K$3196,'Solution Sheet'!J677,'Raw Data'!$G$2:$G$3196,'Solution Sheet'!K677)</f>
        <v>35.892857142857146</v>
      </c>
      <c r="N677" s="33" t="s">
        <v>26</v>
      </c>
      <c r="O677" s="33" t="s">
        <v>31</v>
      </c>
      <c r="P677" s="45">
        <f>SUMIFS('Raw Data'!$S$2:$S$3196,'Raw Data'!$D$2:$D$3196,'Solution Sheet'!N677,'Raw Data'!$H$2:$H$3196,'Solution Sheet'!O677)</f>
        <v>705928.4499999996</v>
      </c>
    </row>
    <row r="678" spans="2:16" x14ac:dyDescent="0.35">
      <c r="B678" s="33" t="s">
        <v>73</v>
      </c>
      <c r="C678" s="33" t="s">
        <v>11</v>
      </c>
      <c r="D678" s="45">
        <f>SUMIFS('Raw Data'!$S$2:$S$3196,'Raw Data'!$E$2:$E$3196,'Solution Sheet'!B678,'Raw Data'!$G$2:$G$3196,'Solution Sheet'!C678)</f>
        <v>112167.56</v>
      </c>
      <c r="E678" s="37"/>
      <c r="F678" s="33" t="s">
        <v>44</v>
      </c>
      <c r="G678" s="33" t="s">
        <v>31</v>
      </c>
      <c r="H678" s="45">
        <f>COUNTIFS('Raw Data'!$L$2:$L$3196,'Solution Sheet'!F678,'Raw Data'!$H$2:$H$3196,'Solution Sheet'!G678)</f>
        <v>216</v>
      </c>
      <c r="J678" s="33" t="s">
        <v>41</v>
      </c>
      <c r="K678" s="33" t="s">
        <v>11</v>
      </c>
      <c r="L678" s="45">
        <f>AVERAGEIFS('Raw Data'!$R$2:$R$3196,'Raw Data'!$K$2:$K$3196,'Solution Sheet'!J678,'Raw Data'!$G$2:$G$3196,'Solution Sheet'!K678)</f>
        <v>35.415929203539825</v>
      </c>
      <c r="N678" s="33" t="s">
        <v>26</v>
      </c>
      <c r="O678" s="33" t="s">
        <v>31</v>
      </c>
      <c r="P678" s="45">
        <f>SUMIFS('Raw Data'!$S$2:$S$3196,'Raw Data'!$D$2:$D$3196,'Solution Sheet'!N678,'Raw Data'!$H$2:$H$3196,'Solution Sheet'!O678)</f>
        <v>705928.4499999996</v>
      </c>
    </row>
    <row r="679" spans="2:16" x14ac:dyDescent="0.35">
      <c r="B679" s="33" t="s">
        <v>106</v>
      </c>
      <c r="C679" s="33" t="s">
        <v>9</v>
      </c>
      <c r="D679" s="45">
        <f>SUMIFS('Raw Data'!$S$2:$S$3196,'Raw Data'!$E$2:$E$3196,'Solution Sheet'!B679,'Raw Data'!$G$2:$G$3196,'Solution Sheet'!C679)</f>
        <v>86448.35000000002</v>
      </c>
      <c r="E679" s="37"/>
      <c r="F679" s="33" t="s">
        <v>45</v>
      </c>
      <c r="G679" s="33" t="s">
        <v>33</v>
      </c>
      <c r="H679" s="45">
        <f>COUNTIFS('Raw Data'!$L$2:$L$3196,'Solution Sheet'!F679,'Raw Data'!$H$2:$H$3196,'Solution Sheet'!G679)</f>
        <v>193</v>
      </c>
      <c r="J679" s="33" t="s">
        <v>42</v>
      </c>
      <c r="K679" s="33" t="s">
        <v>9</v>
      </c>
      <c r="L679" s="45">
        <f>AVERAGEIFS('Raw Data'!$R$2:$R$3196,'Raw Data'!$K$2:$K$3196,'Solution Sheet'!J679,'Raw Data'!$G$2:$G$3196,'Solution Sheet'!K679)</f>
        <v>36.282828282828284</v>
      </c>
      <c r="N679" s="33" t="s">
        <v>25</v>
      </c>
      <c r="O679" s="33" t="s">
        <v>33</v>
      </c>
      <c r="P679" s="45">
        <f>SUMIFS('Raw Data'!$S$2:$S$3196,'Raw Data'!$D$2:$D$3196,'Solution Sheet'!N679,'Raw Data'!$H$2:$H$3196,'Solution Sheet'!O679)</f>
        <v>226589.05000000008</v>
      </c>
    </row>
    <row r="680" spans="2:16" x14ac:dyDescent="0.35">
      <c r="B680" s="33" t="s">
        <v>73</v>
      </c>
      <c r="C680" s="33" t="s">
        <v>12</v>
      </c>
      <c r="D680" s="45">
        <f>SUMIFS('Raw Data'!$S$2:$S$3196,'Raw Data'!$E$2:$E$3196,'Solution Sheet'!B680,'Raw Data'!$G$2:$G$3196,'Solution Sheet'!C680)</f>
        <v>74246.830000000016</v>
      </c>
      <c r="E680" s="37"/>
      <c r="F680" s="33" t="s">
        <v>46</v>
      </c>
      <c r="G680" s="33" t="s">
        <v>30</v>
      </c>
      <c r="H680" s="45">
        <f>COUNTIFS('Raw Data'!$L$2:$L$3196,'Solution Sheet'!F680,'Raw Data'!$H$2:$H$3196,'Solution Sheet'!G680)</f>
        <v>204</v>
      </c>
      <c r="J680" s="33" t="s">
        <v>42</v>
      </c>
      <c r="K680" s="33" t="s">
        <v>12</v>
      </c>
      <c r="L680" s="45">
        <f>AVERAGEIFS('Raw Data'!$R$2:$R$3196,'Raw Data'!$K$2:$K$3196,'Solution Sheet'!J680,'Raw Data'!$G$2:$G$3196,'Solution Sheet'!K680)</f>
        <v>36.418604651162788</v>
      </c>
      <c r="N680" s="33" t="s">
        <v>24</v>
      </c>
      <c r="O680" s="33" t="s">
        <v>30</v>
      </c>
      <c r="P680" s="45">
        <f>SUMIFS('Raw Data'!$S$2:$S$3196,'Raw Data'!$D$2:$D$3196,'Solution Sheet'!N680,'Raw Data'!$H$2:$H$3196,'Solution Sheet'!O680)</f>
        <v>902864.3899999999</v>
      </c>
    </row>
    <row r="681" spans="2:16" x14ac:dyDescent="0.35">
      <c r="B681" s="33" t="s">
        <v>85</v>
      </c>
      <c r="C681" s="33" t="s">
        <v>13</v>
      </c>
      <c r="D681" s="45">
        <f>SUMIFS('Raw Data'!$S$2:$S$3196,'Raw Data'!$E$2:$E$3196,'Solution Sheet'!B681,'Raw Data'!$G$2:$G$3196,'Solution Sheet'!C681)</f>
        <v>84756.55</v>
      </c>
      <c r="E681" s="37"/>
      <c r="F681" s="33" t="s">
        <v>46</v>
      </c>
      <c r="G681" s="33" t="s">
        <v>32</v>
      </c>
      <c r="H681" s="45">
        <f>COUNTIFS('Raw Data'!$L$2:$L$3196,'Solution Sheet'!F681,'Raw Data'!$H$2:$H$3196,'Solution Sheet'!G681)</f>
        <v>216</v>
      </c>
      <c r="J681" s="33" t="s">
        <v>41</v>
      </c>
      <c r="K681" s="33" t="s">
        <v>13</v>
      </c>
      <c r="L681" s="45">
        <f>AVERAGEIFS('Raw Data'!$R$2:$R$3196,'Raw Data'!$K$2:$K$3196,'Solution Sheet'!J681,'Raw Data'!$G$2:$G$3196,'Solution Sheet'!K681)</f>
        <v>33.705882352941174</v>
      </c>
      <c r="N681" s="33" t="s">
        <v>24</v>
      </c>
      <c r="O681" s="33" t="s">
        <v>32</v>
      </c>
      <c r="P681" s="45">
        <f>SUMIFS('Raw Data'!$S$2:$S$3196,'Raw Data'!$D$2:$D$3196,'Solution Sheet'!N681,'Raw Data'!$H$2:$H$3196,'Solution Sheet'!O681)</f>
        <v>854150.37999999919</v>
      </c>
    </row>
    <row r="682" spans="2:16" x14ac:dyDescent="0.35">
      <c r="B682" s="33" t="s">
        <v>115</v>
      </c>
      <c r="C682" s="33" t="s">
        <v>10</v>
      </c>
      <c r="D682" s="45">
        <f>SUMIFS('Raw Data'!$S$2:$S$3196,'Raw Data'!$E$2:$E$3196,'Solution Sheet'!B682,'Raw Data'!$G$2:$G$3196,'Solution Sheet'!C682)</f>
        <v>50149.599999999999</v>
      </c>
      <c r="E682" s="37"/>
      <c r="F682" s="33" t="s">
        <v>44</v>
      </c>
      <c r="G682" s="33" t="s">
        <v>30</v>
      </c>
      <c r="H682" s="45">
        <f>COUNTIFS('Raw Data'!$L$2:$L$3196,'Solution Sheet'!F682,'Raw Data'!$H$2:$H$3196,'Solution Sheet'!G682)</f>
        <v>202</v>
      </c>
      <c r="J682" s="33" t="s">
        <v>40</v>
      </c>
      <c r="K682" s="33" t="s">
        <v>10</v>
      </c>
      <c r="L682" s="45">
        <f>AVERAGEIFS('Raw Data'!$R$2:$R$3196,'Raw Data'!$K$2:$K$3196,'Solution Sheet'!J682,'Raw Data'!$G$2:$G$3196,'Solution Sheet'!K682)</f>
        <v>35.093023255813954</v>
      </c>
      <c r="N682" s="33" t="s">
        <v>26</v>
      </c>
      <c r="O682" s="33" t="s">
        <v>30</v>
      </c>
      <c r="P682" s="45">
        <f>SUMIFS('Raw Data'!$S$2:$S$3196,'Raw Data'!$D$2:$D$3196,'Solution Sheet'!N682,'Raw Data'!$H$2:$H$3196,'Solution Sheet'!O682)</f>
        <v>705014.25000000035</v>
      </c>
    </row>
    <row r="683" spans="2:16" x14ac:dyDescent="0.35">
      <c r="B683" s="33" t="s">
        <v>78</v>
      </c>
      <c r="C683" s="33" t="s">
        <v>11</v>
      </c>
      <c r="D683" s="45">
        <f>SUMIFS('Raw Data'!$S$2:$S$3196,'Raw Data'!$E$2:$E$3196,'Solution Sheet'!B683,'Raw Data'!$G$2:$G$3196,'Solution Sheet'!C683)</f>
        <v>115609.13</v>
      </c>
      <c r="E683" s="37"/>
      <c r="F683" s="33" t="s">
        <v>44</v>
      </c>
      <c r="G683" s="33" t="s">
        <v>30</v>
      </c>
      <c r="H683" s="45">
        <f>COUNTIFS('Raw Data'!$L$2:$L$3196,'Solution Sheet'!F683,'Raw Data'!$H$2:$H$3196,'Solution Sheet'!G683)</f>
        <v>202</v>
      </c>
      <c r="J683" s="33" t="s">
        <v>41</v>
      </c>
      <c r="K683" s="33" t="s">
        <v>11</v>
      </c>
      <c r="L683" s="45">
        <f>AVERAGEIFS('Raw Data'!$R$2:$R$3196,'Raw Data'!$K$2:$K$3196,'Solution Sheet'!J683,'Raw Data'!$G$2:$G$3196,'Solution Sheet'!K683)</f>
        <v>35.415929203539825</v>
      </c>
      <c r="N683" s="33" t="s">
        <v>26</v>
      </c>
      <c r="O683" s="33" t="s">
        <v>30</v>
      </c>
      <c r="P683" s="45">
        <f>SUMIFS('Raw Data'!$S$2:$S$3196,'Raw Data'!$D$2:$D$3196,'Solution Sheet'!N683,'Raw Data'!$H$2:$H$3196,'Solution Sheet'!O683)</f>
        <v>705014.25000000035</v>
      </c>
    </row>
    <row r="684" spans="2:16" x14ac:dyDescent="0.35">
      <c r="B684" s="33" t="s">
        <v>63</v>
      </c>
      <c r="C684" s="33" t="s">
        <v>13</v>
      </c>
      <c r="D684" s="45">
        <f>SUMIFS('Raw Data'!$S$2:$S$3196,'Raw Data'!$E$2:$E$3196,'Solution Sheet'!B684,'Raw Data'!$G$2:$G$3196,'Solution Sheet'!C684)</f>
        <v>116307.38</v>
      </c>
      <c r="E684" s="37"/>
      <c r="F684" s="33" t="s">
        <v>46</v>
      </c>
      <c r="G684" s="33" t="s">
        <v>30</v>
      </c>
      <c r="H684" s="45">
        <f>COUNTIFS('Raw Data'!$L$2:$L$3196,'Solution Sheet'!F684,'Raw Data'!$H$2:$H$3196,'Solution Sheet'!G684)</f>
        <v>204</v>
      </c>
      <c r="J684" s="33" t="s">
        <v>39</v>
      </c>
      <c r="K684" s="33" t="s">
        <v>13</v>
      </c>
      <c r="L684" s="45">
        <f>AVERAGEIFS('Raw Data'!$R$2:$R$3196,'Raw Data'!$K$2:$K$3196,'Solution Sheet'!J684,'Raw Data'!$G$2:$G$3196,'Solution Sheet'!K684)</f>
        <v>35.833333333333336</v>
      </c>
      <c r="N684" s="33" t="s">
        <v>26</v>
      </c>
      <c r="O684" s="33" t="s">
        <v>30</v>
      </c>
      <c r="P684" s="45">
        <f>SUMIFS('Raw Data'!$S$2:$S$3196,'Raw Data'!$D$2:$D$3196,'Solution Sheet'!N684,'Raw Data'!$H$2:$H$3196,'Solution Sheet'!O684)</f>
        <v>705014.25000000035</v>
      </c>
    </row>
    <row r="685" spans="2:16" x14ac:dyDescent="0.35">
      <c r="B685" s="33" t="s">
        <v>68</v>
      </c>
      <c r="C685" s="33" t="s">
        <v>7</v>
      </c>
      <c r="D685" s="45">
        <f>SUMIFS('Raw Data'!$S$2:$S$3196,'Raw Data'!$E$2:$E$3196,'Solution Sheet'!B685,'Raw Data'!$G$2:$G$3196,'Solution Sheet'!C685)</f>
        <v>100847.03999999999</v>
      </c>
      <c r="E685" s="37"/>
      <c r="F685" s="33" t="s">
        <v>46</v>
      </c>
      <c r="G685" s="33" t="s">
        <v>30</v>
      </c>
      <c r="H685" s="45">
        <f>COUNTIFS('Raw Data'!$L$2:$L$3196,'Solution Sheet'!F685,'Raw Data'!$H$2:$H$3196,'Solution Sheet'!G685)</f>
        <v>204</v>
      </c>
      <c r="J685" s="33" t="s">
        <v>39</v>
      </c>
      <c r="K685" s="33" t="s">
        <v>7</v>
      </c>
      <c r="L685" s="45">
        <f>AVERAGEIFS('Raw Data'!$R$2:$R$3196,'Raw Data'!$K$2:$K$3196,'Solution Sheet'!J685,'Raw Data'!$G$2:$G$3196,'Solution Sheet'!K685)</f>
        <v>36.319672131147541</v>
      </c>
      <c r="N685" s="33" t="s">
        <v>24</v>
      </c>
      <c r="O685" s="33" t="s">
        <v>30</v>
      </c>
      <c r="P685" s="45">
        <f>SUMIFS('Raw Data'!$S$2:$S$3196,'Raw Data'!$D$2:$D$3196,'Solution Sheet'!N685,'Raw Data'!$H$2:$H$3196,'Solution Sheet'!O685)</f>
        <v>902864.3899999999</v>
      </c>
    </row>
    <row r="686" spans="2:16" x14ac:dyDescent="0.35">
      <c r="B686" s="33" t="s">
        <v>63</v>
      </c>
      <c r="C686" s="33" t="s">
        <v>13</v>
      </c>
      <c r="D686" s="45">
        <f>SUMIFS('Raw Data'!$S$2:$S$3196,'Raw Data'!$E$2:$E$3196,'Solution Sheet'!B686,'Raw Data'!$G$2:$G$3196,'Solution Sheet'!C686)</f>
        <v>116307.38</v>
      </c>
      <c r="E686" s="37"/>
      <c r="F686" s="33" t="s">
        <v>45</v>
      </c>
      <c r="G686" s="33" t="s">
        <v>31</v>
      </c>
      <c r="H686" s="45">
        <f>COUNTIFS('Raw Data'!$L$2:$L$3196,'Solution Sheet'!F686,'Raw Data'!$H$2:$H$3196,'Solution Sheet'!G686)</f>
        <v>200</v>
      </c>
      <c r="J686" s="33" t="s">
        <v>39</v>
      </c>
      <c r="K686" s="33" t="s">
        <v>13</v>
      </c>
      <c r="L686" s="45">
        <f>AVERAGEIFS('Raw Data'!$R$2:$R$3196,'Raw Data'!$K$2:$K$3196,'Solution Sheet'!J686,'Raw Data'!$G$2:$G$3196,'Solution Sheet'!K686)</f>
        <v>35.833333333333336</v>
      </c>
      <c r="N686" s="33" t="s">
        <v>24</v>
      </c>
      <c r="O686" s="33" t="s">
        <v>31</v>
      </c>
      <c r="P686" s="45">
        <f>SUMIFS('Raw Data'!$S$2:$S$3196,'Raw Data'!$D$2:$D$3196,'Solution Sheet'!N686,'Raw Data'!$H$2:$H$3196,'Solution Sheet'!O686)</f>
        <v>770751.94999999984</v>
      </c>
    </row>
    <row r="687" spans="2:16" x14ac:dyDescent="0.35">
      <c r="B687" s="33" t="s">
        <v>68</v>
      </c>
      <c r="C687" s="33" t="s">
        <v>10</v>
      </c>
      <c r="D687" s="45">
        <f>SUMIFS('Raw Data'!$S$2:$S$3196,'Raw Data'!$E$2:$E$3196,'Solution Sheet'!B687,'Raw Data'!$G$2:$G$3196,'Solution Sheet'!C687)</f>
        <v>86801.049999999988</v>
      </c>
      <c r="E687" s="37"/>
      <c r="F687" s="33" t="s">
        <v>43</v>
      </c>
      <c r="G687" s="33" t="s">
        <v>31</v>
      </c>
      <c r="H687" s="45">
        <f>COUNTIFS('Raw Data'!$L$2:$L$3196,'Solution Sheet'!F687,'Raw Data'!$H$2:$H$3196,'Solution Sheet'!G687)</f>
        <v>190</v>
      </c>
      <c r="J687" s="33" t="s">
        <v>42</v>
      </c>
      <c r="K687" s="33" t="s">
        <v>10</v>
      </c>
      <c r="L687" s="45">
        <f>AVERAGEIFS('Raw Data'!$R$2:$R$3196,'Raw Data'!$K$2:$K$3196,'Solution Sheet'!J687,'Raw Data'!$G$2:$G$3196,'Solution Sheet'!K687)</f>
        <v>34.543689320388353</v>
      </c>
      <c r="N687" s="33" t="s">
        <v>25</v>
      </c>
      <c r="O687" s="33" t="s">
        <v>31</v>
      </c>
      <c r="P687" s="45">
        <f>SUMIFS('Raw Data'!$S$2:$S$3196,'Raw Data'!$D$2:$D$3196,'Solution Sheet'!N687,'Raw Data'!$H$2:$H$3196,'Solution Sheet'!O687)</f>
        <v>343540.72000000003</v>
      </c>
    </row>
    <row r="688" spans="2:16" x14ac:dyDescent="0.35">
      <c r="B688" s="33" t="s">
        <v>85</v>
      </c>
      <c r="C688" s="33" t="s">
        <v>9</v>
      </c>
      <c r="D688" s="45">
        <f>SUMIFS('Raw Data'!$S$2:$S$3196,'Raw Data'!$E$2:$E$3196,'Solution Sheet'!B688,'Raw Data'!$G$2:$G$3196,'Solution Sheet'!C688)</f>
        <v>54180.78</v>
      </c>
      <c r="E688" s="37"/>
      <c r="F688" s="33" t="s">
        <v>46</v>
      </c>
      <c r="G688" s="33" t="s">
        <v>33</v>
      </c>
      <c r="H688" s="45">
        <f>COUNTIFS('Raw Data'!$L$2:$L$3196,'Solution Sheet'!F688,'Raw Data'!$H$2:$H$3196,'Solution Sheet'!G688)</f>
        <v>201</v>
      </c>
      <c r="J688" s="33" t="s">
        <v>42</v>
      </c>
      <c r="K688" s="33" t="s">
        <v>9</v>
      </c>
      <c r="L688" s="45">
        <f>AVERAGEIFS('Raw Data'!$R$2:$R$3196,'Raw Data'!$K$2:$K$3196,'Solution Sheet'!J688,'Raw Data'!$G$2:$G$3196,'Solution Sheet'!K688)</f>
        <v>36.282828282828284</v>
      </c>
      <c r="N688" s="33" t="s">
        <v>26</v>
      </c>
      <c r="O688" s="33" t="s">
        <v>33</v>
      </c>
      <c r="P688" s="45">
        <f>SUMIFS('Raw Data'!$S$2:$S$3196,'Raw Data'!$D$2:$D$3196,'Solution Sheet'!N688,'Raw Data'!$H$2:$H$3196,'Solution Sheet'!O688)</f>
        <v>688621.27000000118</v>
      </c>
    </row>
    <row r="689" spans="2:16" x14ac:dyDescent="0.35">
      <c r="B689" s="33" t="s">
        <v>115</v>
      </c>
      <c r="C689" s="33" t="s">
        <v>11</v>
      </c>
      <c r="D689" s="45">
        <f>SUMIFS('Raw Data'!$S$2:$S$3196,'Raw Data'!$E$2:$E$3196,'Solution Sheet'!B689,'Raw Data'!$G$2:$G$3196,'Solution Sheet'!C689)</f>
        <v>121509.75999999999</v>
      </c>
      <c r="E689" s="37"/>
      <c r="F689" s="33" t="s">
        <v>46</v>
      </c>
      <c r="G689" s="33" t="s">
        <v>32</v>
      </c>
      <c r="H689" s="45">
        <f>COUNTIFS('Raw Data'!$L$2:$L$3196,'Solution Sheet'!F689,'Raw Data'!$H$2:$H$3196,'Solution Sheet'!G689)</f>
        <v>216</v>
      </c>
      <c r="J689" s="33" t="s">
        <v>41</v>
      </c>
      <c r="K689" s="33" t="s">
        <v>11</v>
      </c>
      <c r="L689" s="45">
        <f>AVERAGEIFS('Raw Data'!$R$2:$R$3196,'Raw Data'!$K$2:$K$3196,'Solution Sheet'!J689,'Raw Data'!$G$2:$G$3196,'Solution Sheet'!K689)</f>
        <v>35.415929203539825</v>
      </c>
      <c r="N689" s="33" t="s">
        <v>24</v>
      </c>
      <c r="O689" s="33" t="s">
        <v>32</v>
      </c>
      <c r="P689" s="45">
        <f>SUMIFS('Raw Data'!$S$2:$S$3196,'Raw Data'!$D$2:$D$3196,'Solution Sheet'!N689,'Raw Data'!$H$2:$H$3196,'Solution Sheet'!O689)</f>
        <v>854150.37999999919</v>
      </c>
    </row>
    <row r="690" spans="2:16" x14ac:dyDescent="0.35">
      <c r="B690" s="33" t="s">
        <v>52</v>
      </c>
      <c r="C690" s="33" t="s">
        <v>10</v>
      </c>
      <c r="D690" s="45">
        <f>SUMIFS('Raw Data'!$S$2:$S$3196,'Raw Data'!$E$2:$E$3196,'Solution Sheet'!B690,'Raw Data'!$G$2:$G$3196,'Solution Sheet'!C690)</f>
        <v>122852.18999999999</v>
      </c>
      <c r="E690" s="37"/>
      <c r="F690" s="33" t="s">
        <v>46</v>
      </c>
      <c r="G690" s="33" t="s">
        <v>30</v>
      </c>
      <c r="H690" s="45">
        <f>COUNTIFS('Raw Data'!$L$2:$L$3196,'Solution Sheet'!F690,'Raw Data'!$H$2:$H$3196,'Solution Sheet'!G690)</f>
        <v>204</v>
      </c>
      <c r="J690" s="33" t="s">
        <v>40</v>
      </c>
      <c r="K690" s="33" t="s">
        <v>10</v>
      </c>
      <c r="L690" s="45">
        <f>AVERAGEIFS('Raw Data'!$R$2:$R$3196,'Raw Data'!$K$2:$K$3196,'Solution Sheet'!J690,'Raw Data'!$G$2:$G$3196,'Solution Sheet'!K690)</f>
        <v>35.093023255813954</v>
      </c>
      <c r="N690" s="33" t="s">
        <v>26</v>
      </c>
      <c r="O690" s="33" t="s">
        <v>30</v>
      </c>
      <c r="P690" s="45">
        <f>SUMIFS('Raw Data'!$S$2:$S$3196,'Raw Data'!$D$2:$D$3196,'Solution Sheet'!N690,'Raw Data'!$H$2:$H$3196,'Solution Sheet'!O690)</f>
        <v>705014.25000000035</v>
      </c>
    </row>
    <row r="691" spans="2:16" x14ac:dyDescent="0.35">
      <c r="B691" s="33" t="s">
        <v>63</v>
      </c>
      <c r="C691" s="33" t="s">
        <v>12</v>
      </c>
      <c r="D691" s="45">
        <f>SUMIFS('Raw Data'!$S$2:$S$3196,'Raw Data'!$E$2:$E$3196,'Solution Sheet'!B691,'Raw Data'!$G$2:$G$3196,'Solution Sheet'!C691)</f>
        <v>121006.51999999999</v>
      </c>
      <c r="E691" s="37"/>
      <c r="F691" s="33" t="s">
        <v>43</v>
      </c>
      <c r="G691" s="33" t="s">
        <v>33</v>
      </c>
      <c r="H691" s="45">
        <f>COUNTIFS('Raw Data'!$L$2:$L$3196,'Solution Sheet'!F691,'Raw Data'!$H$2:$H$3196,'Solution Sheet'!G691)</f>
        <v>185</v>
      </c>
      <c r="J691" s="33" t="s">
        <v>39</v>
      </c>
      <c r="K691" s="33" t="s">
        <v>12</v>
      </c>
      <c r="L691" s="45">
        <f>AVERAGEIFS('Raw Data'!$R$2:$R$3196,'Raw Data'!$K$2:$K$3196,'Solution Sheet'!J691,'Raw Data'!$G$2:$G$3196,'Solution Sheet'!K691)</f>
        <v>35</v>
      </c>
      <c r="N691" s="33" t="s">
        <v>26</v>
      </c>
      <c r="O691" s="33" t="s">
        <v>33</v>
      </c>
      <c r="P691" s="45">
        <f>SUMIFS('Raw Data'!$S$2:$S$3196,'Raw Data'!$D$2:$D$3196,'Solution Sheet'!N691,'Raw Data'!$H$2:$H$3196,'Solution Sheet'!O691)</f>
        <v>688621.27000000118</v>
      </c>
    </row>
    <row r="692" spans="2:16" x14ac:dyDescent="0.35">
      <c r="B692" s="33" t="s">
        <v>68</v>
      </c>
      <c r="C692" s="33" t="s">
        <v>13</v>
      </c>
      <c r="D692" s="45">
        <f>SUMIFS('Raw Data'!$S$2:$S$3196,'Raw Data'!$E$2:$E$3196,'Solution Sheet'!B692,'Raw Data'!$G$2:$G$3196,'Solution Sheet'!C692)</f>
        <v>82678.639999999985</v>
      </c>
      <c r="E692" s="37"/>
      <c r="F692" s="33" t="s">
        <v>43</v>
      </c>
      <c r="G692" s="33" t="s">
        <v>33</v>
      </c>
      <c r="H692" s="45">
        <f>COUNTIFS('Raw Data'!$L$2:$L$3196,'Solution Sheet'!F692,'Raw Data'!$H$2:$H$3196,'Solution Sheet'!G692)</f>
        <v>185</v>
      </c>
      <c r="J692" s="33" t="s">
        <v>39</v>
      </c>
      <c r="K692" s="33" t="s">
        <v>13</v>
      </c>
      <c r="L692" s="45">
        <f>AVERAGEIFS('Raw Data'!$R$2:$R$3196,'Raw Data'!$K$2:$K$3196,'Solution Sheet'!J692,'Raw Data'!$G$2:$G$3196,'Solution Sheet'!K692)</f>
        <v>35.833333333333336</v>
      </c>
      <c r="N692" s="33" t="s">
        <v>24</v>
      </c>
      <c r="O692" s="33" t="s">
        <v>33</v>
      </c>
      <c r="P692" s="45">
        <f>SUMIFS('Raw Data'!$S$2:$S$3196,'Raw Data'!$D$2:$D$3196,'Solution Sheet'!N692,'Raw Data'!$H$2:$H$3196,'Solution Sheet'!O692)</f>
        <v>777669.78999999957</v>
      </c>
    </row>
    <row r="693" spans="2:16" x14ac:dyDescent="0.35">
      <c r="B693" s="33" t="s">
        <v>52</v>
      </c>
      <c r="C693" s="33" t="s">
        <v>12</v>
      </c>
      <c r="D693" s="45">
        <f>SUMIFS('Raw Data'!$S$2:$S$3196,'Raw Data'!$E$2:$E$3196,'Solution Sheet'!B693,'Raw Data'!$G$2:$G$3196,'Solution Sheet'!C693)</f>
        <v>95376.180000000022</v>
      </c>
      <c r="E693" s="37"/>
      <c r="F693" s="33" t="s">
        <v>46</v>
      </c>
      <c r="G693" s="33" t="s">
        <v>33</v>
      </c>
      <c r="H693" s="45">
        <f>COUNTIFS('Raw Data'!$L$2:$L$3196,'Solution Sheet'!F693,'Raw Data'!$H$2:$H$3196,'Solution Sheet'!G693)</f>
        <v>201</v>
      </c>
      <c r="J693" s="33" t="s">
        <v>40</v>
      </c>
      <c r="K693" s="33" t="s">
        <v>12</v>
      </c>
      <c r="L693" s="45">
        <f>AVERAGEIFS('Raw Data'!$R$2:$R$3196,'Raw Data'!$K$2:$K$3196,'Solution Sheet'!J693,'Raw Data'!$G$2:$G$3196,'Solution Sheet'!K693)</f>
        <v>34.373831775700936</v>
      </c>
      <c r="N693" s="33" t="s">
        <v>26</v>
      </c>
      <c r="O693" s="33" t="s">
        <v>33</v>
      </c>
      <c r="P693" s="45">
        <f>SUMIFS('Raw Data'!$S$2:$S$3196,'Raw Data'!$D$2:$D$3196,'Solution Sheet'!N693,'Raw Data'!$H$2:$H$3196,'Solution Sheet'!O693)</f>
        <v>688621.27000000118</v>
      </c>
    </row>
    <row r="694" spans="2:16" x14ac:dyDescent="0.35">
      <c r="B694" s="33" t="s">
        <v>58</v>
      </c>
      <c r="C694" s="33" t="s">
        <v>9</v>
      </c>
      <c r="D694" s="45">
        <f>SUMIFS('Raw Data'!$S$2:$S$3196,'Raw Data'!$E$2:$E$3196,'Solution Sheet'!B694,'Raw Data'!$G$2:$G$3196,'Solution Sheet'!C694)</f>
        <v>93015.799999999974</v>
      </c>
      <c r="E694" s="37"/>
      <c r="F694" s="33" t="s">
        <v>45</v>
      </c>
      <c r="G694" s="33" t="s">
        <v>31</v>
      </c>
      <c r="H694" s="45">
        <f>COUNTIFS('Raw Data'!$L$2:$L$3196,'Solution Sheet'!F694,'Raw Data'!$H$2:$H$3196,'Solution Sheet'!G694)</f>
        <v>200</v>
      </c>
      <c r="J694" s="33" t="s">
        <v>41</v>
      </c>
      <c r="K694" s="33" t="s">
        <v>9</v>
      </c>
      <c r="L694" s="45">
        <f>AVERAGEIFS('Raw Data'!$R$2:$R$3196,'Raw Data'!$K$2:$K$3196,'Solution Sheet'!J694,'Raw Data'!$G$2:$G$3196,'Solution Sheet'!K694)</f>
        <v>35.634615384615387</v>
      </c>
      <c r="N694" s="33" t="s">
        <v>24</v>
      </c>
      <c r="O694" s="33" t="s">
        <v>31</v>
      </c>
      <c r="P694" s="45">
        <f>SUMIFS('Raw Data'!$S$2:$S$3196,'Raw Data'!$D$2:$D$3196,'Solution Sheet'!N694,'Raw Data'!$H$2:$H$3196,'Solution Sheet'!O694)</f>
        <v>770751.94999999984</v>
      </c>
    </row>
    <row r="695" spans="2:16" x14ac:dyDescent="0.35">
      <c r="B695" s="33" t="s">
        <v>55</v>
      </c>
      <c r="C695" s="33" t="s">
        <v>9</v>
      </c>
      <c r="D695" s="45">
        <f>SUMIFS('Raw Data'!$S$2:$S$3196,'Raw Data'!$E$2:$E$3196,'Solution Sheet'!B695,'Raw Data'!$G$2:$G$3196,'Solution Sheet'!C695)</f>
        <v>88747.839999999997</v>
      </c>
      <c r="E695" s="37"/>
      <c r="F695" s="33" t="s">
        <v>46</v>
      </c>
      <c r="G695" s="33" t="s">
        <v>32</v>
      </c>
      <c r="H695" s="45">
        <f>COUNTIFS('Raw Data'!$L$2:$L$3196,'Solution Sheet'!F695,'Raw Data'!$H$2:$H$3196,'Solution Sheet'!G695)</f>
        <v>216</v>
      </c>
      <c r="J695" s="33" t="s">
        <v>39</v>
      </c>
      <c r="K695" s="33" t="s">
        <v>9</v>
      </c>
      <c r="L695" s="45">
        <f>AVERAGEIFS('Raw Data'!$R$2:$R$3196,'Raw Data'!$K$2:$K$3196,'Solution Sheet'!J695,'Raw Data'!$G$2:$G$3196,'Solution Sheet'!K695)</f>
        <v>34.731182795698928</v>
      </c>
      <c r="N695" s="33" t="s">
        <v>24</v>
      </c>
      <c r="O695" s="33" t="s">
        <v>32</v>
      </c>
      <c r="P695" s="45">
        <f>SUMIFS('Raw Data'!$S$2:$S$3196,'Raw Data'!$D$2:$D$3196,'Solution Sheet'!N695,'Raw Data'!$H$2:$H$3196,'Solution Sheet'!O695)</f>
        <v>854150.37999999919</v>
      </c>
    </row>
    <row r="696" spans="2:16" x14ac:dyDescent="0.35">
      <c r="B696" s="33" t="s">
        <v>78</v>
      </c>
      <c r="C696" s="33" t="s">
        <v>6</v>
      </c>
      <c r="D696" s="45">
        <f>SUMIFS('Raw Data'!$S$2:$S$3196,'Raw Data'!$E$2:$E$3196,'Solution Sheet'!B696,'Raw Data'!$G$2:$G$3196,'Solution Sheet'!C696)</f>
        <v>122595.86000000002</v>
      </c>
      <c r="E696" s="37"/>
      <c r="F696" s="33" t="s">
        <v>46</v>
      </c>
      <c r="G696" s="33" t="s">
        <v>32</v>
      </c>
      <c r="H696" s="45">
        <f>COUNTIFS('Raw Data'!$L$2:$L$3196,'Solution Sheet'!F696,'Raw Data'!$H$2:$H$3196,'Solution Sheet'!G696)</f>
        <v>216</v>
      </c>
      <c r="J696" s="33" t="s">
        <v>39</v>
      </c>
      <c r="K696" s="33" t="s">
        <v>6</v>
      </c>
      <c r="L696" s="45">
        <f>AVERAGEIFS('Raw Data'!$R$2:$R$3196,'Raw Data'!$K$2:$K$3196,'Solution Sheet'!J696,'Raw Data'!$G$2:$G$3196,'Solution Sheet'!K696)</f>
        <v>36.370370370370374</v>
      </c>
      <c r="N696" s="33" t="s">
        <v>25</v>
      </c>
      <c r="O696" s="33" t="s">
        <v>32</v>
      </c>
      <c r="P696" s="45">
        <f>SUMIFS('Raw Data'!$S$2:$S$3196,'Raw Data'!$D$2:$D$3196,'Solution Sheet'!N696,'Raw Data'!$H$2:$H$3196,'Solution Sheet'!O696)</f>
        <v>420136.0300000002</v>
      </c>
    </row>
    <row r="697" spans="2:16" x14ac:dyDescent="0.35">
      <c r="B697" s="33" t="s">
        <v>63</v>
      </c>
      <c r="C697" s="33" t="s">
        <v>8</v>
      </c>
      <c r="D697" s="45">
        <f>SUMIFS('Raw Data'!$S$2:$S$3196,'Raw Data'!$E$2:$E$3196,'Solution Sheet'!B697,'Raw Data'!$G$2:$G$3196,'Solution Sheet'!C697)</f>
        <v>87482.73</v>
      </c>
      <c r="E697" s="37"/>
      <c r="F697" s="33" t="s">
        <v>44</v>
      </c>
      <c r="G697" s="33" t="s">
        <v>31</v>
      </c>
      <c r="H697" s="45">
        <f>COUNTIFS('Raw Data'!$L$2:$L$3196,'Solution Sheet'!F697,'Raw Data'!$H$2:$H$3196,'Solution Sheet'!G697)</f>
        <v>216</v>
      </c>
      <c r="J697" s="33" t="s">
        <v>41</v>
      </c>
      <c r="K697" s="33" t="s">
        <v>8</v>
      </c>
      <c r="L697" s="45">
        <f>AVERAGEIFS('Raw Data'!$R$2:$R$3196,'Raw Data'!$K$2:$K$3196,'Solution Sheet'!J697,'Raw Data'!$G$2:$G$3196,'Solution Sheet'!K697)</f>
        <v>35.169642857142854</v>
      </c>
      <c r="N697" s="33" t="s">
        <v>24</v>
      </c>
      <c r="O697" s="33" t="s">
        <v>31</v>
      </c>
      <c r="P697" s="45">
        <f>SUMIFS('Raw Data'!$S$2:$S$3196,'Raw Data'!$D$2:$D$3196,'Solution Sheet'!N697,'Raw Data'!$H$2:$H$3196,'Solution Sheet'!O697)</f>
        <v>770751.94999999984</v>
      </c>
    </row>
    <row r="698" spans="2:16" x14ac:dyDescent="0.35">
      <c r="B698" s="33" t="s">
        <v>55</v>
      </c>
      <c r="C698" s="33" t="s">
        <v>6</v>
      </c>
      <c r="D698" s="45">
        <f>SUMIFS('Raw Data'!$S$2:$S$3196,'Raw Data'!$E$2:$E$3196,'Solution Sheet'!B698,'Raw Data'!$G$2:$G$3196,'Solution Sheet'!C698)</f>
        <v>103547.48999999999</v>
      </c>
      <c r="E698" s="37"/>
      <c r="F698" s="33" t="s">
        <v>43</v>
      </c>
      <c r="G698" s="33" t="s">
        <v>31</v>
      </c>
      <c r="H698" s="45">
        <f>COUNTIFS('Raw Data'!$L$2:$L$3196,'Solution Sheet'!F698,'Raw Data'!$H$2:$H$3196,'Solution Sheet'!G698)</f>
        <v>190</v>
      </c>
      <c r="J698" s="33" t="s">
        <v>39</v>
      </c>
      <c r="K698" s="33" t="s">
        <v>6</v>
      </c>
      <c r="L698" s="45">
        <f>AVERAGEIFS('Raw Data'!$R$2:$R$3196,'Raw Data'!$K$2:$K$3196,'Solution Sheet'!J698,'Raw Data'!$G$2:$G$3196,'Solution Sheet'!K698)</f>
        <v>36.370370370370374</v>
      </c>
      <c r="N698" s="33" t="s">
        <v>24</v>
      </c>
      <c r="O698" s="33" t="s">
        <v>31</v>
      </c>
      <c r="P698" s="45">
        <f>SUMIFS('Raw Data'!$S$2:$S$3196,'Raw Data'!$D$2:$D$3196,'Solution Sheet'!N698,'Raw Data'!$H$2:$H$3196,'Solution Sheet'!O698)</f>
        <v>770751.94999999984</v>
      </c>
    </row>
    <row r="699" spans="2:16" x14ac:dyDescent="0.35">
      <c r="B699" s="33" t="s">
        <v>115</v>
      </c>
      <c r="C699" s="33" t="s">
        <v>11</v>
      </c>
      <c r="D699" s="45">
        <f>SUMIFS('Raw Data'!$S$2:$S$3196,'Raw Data'!$E$2:$E$3196,'Solution Sheet'!B699,'Raw Data'!$G$2:$G$3196,'Solution Sheet'!C699)</f>
        <v>121509.75999999999</v>
      </c>
      <c r="E699" s="37"/>
      <c r="F699" s="33" t="s">
        <v>46</v>
      </c>
      <c r="G699" s="33" t="s">
        <v>30</v>
      </c>
      <c r="H699" s="45">
        <f>COUNTIFS('Raw Data'!$L$2:$L$3196,'Solution Sheet'!F699,'Raw Data'!$H$2:$H$3196,'Solution Sheet'!G699)</f>
        <v>204</v>
      </c>
      <c r="J699" s="33" t="s">
        <v>41</v>
      </c>
      <c r="K699" s="33" t="s">
        <v>11</v>
      </c>
      <c r="L699" s="45">
        <f>AVERAGEIFS('Raw Data'!$R$2:$R$3196,'Raw Data'!$K$2:$K$3196,'Solution Sheet'!J699,'Raw Data'!$G$2:$G$3196,'Solution Sheet'!K699)</f>
        <v>35.415929203539825</v>
      </c>
      <c r="N699" s="33" t="s">
        <v>25</v>
      </c>
      <c r="O699" s="33" t="s">
        <v>30</v>
      </c>
      <c r="P699" s="45">
        <f>SUMIFS('Raw Data'!$S$2:$S$3196,'Raw Data'!$D$2:$D$3196,'Solution Sheet'!N699,'Raw Data'!$H$2:$H$3196,'Solution Sheet'!O699)</f>
        <v>386262.99999999983</v>
      </c>
    </row>
    <row r="700" spans="2:16" x14ac:dyDescent="0.35">
      <c r="B700" s="33" t="s">
        <v>63</v>
      </c>
      <c r="C700" s="33" t="s">
        <v>12</v>
      </c>
      <c r="D700" s="45">
        <f>SUMIFS('Raw Data'!$S$2:$S$3196,'Raw Data'!$E$2:$E$3196,'Solution Sheet'!B700,'Raw Data'!$G$2:$G$3196,'Solution Sheet'!C700)</f>
        <v>121006.51999999999</v>
      </c>
      <c r="E700" s="37"/>
      <c r="F700" s="33" t="s">
        <v>46</v>
      </c>
      <c r="G700" s="33" t="s">
        <v>30</v>
      </c>
      <c r="H700" s="45">
        <f>COUNTIFS('Raw Data'!$L$2:$L$3196,'Solution Sheet'!F700,'Raw Data'!$H$2:$H$3196,'Solution Sheet'!G700)</f>
        <v>204</v>
      </c>
      <c r="J700" s="33" t="s">
        <v>41</v>
      </c>
      <c r="K700" s="33" t="s">
        <v>12</v>
      </c>
      <c r="L700" s="45">
        <f>AVERAGEIFS('Raw Data'!$R$2:$R$3196,'Raw Data'!$K$2:$K$3196,'Solution Sheet'!J700,'Raw Data'!$G$2:$G$3196,'Solution Sheet'!K700)</f>
        <v>35.657142857142858</v>
      </c>
      <c r="N700" s="33" t="s">
        <v>26</v>
      </c>
      <c r="O700" s="33" t="s">
        <v>30</v>
      </c>
      <c r="P700" s="45">
        <f>SUMIFS('Raw Data'!$S$2:$S$3196,'Raw Data'!$D$2:$D$3196,'Solution Sheet'!N700,'Raw Data'!$H$2:$H$3196,'Solution Sheet'!O700)</f>
        <v>705014.25000000035</v>
      </c>
    </row>
    <row r="701" spans="2:16" x14ac:dyDescent="0.35">
      <c r="B701" s="33" t="s">
        <v>68</v>
      </c>
      <c r="C701" s="33" t="s">
        <v>9</v>
      </c>
      <c r="D701" s="45">
        <f>SUMIFS('Raw Data'!$S$2:$S$3196,'Raw Data'!$E$2:$E$3196,'Solution Sheet'!B701,'Raw Data'!$G$2:$G$3196,'Solution Sheet'!C701)</f>
        <v>139938.12</v>
      </c>
      <c r="E701" s="37"/>
      <c r="F701" s="33" t="s">
        <v>44</v>
      </c>
      <c r="G701" s="33" t="s">
        <v>33</v>
      </c>
      <c r="H701" s="45">
        <f>COUNTIFS('Raw Data'!$L$2:$L$3196,'Solution Sheet'!F701,'Raw Data'!$H$2:$H$3196,'Solution Sheet'!G701)</f>
        <v>207</v>
      </c>
      <c r="J701" s="33" t="s">
        <v>41</v>
      </c>
      <c r="K701" s="33" t="s">
        <v>9</v>
      </c>
      <c r="L701" s="45">
        <f>AVERAGEIFS('Raw Data'!$R$2:$R$3196,'Raw Data'!$K$2:$K$3196,'Solution Sheet'!J701,'Raw Data'!$G$2:$G$3196,'Solution Sheet'!K701)</f>
        <v>35.634615384615387</v>
      </c>
      <c r="N701" s="33" t="s">
        <v>24</v>
      </c>
      <c r="O701" s="33" t="s">
        <v>33</v>
      </c>
      <c r="P701" s="45">
        <f>SUMIFS('Raw Data'!$S$2:$S$3196,'Raw Data'!$D$2:$D$3196,'Solution Sheet'!N701,'Raw Data'!$H$2:$H$3196,'Solution Sheet'!O701)</f>
        <v>777669.78999999957</v>
      </c>
    </row>
    <row r="702" spans="2:16" x14ac:dyDescent="0.35">
      <c r="B702" s="33" t="s">
        <v>78</v>
      </c>
      <c r="C702" s="33" t="s">
        <v>8</v>
      </c>
      <c r="D702" s="45">
        <f>SUMIFS('Raw Data'!$S$2:$S$3196,'Raw Data'!$E$2:$E$3196,'Solution Sheet'!B702,'Raw Data'!$G$2:$G$3196,'Solution Sheet'!C702)</f>
        <v>81993.12000000001</v>
      </c>
      <c r="E702" s="37"/>
      <c r="F702" s="33" t="s">
        <v>44</v>
      </c>
      <c r="G702" s="33" t="s">
        <v>32</v>
      </c>
      <c r="H702" s="45">
        <f>COUNTIFS('Raw Data'!$L$2:$L$3196,'Solution Sheet'!F702,'Raw Data'!$H$2:$H$3196,'Solution Sheet'!G702)</f>
        <v>196</v>
      </c>
      <c r="J702" s="33" t="s">
        <v>39</v>
      </c>
      <c r="K702" s="33" t="s">
        <v>8</v>
      </c>
      <c r="L702" s="45">
        <f>AVERAGEIFS('Raw Data'!$R$2:$R$3196,'Raw Data'!$K$2:$K$3196,'Solution Sheet'!J702,'Raw Data'!$G$2:$G$3196,'Solution Sheet'!K702)</f>
        <v>33.572815533980581</v>
      </c>
      <c r="N702" s="33" t="s">
        <v>26</v>
      </c>
      <c r="O702" s="33" t="s">
        <v>32</v>
      </c>
      <c r="P702" s="45">
        <f>SUMIFS('Raw Data'!$S$2:$S$3196,'Raw Data'!$D$2:$D$3196,'Solution Sheet'!N702,'Raw Data'!$H$2:$H$3196,'Solution Sheet'!O702)</f>
        <v>713770.02999999945</v>
      </c>
    </row>
    <row r="703" spans="2:16" x14ac:dyDescent="0.35">
      <c r="B703" s="33" t="s">
        <v>68</v>
      </c>
      <c r="C703" s="33" t="s">
        <v>7</v>
      </c>
      <c r="D703" s="45">
        <f>SUMIFS('Raw Data'!$S$2:$S$3196,'Raw Data'!$E$2:$E$3196,'Solution Sheet'!B703,'Raw Data'!$G$2:$G$3196,'Solution Sheet'!C703)</f>
        <v>100847.03999999999</v>
      </c>
      <c r="E703" s="37"/>
      <c r="F703" s="33" t="s">
        <v>43</v>
      </c>
      <c r="G703" s="33" t="s">
        <v>30</v>
      </c>
      <c r="H703" s="45">
        <f>COUNTIFS('Raw Data'!$L$2:$L$3196,'Solution Sheet'!F703,'Raw Data'!$H$2:$H$3196,'Solution Sheet'!G703)</f>
        <v>201</v>
      </c>
      <c r="J703" s="33" t="s">
        <v>39</v>
      </c>
      <c r="K703" s="33" t="s">
        <v>7</v>
      </c>
      <c r="L703" s="45">
        <f>AVERAGEIFS('Raw Data'!$R$2:$R$3196,'Raw Data'!$K$2:$K$3196,'Solution Sheet'!J703,'Raw Data'!$G$2:$G$3196,'Solution Sheet'!K703)</f>
        <v>36.319672131147541</v>
      </c>
      <c r="N703" s="33" t="s">
        <v>24</v>
      </c>
      <c r="O703" s="33" t="s">
        <v>30</v>
      </c>
      <c r="P703" s="45">
        <f>SUMIFS('Raw Data'!$S$2:$S$3196,'Raw Data'!$D$2:$D$3196,'Solution Sheet'!N703,'Raw Data'!$H$2:$H$3196,'Solution Sheet'!O703)</f>
        <v>902864.3899999999</v>
      </c>
    </row>
    <row r="704" spans="2:16" x14ac:dyDescent="0.35">
      <c r="B704" s="33" t="s">
        <v>106</v>
      </c>
      <c r="C704" s="33" t="s">
        <v>9</v>
      </c>
      <c r="D704" s="45">
        <f>SUMIFS('Raw Data'!$S$2:$S$3196,'Raw Data'!$E$2:$E$3196,'Solution Sheet'!B704,'Raw Data'!$G$2:$G$3196,'Solution Sheet'!C704)</f>
        <v>86448.35000000002</v>
      </c>
      <c r="E704" s="37"/>
      <c r="F704" s="33" t="s">
        <v>44</v>
      </c>
      <c r="G704" s="33" t="s">
        <v>33</v>
      </c>
      <c r="H704" s="45">
        <f>COUNTIFS('Raw Data'!$L$2:$L$3196,'Solution Sheet'!F704,'Raw Data'!$H$2:$H$3196,'Solution Sheet'!G704)</f>
        <v>207</v>
      </c>
      <c r="J704" s="33" t="s">
        <v>41</v>
      </c>
      <c r="K704" s="33" t="s">
        <v>9</v>
      </c>
      <c r="L704" s="45">
        <f>AVERAGEIFS('Raw Data'!$R$2:$R$3196,'Raw Data'!$K$2:$K$3196,'Solution Sheet'!J704,'Raw Data'!$G$2:$G$3196,'Solution Sheet'!K704)</f>
        <v>35.634615384615387</v>
      </c>
      <c r="N704" s="33" t="s">
        <v>25</v>
      </c>
      <c r="O704" s="33" t="s">
        <v>33</v>
      </c>
      <c r="P704" s="45">
        <f>SUMIFS('Raw Data'!$S$2:$S$3196,'Raw Data'!$D$2:$D$3196,'Solution Sheet'!N704,'Raw Data'!$H$2:$H$3196,'Solution Sheet'!O704)</f>
        <v>226589.05000000008</v>
      </c>
    </row>
    <row r="705" spans="2:16" x14ac:dyDescent="0.35">
      <c r="B705" s="33" t="s">
        <v>68</v>
      </c>
      <c r="C705" s="33" t="s">
        <v>9</v>
      </c>
      <c r="D705" s="45">
        <f>SUMIFS('Raw Data'!$S$2:$S$3196,'Raw Data'!$E$2:$E$3196,'Solution Sheet'!B705,'Raw Data'!$G$2:$G$3196,'Solution Sheet'!C705)</f>
        <v>139938.12</v>
      </c>
      <c r="E705" s="37"/>
      <c r="F705" s="33" t="s">
        <v>43</v>
      </c>
      <c r="G705" s="33" t="s">
        <v>30</v>
      </c>
      <c r="H705" s="45">
        <f>COUNTIFS('Raw Data'!$L$2:$L$3196,'Solution Sheet'!F705,'Raw Data'!$H$2:$H$3196,'Solution Sheet'!G705)</f>
        <v>201</v>
      </c>
      <c r="J705" s="33" t="s">
        <v>40</v>
      </c>
      <c r="K705" s="33" t="s">
        <v>9</v>
      </c>
      <c r="L705" s="45">
        <f>AVERAGEIFS('Raw Data'!$R$2:$R$3196,'Raw Data'!$K$2:$K$3196,'Solution Sheet'!J705,'Raw Data'!$G$2:$G$3196,'Solution Sheet'!K705)</f>
        <v>33.942528735632187</v>
      </c>
      <c r="N705" s="33" t="s">
        <v>24</v>
      </c>
      <c r="O705" s="33" t="s">
        <v>30</v>
      </c>
      <c r="P705" s="45">
        <f>SUMIFS('Raw Data'!$S$2:$S$3196,'Raw Data'!$D$2:$D$3196,'Solution Sheet'!N705,'Raw Data'!$H$2:$H$3196,'Solution Sheet'!O705)</f>
        <v>902864.3899999999</v>
      </c>
    </row>
    <row r="706" spans="2:16" x14ac:dyDescent="0.35">
      <c r="B706" s="33" t="s">
        <v>52</v>
      </c>
      <c r="C706" s="33" t="s">
        <v>13</v>
      </c>
      <c r="D706" s="45">
        <f>SUMIFS('Raw Data'!$S$2:$S$3196,'Raw Data'!$E$2:$E$3196,'Solution Sheet'!B706,'Raw Data'!$G$2:$G$3196,'Solution Sheet'!C706)</f>
        <v>72641.01999999999</v>
      </c>
      <c r="E706" s="37"/>
      <c r="F706" s="33" t="s">
        <v>44</v>
      </c>
      <c r="G706" s="33" t="s">
        <v>30</v>
      </c>
      <c r="H706" s="45">
        <f>COUNTIFS('Raw Data'!$L$2:$L$3196,'Solution Sheet'!F706,'Raw Data'!$H$2:$H$3196,'Solution Sheet'!G706)</f>
        <v>202</v>
      </c>
      <c r="J706" s="33" t="s">
        <v>42</v>
      </c>
      <c r="K706" s="33" t="s">
        <v>13</v>
      </c>
      <c r="L706" s="45">
        <f>AVERAGEIFS('Raw Data'!$R$2:$R$3196,'Raw Data'!$K$2:$K$3196,'Solution Sheet'!J706,'Raw Data'!$G$2:$G$3196,'Solution Sheet'!K706)</f>
        <v>36.58</v>
      </c>
      <c r="N706" s="33" t="s">
        <v>24</v>
      </c>
      <c r="O706" s="33" t="s">
        <v>30</v>
      </c>
      <c r="P706" s="45">
        <f>SUMIFS('Raw Data'!$S$2:$S$3196,'Raw Data'!$D$2:$D$3196,'Solution Sheet'!N706,'Raw Data'!$H$2:$H$3196,'Solution Sheet'!O706)</f>
        <v>902864.3899999999</v>
      </c>
    </row>
    <row r="707" spans="2:16" x14ac:dyDescent="0.35">
      <c r="B707" s="33" t="s">
        <v>68</v>
      </c>
      <c r="C707" s="33" t="s">
        <v>8</v>
      </c>
      <c r="D707" s="45">
        <f>SUMIFS('Raw Data'!$S$2:$S$3196,'Raw Data'!$E$2:$E$3196,'Solution Sheet'!B707,'Raw Data'!$G$2:$G$3196,'Solution Sheet'!C707)</f>
        <v>65393.969999999994</v>
      </c>
      <c r="E707" s="37"/>
      <c r="F707" s="33" t="s">
        <v>43</v>
      </c>
      <c r="G707" s="33" t="s">
        <v>33</v>
      </c>
      <c r="H707" s="45">
        <f>COUNTIFS('Raw Data'!$L$2:$L$3196,'Solution Sheet'!F707,'Raw Data'!$H$2:$H$3196,'Solution Sheet'!G707)</f>
        <v>185</v>
      </c>
      <c r="J707" s="33" t="s">
        <v>42</v>
      </c>
      <c r="K707" s="33" t="s">
        <v>8</v>
      </c>
      <c r="L707" s="45">
        <f>AVERAGEIFS('Raw Data'!$R$2:$R$3196,'Raw Data'!$K$2:$K$3196,'Solution Sheet'!J707,'Raw Data'!$G$2:$G$3196,'Solution Sheet'!K707)</f>
        <v>35.593023255813954</v>
      </c>
      <c r="N707" s="33" t="s">
        <v>25</v>
      </c>
      <c r="O707" s="33" t="s">
        <v>33</v>
      </c>
      <c r="P707" s="45">
        <f>SUMIFS('Raw Data'!$S$2:$S$3196,'Raw Data'!$D$2:$D$3196,'Solution Sheet'!N707,'Raw Data'!$H$2:$H$3196,'Solution Sheet'!O707)</f>
        <v>226589.05000000008</v>
      </c>
    </row>
    <row r="708" spans="2:16" x14ac:dyDescent="0.35">
      <c r="B708" s="33" t="s">
        <v>58</v>
      </c>
      <c r="C708" s="33" t="s">
        <v>7</v>
      </c>
      <c r="D708" s="45">
        <f>SUMIFS('Raw Data'!$S$2:$S$3196,'Raw Data'!$E$2:$E$3196,'Solution Sheet'!B708,'Raw Data'!$G$2:$G$3196,'Solution Sheet'!C708)</f>
        <v>104199.79000000001</v>
      </c>
      <c r="E708" s="37"/>
      <c r="F708" s="33" t="s">
        <v>46</v>
      </c>
      <c r="G708" s="33" t="s">
        <v>30</v>
      </c>
      <c r="H708" s="45">
        <f>COUNTIFS('Raw Data'!$L$2:$L$3196,'Solution Sheet'!F708,'Raw Data'!$H$2:$H$3196,'Solution Sheet'!G708)</f>
        <v>204</v>
      </c>
      <c r="J708" s="33" t="s">
        <v>39</v>
      </c>
      <c r="K708" s="33" t="s">
        <v>7</v>
      </c>
      <c r="L708" s="45">
        <f>AVERAGEIFS('Raw Data'!$R$2:$R$3196,'Raw Data'!$K$2:$K$3196,'Solution Sheet'!J708,'Raw Data'!$G$2:$G$3196,'Solution Sheet'!K708)</f>
        <v>36.319672131147541</v>
      </c>
      <c r="N708" s="33" t="s">
        <v>26</v>
      </c>
      <c r="O708" s="33" t="s">
        <v>30</v>
      </c>
      <c r="P708" s="45">
        <f>SUMIFS('Raw Data'!$S$2:$S$3196,'Raw Data'!$D$2:$D$3196,'Solution Sheet'!N708,'Raw Data'!$H$2:$H$3196,'Solution Sheet'!O708)</f>
        <v>705014.25000000035</v>
      </c>
    </row>
    <row r="709" spans="2:16" x14ac:dyDescent="0.35">
      <c r="B709" s="33" t="s">
        <v>85</v>
      </c>
      <c r="C709" s="33" t="s">
        <v>6</v>
      </c>
      <c r="D709" s="45">
        <f>SUMIFS('Raw Data'!$S$2:$S$3196,'Raw Data'!$E$2:$E$3196,'Solution Sheet'!B709,'Raw Data'!$G$2:$G$3196,'Solution Sheet'!C709)</f>
        <v>88130.46</v>
      </c>
      <c r="E709" s="37"/>
      <c r="F709" s="33" t="s">
        <v>45</v>
      </c>
      <c r="G709" s="33" t="s">
        <v>33</v>
      </c>
      <c r="H709" s="45">
        <f>COUNTIFS('Raw Data'!$L$2:$L$3196,'Solution Sheet'!F709,'Raw Data'!$H$2:$H$3196,'Solution Sheet'!G709)</f>
        <v>193</v>
      </c>
      <c r="J709" s="33" t="s">
        <v>39</v>
      </c>
      <c r="K709" s="33" t="s">
        <v>6</v>
      </c>
      <c r="L709" s="45">
        <f>AVERAGEIFS('Raw Data'!$R$2:$R$3196,'Raw Data'!$K$2:$K$3196,'Solution Sheet'!J709,'Raw Data'!$G$2:$G$3196,'Solution Sheet'!K709)</f>
        <v>36.370370370370374</v>
      </c>
      <c r="N709" s="33" t="s">
        <v>24</v>
      </c>
      <c r="O709" s="33" t="s">
        <v>33</v>
      </c>
      <c r="P709" s="45">
        <f>SUMIFS('Raw Data'!$S$2:$S$3196,'Raw Data'!$D$2:$D$3196,'Solution Sheet'!N709,'Raw Data'!$H$2:$H$3196,'Solution Sheet'!O709)</f>
        <v>777669.78999999957</v>
      </c>
    </row>
    <row r="710" spans="2:16" x14ac:dyDescent="0.35">
      <c r="B710" s="33" t="s">
        <v>115</v>
      </c>
      <c r="C710" s="33" t="s">
        <v>12</v>
      </c>
      <c r="D710" s="45">
        <f>SUMIFS('Raw Data'!$S$2:$S$3196,'Raw Data'!$E$2:$E$3196,'Solution Sheet'!B710,'Raw Data'!$G$2:$G$3196,'Solution Sheet'!C710)</f>
        <v>66619.010000000009</v>
      </c>
      <c r="E710" s="37"/>
      <c r="F710" s="33" t="s">
        <v>46</v>
      </c>
      <c r="G710" s="33" t="s">
        <v>30</v>
      </c>
      <c r="H710" s="45">
        <f>COUNTIFS('Raw Data'!$L$2:$L$3196,'Solution Sheet'!F710,'Raw Data'!$H$2:$H$3196,'Solution Sheet'!G710)</f>
        <v>204</v>
      </c>
      <c r="J710" s="33" t="s">
        <v>39</v>
      </c>
      <c r="K710" s="33" t="s">
        <v>12</v>
      </c>
      <c r="L710" s="45">
        <f>AVERAGEIFS('Raw Data'!$R$2:$R$3196,'Raw Data'!$K$2:$K$3196,'Solution Sheet'!J710,'Raw Data'!$G$2:$G$3196,'Solution Sheet'!K710)</f>
        <v>35</v>
      </c>
      <c r="N710" s="33" t="s">
        <v>24</v>
      </c>
      <c r="O710" s="33" t="s">
        <v>30</v>
      </c>
      <c r="P710" s="45">
        <f>SUMIFS('Raw Data'!$S$2:$S$3196,'Raw Data'!$D$2:$D$3196,'Solution Sheet'!N710,'Raw Data'!$H$2:$H$3196,'Solution Sheet'!O710)</f>
        <v>902864.3899999999</v>
      </c>
    </row>
    <row r="711" spans="2:16" x14ac:dyDescent="0.35">
      <c r="B711" s="33" t="s">
        <v>73</v>
      </c>
      <c r="C711" s="33" t="s">
        <v>8</v>
      </c>
      <c r="D711" s="45">
        <f>SUMIFS('Raw Data'!$S$2:$S$3196,'Raw Data'!$E$2:$E$3196,'Solution Sheet'!B711,'Raw Data'!$G$2:$G$3196,'Solution Sheet'!C711)</f>
        <v>106033.74999999996</v>
      </c>
      <c r="E711" s="37"/>
      <c r="F711" s="33" t="s">
        <v>44</v>
      </c>
      <c r="G711" s="33" t="s">
        <v>32</v>
      </c>
      <c r="H711" s="45">
        <f>COUNTIFS('Raw Data'!$L$2:$L$3196,'Solution Sheet'!F711,'Raw Data'!$H$2:$H$3196,'Solution Sheet'!G711)</f>
        <v>196</v>
      </c>
      <c r="J711" s="33" t="s">
        <v>41</v>
      </c>
      <c r="K711" s="33" t="s">
        <v>8</v>
      </c>
      <c r="L711" s="45">
        <f>AVERAGEIFS('Raw Data'!$R$2:$R$3196,'Raw Data'!$K$2:$K$3196,'Solution Sheet'!J711,'Raw Data'!$G$2:$G$3196,'Solution Sheet'!K711)</f>
        <v>35.169642857142854</v>
      </c>
      <c r="N711" s="33" t="s">
        <v>24</v>
      </c>
      <c r="O711" s="33" t="s">
        <v>32</v>
      </c>
      <c r="P711" s="45">
        <f>SUMIFS('Raw Data'!$S$2:$S$3196,'Raw Data'!$D$2:$D$3196,'Solution Sheet'!N711,'Raw Data'!$H$2:$H$3196,'Solution Sheet'!O711)</f>
        <v>854150.37999999919</v>
      </c>
    </row>
    <row r="712" spans="2:16" x14ac:dyDescent="0.35">
      <c r="B712" s="33" t="s">
        <v>52</v>
      </c>
      <c r="C712" s="33" t="s">
        <v>12</v>
      </c>
      <c r="D712" s="45">
        <f>SUMIFS('Raw Data'!$S$2:$S$3196,'Raw Data'!$E$2:$E$3196,'Solution Sheet'!B712,'Raw Data'!$G$2:$G$3196,'Solution Sheet'!C712)</f>
        <v>95376.180000000022</v>
      </c>
      <c r="E712" s="37"/>
      <c r="F712" s="33" t="s">
        <v>45</v>
      </c>
      <c r="G712" s="33" t="s">
        <v>32</v>
      </c>
      <c r="H712" s="45">
        <f>COUNTIFS('Raw Data'!$L$2:$L$3196,'Solution Sheet'!F712,'Raw Data'!$H$2:$H$3196,'Solution Sheet'!G712)</f>
        <v>204</v>
      </c>
      <c r="J712" s="33" t="s">
        <v>40</v>
      </c>
      <c r="K712" s="33" t="s">
        <v>12</v>
      </c>
      <c r="L712" s="45">
        <f>AVERAGEIFS('Raw Data'!$R$2:$R$3196,'Raw Data'!$K$2:$K$3196,'Solution Sheet'!J712,'Raw Data'!$G$2:$G$3196,'Solution Sheet'!K712)</f>
        <v>34.373831775700936</v>
      </c>
      <c r="N712" s="33" t="s">
        <v>24</v>
      </c>
      <c r="O712" s="33" t="s">
        <v>32</v>
      </c>
      <c r="P712" s="45">
        <f>SUMIFS('Raw Data'!$S$2:$S$3196,'Raw Data'!$D$2:$D$3196,'Solution Sheet'!N712,'Raw Data'!$H$2:$H$3196,'Solution Sheet'!O712)</f>
        <v>854150.37999999919</v>
      </c>
    </row>
    <row r="713" spans="2:16" x14ac:dyDescent="0.35">
      <c r="B713" s="33" t="s">
        <v>106</v>
      </c>
      <c r="C713" s="33" t="s">
        <v>8</v>
      </c>
      <c r="D713" s="45">
        <f>SUMIFS('Raw Data'!$S$2:$S$3196,'Raw Data'!$E$2:$E$3196,'Solution Sheet'!B713,'Raw Data'!$G$2:$G$3196,'Solution Sheet'!C713)</f>
        <v>122017.93000000001</v>
      </c>
      <c r="E713" s="37"/>
      <c r="F713" s="33" t="s">
        <v>45</v>
      </c>
      <c r="G713" s="33" t="s">
        <v>30</v>
      </c>
      <c r="H713" s="45">
        <f>COUNTIFS('Raw Data'!$L$2:$L$3196,'Solution Sheet'!F713,'Raw Data'!$H$2:$H$3196,'Solution Sheet'!G713)</f>
        <v>215</v>
      </c>
      <c r="J713" s="33" t="s">
        <v>40</v>
      </c>
      <c r="K713" s="33" t="s">
        <v>8</v>
      </c>
      <c r="L713" s="45">
        <f>AVERAGEIFS('Raw Data'!$R$2:$R$3196,'Raw Data'!$K$2:$K$3196,'Solution Sheet'!J713,'Raw Data'!$G$2:$G$3196,'Solution Sheet'!K713)</f>
        <v>34.319148936170215</v>
      </c>
      <c r="N713" s="33" t="s">
        <v>26</v>
      </c>
      <c r="O713" s="33" t="s">
        <v>30</v>
      </c>
      <c r="P713" s="45">
        <f>SUMIFS('Raw Data'!$S$2:$S$3196,'Raw Data'!$D$2:$D$3196,'Solution Sheet'!N713,'Raw Data'!$H$2:$H$3196,'Solution Sheet'!O713)</f>
        <v>705014.25000000035</v>
      </c>
    </row>
    <row r="714" spans="2:16" x14ac:dyDescent="0.35">
      <c r="B714" s="33" t="s">
        <v>85</v>
      </c>
      <c r="C714" s="33" t="s">
        <v>6</v>
      </c>
      <c r="D714" s="45">
        <f>SUMIFS('Raw Data'!$S$2:$S$3196,'Raw Data'!$E$2:$E$3196,'Solution Sheet'!B714,'Raw Data'!$G$2:$G$3196,'Solution Sheet'!C714)</f>
        <v>88130.46</v>
      </c>
      <c r="E714" s="37"/>
      <c r="F714" s="33" t="s">
        <v>46</v>
      </c>
      <c r="G714" s="33" t="s">
        <v>33</v>
      </c>
      <c r="H714" s="45">
        <f>COUNTIFS('Raw Data'!$L$2:$L$3196,'Solution Sheet'!F714,'Raw Data'!$H$2:$H$3196,'Solution Sheet'!G714)</f>
        <v>201</v>
      </c>
      <c r="J714" s="33" t="s">
        <v>42</v>
      </c>
      <c r="K714" s="33" t="s">
        <v>6</v>
      </c>
      <c r="L714" s="45">
        <f>AVERAGEIFS('Raw Data'!$R$2:$R$3196,'Raw Data'!$K$2:$K$3196,'Solution Sheet'!J714,'Raw Data'!$G$2:$G$3196,'Solution Sheet'!K714)</f>
        <v>35.892857142857146</v>
      </c>
      <c r="N714" s="33" t="s">
        <v>25</v>
      </c>
      <c r="O714" s="33" t="s">
        <v>33</v>
      </c>
      <c r="P714" s="45">
        <f>SUMIFS('Raw Data'!$S$2:$S$3196,'Raw Data'!$D$2:$D$3196,'Solution Sheet'!N714,'Raw Data'!$H$2:$H$3196,'Solution Sheet'!O714)</f>
        <v>226589.05000000008</v>
      </c>
    </row>
    <row r="715" spans="2:16" x14ac:dyDescent="0.35">
      <c r="B715" s="33" t="s">
        <v>85</v>
      </c>
      <c r="C715" s="33" t="s">
        <v>11</v>
      </c>
      <c r="D715" s="45">
        <f>SUMIFS('Raw Data'!$S$2:$S$3196,'Raw Data'!$E$2:$E$3196,'Solution Sheet'!B715,'Raw Data'!$G$2:$G$3196,'Solution Sheet'!C715)</f>
        <v>93988.74</v>
      </c>
      <c r="E715" s="37"/>
      <c r="F715" s="33" t="s">
        <v>44</v>
      </c>
      <c r="G715" s="33" t="s">
        <v>30</v>
      </c>
      <c r="H715" s="45">
        <f>COUNTIFS('Raw Data'!$L$2:$L$3196,'Solution Sheet'!F715,'Raw Data'!$H$2:$H$3196,'Solution Sheet'!G715)</f>
        <v>202</v>
      </c>
      <c r="J715" s="33" t="s">
        <v>39</v>
      </c>
      <c r="K715" s="33" t="s">
        <v>11</v>
      </c>
      <c r="L715" s="45">
        <f>AVERAGEIFS('Raw Data'!$R$2:$R$3196,'Raw Data'!$K$2:$K$3196,'Solution Sheet'!J715,'Raw Data'!$G$2:$G$3196,'Solution Sheet'!K715)</f>
        <v>34.901785714285715</v>
      </c>
      <c r="N715" s="33" t="s">
        <v>24</v>
      </c>
      <c r="O715" s="33" t="s">
        <v>30</v>
      </c>
      <c r="P715" s="45">
        <f>SUMIFS('Raw Data'!$S$2:$S$3196,'Raw Data'!$D$2:$D$3196,'Solution Sheet'!N715,'Raw Data'!$H$2:$H$3196,'Solution Sheet'!O715)</f>
        <v>902864.3899999999</v>
      </c>
    </row>
    <row r="716" spans="2:16" x14ac:dyDescent="0.35">
      <c r="B716" s="33" t="s">
        <v>52</v>
      </c>
      <c r="C716" s="33" t="s">
        <v>7</v>
      </c>
      <c r="D716" s="45">
        <f>SUMIFS('Raw Data'!$S$2:$S$3196,'Raw Data'!$E$2:$E$3196,'Solution Sheet'!B716,'Raw Data'!$G$2:$G$3196,'Solution Sheet'!C716)</f>
        <v>91854.499999999971</v>
      </c>
      <c r="E716" s="37"/>
      <c r="F716" s="33" t="s">
        <v>46</v>
      </c>
      <c r="G716" s="33" t="s">
        <v>33</v>
      </c>
      <c r="H716" s="45">
        <f>COUNTIFS('Raw Data'!$L$2:$L$3196,'Solution Sheet'!F716,'Raw Data'!$H$2:$H$3196,'Solution Sheet'!G716)</f>
        <v>201</v>
      </c>
      <c r="J716" s="33" t="s">
        <v>42</v>
      </c>
      <c r="K716" s="33" t="s">
        <v>7</v>
      </c>
      <c r="L716" s="45">
        <f>AVERAGEIFS('Raw Data'!$R$2:$R$3196,'Raw Data'!$K$2:$K$3196,'Solution Sheet'!J716,'Raw Data'!$G$2:$G$3196,'Solution Sheet'!K716)</f>
        <v>34.288659793814432</v>
      </c>
      <c r="N716" s="33" t="s">
        <v>24</v>
      </c>
      <c r="O716" s="33" t="s">
        <v>33</v>
      </c>
      <c r="P716" s="45">
        <f>SUMIFS('Raw Data'!$S$2:$S$3196,'Raw Data'!$D$2:$D$3196,'Solution Sheet'!N716,'Raw Data'!$H$2:$H$3196,'Solution Sheet'!O716)</f>
        <v>777669.78999999957</v>
      </c>
    </row>
    <row r="717" spans="2:16" x14ac:dyDescent="0.35">
      <c r="B717" s="33" t="s">
        <v>106</v>
      </c>
      <c r="C717" s="33" t="s">
        <v>11</v>
      </c>
      <c r="D717" s="45">
        <f>SUMIFS('Raw Data'!$S$2:$S$3196,'Raw Data'!$E$2:$E$3196,'Solution Sheet'!B717,'Raw Data'!$G$2:$G$3196,'Solution Sheet'!C717)</f>
        <v>87937.540000000023</v>
      </c>
      <c r="E717" s="37"/>
      <c r="F717" s="33" t="s">
        <v>43</v>
      </c>
      <c r="G717" s="33" t="s">
        <v>30</v>
      </c>
      <c r="H717" s="45">
        <f>COUNTIFS('Raw Data'!$L$2:$L$3196,'Solution Sheet'!F717,'Raw Data'!$H$2:$H$3196,'Solution Sheet'!G717)</f>
        <v>201</v>
      </c>
      <c r="J717" s="33" t="s">
        <v>41</v>
      </c>
      <c r="K717" s="33" t="s">
        <v>11</v>
      </c>
      <c r="L717" s="45">
        <f>AVERAGEIFS('Raw Data'!$R$2:$R$3196,'Raw Data'!$K$2:$K$3196,'Solution Sheet'!J717,'Raw Data'!$G$2:$G$3196,'Solution Sheet'!K717)</f>
        <v>35.415929203539825</v>
      </c>
      <c r="N717" s="33" t="s">
        <v>26</v>
      </c>
      <c r="O717" s="33" t="s">
        <v>30</v>
      </c>
      <c r="P717" s="45">
        <f>SUMIFS('Raw Data'!$S$2:$S$3196,'Raw Data'!$D$2:$D$3196,'Solution Sheet'!N717,'Raw Data'!$H$2:$H$3196,'Solution Sheet'!O717)</f>
        <v>705014.25000000035</v>
      </c>
    </row>
    <row r="718" spans="2:16" x14ac:dyDescent="0.35">
      <c r="B718" s="33" t="s">
        <v>85</v>
      </c>
      <c r="C718" s="33" t="s">
        <v>12</v>
      </c>
      <c r="D718" s="45">
        <f>SUMIFS('Raw Data'!$S$2:$S$3196,'Raw Data'!$E$2:$E$3196,'Solution Sheet'!B718,'Raw Data'!$G$2:$G$3196,'Solution Sheet'!C718)</f>
        <v>71096.97</v>
      </c>
      <c r="E718" s="37"/>
      <c r="F718" s="33" t="s">
        <v>45</v>
      </c>
      <c r="G718" s="33" t="s">
        <v>32</v>
      </c>
      <c r="H718" s="45">
        <f>COUNTIFS('Raw Data'!$L$2:$L$3196,'Solution Sheet'!F718,'Raw Data'!$H$2:$H$3196,'Solution Sheet'!G718)</f>
        <v>204</v>
      </c>
      <c r="J718" s="33" t="s">
        <v>42</v>
      </c>
      <c r="K718" s="33" t="s">
        <v>12</v>
      </c>
      <c r="L718" s="45">
        <f>AVERAGEIFS('Raw Data'!$R$2:$R$3196,'Raw Data'!$K$2:$K$3196,'Solution Sheet'!J718,'Raw Data'!$G$2:$G$3196,'Solution Sheet'!K718)</f>
        <v>36.418604651162788</v>
      </c>
      <c r="N718" s="33" t="s">
        <v>24</v>
      </c>
      <c r="O718" s="33" t="s">
        <v>32</v>
      </c>
      <c r="P718" s="45">
        <f>SUMIFS('Raw Data'!$S$2:$S$3196,'Raw Data'!$D$2:$D$3196,'Solution Sheet'!N718,'Raw Data'!$H$2:$H$3196,'Solution Sheet'!O718)</f>
        <v>854150.37999999919</v>
      </c>
    </row>
    <row r="719" spans="2:16" x14ac:dyDescent="0.35">
      <c r="B719" s="33" t="s">
        <v>115</v>
      </c>
      <c r="C719" s="33" t="s">
        <v>7</v>
      </c>
      <c r="D719" s="45">
        <f>SUMIFS('Raw Data'!$S$2:$S$3196,'Raw Data'!$E$2:$E$3196,'Solution Sheet'!B719,'Raw Data'!$G$2:$G$3196,'Solution Sheet'!C719)</f>
        <v>104661.16</v>
      </c>
      <c r="E719" s="37"/>
      <c r="F719" s="33" t="s">
        <v>45</v>
      </c>
      <c r="G719" s="33" t="s">
        <v>30</v>
      </c>
      <c r="H719" s="45">
        <f>COUNTIFS('Raw Data'!$L$2:$L$3196,'Solution Sheet'!F719,'Raw Data'!$H$2:$H$3196,'Solution Sheet'!G719)</f>
        <v>215</v>
      </c>
      <c r="J719" s="33" t="s">
        <v>39</v>
      </c>
      <c r="K719" s="33" t="s">
        <v>7</v>
      </c>
      <c r="L719" s="45">
        <f>AVERAGEIFS('Raw Data'!$R$2:$R$3196,'Raw Data'!$K$2:$K$3196,'Solution Sheet'!J719,'Raw Data'!$G$2:$G$3196,'Solution Sheet'!K719)</f>
        <v>36.319672131147541</v>
      </c>
      <c r="N719" s="33" t="s">
        <v>24</v>
      </c>
      <c r="O719" s="33" t="s">
        <v>30</v>
      </c>
      <c r="P719" s="45">
        <f>SUMIFS('Raw Data'!$S$2:$S$3196,'Raw Data'!$D$2:$D$3196,'Solution Sheet'!N719,'Raw Data'!$H$2:$H$3196,'Solution Sheet'!O719)</f>
        <v>902864.3899999999</v>
      </c>
    </row>
    <row r="720" spans="2:16" x14ac:dyDescent="0.35">
      <c r="B720" s="33" t="s">
        <v>52</v>
      </c>
      <c r="C720" s="33" t="s">
        <v>9</v>
      </c>
      <c r="D720" s="45">
        <f>SUMIFS('Raw Data'!$S$2:$S$3196,'Raw Data'!$E$2:$E$3196,'Solution Sheet'!B720,'Raw Data'!$G$2:$G$3196,'Solution Sheet'!C720)</f>
        <v>91971.540000000008</v>
      </c>
      <c r="E720" s="37"/>
      <c r="F720" s="33" t="s">
        <v>44</v>
      </c>
      <c r="G720" s="33" t="s">
        <v>31</v>
      </c>
      <c r="H720" s="45">
        <f>COUNTIFS('Raw Data'!$L$2:$L$3196,'Solution Sheet'!F720,'Raw Data'!$H$2:$H$3196,'Solution Sheet'!G720)</f>
        <v>216</v>
      </c>
      <c r="J720" s="33" t="s">
        <v>39</v>
      </c>
      <c r="K720" s="33" t="s">
        <v>9</v>
      </c>
      <c r="L720" s="45">
        <f>AVERAGEIFS('Raw Data'!$R$2:$R$3196,'Raw Data'!$K$2:$K$3196,'Solution Sheet'!J720,'Raw Data'!$G$2:$G$3196,'Solution Sheet'!K720)</f>
        <v>34.731182795698928</v>
      </c>
      <c r="N720" s="33" t="s">
        <v>26</v>
      </c>
      <c r="O720" s="33" t="s">
        <v>31</v>
      </c>
      <c r="P720" s="45">
        <f>SUMIFS('Raw Data'!$S$2:$S$3196,'Raw Data'!$D$2:$D$3196,'Solution Sheet'!N720,'Raw Data'!$H$2:$H$3196,'Solution Sheet'!O720)</f>
        <v>705928.4499999996</v>
      </c>
    </row>
    <row r="721" spans="2:16" x14ac:dyDescent="0.35">
      <c r="B721" s="33" t="s">
        <v>106</v>
      </c>
      <c r="C721" s="33" t="s">
        <v>11</v>
      </c>
      <c r="D721" s="45">
        <f>SUMIFS('Raw Data'!$S$2:$S$3196,'Raw Data'!$E$2:$E$3196,'Solution Sheet'!B721,'Raw Data'!$G$2:$G$3196,'Solution Sheet'!C721)</f>
        <v>87937.540000000023</v>
      </c>
      <c r="E721" s="37"/>
      <c r="F721" s="33" t="s">
        <v>46</v>
      </c>
      <c r="G721" s="33" t="s">
        <v>30</v>
      </c>
      <c r="H721" s="45">
        <f>COUNTIFS('Raw Data'!$L$2:$L$3196,'Solution Sheet'!F721,'Raw Data'!$H$2:$H$3196,'Solution Sheet'!G721)</f>
        <v>204</v>
      </c>
      <c r="J721" s="33" t="s">
        <v>39</v>
      </c>
      <c r="K721" s="33" t="s">
        <v>11</v>
      </c>
      <c r="L721" s="45">
        <f>AVERAGEIFS('Raw Data'!$R$2:$R$3196,'Raw Data'!$K$2:$K$3196,'Solution Sheet'!J721,'Raw Data'!$G$2:$G$3196,'Solution Sheet'!K721)</f>
        <v>34.901785714285715</v>
      </c>
      <c r="N721" s="33" t="s">
        <v>24</v>
      </c>
      <c r="O721" s="33" t="s">
        <v>30</v>
      </c>
      <c r="P721" s="45">
        <f>SUMIFS('Raw Data'!$S$2:$S$3196,'Raw Data'!$D$2:$D$3196,'Solution Sheet'!N721,'Raw Data'!$H$2:$H$3196,'Solution Sheet'!O721)</f>
        <v>902864.3899999999</v>
      </c>
    </row>
    <row r="722" spans="2:16" x14ac:dyDescent="0.35">
      <c r="B722" s="33" t="s">
        <v>115</v>
      </c>
      <c r="C722" s="33" t="s">
        <v>11</v>
      </c>
      <c r="D722" s="45">
        <f>SUMIFS('Raw Data'!$S$2:$S$3196,'Raw Data'!$E$2:$E$3196,'Solution Sheet'!B722,'Raw Data'!$G$2:$G$3196,'Solution Sheet'!C722)</f>
        <v>121509.75999999999</v>
      </c>
      <c r="E722" s="37"/>
      <c r="F722" s="33" t="s">
        <v>45</v>
      </c>
      <c r="G722" s="33" t="s">
        <v>31</v>
      </c>
      <c r="H722" s="45">
        <f>COUNTIFS('Raw Data'!$L$2:$L$3196,'Solution Sheet'!F722,'Raw Data'!$H$2:$H$3196,'Solution Sheet'!G722)</f>
        <v>200</v>
      </c>
      <c r="J722" s="33" t="s">
        <v>39</v>
      </c>
      <c r="K722" s="33" t="s">
        <v>11</v>
      </c>
      <c r="L722" s="45">
        <f>AVERAGEIFS('Raw Data'!$R$2:$R$3196,'Raw Data'!$K$2:$K$3196,'Solution Sheet'!J722,'Raw Data'!$G$2:$G$3196,'Solution Sheet'!K722)</f>
        <v>34.901785714285715</v>
      </c>
      <c r="N722" s="33" t="s">
        <v>26</v>
      </c>
      <c r="O722" s="33" t="s">
        <v>31</v>
      </c>
      <c r="P722" s="45">
        <f>SUMIFS('Raw Data'!$S$2:$S$3196,'Raw Data'!$D$2:$D$3196,'Solution Sheet'!N722,'Raw Data'!$H$2:$H$3196,'Solution Sheet'!O722)</f>
        <v>705928.4499999996</v>
      </c>
    </row>
    <row r="723" spans="2:16" x14ac:dyDescent="0.35">
      <c r="B723" s="33" t="s">
        <v>115</v>
      </c>
      <c r="C723" s="33" t="s">
        <v>10</v>
      </c>
      <c r="D723" s="45">
        <f>SUMIFS('Raw Data'!$S$2:$S$3196,'Raw Data'!$E$2:$E$3196,'Solution Sheet'!B723,'Raw Data'!$G$2:$G$3196,'Solution Sheet'!C723)</f>
        <v>50149.599999999999</v>
      </c>
      <c r="E723" s="37"/>
      <c r="F723" s="33" t="s">
        <v>46</v>
      </c>
      <c r="G723" s="33" t="s">
        <v>32</v>
      </c>
      <c r="H723" s="45">
        <f>COUNTIFS('Raw Data'!$L$2:$L$3196,'Solution Sheet'!F723,'Raw Data'!$H$2:$H$3196,'Solution Sheet'!G723)</f>
        <v>216</v>
      </c>
      <c r="J723" s="33" t="s">
        <v>39</v>
      </c>
      <c r="K723" s="33" t="s">
        <v>10</v>
      </c>
      <c r="L723" s="45">
        <f>AVERAGEIFS('Raw Data'!$R$2:$R$3196,'Raw Data'!$K$2:$K$3196,'Solution Sheet'!J723,'Raw Data'!$G$2:$G$3196,'Solution Sheet'!K723)</f>
        <v>35.052083333333336</v>
      </c>
      <c r="N723" s="33" t="s">
        <v>24</v>
      </c>
      <c r="O723" s="33" t="s">
        <v>32</v>
      </c>
      <c r="P723" s="45">
        <f>SUMIFS('Raw Data'!$S$2:$S$3196,'Raw Data'!$D$2:$D$3196,'Solution Sheet'!N723,'Raw Data'!$H$2:$H$3196,'Solution Sheet'!O723)</f>
        <v>854150.37999999919</v>
      </c>
    </row>
    <row r="724" spans="2:16" x14ac:dyDescent="0.35">
      <c r="B724" s="33" t="s">
        <v>58</v>
      </c>
      <c r="C724" s="33" t="s">
        <v>6</v>
      </c>
      <c r="D724" s="45">
        <f>SUMIFS('Raw Data'!$S$2:$S$3196,'Raw Data'!$E$2:$E$3196,'Solution Sheet'!B724,'Raw Data'!$G$2:$G$3196,'Solution Sheet'!C724)</f>
        <v>115367.16999999998</v>
      </c>
      <c r="E724" s="37"/>
      <c r="F724" s="33" t="s">
        <v>44</v>
      </c>
      <c r="G724" s="33" t="s">
        <v>33</v>
      </c>
      <c r="H724" s="45">
        <f>COUNTIFS('Raw Data'!$L$2:$L$3196,'Solution Sheet'!F724,'Raw Data'!$H$2:$H$3196,'Solution Sheet'!G724)</f>
        <v>207</v>
      </c>
      <c r="J724" s="33" t="s">
        <v>42</v>
      </c>
      <c r="K724" s="33" t="s">
        <v>6</v>
      </c>
      <c r="L724" s="45">
        <f>AVERAGEIFS('Raw Data'!$R$2:$R$3196,'Raw Data'!$K$2:$K$3196,'Solution Sheet'!J724,'Raw Data'!$G$2:$G$3196,'Solution Sheet'!K724)</f>
        <v>35.892857142857146</v>
      </c>
      <c r="N724" s="33" t="s">
        <v>26</v>
      </c>
      <c r="O724" s="33" t="s">
        <v>33</v>
      </c>
      <c r="P724" s="45">
        <f>SUMIFS('Raw Data'!$S$2:$S$3196,'Raw Data'!$D$2:$D$3196,'Solution Sheet'!N724,'Raw Data'!$H$2:$H$3196,'Solution Sheet'!O724)</f>
        <v>688621.27000000118</v>
      </c>
    </row>
    <row r="725" spans="2:16" x14ac:dyDescent="0.35">
      <c r="B725" s="33" t="s">
        <v>55</v>
      </c>
      <c r="C725" s="33" t="s">
        <v>9</v>
      </c>
      <c r="D725" s="45">
        <f>SUMIFS('Raw Data'!$S$2:$S$3196,'Raw Data'!$E$2:$E$3196,'Solution Sheet'!B725,'Raw Data'!$G$2:$G$3196,'Solution Sheet'!C725)</f>
        <v>88747.839999999997</v>
      </c>
      <c r="E725" s="37"/>
      <c r="F725" s="33" t="s">
        <v>45</v>
      </c>
      <c r="G725" s="33" t="s">
        <v>32</v>
      </c>
      <c r="H725" s="45">
        <f>COUNTIFS('Raw Data'!$L$2:$L$3196,'Solution Sheet'!F725,'Raw Data'!$H$2:$H$3196,'Solution Sheet'!G725)</f>
        <v>204</v>
      </c>
      <c r="J725" s="33" t="s">
        <v>41</v>
      </c>
      <c r="K725" s="33" t="s">
        <v>9</v>
      </c>
      <c r="L725" s="45">
        <f>AVERAGEIFS('Raw Data'!$R$2:$R$3196,'Raw Data'!$K$2:$K$3196,'Solution Sheet'!J725,'Raw Data'!$G$2:$G$3196,'Solution Sheet'!K725)</f>
        <v>35.634615384615387</v>
      </c>
      <c r="N725" s="33" t="s">
        <v>25</v>
      </c>
      <c r="O725" s="33" t="s">
        <v>32</v>
      </c>
      <c r="P725" s="45">
        <f>SUMIFS('Raw Data'!$S$2:$S$3196,'Raw Data'!$D$2:$D$3196,'Solution Sheet'!N725,'Raw Data'!$H$2:$H$3196,'Solution Sheet'!O725)</f>
        <v>420136.0300000002</v>
      </c>
    </row>
    <row r="726" spans="2:16" x14ac:dyDescent="0.35">
      <c r="B726" s="33" t="s">
        <v>78</v>
      </c>
      <c r="C726" s="33" t="s">
        <v>9</v>
      </c>
      <c r="D726" s="45">
        <f>SUMIFS('Raw Data'!$S$2:$S$3196,'Raw Data'!$E$2:$E$3196,'Solution Sheet'!B726,'Raw Data'!$G$2:$G$3196,'Solution Sheet'!C726)</f>
        <v>67867.660000000018</v>
      </c>
      <c r="E726" s="37"/>
      <c r="F726" s="33" t="s">
        <v>44</v>
      </c>
      <c r="G726" s="33" t="s">
        <v>33</v>
      </c>
      <c r="H726" s="45">
        <f>COUNTIFS('Raw Data'!$L$2:$L$3196,'Solution Sheet'!F726,'Raw Data'!$H$2:$H$3196,'Solution Sheet'!G726)</f>
        <v>207</v>
      </c>
      <c r="J726" s="33" t="s">
        <v>41</v>
      </c>
      <c r="K726" s="33" t="s">
        <v>9</v>
      </c>
      <c r="L726" s="45">
        <f>AVERAGEIFS('Raw Data'!$R$2:$R$3196,'Raw Data'!$K$2:$K$3196,'Solution Sheet'!J726,'Raw Data'!$G$2:$G$3196,'Solution Sheet'!K726)</f>
        <v>35.634615384615387</v>
      </c>
      <c r="N726" s="33" t="s">
        <v>26</v>
      </c>
      <c r="O726" s="33" t="s">
        <v>33</v>
      </c>
      <c r="P726" s="45">
        <f>SUMIFS('Raw Data'!$S$2:$S$3196,'Raw Data'!$D$2:$D$3196,'Solution Sheet'!N726,'Raw Data'!$H$2:$H$3196,'Solution Sheet'!O726)</f>
        <v>688621.27000000118</v>
      </c>
    </row>
    <row r="727" spans="2:16" x14ac:dyDescent="0.35">
      <c r="B727" s="33" t="s">
        <v>52</v>
      </c>
      <c r="C727" s="33" t="s">
        <v>9</v>
      </c>
      <c r="D727" s="45">
        <f>SUMIFS('Raw Data'!$S$2:$S$3196,'Raw Data'!$E$2:$E$3196,'Solution Sheet'!B727,'Raw Data'!$G$2:$G$3196,'Solution Sheet'!C727)</f>
        <v>91971.540000000008</v>
      </c>
      <c r="E727" s="37"/>
      <c r="F727" s="33" t="s">
        <v>46</v>
      </c>
      <c r="G727" s="33" t="s">
        <v>32</v>
      </c>
      <c r="H727" s="45">
        <f>COUNTIFS('Raw Data'!$L$2:$L$3196,'Solution Sheet'!F727,'Raw Data'!$H$2:$H$3196,'Solution Sheet'!G727)</f>
        <v>216</v>
      </c>
      <c r="J727" s="33" t="s">
        <v>40</v>
      </c>
      <c r="K727" s="33" t="s">
        <v>9</v>
      </c>
      <c r="L727" s="45">
        <f>AVERAGEIFS('Raw Data'!$R$2:$R$3196,'Raw Data'!$K$2:$K$3196,'Solution Sheet'!J727,'Raw Data'!$G$2:$G$3196,'Solution Sheet'!K727)</f>
        <v>33.942528735632187</v>
      </c>
      <c r="N727" s="33" t="s">
        <v>24</v>
      </c>
      <c r="O727" s="33" t="s">
        <v>32</v>
      </c>
      <c r="P727" s="45">
        <f>SUMIFS('Raw Data'!$S$2:$S$3196,'Raw Data'!$D$2:$D$3196,'Solution Sheet'!N727,'Raw Data'!$H$2:$H$3196,'Solution Sheet'!O727)</f>
        <v>854150.37999999919</v>
      </c>
    </row>
    <row r="728" spans="2:16" x14ac:dyDescent="0.35">
      <c r="B728" s="33" t="s">
        <v>73</v>
      </c>
      <c r="C728" s="33" t="s">
        <v>9</v>
      </c>
      <c r="D728" s="45">
        <f>SUMIFS('Raw Data'!$S$2:$S$3196,'Raw Data'!$E$2:$E$3196,'Solution Sheet'!B728,'Raw Data'!$G$2:$G$3196,'Solution Sheet'!C728)</f>
        <v>97902.090000000011</v>
      </c>
      <c r="E728" s="37"/>
      <c r="F728" s="33" t="s">
        <v>44</v>
      </c>
      <c r="G728" s="33" t="s">
        <v>31</v>
      </c>
      <c r="H728" s="45">
        <f>COUNTIFS('Raw Data'!$L$2:$L$3196,'Solution Sheet'!F728,'Raw Data'!$H$2:$H$3196,'Solution Sheet'!G728)</f>
        <v>216</v>
      </c>
      <c r="J728" s="33" t="s">
        <v>40</v>
      </c>
      <c r="K728" s="33" t="s">
        <v>9</v>
      </c>
      <c r="L728" s="45">
        <f>AVERAGEIFS('Raw Data'!$R$2:$R$3196,'Raw Data'!$K$2:$K$3196,'Solution Sheet'!J728,'Raw Data'!$G$2:$G$3196,'Solution Sheet'!K728)</f>
        <v>33.942528735632187</v>
      </c>
      <c r="N728" s="33" t="s">
        <v>26</v>
      </c>
      <c r="O728" s="33" t="s">
        <v>31</v>
      </c>
      <c r="P728" s="45">
        <f>SUMIFS('Raw Data'!$S$2:$S$3196,'Raw Data'!$D$2:$D$3196,'Solution Sheet'!N728,'Raw Data'!$H$2:$H$3196,'Solution Sheet'!O728)</f>
        <v>705928.4499999996</v>
      </c>
    </row>
    <row r="729" spans="2:16" x14ac:dyDescent="0.35">
      <c r="B729" s="33" t="s">
        <v>68</v>
      </c>
      <c r="C729" s="33" t="s">
        <v>9</v>
      </c>
      <c r="D729" s="45">
        <f>SUMIFS('Raw Data'!$S$2:$S$3196,'Raw Data'!$E$2:$E$3196,'Solution Sheet'!B729,'Raw Data'!$G$2:$G$3196,'Solution Sheet'!C729)</f>
        <v>139938.12</v>
      </c>
      <c r="E729" s="37"/>
      <c r="F729" s="33" t="s">
        <v>45</v>
      </c>
      <c r="G729" s="33" t="s">
        <v>33</v>
      </c>
      <c r="H729" s="45">
        <f>COUNTIFS('Raw Data'!$L$2:$L$3196,'Solution Sheet'!F729,'Raw Data'!$H$2:$H$3196,'Solution Sheet'!G729)</f>
        <v>193</v>
      </c>
      <c r="J729" s="33" t="s">
        <v>41</v>
      </c>
      <c r="K729" s="33" t="s">
        <v>9</v>
      </c>
      <c r="L729" s="45">
        <f>AVERAGEIFS('Raw Data'!$R$2:$R$3196,'Raw Data'!$K$2:$K$3196,'Solution Sheet'!J729,'Raw Data'!$G$2:$G$3196,'Solution Sheet'!K729)</f>
        <v>35.634615384615387</v>
      </c>
      <c r="N729" s="33" t="s">
        <v>25</v>
      </c>
      <c r="O729" s="33" t="s">
        <v>33</v>
      </c>
      <c r="P729" s="45">
        <f>SUMIFS('Raw Data'!$S$2:$S$3196,'Raw Data'!$D$2:$D$3196,'Solution Sheet'!N729,'Raw Data'!$H$2:$H$3196,'Solution Sheet'!O729)</f>
        <v>226589.05000000008</v>
      </c>
    </row>
    <row r="730" spans="2:16" x14ac:dyDescent="0.35">
      <c r="B730" s="33" t="s">
        <v>78</v>
      </c>
      <c r="C730" s="33" t="s">
        <v>13</v>
      </c>
      <c r="D730" s="45">
        <f>SUMIFS('Raw Data'!$S$2:$S$3196,'Raw Data'!$E$2:$E$3196,'Solution Sheet'!B730,'Raw Data'!$G$2:$G$3196,'Solution Sheet'!C730)</f>
        <v>119976.9</v>
      </c>
      <c r="E730" s="37"/>
      <c r="F730" s="33" t="s">
        <v>46</v>
      </c>
      <c r="G730" s="33" t="s">
        <v>30</v>
      </c>
      <c r="H730" s="45">
        <f>COUNTIFS('Raw Data'!$L$2:$L$3196,'Solution Sheet'!F730,'Raw Data'!$H$2:$H$3196,'Solution Sheet'!G730)</f>
        <v>204</v>
      </c>
      <c r="J730" s="33" t="s">
        <v>40</v>
      </c>
      <c r="K730" s="33" t="s">
        <v>13</v>
      </c>
      <c r="L730" s="45">
        <f>AVERAGEIFS('Raw Data'!$R$2:$R$3196,'Raw Data'!$K$2:$K$3196,'Solution Sheet'!J730,'Raw Data'!$G$2:$G$3196,'Solution Sheet'!K730)</f>
        <v>34.651685393258425</v>
      </c>
      <c r="N730" s="33" t="s">
        <v>24</v>
      </c>
      <c r="O730" s="33" t="s">
        <v>30</v>
      </c>
      <c r="P730" s="45">
        <f>SUMIFS('Raw Data'!$S$2:$S$3196,'Raw Data'!$D$2:$D$3196,'Solution Sheet'!N730,'Raw Data'!$H$2:$H$3196,'Solution Sheet'!O730)</f>
        <v>902864.3899999999</v>
      </c>
    </row>
    <row r="731" spans="2:16" x14ac:dyDescent="0.35">
      <c r="B731" s="33" t="s">
        <v>106</v>
      </c>
      <c r="C731" s="33" t="s">
        <v>13</v>
      </c>
      <c r="D731" s="45">
        <f>SUMIFS('Raw Data'!$S$2:$S$3196,'Raw Data'!$E$2:$E$3196,'Solution Sheet'!B731,'Raw Data'!$G$2:$G$3196,'Solution Sheet'!C731)</f>
        <v>83772.33</v>
      </c>
      <c r="E731" s="37"/>
      <c r="F731" s="33" t="s">
        <v>45</v>
      </c>
      <c r="G731" s="33" t="s">
        <v>31</v>
      </c>
      <c r="H731" s="45">
        <f>COUNTIFS('Raw Data'!$L$2:$L$3196,'Solution Sheet'!F731,'Raw Data'!$H$2:$H$3196,'Solution Sheet'!G731)</f>
        <v>200</v>
      </c>
      <c r="J731" s="33" t="s">
        <v>39</v>
      </c>
      <c r="K731" s="33" t="s">
        <v>13</v>
      </c>
      <c r="L731" s="45">
        <f>AVERAGEIFS('Raw Data'!$R$2:$R$3196,'Raw Data'!$K$2:$K$3196,'Solution Sheet'!J731,'Raw Data'!$G$2:$G$3196,'Solution Sheet'!K731)</f>
        <v>35.833333333333336</v>
      </c>
      <c r="N731" s="33" t="s">
        <v>24</v>
      </c>
      <c r="O731" s="33" t="s">
        <v>31</v>
      </c>
      <c r="P731" s="45">
        <f>SUMIFS('Raw Data'!$S$2:$S$3196,'Raw Data'!$D$2:$D$3196,'Solution Sheet'!N731,'Raw Data'!$H$2:$H$3196,'Solution Sheet'!O731)</f>
        <v>770751.94999999984</v>
      </c>
    </row>
    <row r="732" spans="2:16" x14ac:dyDescent="0.35">
      <c r="B732" s="33" t="s">
        <v>63</v>
      </c>
      <c r="C732" s="33" t="s">
        <v>6</v>
      </c>
      <c r="D732" s="45">
        <f>SUMIFS('Raw Data'!$S$2:$S$3196,'Raw Data'!$E$2:$E$3196,'Solution Sheet'!B732,'Raw Data'!$G$2:$G$3196,'Solution Sheet'!C732)</f>
        <v>78031.63</v>
      </c>
      <c r="E732" s="37"/>
      <c r="F732" s="33" t="s">
        <v>46</v>
      </c>
      <c r="G732" s="33" t="s">
        <v>33</v>
      </c>
      <c r="H732" s="45">
        <f>COUNTIFS('Raw Data'!$L$2:$L$3196,'Solution Sheet'!F732,'Raw Data'!$H$2:$H$3196,'Solution Sheet'!G732)</f>
        <v>201</v>
      </c>
      <c r="J732" s="33" t="s">
        <v>41</v>
      </c>
      <c r="K732" s="33" t="s">
        <v>6</v>
      </c>
      <c r="L732" s="45">
        <f>AVERAGEIFS('Raw Data'!$R$2:$R$3196,'Raw Data'!$K$2:$K$3196,'Solution Sheet'!J732,'Raw Data'!$G$2:$G$3196,'Solution Sheet'!K732)</f>
        <v>36.01075268817204</v>
      </c>
      <c r="N732" s="33" t="s">
        <v>25</v>
      </c>
      <c r="O732" s="33" t="s">
        <v>33</v>
      </c>
      <c r="P732" s="45">
        <f>SUMIFS('Raw Data'!$S$2:$S$3196,'Raw Data'!$D$2:$D$3196,'Solution Sheet'!N732,'Raw Data'!$H$2:$H$3196,'Solution Sheet'!O732)</f>
        <v>226589.05000000008</v>
      </c>
    </row>
    <row r="733" spans="2:16" x14ac:dyDescent="0.35">
      <c r="B733" s="33" t="s">
        <v>85</v>
      </c>
      <c r="C733" s="33" t="s">
        <v>9</v>
      </c>
      <c r="D733" s="45">
        <f>SUMIFS('Raw Data'!$S$2:$S$3196,'Raw Data'!$E$2:$E$3196,'Solution Sheet'!B733,'Raw Data'!$G$2:$G$3196,'Solution Sheet'!C733)</f>
        <v>54180.78</v>
      </c>
      <c r="E733" s="37"/>
      <c r="F733" s="33" t="s">
        <v>45</v>
      </c>
      <c r="G733" s="33" t="s">
        <v>33</v>
      </c>
      <c r="H733" s="45">
        <f>COUNTIFS('Raw Data'!$L$2:$L$3196,'Solution Sheet'!F733,'Raw Data'!$H$2:$H$3196,'Solution Sheet'!G733)</f>
        <v>193</v>
      </c>
      <c r="J733" s="33" t="s">
        <v>39</v>
      </c>
      <c r="K733" s="33" t="s">
        <v>9</v>
      </c>
      <c r="L733" s="45">
        <f>AVERAGEIFS('Raw Data'!$R$2:$R$3196,'Raw Data'!$K$2:$K$3196,'Solution Sheet'!J733,'Raw Data'!$G$2:$G$3196,'Solution Sheet'!K733)</f>
        <v>34.731182795698928</v>
      </c>
      <c r="N733" s="33" t="s">
        <v>26</v>
      </c>
      <c r="O733" s="33" t="s">
        <v>33</v>
      </c>
      <c r="P733" s="45">
        <f>SUMIFS('Raw Data'!$S$2:$S$3196,'Raw Data'!$D$2:$D$3196,'Solution Sheet'!N733,'Raw Data'!$H$2:$H$3196,'Solution Sheet'!O733)</f>
        <v>688621.27000000118</v>
      </c>
    </row>
    <row r="734" spans="2:16" x14ac:dyDescent="0.35">
      <c r="B734" s="33" t="s">
        <v>55</v>
      </c>
      <c r="C734" s="33" t="s">
        <v>10</v>
      </c>
      <c r="D734" s="45">
        <f>SUMIFS('Raw Data'!$S$2:$S$3196,'Raw Data'!$E$2:$E$3196,'Solution Sheet'!B734,'Raw Data'!$G$2:$G$3196,'Solution Sheet'!C734)</f>
        <v>73114.26999999999</v>
      </c>
      <c r="E734" s="37"/>
      <c r="F734" s="33" t="s">
        <v>44</v>
      </c>
      <c r="G734" s="33" t="s">
        <v>31</v>
      </c>
      <c r="H734" s="45">
        <f>COUNTIFS('Raw Data'!$L$2:$L$3196,'Solution Sheet'!F734,'Raw Data'!$H$2:$H$3196,'Solution Sheet'!G734)</f>
        <v>216</v>
      </c>
      <c r="J734" s="33" t="s">
        <v>42</v>
      </c>
      <c r="K734" s="33" t="s">
        <v>10</v>
      </c>
      <c r="L734" s="45">
        <f>AVERAGEIFS('Raw Data'!$R$2:$R$3196,'Raw Data'!$K$2:$K$3196,'Solution Sheet'!J734,'Raw Data'!$G$2:$G$3196,'Solution Sheet'!K734)</f>
        <v>34.543689320388353</v>
      </c>
      <c r="N734" s="33" t="s">
        <v>24</v>
      </c>
      <c r="O734" s="33" t="s">
        <v>31</v>
      </c>
      <c r="P734" s="45">
        <f>SUMIFS('Raw Data'!$S$2:$S$3196,'Raw Data'!$D$2:$D$3196,'Solution Sheet'!N734,'Raw Data'!$H$2:$H$3196,'Solution Sheet'!O734)</f>
        <v>770751.94999999984</v>
      </c>
    </row>
    <row r="735" spans="2:16" x14ac:dyDescent="0.35">
      <c r="B735" s="33" t="s">
        <v>73</v>
      </c>
      <c r="C735" s="33" t="s">
        <v>13</v>
      </c>
      <c r="D735" s="45">
        <f>SUMIFS('Raw Data'!$S$2:$S$3196,'Raw Data'!$E$2:$E$3196,'Solution Sheet'!B735,'Raw Data'!$G$2:$G$3196,'Solution Sheet'!C735)</f>
        <v>66184.529999999984</v>
      </c>
      <c r="E735" s="37"/>
      <c r="F735" s="33" t="s">
        <v>44</v>
      </c>
      <c r="G735" s="33" t="s">
        <v>31</v>
      </c>
      <c r="H735" s="45">
        <f>COUNTIFS('Raw Data'!$L$2:$L$3196,'Solution Sheet'!F735,'Raw Data'!$H$2:$H$3196,'Solution Sheet'!G735)</f>
        <v>216</v>
      </c>
      <c r="J735" s="33" t="s">
        <v>41</v>
      </c>
      <c r="K735" s="33" t="s">
        <v>13</v>
      </c>
      <c r="L735" s="45">
        <f>AVERAGEIFS('Raw Data'!$R$2:$R$3196,'Raw Data'!$K$2:$K$3196,'Solution Sheet'!J735,'Raw Data'!$G$2:$G$3196,'Solution Sheet'!K735)</f>
        <v>33.705882352941174</v>
      </c>
      <c r="N735" s="33" t="s">
        <v>26</v>
      </c>
      <c r="O735" s="33" t="s">
        <v>31</v>
      </c>
      <c r="P735" s="45">
        <f>SUMIFS('Raw Data'!$S$2:$S$3196,'Raw Data'!$D$2:$D$3196,'Solution Sheet'!N735,'Raw Data'!$H$2:$H$3196,'Solution Sheet'!O735)</f>
        <v>705928.4499999996</v>
      </c>
    </row>
    <row r="736" spans="2:16" x14ac:dyDescent="0.35">
      <c r="B736" s="33" t="s">
        <v>106</v>
      </c>
      <c r="C736" s="33" t="s">
        <v>7</v>
      </c>
      <c r="D736" s="45">
        <f>SUMIFS('Raw Data'!$S$2:$S$3196,'Raw Data'!$E$2:$E$3196,'Solution Sheet'!B736,'Raw Data'!$G$2:$G$3196,'Solution Sheet'!C736)</f>
        <v>77343.399999999994</v>
      </c>
      <c r="E736" s="37"/>
      <c r="F736" s="33" t="s">
        <v>45</v>
      </c>
      <c r="G736" s="33" t="s">
        <v>31</v>
      </c>
      <c r="H736" s="45">
        <f>COUNTIFS('Raw Data'!$L$2:$L$3196,'Solution Sheet'!F736,'Raw Data'!$H$2:$H$3196,'Solution Sheet'!G736)</f>
        <v>200</v>
      </c>
      <c r="J736" s="33" t="s">
        <v>41</v>
      </c>
      <c r="K736" s="33" t="s">
        <v>7</v>
      </c>
      <c r="L736" s="45">
        <f>AVERAGEIFS('Raw Data'!$R$2:$R$3196,'Raw Data'!$K$2:$K$3196,'Solution Sheet'!J736,'Raw Data'!$G$2:$G$3196,'Solution Sheet'!K736)</f>
        <v>33.821428571428569</v>
      </c>
      <c r="N736" s="33" t="s">
        <v>26</v>
      </c>
      <c r="O736" s="33" t="s">
        <v>31</v>
      </c>
      <c r="P736" s="45">
        <f>SUMIFS('Raw Data'!$S$2:$S$3196,'Raw Data'!$D$2:$D$3196,'Solution Sheet'!N736,'Raw Data'!$H$2:$H$3196,'Solution Sheet'!O736)</f>
        <v>705928.4499999996</v>
      </c>
    </row>
    <row r="737" spans="2:16" x14ac:dyDescent="0.35">
      <c r="B737" s="33" t="s">
        <v>52</v>
      </c>
      <c r="C737" s="33" t="s">
        <v>10</v>
      </c>
      <c r="D737" s="45">
        <f>SUMIFS('Raw Data'!$S$2:$S$3196,'Raw Data'!$E$2:$E$3196,'Solution Sheet'!B737,'Raw Data'!$G$2:$G$3196,'Solution Sheet'!C737)</f>
        <v>122852.18999999999</v>
      </c>
      <c r="E737" s="37"/>
      <c r="F737" s="33" t="s">
        <v>44</v>
      </c>
      <c r="G737" s="33" t="s">
        <v>31</v>
      </c>
      <c r="H737" s="45">
        <f>COUNTIFS('Raw Data'!$L$2:$L$3196,'Solution Sheet'!F737,'Raw Data'!$H$2:$H$3196,'Solution Sheet'!G737)</f>
        <v>216</v>
      </c>
      <c r="J737" s="33" t="s">
        <v>42</v>
      </c>
      <c r="K737" s="33" t="s">
        <v>10</v>
      </c>
      <c r="L737" s="45">
        <f>AVERAGEIFS('Raw Data'!$R$2:$R$3196,'Raw Data'!$K$2:$K$3196,'Solution Sheet'!J737,'Raw Data'!$G$2:$G$3196,'Solution Sheet'!K737)</f>
        <v>34.543689320388353</v>
      </c>
      <c r="N737" s="33" t="s">
        <v>26</v>
      </c>
      <c r="O737" s="33" t="s">
        <v>31</v>
      </c>
      <c r="P737" s="45">
        <f>SUMIFS('Raw Data'!$S$2:$S$3196,'Raw Data'!$D$2:$D$3196,'Solution Sheet'!N737,'Raw Data'!$H$2:$H$3196,'Solution Sheet'!O737)</f>
        <v>705928.4499999996</v>
      </c>
    </row>
    <row r="738" spans="2:16" x14ac:dyDescent="0.35">
      <c r="B738" s="33" t="s">
        <v>78</v>
      </c>
      <c r="C738" s="33" t="s">
        <v>13</v>
      </c>
      <c r="D738" s="45">
        <f>SUMIFS('Raw Data'!$S$2:$S$3196,'Raw Data'!$E$2:$E$3196,'Solution Sheet'!B738,'Raw Data'!$G$2:$G$3196,'Solution Sheet'!C738)</f>
        <v>119976.9</v>
      </c>
      <c r="E738" s="37"/>
      <c r="F738" s="33" t="s">
        <v>45</v>
      </c>
      <c r="G738" s="33" t="s">
        <v>33</v>
      </c>
      <c r="H738" s="45">
        <f>COUNTIFS('Raw Data'!$L$2:$L$3196,'Solution Sheet'!F738,'Raw Data'!$H$2:$H$3196,'Solution Sheet'!G738)</f>
        <v>193</v>
      </c>
      <c r="J738" s="33" t="s">
        <v>40</v>
      </c>
      <c r="K738" s="33" t="s">
        <v>13</v>
      </c>
      <c r="L738" s="45">
        <f>AVERAGEIFS('Raw Data'!$R$2:$R$3196,'Raw Data'!$K$2:$K$3196,'Solution Sheet'!J738,'Raw Data'!$G$2:$G$3196,'Solution Sheet'!K738)</f>
        <v>34.651685393258425</v>
      </c>
      <c r="N738" s="33" t="s">
        <v>26</v>
      </c>
      <c r="O738" s="33" t="s">
        <v>33</v>
      </c>
      <c r="P738" s="45">
        <f>SUMIFS('Raw Data'!$S$2:$S$3196,'Raw Data'!$D$2:$D$3196,'Solution Sheet'!N738,'Raw Data'!$H$2:$H$3196,'Solution Sheet'!O738)</f>
        <v>688621.27000000118</v>
      </c>
    </row>
    <row r="739" spans="2:16" x14ac:dyDescent="0.35">
      <c r="B739" s="33" t="s">
        <v>55</v>
      </c>
      <c r="C739" s="33" t="s">
        <v>10</v>
      </c>
      <c r="D739" s="45">
        <f>SUMIFS('Raw Data'!$S$2:$S$3196,'Raw Data'!$E$2:$E$3196,'Solution Sheet'!B739,'Raw Data'!$G$2:$G$3196,'Solution Sheet'!C739)</f>
        <v>73114.26999999999</v>
      </c>
      <c r="E739" s="37"/>
      <c r="F739" s="33" t="s">
        <v>44</v>
      </c>
      <c r="G739" s="33" t="s">
        <v>32</v>
      </c>
      <c r="H739" s="45">
        <f>COUNTIFS('Raw Data'!$L$2:$L$3196,'Solution Sheet'!F739,'Raw Data'!$H$2:$H$3196,'Solution Sheet'!G739)</f>
        <v>196</v>
      </c>
      <c r="J739" s="33" t="s">
        <v>41</v>
      </c>
      <c r="K739" s="33" t="s">
        <v>10</v>
      </c>
      <c r="L739" s="45">
        <f>AVERAGEIFS('Raw Data'!$R$2:$R$3196,'Raw Data'!$K$2:$K$3196,'Solution Sheet'!J739,'Raw Data'!$G$2:$G$3196,'Solution Sheet'!K739)</f>
        <v>34.225806451612904</v>
      </c>
      <c r="N739" s="33" t="s">
        <v>26</v>
      </c>
      <c r="O739" s="33" t="s">
        <v>32</v>
      </c>
      <c r="P739" s="45">
        <f>SUMIFS('Raw Data'!$S$2:$S$3196,'Raw Data'!$D$2:$D$3196,'Solution Sheet'!N739,'Raw Data'!$H$2:$H$3196,'Solution Sheet'!O739)</f>
        <v>713770.02999999945</v>
      </c>
    </row>
    <row r="740" spans="2:16" x14ac:dyDescent="0.35">
      <c r="B740" s="33" t="s">
        <v>63</v>
      </c>
      <c r="C740" s="33" t="s">
        <v>12</v>
      </c>
      <c r="D740" s="45">
        <f>SUMIFS('Raw Data'!$S$2:$S$3196,'Raw Data'!$E$2:$E$3196,'Solution Sheet'!B740,'Raw Data'!$G$2:$G$3196,'Solution Sheet'!C740)</f>
        <v>121006.51999999999</v>
      </c>
      <c r="E740" s="37"/>
      <c r="F740" s="33" t="s">
        <v>46</v>
      </c>
      <c r="G740" s="33" t="s">
        <v>31</v>
      </c>
      <c r="H740" s="45">
        <f>COUNTIFS('Raw Data'!$L$2:$L$3196,'Solution Sheet'!F740,'Raw Data'!$H$2:$H$3196,'Solution Sheet'!G740)</f>
        <v>159</v>
      </c>
      <c r="J740" s="33" t="s">
        <v>41</v>
      </c>
      <c r="K740" s="33" t="s">
        <v>12</v>
      </c>
      <c r="L740" s="45">
        <f>AVERAGEIFS('Raw Data'!$R$2:$R$3196,'Raw Data'!$K$2:$K$3196,'Solution Sheet'!J740,'Raw Data'!$G$2:$G$3196,'Solution Sheet'!K740)</f>
        <v>35.657142857142858</v>
      </c>
      <c r="N740" s="33" t="s">
        <v>24</v>
      </c>
      <c r="O740" s="33" t="s">
        <v>31</v>
      </c>
      <c r="P740" s="45">
        <f>SUMIFS('Raw Data'!$S$2:$S$3196,'Raw Data'!$D$2:$D$3196,'Solution Sheet'!N740,'Raw Data'!$H$2:$H$3196,'Solution Sheet'!O740)</f>
        <v>770751.94999999984</v>
      </c>
    </row>
    <row r="741" spans="2:16" x14ac:dyDescent="0.35">
      <c r="B741" s="33" t="s">
        <v>52</v>
      </c>
      <c r="C741" s="33" t="s">
        <v>6</v>
      </c>
      <c r="D741" s="45">
        <f>SUMIFS('Raw Data'!$S$2:$S$3196,'Raw Data'!$E$2:$E$3196,'Solution Sheet'!B741,'Raw Data'!$G$2:$G$3196,'Solution Sheet'!C741)</f>
        <v>128564.53000000004</v>
      </c>
      <c r="E741" s="37"/>
      <c r="F741" s="33" t="s">
        <v>43</v>
      </c>
      <c r="G741" s="33" t="s">
        <v>30</v>
      </c>
      <c r="H741" s="45">
        <f>COUNTIFS('Raw Data'!$L$2:$L$3196,'Solution Sheet'!F741,'Raw Data'!$H$2:$H$3196,'Solution Sheet'!G741)</f>
        <v>201</v>
      </c>
      <c r="J741" s="33" t="s">
        <v>40</v>
      </c>
      <c r="K741" s="33" t="s">
        <v>6</v>
      </c>
      <c r="L741" s="45">
        <f>AVERAGEIFS('Raw Data'!$R$2:$R$3196,'Raw Data'!$K$2:$K$3196,'Solution Sheet'!J741,'Raw Data'!$G$2:$G$3196,'Solution Sheet'!K741)</f>
        <v>33.838383838383841</v>
      </c>
      <c r="N741" s="33" t="s">
        <v>24</v>
      </c>
      <c r="O741" s="33" t="s">
        <v>30</v>
      </c>
      <c r="P741" s="45">
        <f>SUMIFS('Raw Data'!$S$2:$S$3196,'Raw Data'!$D$2:$D$3196,'Solution Sheet'!N741,'Raw Data'!$H$2:$H$3196,'Solution Sheet'!O741)</f>
        <v>902864.3899999999</v>
      </c>
    </row>
    <row r="742" spans="2:16" x14ac:dyDescent="0.35">
      <c r="B742" s="33" t="s">
        <v>115</v>
      </c>
      <c r="C742" s="33" t="s">
        <v>13</v>
      </c>
      <c r="D742" s="45">
        <f>SUMIFS('Raw Data'!$S$2:$S$3196,'Raw Data'!$E$2:$E$3196,'Solution Sheet'!B742,'Raw Data'!$G$2:$G$3196,'Solution Sheet'!C742)</f>
        <v>86905.229999999981</v>
      </c>
      <c r="E742" s="37"/>
      <c r="F742" s="33" t="s">
        <v>44</v>
      </c>
      <c r="G742" s="33" t="s">
        <v>30</v>
      </c>
      <c r="H742" s="45">
        <f>COUNTIFS('Raw Data'!$L$2:$L$3196,'Solution Sheet'!F742,'Raw Data'!$H$2:$H$3196,'Solution Sheet'!G742)</f>
        <v>202</v>
      </c>
      <c r="J742" s="33" t="s">
        <v>42</v>
      </c>
      <c r="K742" s="33" t="s">
        <v>13</v>
      </c>
      <c r="L742" s="45">
        <f>AVERAGEIFS('Raw Data'!$R$2:$R$3196,'Raw Data'!$K$2:$K$3196,'Solution Sheet'!J742,'Raw Data'!$G$2:$G$3196,'Solution Sheet'!K742)</f>
        <v>36.58</v>
      </c>
      <c r="N742" s="33" t="s">
        <v>24</v>
      </c>
      <c r="O742" s="33" t="s">
        <v>30</v>
      </c>
      <c r="P742" s="45">
        <f>SUMIFS('Raw Data'!$S$2:$S$3196,'Raw Data'!$D$2:$D$3196,'Solution Sheet'!N742,'Raw Data'!$H$2:$H$3196,'Solution Sheet'!O742)</f>
        <v>902864.3899999999</v>
      </c>
    </row>
    <row r="743" spans="2:16" x14ac:dyDescent="0.35">
      <c r="B743" s="33" t="s">
        <v>68</v>
      </c>
      <c r="C743" s="33" t="s">
        <v>6</v>
      </c>
      <c r="D743" s="45">
        <f>SUMIFS('Raw Data'!$S$2:$S$3196,'Raw Data'!$E$2:$E$3196,'Solution Sheet'!B743,'Raw Data'!$G$2:$G$3196,'Solution Sheet'!C743)</f>
        <v>76254.89</v>
      </c>
      <c r="E743" s="37"/>
      <c r="F743" s="33" t="s">
        <v>46</v>
      </c>
      <c r="G743" s="33" t="s">
        <v>33</v>
      </c>
      <c r="H743" s="45">
        <f>COUNTIFS('Raw Data'!$L$2:$L$3196,'Solution Sheet'!F743,'Raw Data'!$H$2:$H$3196,'Solution Sheet'!G743)</f>
        <v>201</v>
      </c>
      <c r="J743" s="33" t="s">
        <v>39</v>
      </c>
      <c r="K743" s="33" t="s">
        <v>6</v>
      </c>
      <c r="L743" s="45">
        <f>AVERAGEIFS('Raw Data'!$R$2:$R$3196,'Raw Data'!$K$2:$K$3196,'Solution Sheet'!J743,'Raw Data'!$G$2:$G$3196,'Solution Sheet'!K743)</f>
        <v>36.370370370370374</v>
      </c>
      <c r="N743" s="33" t="s">
        <v>24</v>
      </c>
      <c r="O743" s="33" t="s">
        <v>33</v>
      </c>
      <c r="P743" s="45">
        <f>SUMIFS('Raw Data'!$S$2:$S$3196,'Raw Data'!$D$2:$D$3196,'Solution Sheet'!N743,'Raw Data'!$H$2:$H$3196,'Solution Sheet'!O743)</f>
        <v>777669.78999999957</v>
      </c>
    </row>
    <row r="744" spans="2:16" x14ac:dyDescent="0.35">
      <c r="B744" s="33" t="s">
        <v>78</v>
      </c>
      <c r="C744" s="33" t="s">
        <v>11</v>
      </c>
      <c r="D744" s="45">
        <f>SUMIFS('Raw Data'!$S$2:$S$3196,'Raw Data'!$E$2:$E$3196,'Solution Sheet'!B744,'Raw Data'!$G$2:$G$3196,'Solution Sheet'!C744)</f>
        <v>115609.13</v>
      </c>
      <c r="E744" s="37"/>
      <c r="F744" s="33" t="s">
        <v>46</v>
      </c>
      <c r="G744" s="33" t="s">
        <v>31</v>
      </c>
      <c r="H744" s="45">
        <f>COUNTIFS('Raw Data'!$L$2:$L$3196,'Solution Sheet'!F744,'Raw Data'!$H$2:$H$3196,'Solution Sheet'!G744)</f>
        <v>159</v>
      </c>
      <c r="J744" s="33" t="s">
        <v>41</v>
      </c>
      <c r="K744" s="33" t="s">
        <v>11</v>
      </c>
      <c r="L744" s="45">
        <f>AVERAGEIFS('Raw Data'!$R$2:$R$3196,'Raw Data'!$K$2:$K$3196,'Solution Sheet'!J744,'Raw Data'!$G$2:$G$3196,'Solution Sheet'!K744)</f>
        <v>35.415929203539825</v>
      </c>
      <c r="N744" s="33" t="s">
        <v>24</v>
      </c>
      <c r="O744" s="33" t="s">
        <v>31</v>
      </c>
      <c r="P744" s="45">
        <f>SUMIFS('Raw Data'!$S$2:$S$3196,'Raw Data'!$D$2:$D$3196,'Solution Sheet'!N744,'Raw Data'!$H$2:$H$3196,'Solution Sheet'!O744)</f>
        <v>770751.94999999984</v>
      </c>
    </row>
    <row r="745" spans="2:16" x14ac:dyDescent="0.35">
      <c r="B745" s="33" t="s">
        <v>115</v>
      </c>
      <c r="C745" s="33" t="s">
        <v>13</v>
      </c>
      <c r="D745" s="45">
        <f>SUMIFS('Raw Data'!$S$2:$S$3196,'Raw Data'!$E$2:$E$3196,'Solution Sheet'!B745,'Raw Data'!$G$2:$G$3196,'Solution Sheet'!C745)</f>
        <v>86905.229999999981</v>
      </c>
      <c r="E745" s="37"/>
      <c r="F745" s="33" t="s">
        <v>43</v>
      </c>
      <c r="G745" s="33" t="s">
        <v>32</v>
      </c>
      <c r="H745" s="45">
        <f>COUNTIFS('Raw Data'!$L$2:$L$3196,'Solution Sheet'!F745,'Raw Data'!$H$2:$H$3196,'Solution Sheet'!G745)</f>
        <v>206</v>
      </c>
      <c r="J745" s="33" t="s">
        <v>42</v>
      </c>
      <c r="K745" s="33" t="s">
        <v>13</v>
      </c>
      <c r="L745" s="45">
        <f>AVERAGEIFS('Raw Data'!$R$2:$R$3196,'Raw Data'!$K$2:$K$3196,'Solution Sheet'!J745,'Raw Data'!$G$2:$G$3196,'Solution Sheet'!K745)</f>
        <v>36.58</v>
      </c>
      <c r="N745" s="33" t="s">
        <v>26</v>
      </c>
      <c r="O745" s="33" t="s">
        <v>32</v>
      </c>
      <c r="P745" s="45">
        <f>SUMIFS('Raw Data'!$S$2:$S$3196,'Raw Data'!$D$2:$D$3196,'Solution Sheet'!N745,'Raw Data'!$H$2:$H$3196,'Solution Sheet'!O745)</f>
        <v>713770.02999999945</v>
      </c>
    </row>
    <row r="746" spans="2:16" x14ac:dyDescent="0.35">
      <c r="B746" s="33" t="s">
        <v>85</v>
      </c>
      <c r="C746" s="33" t="s">
        <v>12</v>
      </c>
      <c r="D746" s="45">
        <f>SUMIFS('Raw Data'!$S$2:$S$3196,'Raw Data'!$E$2:$E$3196,'Solution Sheet'!B746,'Raw Data'!$G$2:$G$3196,'Solution Sheet'!C746)</f>
        <v>71096.97</v>
      </c>
      <c r="E746" s="37"/>
      <c r="F746" s="33" t="s">
        <v>43</v>
      </c>
      <c r="G746" s="33" t="s">
        <v>33</v>
      </c>
      <c r="H746" s="45">
        <f>COUNTIFS('Raw Data'!$L$2:$L$3196,'Solution Sheet'!F746,'Raw Data'!$H$2:$H$3196,'Solution Sheet'!G746)</f>
        <v>185</v>
      </c>
      <c r="J746" s="33" t="s">
        <v>41</v>
      </c>
      <c r="K746" s="33" t="s">
        <v>12</v>
      </c>
      <c r="L746" s="45">
        <f>AVERAGEIFS('Raw Data'!$R$2:$R$3196,'Raw Data'!$K$2:$K$3196,'Solution Sheet'!J746,'Raw Data'!$G$2:$G$3196,'Solution Sheet'!K746)</f>
        <v>35.657142857142858</v>
      </c>
      <c r="N746" s="33" t="s">
        <v>26</v>
      </c>
      <c r="O746" s="33" t="s">
        <v>33</v>
      </c>
      <c r="P746" s="45">
        <f>SUMIFS('Raw Data'!$S$2:$S$3196,'Raw Data'!$D$2:$D$3196,'Solution Sheet'!N746,'Raw Data'!$H$2:$H$3196,'Solution Sheet'!O746)</f>
        <v>688621.27000000118</v>
      </c>
    </row>
    <row r="747" spans="2:16" x14ac:dyDescent="0.35">
      <c r="B747" s="33" t="s">
        <v>52</v>
      </c>
      <c r="C747" s="33" t="s">
        <v>6</v>
      </c>
      <c r="D747" s="45">
        <f>SUMIFS('Raw Data'!$S$2:$S$3196,'Raw Data'!$E$2:$E$3196,'Solution Sheet'!B747,'Raw Data'!$G$2:$G$3196,'Solution Sheet'!C747)</f>
        <v>128564.53000000004</v>
      </c>
      <c r="E747" s="37"/>
      <c r="F747" s="33" t="s">
        <v>43</v>
      </c>
      <c r="G747" s="33" t="s">
        <v>33</v>
      </c>
      <c r="H747" s="45">
        <f>COUNTIFS('Raw Data'!$L$2:$L$3196,'Solution Sheet'!F747,'Raw Data'!$H$2:$H$3196,'Solution Sheet'!G747)</f>
        <v>185</v>
      </c>
      <c r="J747" s="33" t="s">
        <v>41</v>
      </c>
      <c r="K747" s="33" t="s">
        <v>6</v>
      </c>
      <c r="L747" s="45">
        <f>AVERAGEIFS('Raw Data'!$R$2:$R$3196,'Raw Data'!$K$2:$K$3196,'Solution Sheet'!J747,'Raw Data'!$G$2:$G$3196,'Solution Sheet'!K747)</f>
        <v>36.01075268817204</v>
      </c>
      <c r="N747" s="33" t="s">
        <v>26</v>
      </c>
      <c r="O747" s="33" t="s">
        <v>33</v>
      </c>
      <c r="P747" s="45">
        <f>SUMIFS('Raw Data'!$S$2:$S$3196,'Raw Data'!$D$2:$D$3196,'Solution Sheet'!N747,'Raw Data'!$H$2:$H$3196,'Solution Sheet'!O747)</f>
        <v>688621.27000000118</v>
      </c>
    </row>
    <row r="748" spans="2:16" x14ac:dyDescent="0.35">
      <c r="B748" s="33" t="s">
        <v>52</v>
      </c>
      <c r="C748" s="33" t="s">
        <v>11</v>
      </c>
      <c r="D748" s="45">
        <f>SUMIFS('Raw Data'!$S$2:$S$3196,'Raw Data'!$E$2:$E$3196,'Solution Sheet'!B748,'Raw Data'!$G$2:$G$3196,'Solution Sheet'!C748)</f>
        <v>112086.30000000002</v>
      </c>
      <c r="E748" s="37"/>
      <c r="F748" s="33" t="s">
        <v>46</v>
      </c>
      <c r="G748" s="33" t="s">
        <v>31</v>
      </c>
      <c r="H748" s="45">
        <f>COUNTIFS('Raw Data'!$L$2:$L$3196,'Solution Sheet'!F748,'Raw Data'!$H$2:$H$3196,'Solution Sheet'!G748)</f>
        <v>159</v>
      </c>
      <c r="J748" s="33" t="s">
        <v>42</v>
      </c>
      <c r="K748" s="33" t="s">
        <v>11</v>
      </c>
      <c r="L748" s="45">
        <f>AVERAGEIFS('Raw Data'!$R$2:$R$3196,'Raw Data'!$K$2:$K$3196,'Solution Sheet'!J748,'Raw Data'!$G$2:$G$3196,'Solution Sheet'!K748)</f>
        <v>35.16949152542373</v>
      </c>
      <c r="N748" s="33" t="s">
        <v>26</v>
      </c>
      <c r="O748" s="33" t="s">
        <v>31</v>
      </c>
      <c r="P748" s="45">
        <f>SUMIFS('Raw Data'!$S$2:$S$3196,'Raw Data'!$D$2:$D$3196,'Solution Sheet'!N748,'Raw Data'!$H$2:$H$3196,'Solution Sheet'!O748)</f>
        <v>705928.4499999996</v>
      </c>
    </row>
    <row r="749" spans="2:16" x14ac:dyDescent="0.35">
      <c r="B749" s="33" t="s">
        <v>85</v>
      </c>
      <c r="C749" s="33" t="s">
        <v>9</v>
      </c>
      <c r="D749" s="45">
        <f>SUMIFS('Raw Data'!$S$2:$S$3196,'Raw Data'!$E$2:$E$3196,'Solution Sheet'!B749,'Raw Data'!$G$2:$G$3196,'Solution Sheet'!C749)</f>
        <v>54180.78</v>
      </c>
      <c r="E749" s="37"/>
      <c r="F749" s="33" t="s">
        <v>43</v>
      </c>
      <c r="G749" s="33" t="s">
        <v>32</v>
      </c>
      <c r="H749" s="45">
        <f>COUNTIFS('Raw Data'!$L$2:$L$3196,'Solution Sheet'!F749,'Raw Data'!$H$2:$H$3196,'Solution Sheet'!G749)</f>
        <v>206</v>
      </c>
      <c r="J749" s="33" t="s">
        <v>42</v>
      </c>
      <c r="K749" s="33" t="s">
        <v>9</v>
      </c>
      <c r="L749" s="45">
        <f>AVERAGEIFS('Raw Data'!$R$2:$R$3196,'Raw Data'!$K$2:$K$3196,'Solution Sheet'!J749,'Raw Data'!$G$2:$G$3196,'Solution Sheet'!K749)</f>
        <v>36.282828282828284</v>
      </c>
      <c r="N749" s="33" t="s">
        <v>25</v>
      </c>
      <c r="O749" s="33" t="s">
        <v>32</v>
      </c>
      <c r="P749" s="45">
        <f>SUMIFS('Raw Data'!$S$2:$S$3196,'Raw Data'!$D$2:$D$3196,'Solution Sheet'!N749,'Raw Data'!$H$2:$H$3196,'Solution Sheet'!O749)</f>
        <v>420136.0300000002</v>
      </c>
    </row>
    <row r="750" spans="2:16" x14ac:dyDescent="0.35">
      <c r="B750" s="33" t="s">
        <v>78</v>
      </c>
      <c r="C750" s="33" t="s">
        <v>6</v>
      </c>
      <c r="D750" s="45">
        <f>SUMIFS('Raw Data'!$S$2:$S$3196,'Raw Data'!$E$2:$E$3196,'Solution Sheet'!B750,'Raw Data'!$G$2:$G$3196,'Solution Sheet'!C750)</f>
        <v>122595.86000000002</v>
      </c>
      <c r="E750" s="37"/>
      <c r="F750" s="33" t="s">
        <v>46</v>
      </c>
      <c r="G750" s="33" t="s">
        <v>33</v>
      </c>
      <c r="H750" s="45">
        <f>COUNTIFS('Raw Data'!$L$2:$L$3196,'Solution Sheet'!F750,'Raw Data'!$H$2:$H$3196,'Solution Sheet'!G750)</f>
        <v>201</v>
      </c>
      <c r="J750" s="33" t="s">
        <v>41</v>
      </c>
      <c r="K750" s="33" t="s">
        <v>6</v>
      </c>
      <c r="L750" s="45">
        <f>AVERAGEIFS('Raw Data'!$R$2:$R$3196,'Raw Data'!$K$2:$K$3196,'Solution Sheet'!J750,'Raw Data'!$G$2:$G$3196,'Solution Sheet'!K750)</f>
        <v>36.01075268817204</v>
      </c>
      <c r="N750" s="33" t="s">
        <v>26</v>
      </c>
      <c r="O750" s="33" t="s">
        <v>33</v>
      </c>
      <c r="P750" s="45">
        <f>SUMIFS('Raw Data'!$S$2:$S$3196,'Raw Data'!$D$2:$D$3196,'Solution Sheet'!N750,'Raw Data'!$H$2:$H$3196,'Solution Sheet'!O750)</f>
        <v>688621.27000000118</v>
      </c>
    </row>
    <row r="751" spans="2:16" x14ac:dyDescent="0.35">
      <c r="B751" s="33" t="s">
        <v>58</v>
      </c>
      <c r="C751" s="33" t="s">
        <v>10</v>
      </c>
      <c r="D751" s="45">
        <f>SUMIFS('Raw Data'!$S$2:$S$3196,'Raw Data'!$E$2:$E$3196,'Solution Sheet'!B751,'Raw Data'!$G$2:$G$3196,'Solution Sheet'!C751)</f>
        <v>93884.32</v>
      </c>
      <c r="E751" s="37"/>
      <c r="F751" s="33" t="s">
        <v>45</v>
      </c>
      <c r="G751" s="33" t="s">
        <v>32</v>
      </c>
      <c r="H751" s="45">
        <f>COUNTIFS('Raw Data'!$L$2:$L$3196,'Solution Sheet'!F751,'Raw Data'!$H$2:$H$3196,'Solution Sheet'!G751)</f>
        <v>204</v>
      </c>
      <c r="J751" s="33" t="s">
        <v>39</v>
      </c>
      <c r="K751" s="33" t="s">
        <v>10</v>
      </c>
      <c r="L751" s="45">
        <f>AVERAGEIFS('Raw Data'!$R$2:$R$3196,'Raw Data'!$K$2:$K$3196,'Solution Sheet'!J751,'Raw Data'!$G$2:$G$3196,'Solution Sheet'!K751)</f>
        <v>35.052083333333336</v>
      </c>
      <c r="N751" s="33" t="s">
        <v>26</v>
      </c>
      <c r="O751" s="33" t="s">
        <v>32</v>
      </c>
      <c r="P751" s="45">
        <f>SUMIFS('Raw Data'!$S$2:$S$3196,'Raw Data'!$D$2:$D$3196,'Solution Sheet'!N751,'Raw Data'!$H$2:$H$3196,'Solution Sheet'!O751)</f>
        <v>713770.02999999945</v>
      </c>
    </row>
    <row r="752" spans="2:16" x14ac:dyDescent="0.35">
      <c r="B752" s="33" t="s">
        <v>85</v>
      </c>
      <c r="C752" s="33" t="s">
        <v>13</v>
      </c>
      <c r="D752" s="45">
        <f>SUMIFS('Raw Data'!$S$2:$S$3196,'Raw Data'!$E$2:$E$3196,'Solution Sheet'!B752,'Raw Data'!$G$2:$G$3196,'Solution Sheet'!C752)</f>
        <v>84756.55</v>
      </c>
      <c r="E752" s="37"/>
      <c r="F752" s="33" t="s">
        <v>46</v>
      </c>
      <c r="G752" s="33" t="s">
        <v>30</v>
      </c>
      <c r="H752" s="45">
        <f>COUNTIFS('Raw Data'!$L$2:$L$3196,'Solution Sheet'!F752,'Raw Data'!$H$2:$H$3196,'Solution Sheet'!G752)</f>
        <v>204</v>
      </c>
      <c r="J752" s="33" t="s">
        <v>41</v>
      </c>
      <c r="K752" s="33" t="s">
        <v>13</v>
      </c>
      <c r="L752" s="45">
        <f>AVERAGEIFS('Raw Data'!$R$2:$R$3196,'Raw Data'!$K$2:$K$3196,'Solution Sheet'!J752,'Raw Data'!$G$2:$G$3196,'Solution Sheet'!K752)</f>
        <v>33.705882352941174</v>
      </c>
      <c r="N752" s="33" t="s">
        <v>24</v>
      </c>
      <c r="O752" s="33" t="s">
        <v>30</v>
      </c>
      <c r="P752" s="45">
        <f>SUMIFS('Raw Data'!$S$2:$S$3196,'Raw Data'!$D$2:$D$3196,'Solution Sheet'!N752,'Raw Data'!$H$2:$H$3196,'Solution Sheet'!O752)</f>
        <v>902864.3899999999</v>
      </c>
    </row>
    <row r="753" spans="2:16" x14ac:dyDescent="0.35">
      <c r="B753" s="33" t="s">
        <v>85</v>
      </c>
      <c r="C753" s="33" t="s">
        <v>8</v>
      </c>
      <c r="D753" s="45">
        <f>SUMIFS('Raw Data'!$S$2:$S$3196,'Raw Data'!$E$2:$E$3196,'Solution Sheet'!B753,'Raw Data'!$G$2:$G$3196,'Solution Sheet'!C753)</f>
        <v>126785.84999999996</v>
      </c>
      <c r="E753" s="37"/>
      <c r="F753" s="33" t="s">
        <v>46</v>
      </c>
      <c r="G753" s="33" t="s">
        <v>33</v>
      </c>
      <c r="H753" s="45">
        <f>COUNTIFS('Raw Data'!$L$2:$L$3196,'Solution Sheet'!F753,'Raw Data'!$H$2:$H$3196,'Solution Sheet'!G753)</f>
        <v>201</v>
      </c>
      <c r="J753" s="33" t="s">
        <v>40</v>
      </c>
      <c r="K753" s="33" t="s">
        <v>8</v>
      </c>
      <c r="L753" s="45">
        <f>AVERAGEIFS('Raw Data'!$R$2:$R$3196,'Raw Data'!$K$2:$K$3196,'Solution Sheet'!J753,'Raw Data'!$G$2:$G$3196,'Solution Sheet'!K753)</f>
        <v>34.319148936170215</v>
      </c>
      <c r="N753" s="33" t="s">
        <v>24</v>
      </c>
      <c r="O753" s="33" t="s">
        <v>33</v>
      </c>
      <c r="P753" s="45">
        <f>SUMIFS('Raw Data'!$S$2:$S$3196,'Raw Data'!$D$2:$D$3196,'Solution Sheet'!N753,'Raw Data'!$H$2:$H$3196,'Solution Sheet'!O753)</f>
        <v>777669.78999999957</v>
      </c>
    </row>
    <row r="754" spans="2:16" x14ac:dyDescent="0.35">
      <c r="B754" s="33" t="s">
        <v>63</v>
      </c>
      <c r="C754" s="33" t="s">
        <v>12</v>
      </c>
      <c r="D754" s="45">
        <f>SUMIFS('Raw Data'!$S$2:$S$3196,'Raw Data'!$E$2:$E$3196,'Solution Sheet'!B754,'Raw Data'!$G$2:$G$3196,'Solution Sheet'!C754)</f>
        <v>121006.51999999999</v>
      </c>
      <c r="E754" s="37"/>
      <c r="F754" s="33" t="s">
        <v>45</v>
      </c>
      <c r="G754" s="33" t="s">
        <v>33</v>
      </c>
      <c r="H754" s="45">
        <f>COUNTIFS('Raw Data'!$L$2:$L$3196,'Solution Sheet'!F754,'Raw Data'!$H$2:$H$3196,'Solution Sheet'!G754)</f>
        <v>193</v>
      </c>
      <c r="J754" s="33" t="s">
        <v>39</v>
      </c>
      <c r="K754" s="33" t="s">
        <v>12</v>
      </c>
      <c r="L754" s="45">
        <f>AVERAGEIFS('Raw Data'!$R$2:$R$3196,'Raw Data'!$K$2:$K$3196,'Solution Sheet'!J754,'Raw Data'!$G$2:$G$3196,'Solution Sheet'!K754)</f>
        <v>35</v>
      </c>
      <c r="N754" s="33" t="s">
        <v>24</v>
      </c>
      <c r="O754" s="33" t="s">
        <v>33</v>
      </c>
      <c r="P754" s="45">
        <f>SUMIFS('Raw Data'!$S$2:$S$3196,'Raw Data'!$D$2:$D$3196,'Solution Sheet'!N754,'Raw Data'!$H$2:$H$3196,'Solution Sheet'!O754)</f>
        <v>777669.78999999957</v>
      </c>
    </row>
    <row r="755" spans="2:16" x14ac:dyDescent="0.35">
      <c r="B755" s="33" t="s">
        <v>106</v>
      </c>
      <c r="C755" s="33" t="s">
        <v>13</v>
      </c>
      <c r="D755" s="45">
        <f>SUMIFS('Raw Data'!$S$2:$S$3196,'Raw Data'!$E$2:$E$3196,'Solution Sheet'!B755,'Raw Data'!$G$2:$G$3196,'Solution Sheet'!C755)</f>
        <v>83772.33</v>
      </c>
      <c r="E755" s="37"/>
      <c r="F755" s="33" t="s">
        <v>45</v>
      </c>
      <c r="G755" s="33" t="s">
        <v>30</v>
      </c>
      <c r="H755" s="45">
        <f>COUNTIFS('Raw Data'!$L$2:$L$3196,'Solution Sheet'!F755,'Raw Data'!$H$2:$H$3196,'Solution Sheet'!G755)</f>
        <v>215</v>
      </c>
      <c r="J755" s="33" t="s">
        <v>40</v>
      </c>
      <c r="K755" s="33" t="s">
        <v>13</v>
      </c>
      <c r="L755" s="45">
        <f>AVERAGEIFS('Raw Data'!$R$2:$R$3196,'Raw Data'!$K$2:$K$3196,'Solution Sheet'!J755,'Raw Data'!$G$2:$G$3196,'Solution Sheet'!K755)</f>
        <v>34.651685393258425</v>
      </c>
      <c r="N755" s="33" t="s">
        <v>24</v>
      </c>
      <c r="O755" s="33" t="s">
        <v>30</v>
      </c>
      <c r="P755" s="45">
        <f>SUMIFS('Raw Data'!$S$2:$S$3196,'Raw Data'!$D$2:$D$3196,'Solution Sheet'!N755,'Raw Data'!$H$2:$H$3196,'Solution Sheet'!O755)</f>
        <v>902864.3899999999</v>
      </c>
    </row>
    <row r="756" spans="2:16" x14ac:dyDescent="0.35">
      <c r="B756" s="33" t="s">
        <v>58</v>
      </c>
      <c r="C756" s="33" t="s">
        <v>10</v>
      </c>
      <c r="D756" s="45">
        <f>SUMIFS('Raw Data'!$S$2:$S$3196,'Raw Data'!$E$2:$E$3196,'Solution Sheet'!B756,'Raw Data'!$G$2:$G$3196,'Solution Sheet'!C756)</f>
        <v>93884.32</v>
      </c>
      <c r="E756" s="37"/>
      <c r="F756" s="33" t="s">
        <v>44</v>
      </c>
      <c r="G756" s="33" t="s">
        <v>33</v>
      </c>
      <c r="H756" s="45">
        <f>COUNTIFS('Raw Data'!$L$2:$L$3196,'Solution Sheet'!F756,'Raw Data'!$H$2:$H$3196,'Solution Sheet'!G756)</f>
        <v>207</v>
      </c>
      <c r="J756" s="33" t="s">
        <v>41</v>
      </c>
      <c r="K756" s="33" t="s">
        <v>10</v>
      </c>
      <c r="L756" s="45">
        <f>AVERAGEIFS('Raw Data'!$R$2:$R$3196,'Raw Data'!$K$2:$K$3196,'Solution Sheet'!J756,'Raw Data'!$G$2:$G$3196,'Solution Sheet'!K756)</f>
        <v>34.225806451612904</v>
      </c>
      <c r="N756" s="33" t="s">
        <v>26</v>
      </c>
      <c r="O756" s="33" t="s">
        <v>33</v>
      </c>
      <c r="P756" s="45">
        <f>SUMIFS('Raw Data'!$S$2:$S$3196,'Raw Data'!$D$2:$D$3196,'Solution Sheet'!N756,'Raw Data'!$H$2:$H$3196,'Solution Sheet'!O756)</f>
        <v>688621.27000000118</v>
      </c>
    </row>
    <row r="757" spans="2:16" x14ac:dyDescent="0.35">
      <c r="B757" s="33" t="s">
        <v>58</v>
      </c>
      <c r="C757" s="33" t="s">
        <v>6</v>
      </c>
      <c r="D757" s="45">
        <f>SUMIFS('Raw Data'!$S$2:$S$3196,'Raw Data'!$E$2:$E$3196,'Solution Sheet'!B757,'Raw Data'!$G$2:$G$3196,'Solution Sheet'!C757)</f>
        <v>115367.16999999998</v>
      </c>
      <c r="E757" s="37"/>
      <c r="F757" s="33" t="s">
        <v>45</v>
      </c>
      <c r="G757" s="33" t="s">
        <v>30</v>
      </c>
      <c r="H757" s="45">
        <f>COUNTIFS('Raw Data'!$L$2:$L$3196,'Solution Sheet'!F757,'Raw Data'!$H$2:$H$3196,'Solution Sheet'!G757)</f>
        <v>215</v>
      </c>
      <c r="J757" s="33" t="s">
        <v>41</v>
      </c>
      <c r="K757" s="33" t="s">
        <v>6</v>
      </c>
      <c r="L757" s="45">
        <f>AVERAGEIFS('Raw Data'!$R$2:$R$3196,'Raw Data'!$K$2:$K$3196,'Solution Sheet'!J757,'Raw Data'!$G$2:$G$3196,'Solution Sheet'!K757)</f>
        <v>36.01075268817204</v>
      </c>
      <c r="N757" s="33" t="s">
        <v>25</v>
      </c>
      <c r="O757" s="33" t="s">
        <v>30</v>
      </c>
      <c r="P757" s="45">
        <f>SUMIFS('Raw Data'!$S$2:$S$3196,'Raw Data'!$D$2:$D$3196,'Solution Sheet'!N757,'Raw Data'!$H$2:$H$3196,'Solution Sheet'!O757)</f>
        <v>386262.99999999983</v>
      </c>
    </row>
    <row r="758" spans="2:16" x14ac:dyDescent="0.35">
      <c r="B758" s="33" t="s">
        <v>55</v>
      </c>
      <c r="C758" s="33" t="s">
        <v>11</v>
      </c>
      <c r="D758" s="45">
        <f>SUMIFS('Raw Data'!$S$2:$S$3196,'Raw Data'!$E$2:$E$3196,'Solution Sheet'!B758,'Raw Data'!$G$2:$G$3196,'Solution Sheet'!C758)</f>
        <v>113543.59</v>
      </c>
      <c r="E758" s="37"/>
      <c r="F758" s="33" t="s">
        <v>43</v>
      </c>
      <c r="G758" s="33" t="s">
        <v>31</v>
      </c>
      <c r="H758" s="45">
        <f>COUNTIFS('Raw Data'!$L$2:$L$3196,'Solution Sheet'!F758,'Raw Data'!$H$2:$H$3196,'Solution Sheet'!G758)</f>
        <v>190</v>
      </c>
      <c r="J758" s="33" t="s">
        <v>42</v>
      </c>
      <c r="K758" s="33" t="s">
        <v>11</v>
      </c>
      <c r="L758" s="45">
        <f>AVERAGEIFS('Raw Data'!$R$2:$R$3196,'Raw Data'!$K$2:$K$3196,'Solution Sheet'!J758,'Raw Data'!$G$2:$G$3196,'Solution Sheet'!K758)</f>
        <v>35.16949152542373</v>
      </c>
      <c r="N758" s="33" t="s">
        <v>25</v>
      </c>
      <c r="O758" s="33" t="s">
        <v>31</v>
      </c>
      <c r="P758" s="45">
        <f>SUMIFS('Raw Data'!$S$2:$S$3196,'Raw Data'!$D$2:$D$3196,'Solution Sheet'!N758,'Raw Data'!$H$2:$H$3196,'Solution Sheet'!O758)</f>
        <v>343540.72000000003</v>
      </c>
    </row>
    <row r="759" spans="2:16" x14ac:dyDescent="0.35">
      <c r="B759" s="33" t="s">
        <v>73</v>
      </c>
      <c r="C759" s="33" t="s">
        <v>6</v>
      </c>
      <c r="D759" s="45">
        <f>SUMIFS('Raw Data'!$S$2:$S$3196,'Raw Data'!$E$2:$E$3196,'Solution Sheet'!B759,'Raw Data'!$G$2:$G$3196,'Solution Sheet'!C759)</f>
        <v>72259.55</v>
      </c>
      <c r="E759" s="37"/>
      <c r="F759" s="33" t="s">
        <v>44</v>
      </c>
      <c r="G759" s="33" t="s">
        <v>30</v>
      </c>
      <c r="H759" s="45">
        <f>COUNTIFS('Raw Data'!$L$2:$L$3196,'Solution Sheet'!F759,'Raw Data'!$H$2:$H$3196,'Solution Sheet'!G759)</f>
        <v>202</v>
      </c>
      <c r="J759" s="33" t="s">
        <v>41</v>
      </c>
      <c r="K759" s="33" t="s">
        <v>6</v>
      </c>
      <c r="L759" s="45">
        <f>AVERAGEIFS('Raw Data'!$R$2:$R$3196,'Raw Data'!$K$2:$K$3196,'Solution Sheet'!J759,'Raw Data'!$G$2:$G$3196,'Solution Sheet'!K759)</f>
        <v>36.01075268817204</v>
      </c>
      <c r="N759" s="33" t="s">
        <v>24</v>
      </c>
      <c r="O759" s="33" t="s">
        <v>30</v>
      </c>
      <c r="P759" s="45">
        <f>SUMIFS('Raw Data'!$S$2:$S$3196,'Raw Data'!$D$2:$D$3196,'Solution Sheet'!N759,'Raw Data'!$H$2:$H$3196,'Solution Sheet'!O759)</f>
        <v>902864.3899999999</v>
      </c>
    </row>
    <row r="760" spans="2:16" x14ac:dyDescent="0.35">
      <c r="B760" s="33" t="s">
        <v>115</v>
      </c>
      <c r="C760" s="33" t="s">
        <v>11</v>
      </c>
      <c r="D760" s="45">
        <f>SUMIFS('Raw Data'!$S$2:$S$3196,'Raw Data'!$E$2:$E$3196,'Solution Sheet'!B760,'Raw Data'!$G$2:$G$3196,'Solution Sheet'!C760)</f>
        <v>121509.75999999999</v>
      </c>
      <c r="E760" s="37"/>
      <c r="F760" s="33" t="s">
        <v>44</v>
      </c>
      <c r="G760" s="33" t="s">
        <v>33</v>
      </c>
      <c r="H760" s="45">
        <f>COUNTIFS('Raw Data'!$L$2:$L$3196,'Solution Sheet'!F760,'Raw Data'!$H$2:$H$3196,'Solution Sheet'!G760)</f>
        <v>207</v>
      </c>
      <c r="J760" s="33" t="s">
        <v>42</v>
      </c>
      <c r="K760" s="33" t="s">
        <v>11</v>
      </c>
      <c r="L760" s="45">
        <f>AVERAGEIFS('Raw Data'!$R$2:$R$3196,'Raw Data'!$K$2:$K$3196,'Solution Sheet'!J760,'Raw Data'!$G$2:$G$3196,'Solution Sheet'!K760)</f>
        <v>35.16949152542373</v>
      </c>
      <c r="N760" s="33" t="s">
        <v>26</v>
      </c>
      <c r="O760" s="33" t="s">
        <v>33</v>
      </c>
      <c r="P760" s="45">
        <f>SUMIFS('Raw Data'!$S$2:$S$3196,'Raw Data'!$D$2:$D$3196,'Solution Sheet'!N760,'Raw Data'!$H$2:$H$3196,'Solution Sheet'!O760)</f>
        <v>688621.27000000118</v>
      </c>
    </row>
    <row r="761" spans="2:16" x14ac:dyDescent="0.35">
      <c r="B761" s="33" t="s">
        <v>106</v>
      </c>
      <c r="C761" s="33" t="s">
        <v>8</v>
      </c>
      <c r="D761" s="45">
        <f>SUMIFS('Raw Data'!$S$2:$S$3196,'Raw Data'!$E$2:$E$3196,'Solution Sheet'!B761,'Raw Data'!$G$2:$G$3196,'Solution Sheet'!C761)</f>
        <v>122017.93000000001</v>
      </c>
      <c r="E761" s="37"/>
      <c r="F761" s="33" t="s">
        <v>44</v>
      </c>
      <c r="G761" s="33" t="s">
        <v>31</v>
      </c>
      <c r="H761" s="45">
        <f>COUNTIFS('Raw Data'!$L$2:$L$3196,'Solution Sheet'!F761,'Raw Data'!$H$2:$H$3196,'Solution Sheet'!G761)</f>
        <v>216</v>
      </c>
      <c r="J761" s="33" t="s">
        <v>41</v>
      </c>
      <c r="K761" s="33" t="s">
        <v>8</v>
      </c>
      <c r="L761" s="45">
        <f>AVERAGEIFS('Raw Data'!$R$2:$R$3196,'Raw Data'!$K$2:$K$3196,'Solution Sheet'!J761,'Raw Data'!$G$2:$G$3196,'Solution Sheet'!K761)</f>
        <v>35.169642857142854</v>
      </c>
      <c r="N761" s="33" t="s">
        <v>24</v>
      </c>
      <c r="O761" s="33" t="s">
        <v>31</v>
      </c>
      <c r="P761" s="45">
        <f>SUMIFS('Raw Data'!$S$2:$S$3196,'Raw Data'!$D$2:$D$3196,'Solution Sheet'!N761,'Raw Data'!$H$2:$H$3196,'Solution Sheet'!O761)</f>
        <v>770751.94999999984</v>
      </c>
    </row>
    <row r="762" spans="2:16" x14ac:dyDescent="0.35">
      <c r="B762" s="33" t="s">
        <v>78</v>
      </c>
      <c r="C762" s="33" t="s">
        <v>10</v>
      </c>
      <c r="D762" s="45">
        <f>SUMIFS('Raw Data'!$S$2:$S$3196,'Raw Data'!$E$2:$E$3196,'Solution Sheet'!B762,'Raw Data'!$G$2:$G$3196,'Solution Sheet'!C762)</f>
        <v>92778.25</v>
      </c>
      <c r="E762" s="37"/>
      <c r="F762" s="33" t="s">
        <v>45</v>
      </c>
      <c r="G762" s="33" t="s">
        <v>31</v>
      </c>
      <c r="H762" s="45">
        <f>COUNTIFS('Raw Data'!$L$2:$L$3196,'Solution Sheet'!F762,'Raw Data'!$H$2:$H$3196,'Solution Sheet'!G762)</f>
        <v>200</v>
      </c>
      <c r="J762" s="33" t="s">
        <v>39</v>
      </c>
      <c r="K762" s="33" t="s">
        <v>10</v>
      </c>
      <c r="L762" s="45">
        <f>AVERAGEIFS('Raw Data'!$R$2:$R$3196,'Raw Data'!$K$2:$K$3196,'Solution Sheet'!J762,'Raw Data'!$G$2:$G$3196,'Solution Sheet'!K762)</f>
        <v>35.052083333333336</v>
      </c>
      <c r="N762" s="33" t="s">
        <v>24</v>
      </c>
      <c r="O762" s="33" t="s">
        <v>31</v>
      </c>
      <c r="P762" s="45">
        <f>SUMIFS('Raw Data'!$S$2:$S$3196,'Raw Data'!$D$2:$D$3196,'Solution Sheet'!N762,'Raw Data'!$H$2:$H$3196,'Solution Sheet'!O762)</f>
        <v>770751.94999999984</v>
      </c>
    </row>
    <row r="763" spans="2:16" x14ac:dyDescent="0.35">
      <c r="B763" s="33" t="s">
        <v>63</v>
      </c>
      <c r="C763" s="33" t="s">
        <v>9</v>
      </c>
      <c r="D763" s="45">
        <f>SUMIFS('Raw Data'!$S$2:$S$3196,'Raw Data'!$E$2:$E$3196,'Solution Sheet'!B763,'Raw Data'!$G$2:$G$3196,'Solution Sheet'!C763)</f>
        <v>108730.27000000002</v>
      </c>
      <c r="E763" s="37"/>
      <c r="F763" s="33" t="s">
        <v>43</v>
      </c>
      <c r="G763" s="33" t="s">
        <v>31</v>
      </c>
      <c r="H763" s="45">
        <f>COUNTIFS('Raw Data'!$L$2:$L$3196,'Solution Sheet'!F763,'Raw Data'!$H$2:$H$3196,'Solution Sheet'!G763)</f>
        <v>190</v>
      </c>
      <c r="J763" s="33" t="s">
        <v>42</v>
      </c>
      <c r="K763" s="33" t="s">
        <v>9</v>
      </c>
      <c r="L763" s="45">
        <f>AVERAGEIFS('Raw Data'!$R$2:$R$3196,'Raw Data'!$K$2:$K$3196,'Solution Sheet'!J763,'Raw Data'!$G$2:$G$3196,'Solution Sheet'!K763)</f>
        <v>36.282828282828284</v>
      </c>
      <c r="N763" s="33" t="s">
        <v>24</v>
      </c>
      <c r="O763" s="33" t="s">
        <v>31</v>
      </c>
      <c r="P763" s="45">
        <f>SUMIFS('Raw Data'!$S$2:$S$3196,'Raw Data'!$D$2:$D$3196,'Solution Sheet'!N763,'Raw Data'!$H$2:$H$3196,'Solution Sheet'!O763)</f>
        <v>770751.94999999984</v>
      </c>
    </row>
    <row r="764" spans="2:16" x14ac:dyDescent="0.35">
      <c r="B764" s="33" t="s">
        <v>78</v>
      </c>
      <c r="C764" s="33" t="s">
        <v>7</v>
      </c>
      <c r="D764" s="45">
        <f>SUMIFS('Raw Data'!$S$2:$S$3196,'Raw Data'!$E$2:$E$3196,'Solution Sheet'!B764,'Raw Data'!$G$2:$G$3196,'Solution Sheet'!C764)</f>
        <v>91549.210000000021</v>
      </c>
      <c r="E764" s="37"/>
      <c r="F764" s="33" t="s">
        <v>43</v>
      </c>
      <c r="G764" s="33" t="s">
        <v>33</v>
      </c>
      <c r="H764" s="45">
        <f>COUNTIFS('Raw Data'!$L$2:$L$3196,'Solution Sheet'!F764,'Raw Data'!$H$2:$H$3196,'Solution Sheet'!G764)</f>
        <v>185</v>
      </c>
      <c r="J764" s="33" t="s">
        <v>41</v>
      </c>
      <c r="K764" s="33" t="s">
        <v>7</v>
      </c>
      <c r="L764" s="45">
        <f>AVERAGEIFS('Raw Data'!$R$2:$R$3196,'Raw Data'!$K$2:$K$3196,'Solution Sheet'!J764,'Raw Data'!$G$2:$G$3196,'Solution Sheet'!K764)</f>
        <v>33.821428571428569</v>
      </c>
      <c r="N764" s="33" t="s">
        <v>25</v>
      </c>
      <c r="O764" s="33" t="s">
        <v>33</v>
      </c>
      <c r="P764" s="45">
        <f>SUMIFS('Raw Data'!$S$2:$S$3196,'Raw Data'!$D$2:$D$3196,'Solution Sheet'!N764,'Raw Data'!$H$2:$H$3196,'Solution Sheet'!O764)</f>
        <v>226589.05000000008</v>
      </c>
    </row>
    <row r="765" spans="2:16" x14ac:dyDescent="0.35">
      <c r="B765" s="33" t="s">
        <v>55</v>
      </c>
      <c r="C765" s="33" t="s">
        <v>8</v>
      </c>
      <c r="D765" s="45">
        <f>SUMIFS('Raw Data'!$S$2:$S$3196,'Raw Data'!$E$2:$E$3196,'Solution Sheet'!B765,'Raw Data'!$G$2:$G$3196,'Solution Sheet'!C765)</f>
        <v>101835.39000000001</v>
      </c>
      <c r="E765" s="37"/>
      <c r="F765" s="33" t="s">
        <v>43</v>
      </c>
      <c r="G765" s="33" t="s">
        <v>30</v>
      </c>
      <c r="H765" s="45">
        <f>COUNTIFS('Raw Data'!$L$2:$L$3196,'Solution Sheet'!F765,'Raw Data'!$H$2:$H$3196,'Solution Sheet'!G765)</f>
        <v>201</v>
      </c>
      <c r="J765" s="33" t="s">
        <v>41</v>
      </c>
      <c r="K765" s="33" t="s">
        <v>8</v>
      </c>
      <c r="L765" s="45">
        <f>AVERAGEIFS('Raw Data'!$R$2:$R$3196,'Raw Data'!$K$2:$K$3196,'Solution Sheet'!J765,'Raw Data'!$G$2:$G$3196,'Solution Sheet'!K765)</f>
        <v>35.169642857142854</v>
      </c>
      <c r="N765" s="33" t="s">
        <v>24</v>
      </c>
      <c r="O765" s="33" t="s">
        <v>30</v>
      </c>
      <c r="P765" s="45">
        <f>SUMIFS('Raw Data'!$S$2:$S$3196,'Raw Data'!$D$2:$D$3196,'Solution Sheet'!N765,'Raw Data'!$H$2:$H$3196,'Solution Sheet'!O765)</f>
        <v>902864.3899999999</v>
      </c>
    </row>
    <row r="766" spans="2:16" x14ac:dyDescent="0.35">
      <c r="B766" s="33" t="s">
        <v>106</v>
      </c>
      <c r="C766" s="33" t="s">
        <v>6</v>
      </c>
      <c r="D766" s="45">
        <f>SUMIFS('Raw Data'!$S$2:$S$3196,'Raw Data'!$E$2:$E$3196,'Solution Sheet'!B766,'Raw Data'!$G$2:$G$3196,'Solution Sheet'!C766)</f>
        <v>106057.18</v>
      </c>
      <c r="E766" s="37"/>
      <c r="F766" s="33" t="s">
        <v>45</v>
      </c>
      <c r="G766" s="33" t="s">
        <v>30</v>
      </c>
      <c r="H766" s="45">
        <f>COUNTIFS('Raw Data'!$L$2:$L$3196,'Solution Sheet'!F766,'Raw Data'!$H$2:$H$3196,'Solution Sheet'!G766)</f>
        <v>215</v>
      </c>
      <c r="J766" s="33" t="s">
        <v>41</v>
      </c>
      <c r="K766" s="33" t="s">
        <v>6</v>
      </c>
      <c r="L766" s="45">
        <f>AVERAGEIFS('Raw Data'!$R$2:$R$3196,'Raw Data'!$K$2:$K$3196,'Solution Sheet'!J766,'Raw Data'!$G$2:$G$3196,'Solution Sheet'!K766)</f>
        <v>36.01075268817204</v>
      </c>
      <c r="N766" s="33" t="s">
        <v>24</v>
      </c>
      <c r="O766" s="33" t="s">
        <v>30</v>
      </c>
      <c r="P766" s="45">
        <f>SUMIFS('Raw Data'!$S$2:$S$3196,'Raw Data'!$D$2:$D$3196,'Solution Sheet'!N766,'Raw Data'!$H$2:$H$3196,'Solution Sheet'!O766)</f>
        <v>902864.3899999999</v>
      </c>
    </row>
    <row r="767" spans="2:16" x14ac:dyDescent="0.35">
      <c r="B767" s="33" t="s">
        <v>115</v>
      </c>
      <c r="C767" s="33" t="s">
        <v>9</v>
      </c>
      <c r="D767" s="45">
        <f>SUMIFS('Raw Data'!$S$2:$S$3196,'Raw Data'!$E$2:$E$3196,'Solution Sheet'!B767,'Raw Data'!$G$2:$G$3196,'Solution Sheet'!C767)</f>
        <v>85954.940000000017</v>
      </c>
      <c r="E767" s="37"/>
      <c r="F767" s="33" t="s">
        <v>46</v>
      </c>
      <c r="G767" s="33" t="s">
        <v>32</v>
      </c>
      <c r="H767" s="45">
        <f>COUNTIFS('Raw Data'!$L$2:$L$3196,'Solution Sheet'!F767,'Raw Data'!$H$2:$H$3196,'Solution Sheet'!G767)</f>
        <v>216</v>
      </c>
      <c r="J767" s="33" t="s">
        <v>41</v>
      </c>
      <c r="K767" s="33" t="s">
        <v>9</v>
      </c>
      <c r="L767" s="45">
        <f>AVERAGEIFS('Raw Data'!$R$2:$R$3196,'Raw Data'!$K$2:$K$3196,'Solution Sheet'!J767,'Raw Data'!$G$2:$G$3196,'Solution Sheet'!K767)</f>
        <v>35.634615384615387</v>
      </c>
      <c r="N767" s="33" t="s">
        <v>24</v>
      </c>
      <c r="O767" s="33" t="s">
        <v>32</v>
      </c>
      <c r="P767" s="45">
        <f>SUMIFS('Raw Data'!$S$2:$S$3196,'Raw Data'!$D$2:$D$3196,'Solution Sheet'!N767,'Raw Data'!$H$2:$H$3196,'Solution Sheet'!O767)</f>
        <v>854150.37999999919</v>
      </c>
    </row>
    <row r="768" spans="2:16" x14ac:dyDescent="0.35">
      <c r="B768" s="33" t="s">
        <v>73</v>
      </c>
      <c r="C768" s="33" t="s">
        <v>8</v>
      </c>
      <c r="D768" s="45">
        <f>SUMIFS('Raw Data'!$S$2:$S$3196,'Raw Data'!$E$2:$E$3196,'Solution Sheet'!B768,'Raw Data'!$G$2:$G$3196,'Solution Sheet'!C768)</f>
        <v>106033.74999999996</v>
      </c>
      <c r="E768" s="37"/>
      <c r="F768" s="33" t="s">
        <v>45</v>
      </c>
      <c r="G768" s="33" t="s">
        <v>31</v>
      </c>
      <c r="H768" s="45">
        <f>COUNTIFS('Raw Data'!$L$2:$L$3196,'Solution Sheet'!F768,'Raw Data'!$H$2:$H$3196,'Solution Sheet'!G768)</f>
        <v>200</v>
      </c>
      <c r="J768" s="33" t="s">
        <v>39</v>
      </c>
      <c r="K768" s="33" t="s">
        <v>8</v>
      </c>
      <c r="L768" s="45">
        <f>AVERAGEIFS('Raw Data'!$R$2:$R$3196,'Raw Data'!$K$2:$K$3196,'Solution Sheet'!J768,'Raw Data'!$G$2:$G$3196,'Solution Sheet'!K768)</f>
        <v>33.572815533980581</v>
      </c>
      <c r="N768" s="33" t="s">
        <v>24</v>
      </c>
      <c r="O768" s="33" t="s">
        <v>31</v>
      </c>
      <c r="P768" s="45">
        <f>SUMIFS('Raw Data'!$S$2:$S$3196,'Raw Data'!$D$2:$D$3196,'Solution Sheet'!N768,'Raw Data'!$H$2:$H$3196,'Solution Sheet'!O768)</f>
        <v>770751.94999999984</v>
      </c>
    </row>
    <row r="769" spans="2:16" x14ac:dyDescent="0.35">
      <c r="B769" s="33" t="s">
        <v>85</v>
      </c>
      <c r="C769" s="33" t="s">
        <v>10</v>
      </c>
      <c r="D769" s="45">
        <f>SUMIFS('Raw Data'!$S$2:$S$3196,'Raw Data'!$E$2:$E$3196,'Solution Sheet'!B769,'Raw Data'!$G$2:$G$3196,'Solution Sheet'!C769)</f>
        <v>88692.860000000015</v>
      </c>
      <c r="E769" s="37"/>
      <c r="F769" s="33" t="s">
        <v>43</v>
      </c>
      <c r="G769" s="33" t="s">
        <v>31</v>
      </c>
      <c r="H769" s="45">
        <f>COUNTIFS('Raw Data'!$L$2:$L$3196,'Solution Sheet'!F769,'Raw Data'!$H$2:$H$3196,'Solution Sheet'!G769)</f>
        <v>190</v>
      </c>
      <c r="J769" s="33" t="s">
        <v>39</v>
      </c>
      <c r="K769" s="33" t="s">
        <v>10</v>
      </c>
      <c r="L769" s="45">
        <f>AVERAGEIFS('Raw Data'!$R$2:$R$3196,'Raw Data'!$K$2:$K$3196,'Solution Sheet'!J769,'Raw Data'!$G$2:$G$3196,'Solution Sheet'!K769)</f>
        <v>35.052083333333336</v>
      </c>
      <c r="N769" s="33" t="s">
        <v>26</v>
      </c>
      <c r="O769" s="33" t="s">
        <v>31</v>
      </c>
      <c r="P769" s="45">
        <f>SUMIFS('Raw Data'!$S$2:$S$3196,'Raw Data'!$D$2:$D$3196,'Solution Sheet'!N769,'Raw Data'!$H$2:$H$3196,'Solution Sheet'!O769)</f>
        <v>705928.4499999996</v>
      </c>
    </row>
    <row r="770" spans="2:16" x14ac:dyDescent="0.35">
      <c r="B770" s="33" t="s">
        <v>85</v>
      </c>
      <c r="C770" s="33" t="s">
        <v>11</v>
      </c>
      <c r="D770" s="45">
        <f>SUMIFS('Raw Data'!$S$2:$S$3196,'Raw Data'!$E$2:$E$3196,'Solution Sheet'!B770,'Raw Data'!$G$2:$G$3196,'Solution Sheet'!C770)</f>
        <v>93988.74</v>
      </c>
      <c r="E770" s="37"/>
      <c r="F770" s="33" t="s">
        <v>43</v>
      </c>
      <c r="G770" s="33" t="s">
        <v>33</v>
      </c>
      <c r="H770" s="45">
        <f>COUNTIFS('Raw Data'!$L$2:$L$3196,'Solution Sheet'!F770,'Raw Data'!$H$2:$H$3196,'Solution Sheet'!G770)</f>
        <v>185</v>
      </c>
      <c r="J770" s="33" t="s">
        <v>39</v>
      </c>
      <c r="K770" s="33" t="s">
        <v>11</v>
      </c>
      <c r="L770" s="45">
        <f>AVERAGEIFS('Raw Data'!$R$2:$R$3196,'Raw Data'!$K$2:$K$3196,'Solution Sheet'!J770,'Raw Data'!$G$2:$G$3196,'Solution Sheet'!K770)</f>
        <v>34.901785714285715</v>
      </c>
      <c r="N770" s="33" t="s">
        <v>24</v>
      </c>
      <c r="O770" s="33" t="s">
        <v>33</v>
      </c>
      <c r="P770" s="45">
        <f>SUMIFS('Raw Data'!$S$2:$S$3196,'Raw Data'!$D$2:$D$3196,'Solution Sheet'!N770,'Raw Data'!$H$2:$H$3196,'Solution Sheet'!O770)</f>
        <v>777669.78999999957</v>
      </c>
    </row>
    <row r="771" spans="2:16" x14ac:dyDescent="0.35">
      <c r="B771" s="33" t="s">
        <v>85</v>
      </c>
      <c r="C771" s="33" t="s">
        <v>11</v>
      </c>
      <c r="D771" s="45">
        <f>SUMIFS('Raw Data'!$S$2:$S$3196,'Raw Data'!$E$2:$E$3196,'Solution Sheet'!B771,'Raw Data'!$G$2:$G$3196,'Solution Sheet'!C771)</f>
        <v>93988.74</v>
      </c>
      <c r="E771" s="37"/>
      <c r="F771" s="33" t="s">
        <v>45</v>
      </c>
      <c r="G771" s="33" t="s">
        <v>32</v>
      </c>
      <c r="H771" s="45">
        <f>COUNTIFS('Raw Data'!$L$2:$L$3196,'Solution Sheet'!F771,'Raw Data'!$H$2:$H$3196,'Solution Sheet'!G771)</f>
        <v>204</v>
      </c>
      <c r="J771" s="33" t="s">
        <v>42</v>
      </c>
      <c r="K771" s="33" t="s">
        <v>11</v>
      </c>
      <c r="L771" s="45">
        <f>AVERAGEIFS('Raw Data'!$R$2:$R$3196,'Raw Data'!$K$2:$K$3196,'Solution Sheet'!J771,'Raw Data'!$G$2:$G$3196,'Solution Sheet'!K771)</f>
        <v>35.16949152542373</v>
      </c>
      <c r="N771" s="33" t="s">
        <v>26</v>
      </c>
      <c r="O771" s="33" t="s">
        <v>32</v>
      </c>
      <c r="P771" s="45">
        <f>SUMIFS('Raw Data'!$S$2:$S$3196,'Raw Data'!$D$2:$D$3196,'Solution Sheet'!N771,'Raw Data'!$H$2:$H$3196,'Solution Sheet'!O771)</f>
        <v>713770.02999999945</v>
      </c>
    </row>
    <row r="772" spans="2:16" x14ac:dyDescent="0.35">
      <c r="B772" s="33" t="s">
        <v>58</v>
      </c>
      <c r="C772" s="33" t="s">
        <v>7</v>
      </c>
      <c r="D772" s="45">
        <f>SUMIFS('Raw Data'!$S$2:$S$3196,'Raw Data'!$E$2:$E$3196,'Solution Sheet'!B772,'Raw Data'!$G$2:$G$3196,'Solution Sheet'!C772)</f>
        <v>104199.79000000001</v>
      </c>
      <c r="E772" s="37"/>
      <c r="F772" s="33" t="s">
        <v>43</v>
      </c>
      <c r="G772" s="33" t="s">
        <v>32</v>
      </c>
      <c r="H772" s="45">
        <f>COUNTIFS('Raw Data'!$L$2:$L$3196,'Solution Sheet'!F772,'Raw Data'!$H$2:$H$3196,'Solution Sheet'!G772)</f>
        <v>206</v>
      </c>
      <c r="J772" s="33" t="s">
        <v>42</v>
      </c>
      <c r="K772" s="33" t="s">
        <v>7</v>
      </c>
      <c r="L772" s="45">
        <f>AVERAGEIFS('Raw Data'!$R$2:$R$3196,'Raw Data'!$K$2:$K$3196,'Solution Sheet'!J772,'Raw Data'!$G$2:$G$3196,'Solution Sheet'!K772)</f>
        <v>34.288659793814432</v>
      </c>
      <c r="N772" s="33" t="s">
        <v>24</v>
      </c>
      <c r="O772" s="33" t="s">
        <v>32</v>
      </c>
      <c r="P772" s="45">
        <f>SUMIFS('Raw Data'!$S$2:$S$3196,'Raw Data'!$D$2:$D$3196,'Solution Sheet'!N772,'Raw Data'!$H$2:$H$3196,'Solution Sheet'!O772)</f>
        <v>854150.37999999919</v>
      </c>
    </row>
    <row r="773" spans="2:16" x14ac:dyDescent="0.35">
      <c r="B773" s="33" t="s">
        <v>115</v>
      </c>
      <c r="C773" s="33" t="s">
        <v>12</v>
      </c>
      <c r="D773" s="45">
        <f>SUMIFS('Raw Data'!$S$2:$S$3196,'Raw Data'!$E$2:$E$3196,'Solution Sheet'!B773,'Raw Data'!$G$2:$G$3196,'Solution Sheet'!C773)</f>
        <v>66619.010000000009</v>
      </c>
      <c r="E773" s="37"/>
      <c r="F773" s="33" t="s">
        <v>45</v>
      </c>
      <c r="G773" s="33" t="s">
        <v>32</v>
      </c>
      <c r="H773" s="45">
        <f>COUNTIFS('Raw Data'!$L$2:$L$3196,'Solution Sheet'!F773,'Raw Data'!$H$2:$H$3196,'Solution Sheet'!G773)</f>
        <v>204</v>
      </c>
      <c r="J773" s="33" t="s">
        <v>40</v>
      </c>
      <c r="K773" s="33" t="s">
        <v>12</v>
      </c>
      <c r="L773" s="45">
        <f>AVERAGEIFS('Raw Data'!$R$2:$R$3196,'Raw Data'!$K$2:$K$3196,'Solution Sheet'!J773,'Raw Data'!$G$2:$G$3196,'Solution Sheet'!K773)</f>
        <v>34.373831775700936</v>
      </c>
      <c r="N773" s="33" t="s">
        <v>24</v>
      </c>
      <c r="O773" s="33" t="s">
        <v>32</v>
      </c>
      <c r="P773" s="45">
        <f>SUMIFS('Raw Data'!$S$2:$S$3196,'Raw Data'!$D$2:$D$3196,'Solution Sheet'!N773,'Raw Data'!$H$2:$H$3196,'Solution Sheet'!O773)</f>
        <v>854150.37999999919</v>
      </c>
    </row>
    <row r="774" spans="2:16" x14ac:dyDescent="0.35">
      <c r="B774" s="33" t="s">
        <v>106</v>
      </c>
      <c r="C774" s="33" t="s">
        <v>6</v>
      </c>
      <c r="D774" s="45">
        <f>SUMIFS('Raw Data'!$S$2:$S$3196,'Raw Data'!$E$2:$E$3196,'Solution Sheet'!B774,'Raw Data'!$G$2:$G$3196,'Solution Sheet'!C774)</f>
        <v>106057.18</v>
      </c>
      <c r="E774" s="37"/>
      <c r="F774" s="33" t="s">
        <v>46</v>
      </c>
      <c r="G774" s="33" t="s">
        <v>33</v>
      </c>
      <c r="H774" s="45">
        <f>COUNTIFS('Raw Data'!$L$2:$L$3196,'Solution Sheet'!F774,'Raw Data'!$H$2:$H$3196,'Solution Sheet'!G774)</f>
        <v>201</v>
      </c>
      <c r="J774" s="33" t="s">
        <v>40</v>
      </c>
      <c r="K774" s="33" t="s">
        <v>6</v>
      </c>
      <c r="L774" s="45">
        <f>AVERAGEIFS('Raw Data'!$R$2:$R$3196,'Raw Data'!$K$2:$K$3196,'Solution Sheet'!J774,'Raw Data'!$G$2:$G$3196,'Solution Sheet'!K774)</f>
        <v>33.838383838383841</v>
      </c>
      <c r="N774" s="33" t="s">
        <v>26</v>
      </c>
      <c r="O774" s="33" t="s">
        <v>33</v>
      </c>
      <c r="P774" s="45">
        <f>SUMIFS('Raw Data'!$S$2:$S$3196,'Raw Data'!$D$2:$D$3196,'Solution Sheet'!N774,'Raw Data'!$H$2:$H$3196,'Solution Sheet'!O774)</f>
        <v>688621.27000000118</v>
      </c>
    </row>
    <row r="775" spans="2:16" x14ac:dyDescent="0.35">
      <c r="B775" s="33" t="s">
        <v>115</v>
      </c>
      <c r="C775" s="33" t="s">
        <v>8</v>
      </c>
      <c r="D775" s="45">
        <f>SUMIFS('Raw Data'!$S$2:$S$3196,'Raw Data'!$E$2:$E$3196,'Solution Sheet'!B775,'Raw Data'!$G$2:$G$3196,'Solution Sheet'!C775)</f>
        <v>78761.50999999998</v>
      </c>
      <c r="E775" s="37"/>
      <c r="F775" s="33" t="s">
        <v>46</v>
      </c>
      <c r="G775" s="33" t="s">
        <v>32</v>
      </c>
      <c r="H775" s="45">
        <f>COUNTIFS('Raw Data'!$L$2:$L$3196,'Solution Sheet'!F775,'Raw Data'!$H$2:$H$3196,'Solution Sheet'!G775)</f>
        <v>216</v>
      </c>
      <c r="J775" s="33" t="s">
        <v>42</v>
      </c>
      <c r="K775" s="33" t="s">
        <v>8</v>
      </c>
      <c r="L775" s="45">
        <f>AVERAGEIFS('Raw Data'!$R$2:$R$3196,'Raw Data'!$K$2:$K$3196,'Solution Sheet'!J775,'Raw Data'!$G$2:$G$3196,'Solution Sheet'!K775)</f>
        <v>35.593023255813954</v>
      </c>
      <c r="N775" s="33" t="s">
        <v>25</v>
      </c>
      <c r="O775" s="33" t="s">
        <v>32</v>
      </c>
      <c r="P775" s="45">
        <f>SUMIFS('Raw Data'!$S$2:$S$3196,'Raw Data'!$D$2:$D$3196,'Solution Sheet'!N775,'Raw Data'!$H$2:$H$3196,'Solution Sheet'!O775)</f>
        <v>420136.0300000002</v>
      </c>
    </row>
    <row r="776" spans="2:16" x14ac:dyDescent="0.35">
      <c r="B776" s="33" t="s">
        <v>55</v>
      </c>
      <c r="C776" s="33" t="s">
        <v>12</v>
      </c>
      <c r="D776" s="45">
        <f>SUMIFS('Raw Data'!$S$2:$S$3196,'Raw Data'!$E$2:$E$3196,'Solution Sheet'!B776,'Raw Data'!$G$2:$G$3196,'Solution Sheet'!C776)</f>
        <v>77941.099999999991</v>
      </c>
      <c r="E776" s="37"/>
      <c r="F776" s="33" t="s">
        <v>46</v>
      </c>
      <c r="G776" s="33" t="s">
        <v>30</v>
      </c>
      <c r="H776" s="45">
        <f>COUNTIFS('Raw Data'!$L$2:$L$3196,'Solution Sheet'!F776,'Raw Data'!$H$2:$H$3196,'Solution Sheet'!G776)</f>
        <v>204</v>
      </c>
      <c r="J776" s="33" t="s">
        <v>41</v>
      </c>
      <c r="K776" s="33" t="s">
        <v>12</v>
      </c>
      <c r="L776" s="45">
        <f>AVERAGEIFS('Raw Data'!$R$2:$R$3196,'Raw Data'!$K$2:$K$3196,'Solution Sheet'!J776,'Raw Data'!$G$2:$G$3196,'Solution Sheet'!K776)</f>
        <v>35.657142857142858</v>
      </c>
      <c r="N776" s="33" t="s">
        <v>24</v>
      </c>
      <c r="O776" s="33" t="s">
        <v>30</v>
      </c>
      <c r="P776" s="45">
        <f>SUMIFS('Raw Data'!$S$2:$S$3196,'Raw Data'!$D$2:$D$3196,'Solution Sheet'!N776,'Raw Data'!$H$2:$H$3196,'Solution Sheet'!O776)</f>
        <v>902864.3899999999</v>
      </c>
    </row>
    <row r="777" spans="2:16" x14ac:dyDescent="0.35">
      <c r="B777" s="33" t="s">
        <v>78</v>
      </c>
      <c r="C777" s="33" t="s">
        <v>9</v>
      </c>
      <c r="D777" s="45">
        <f>SUMIFS('Raw Data'!$S$2:$S$3196,'Raw Data'!$E$2:$E$3196,'Solution Sheet'!B777,'Raw Data'!$G$2:$G$3196,'Solution Sheet'!C777)</f>
        <v>67867.660000000018</v>
      </c>
      <c r="E777" s="37"/>
      <c r="F777" s="33" t="s">
        <v>46</v>
      </c>
      <c r="G777" s="33" t="s">
        <v>32</v>
      </c>
      <c r="H777" s="45">
        <f>COUNTIFS('Raw Data'!$L$2:$L$3196,'Solution Sheet'!F777,'Raw Data'!$H$2:$H$3196,'Solution Sheet'!G777)</f>
        <v>216</v>
      </c>
      <c r="J777" s="33" t="s">
        <v>42</v>
      </c>
      <c r="K777" s="33" t="s">
        <v>9</v>
      </c>
      <c r="L777" s="45">
        <f>AVERAGEIFS('Raw Data'!$R$2:$R$3196,'Raw Data'!$K$2:$K$3196,'Solution Sheet'!J777,'Raw Data'!$G$2:$G$3196,'Solution Sheet'!K777)</f>
        <v>36.282828282828284</v>
      </c>
      <c r="N777" s="33" t="s">
        <v>26</v>
      </c>
      <c r="O777" s="33" t="s">
        <v>32</v>
      </c>
      <c r="P777" s="45">
        <f>SUMIFS('Raw Data'!$S$2:$S$3196,'Raw Data'!$D$2:$D$3196,'Solution Sheet'!N777,'Raw Data'!$H$2:$H$3196,'Solution Sheet'!O777)</f>
        <v>713770.02999999945</v>
      </c>
    </row>
    <row r="778" spans="2:16" x14ac:dyDescent="0.35">
      <c r="B778" s="33" t="s">
        <v>73</v>
      </c>
      <c r="C778" s="33" t="s">
        <v>8</v>
      </c>
      <c r="D778" s="45">
        <f>SUMIFS('Raw Data'!$S$2:$S$3196,'Raw Data'!$E$2:$E$3196,'Solution Sheet'!B778,'Raw Data'!$G$2:$G$3196,'Solution Sheet'!C778)</f>
        <v>106033.74999999996</v>
      </c>
      <c r="E778" s="37"/>
      <c r="F778" s="33" t="s">
        <v>44</v>
      </c>
      <c r="G778" s="33" t="s">
        <v>32</v>
      </c>
      <c r="H778" s="45">
        <f>COUNTIFS('Raw Data'!$L$2:$L$3196,'Solution Sheet'!F778,'Raw Data'!$H$2:$H$3196,'Solution Sheet'!G778)</f>
        <v>196</v>
      </c>
      <c r="J778" s="33" t="s">
        <v>39</v>
      </c>
      <c r="K778" s="33" t="s">
        <v>8</v>
      </c>
      <c r="L778" s="45">
        <f>AVERAGEIFS('Raw Data'!$R$2:$R$3196,'Raw Data'!$K$2:$K$3196,'Solution Sheet'!J778,'Raw Data'!$G$2:$G$3196,'Solution Sheet'!K778)</f>
        <v>33.572815533980581</v>
      </c>
      <c r="N778" s="33" t="s">
        <v>25</v>
      </c>
      <c r="O778" s="33" t="s">
        <v>32</v>
      </c>
      <c r="P778" s="45">
        <f>SUMIFS('Raw Data'!$S$2:$S$3196,'Raw Data'!$D$2:$D$3196,'Solution Sheet'!N778,'Raw Data'!$H$2:$H$3196,'Solution Sheet'!O778)</f>
        <v>420136.0300000002</v>
      </c>
    </row>
    <row r="779" spans="2:16" x14ac:dyDescent="0.35">
      <c r="B779" s="33" t="s">
        <v>73</v>
      </c>
      <c r="C779" s="33" t="s">
        <v>7</v>
      </c>
      <c r="D779" s="45">
        <f>SUMIFS('Raw Data'!$S$2:$S$3196,'Raw Data'!$E$2:$E$3196,'Solution Sheet'!B779,'Raw Data'!$G$2:$G$3196,'Solution Sheet'!C779)</f>
        <v>125696.93000000001</v>
      </c>
      <c r="E779" s="37"/>
      <c r="F779" s="33" t="s">
        <v>43</v>
      </c>
      <c r="G779" s="33" t="s">
        <v>33</v>
      </c>
      <c r="H779" s="45">
        <f>COUNTIFS('Raw Data'!$L$2:$L$3196,'Solution Sheet'!F779,'Raw Data'!$H$2:$H$3196,'Solution Sheet'!G779)</f>
        <v>185</v>
      </c>
      <c r="J779" s="33" t="s">
        <v>42</v>
      </c>
      <c r="K779" s="33" t="s">
        <v>7</v>
      </c>
      <c r="L779" s="45">
        <f>AVERAGEIFS('Raw Data'!$R$2:$R$3196,'Raw Data'!$K$2:$K$3196,'Solution Sheet'!J779,'Raw Data'!$G$2:$G$3196,'Solution Sheet'!K779)</f>
        <v>34.288659793814432</v>
      </c>
      <c r="N779" s="33" t="s">
        <v>25</v>
      </c>
      <c r="O779" s="33" t="s">
        <v>33</v>
      </c>
      <c r="P779" s="45">
        <f>SUMIFS('Raw Data'!$S$2:$S$3196,'Raw Data'!$D$2:$D$3196,'Solution Sheet'!N779,'Raw Data'!$H$2:$H$3196,'Solution Sheet'!O779)</f>
        <v>226589.05000000008</v>
      </c>
    </row>
    <row r="780" spans="2:16" x14ac:dyDescent="0.35">
      <c r="B780" s="33" t="s">
        <v>115</v>
      </c>
      <c r="C780" s="33" t="s">
        <v>13</v>
      </c>
      <c r="D780" s="45">
        <f>SUMIFS('Raw Data'!$S$2:$S$3196,'Raw Data'!$E$2:$E$3196,'Solution Sheet'!B780,'Raw Data'!$G$2:$G$3196,'Solution Sheet'!C780)</f>
        <v>86905.229999999981</v>
      </c>
      <c r="E780" s="37"/>
      <c r="F780" s="33" t="s">
        <v>45</v>
      </c>
      <c r="G780" s="33" t="s">
        <v>30</v>
      </c>
      <c r="H780" s="45">
        <f>COUNTIFS('Raw Data'!$L$2:$L$3196,'Solution Sheet'!F780,'Raw Data'!$H$2:$H$3196,'Solution Sheet'!G780)</f>
        <v>215</v>
      </c>
      <c r="J780" s="33" t="s">
        <v>40</v>
      </c>
      <c r="K780" s="33" t="s">
        <v>13</v>
      </c>
      <c r="L780" s="45">
        <f>AVERAGEIFS('Raw Data'!$R$2:$R$3196,'Raw Data'!$K$2:$K$3196,'Solution Sheet'!J780,'Raw Data'!$G$2:$G$3196,'Solution Sheet'!K780)</f>
        <v>34.651685393258425</v>
      </c>
      <c r="N780" s="33" t="s">
        <v>25</v>
      </c>
      <c r="O780" s="33" t="s">
        <v>30</v>
      </c>
      <c r="P780" s="45">
        <f>SUMIFS('Raw Data'!$S$2:$S$3196,'Raw Data'!$D$2:$D$3196,'Solution Sheet'!N780,'Raw Data'!$H$2:$H$3196,'Solution Sheet'!O780)</f>
        <v>386262.99999999983</v>
      </c>
    </row>
    <row r="781" spans="2:16" x14ac:dyDescent="0.35">
      <c r="B781" s="33" t="s">
        <v>63</v>
      </c>
      <c r="C781" s="33" t="s">
        <v>7</v>
      </c>
      <c r="D781" s="45">
        <f>SUMIFS('Raw Data'!$S$2:$S$3196,'Raw Data'!$E$2:$E$3196,'Solution Sheet'!B781,'Raw Data'!$G$2:$G$3196,'Solution Sheet'!C781)</f>
        <v>92763.590000000011</v>
      </c>
      <c r="E781" s="37"/>
      <c r="F781" s="33" t="s">
        <v>44</v>
      </c>
      <c r="G781" s="33" t="s">
        <v>30</v>
      </c>
      <c r="H781" s="45">
        <f>COUNTIFS('Raw Data'!$L$2:$L$3196,'Solution Sheet'!F781,'Raw Data'!$H$2:$H$3196,'Solution Sheet'!G781)</f>
        <v>202</v>
      </c>
      <c r="J781" s="33" t="s">
        <v>42</v>
      </c>
      <c r="K781" s="33" t="s">
        <v>7</v>
      </c>
      <c r="L781" s="45">
        <f>AVERAGEIFS('Raw Data'!$R$2:$R$3196,'Raw Data'!$K$2:$K$3196,'Solution Sheet'!J781,'Raw Data'!$G$2:$G$3196,'Solution Sheet'!K781)</f>
        <v>34.288659793814432</v>
      </c>
      <c r="N781" s="33" t="s">
        <v>26</v>
      </c>
      <c r="O781" s="33" t="s">
        <v>30</v>
      </c>
      <c r="P781" s="45">
        <f>SUMIFS('Raw Data'!$S$2:$S$3196,'Raw Data'!$D$2:$D$3196,'Solution Sheet'!N781,'Raw Data'!$H$2:$H$3196,'Solution Sheet'!O781)</f>
        <v>705014.25000000035</v>
      </c>
    </row>
    <row r="782" spans="2:16" x14ac:dyDescent="0.35">
      <c r="B782" s="33" t="s">
        <v>106</v>
      </c>
      <c r="C782" s="33" t="s">
        <v>12</v>
      </c>
      <c r="D782" s="45">
        <f>SUMIFS('Raw Data'!$S$2:$S$3196,'Raw Data'!$E$2:$E$3196,'Solution Sheet'!B782,'Raw Data'!$G$2:$G$3196,'Solution Sheet'!C782)</f>
        <v>111983.70999999998</v>
      </c>
      <c r="E782" s="37"/>
      <c r="F782" s="33" t="s">
        <v>45</v>
      </c>
      <c r="G782" s="33" t="s">
        <v>33</v>
      </c>
      <c r="H782" s="45">
        <f>COUNTIFS('Raw Data'!$L$2:$L$3196,'Solution Sheet'!F782,'Raw Data'!$H$2:$H$3196,'Solution Sheet'!G782)</f>
        <v>193</v>
      </c>
      <c r="J782" s="33" t="s">
        <v>41</v>
      </c>
      <c r="K782" s="33" t="s">
        <v>12</v>
      </c>
      <c r="L782" s="45">
        <f>AVERAGEIFS('Raw Data'!$R$2:$R$3196,'Raw Data'!$K$2:$K$3196,'Solution Sheet'!J782,'Raw Data'!$G$2:$G$3196,'Solution Sheet'!K782)</f>
        <v>35.657142857142858</v>
      </c>
      <c r="N782" s="33" t="s">
        <v>26</v>
      </c>
      <c r="O782" s="33" t="s">
        <v>33</v>
      </c>
      <c r="P782" s="45">
        <f>SUMIFS('Raw Data'!$S$2:$S$3196,'Raw Data'!$D$2:$D$3196,'Solution Sheet'!N782,'Raw Data'!$H$2:$H$3196,'Solution Sheet'!O782)</f>
        <v>688621.27000000118</v>
      </c>
    </row>
    <row r="783" spans="2:16" x14ac:dyDescent="0.35">
      <c r="B783" s="33" t="s">
        <v>115</v>
      </c>
      <c r="C783" s="33" t="s">
        <v>9</v>
      </c>
      <c r="D783" s="45">
        <f>SUMIFS('Raw Data'!$S$2:$S$3196,'Raw Data'!$E$2:$E$3196,'Solution Sheet'!B783,'Raw Data'!$G$2:$G$3196,'Solution Sheet'!C783)</f>
        <v>85954.940000000017</v>
      </c>
      <c r="E783" s="37"/>
      <c r="F783" s="33" t="s">
        <v>45</v>
      </c>
      <c r="G783" s="33" t="s">
        <v>31</v>
      </c>
      <c r="H783" s="45">
        <f>COUNTIFS('Raw Data'!$L$2:$L$3196,'Solution Sheet'!F783,'Raw Data'!$H$2:$H$3196,'Solution Sheet'!G783)</f>
        <v>200</v>
      </c>
      <c r="J783" s="33" t="s">
        <v>41</v>
      </c>
      <c r="K783" s="33" t="s">
        <v>9</v>
      </c>
      <c r="L783" s="45">
        <f>AVERAGEIFS('Raw Data'!$R$2:$R$3196,'Raw Data'!$K$2:$K$3196,'Solution Sheet'!J783,'Raw Data'!$G$2:$G$3196,'Solution Sheet'!K783)</f>
        <v>35.634615384615387</v>
      </c>
      <c r="N783" s="33" t="s">
        <v>24</v>
      </c>
      <c r="O783" s="33" t="s">
        <v>31</v>
      </c>
      <c r="P783" s="45">
        <f>SUMIFS('Raw Data'!$S$2:$S$3196,'Raw Data'!$D$2:$D$3196,'Solution Sheet'!N783,'Raw Data'!$H$2:$H$3196,'Solution Sheet'!O783)</f>
        <v>770751.94999999984</v>
      </c>
    </row>
    <row r="784" spans="2:16" x14ac:dyDescent="0.35">
      <c r="B784" s="33" t="s">
        <v>106</v>
      </c>
      <c r="C784" s="33" t="s">
        <v>6</v>
      </c>
      <c r="D784" s="45">
        <f>SUMIFS('Raw Data'!$S$2:$S$3196,'Raw Data'!$E$2:$E$3196,'Solution Sheet'!B784,'Raw Data'!$G$2:$G$3196,'Solution Sheet'!C784)</f>
        <v>106057.18</v>
      </c>
      <c r="E784" s="37"/>
      <c r="F784" s="33" t="s">
        <v>45</v>
      </c>
      <c r="G784" s="33" t="s">
        <v>32</v>
      </c>
      <c r="H784" s="45">
        <f>COUNTIFS('Raw Data'!$L$2:$L$3196,'Solution Sheet'!F784,'Raw Data'!$H$2:$H$3196,'Solution Sheet'!G784)</f>
        <v>204</v>
      </c>
      <c r="J784" s="33" t="s">
        <v>40</v>
      </c>
      <c r="K784" s="33" t="s">
        <v>6</v>
      </c>
      <c r="L784" s="45">
        <f>AVERAGEIFS('Raw Data'!$R$2:$R$3196,'Raw Data'!$K$2:$K$3196,'Solution Sheet'!J784,'Raw Data'!$G$2:$G$3196,'Solution Sheet'!K784)</f>
        <v>33.838383838383841</v>
      </c>
      <c r="N784" s="33" t="s">
        <v>26</v>
      </c>
      <c r="O784" s="33" t="s">
        <v>32</v>
      </c>
      <c r="P784" s="45">
        <f>SUMIFS('Raw Data'!$S$2:$S$3196,'Raw Data'!$D$2:$D$3196,'Solution Sheet'!N784,'Raw Data'!$H$2:$H$3196,'Solution Sheet'!O784)</f>
        <v>713770.02999999945</v>
      </c>
    </row>
    <row r="785" spans="2:16" x14ac:dyDescent="0.35">
      <c r="B785" s="33" t="s">
        <v>106</v>
      </c>
      <c r="C785" s="33" t="s">
        <v>10</v>
      </c>
      <c r="D785" s="45">
        <f>SUMIFS('Raw Data'!$S$2:$S$3196,'Raw Data'!$E$2:$E$3196,'Solution Sheet'!B785,'Raw Data'!$G$2:$G$3196,'Solution Sheet'!C785)</f>
        <v>86293.68</v>
      </c>
      <c r="E785" s="37"/>
      <c r="F785" s="33" t="s">
        <v>43</v>
      </c>
      <c r="G785" s="33" t="s">
        <v>33</v>
      </c>
      <c r="H785" s="45">
        <f>COUNTIFS('Raw Data'!$L$2:$L$3196,'Solution Sheet'!F785,'Raw Data'!$H$2:$H$3196,'Solution Sheet'!G785)</f>
        <v>185</v>
      </c>
      <c r="J785" s="33" t="s">
        <v>41</v>
      </c>
      <c r="K785" s="33" t="s">
        <v>10</v>
      </c>
      <c r="L785" s="45">
        <f>AVERAGEIFS('Raw Data'!$R$2:$R$3196,'Raw Data'!$K$2:$K$3196,'Solution Sheet'!J785,'Raw Data'!$G$2:$G$3196,'Solution Sheet'!K785)</f>
        <v>34.225806451612904</v>
      </c>
      <c r="N785" s="33" t="s">
        <v>24</v>
      </c>
      <c r="O785" s="33" t="s">
        <v>33</v>
      </c>
      <c r="P785" s="45">
        <f>SUMIFS('Raw Data'!$S$2:$S$3196,'Raw Data'!$D$2:$D$3196,'Solution Sheet'!N785,'Raw Data'!$H$2:$H$3196,'Solution Sheet'!O785)</f>
        <v>777669.78999999957</v>
      </c>
    </row>
    <row r="786" spans="2:16" x14ac:dyDescent="0.35">
      <c r="B786" s="33" t="s">
        <v>68</v>
      </c>
      <c r="C786" s="33" t="s">
        <v>7</v>
      </c>
      <c r="D786" s="45">
        <f>SUMIFS('Raw Data'!$S$2:$S$3196,'Raw Data'!$E$2:$E$3196,'Solution Sheet'!B786,'Raw Data'!$G$2:$G$3196,'Solution Sheet'!C786)</f>
        <v>100847.03999999999</v>
      </c>
      <c r="E786" s="37"/>
      <c r="F786" s="33" t="s">
        <v>44</v>
      </c>
      <c r="G786" s="33" t="s">
        <v>32</v>
      </c>
      <c r="H786" s="45">
        <f>COUNTIFS('Raw Data'!$L$2:$L$3196,'Solution Sheet'!F786,'Raw Data'!$H$2:$H$3196,'Solution Sheet'!G786)</f>
        <v>196</v>
      </c>
      <c r="J786" s="33" t="s">
        <v>39</v>
      </c>
      <c r="K786" s="33" t="s">
        <v>7</v>
      </c>
      <c r="L786" s="45">
        <f>AVERAGEIFS('Raw Data'!$R$2:$R$3196,'Raw Data'!$K$2:$K$3196,'Solution Sheet'!J786,'Raw Data'!$G$2:$G$3196,'Solution Sheet'!K786)</f>
        <v>36.319672131147541</v>
      </c>
      <c r="N786" s="33" t="s">
        <v>24</v>
      </c>
      <c r="O786" s="33" t="s">
        <v>32</v>
      </c>
      <c r="P786" s="45">
        <f>SUMIFS('Raw Data'!$S$2:$S$3196,'Raw Data'!$D$2:$D$3196,'Solution Sheet'!N786,'Raw Data'!$H$2:$H$3196,'Solution Sheet'!O786)</f>
        <v>854150.37999999919</v>
      </c>
    </row>
    <row r="787" spans="2:16" x14ac:dyDescent="0.35">
      <c r="B787" s="33" t="s">
        <v>78</v>
      </c>
      <c r="C787" s="33" t="s">
        <v>7</v>
      </c>
      <c r="D787" s="45">
        <f>SUMIFS('Raw Data'!$S$2:$S$3196,'Raw Data'!$E$2:$E$3196,'Solution Sheet'!B787,'Raw Data'!$G$2:$G$3196,'Solution Sheet'!C787)</f>
        <v>91549.210000000021</v>
      </c>
      <c r="E787" s="37"/>
      <c r="F787" s="33" t="s">
        <v>45</v>
      </c>
      <c r="G787" s="33" t="s">
        <v>31</v>
      </c>
      <c r="H787" s="45">
        <f>COUNTIFS('Raw Data'!$L$2:$L$3196,'Solution Sheet'!F787,'Raw Data'!$H$2:$H$3196,'Solution Sheet'!G787)</f>
        <v>200</v>
      </c>
      <c r="J787" s="33" t="s">
        <v>39</v>
      </c>
      <c r="K787" s="33" t="s">
        <v>7</v>
      </c>
      <c r="L787" s="45">
        <f>AVERAGEIFS('Raw Data'!$R$2:$R$3196,'Raw Data'!$K$2:$K$3196,'Solution Sheet'!J787,'Raw Data'!$G$2:$G$3196,'Solution Sheet'!K787)</f>
        <v>36.319672131147541</v>
      </c>
      <c r="N787" s="33" t="s">
        <v>25</v>
      </c>
      <c r="O787" s="33" t="s">
        <v>31</v>
      </c>
      <c r="P787" s="45">
        <f>SUMIFS('Raw Data'!$S$2:$S$3196,'Raw Data'!$D$2:$D$3196,'Solution Sheet'!N787,'Raw Data'!$H$2:$H$3196,'Solution Sheet'!O787)</f>
        <v>343540.72000000003</v>
      </c>
    </row>
    <row r="788" spans="2:16" x14ac:dyDescent="0.35">
      <c r="B788" s="33" t="s">
        <v>55</v>
      </c>
      <c r="C788" s="33" t="s">
        <v>7</v>
      </c>
      <c r="D788" s="45">
        <f>SUMIFS('Raw Data'!$S$2:$S$3196,'Raw Data'!$E$2:$E$3196,'Solution Sheet'!B788,'Raw Data'!$G$2:$G$3196,'Solution Sheet'!C788)</f>
        <v>86248.060000000012</v>
      </c>
      <c r="E788" s="37"/>
      <c r="F788" s="33" t="s">
        <v>45</v>
      </c>
      <c r="G788" s="33" t="s">
        <v>32</v>
      </c>
      <c r="H788" s="45">
        <f>COUNTIFS('Raw Data'!$L$2:$L$3196,'Solution Sheet'!F788,'Raw Data'!$H$2:$H$3196,'Solution Sheet'!G788)</f>
        <v>204</v>
      </c>
      <c r="J788" s="33" t="s">
        <v>42</v>
      </c>
      <c r="K788" s="33" t="s">
        <v>7</v>
      </c>
      <c r="L788" s="45">
        <f>AVERAGEIFS('Raw Data'!$R$2:$R$3196,'Raw Data'!$K$2:$K$3196,'Solution Sheet'!J788,'Raw Data'!$G$2:$G$3196,'Solution Sheet'!K788)</f>
        <v>34.288659793814432</v>
      </c>
      <c r="N788" s="33" t="s">
        <v>26</v>
      </c>
      <c r="O788" s="33" t="s">
        <v>32</v>
      </c>
      <c r="P788" s="45">
        <f>SUMIFS('Raw Data'!$S$2:$S$3196,'Raw Data'!$D$2:$D$3196,'Solution Sheet'!N788,'Raw Data'!$H$2:$H$3196,'Solution Sheet'!O788)</f>
        <v>713770.02999999945</v>
      </c>
    </row>
    <row r="789" spans="2:16" x14ac:dyDescent="0.35">
      <c r="B789" s="33" t="s">
        <v>55</v>
      </c>
      <c r="C789" s="33" t="s">
        <v>8</v>
      </c>
      <c r="D789" s="45">
        <f>SUMIFS('Raw Data'!$S$2:$S$3196,'Raw Data'!$E$2:$E$3196,'Solution Sheet'!B789,'Raw Data'!$G$2:$G$3196,'Solution Sheet'!C789)</f>
        <v>101835.39000000001</v>
      </c>
      <c r="E789" s="37"/>
      <c r="F789" s="33" t="s">
        <v>45</v>
      </c>
      <c r="G789" s="33" t="s">
        <v>32</v>
      </c>
      <c r="H789" s="45">
        <f>COUNTIFS('Raw Data'!$L$2:$L$3196,'Solution Sheet'!F789,'Raw Data'!$H$2:$H$3196,'Solution Sheet'!G789)</f>
        <v>204</v>
      </c>
      <c r="J789" s="33" t="s">
        <v>40</v>
      </c>
      <c r="K789" s="33" t="s">
        <v>8</v>
      </c>
      <c r="L789" s="45">
        <f>AVERAGEIFS('Raw Data'!$R$2:$R$3196,'Raw Data'!$K$2:$K$3196,'Solution Sheet'!J789,'Raw Data'!$G$2:$G$3196,'Solution Sheet'!K789)</f>
        <v>34.319148936170215</v>
      </c>
      <c r="N789" s="33" t="s">
        <v>24</v>
      </c>
      <c r="O789" s="33" t="s">
        <v>32</v>
      </c>
      <c r="P789" s="45">
        <f>SUMIFS('Raw Data'!$S$2:$S$3196,'Raw Data'!$D$2:$D$3196,'Solution Sheet'!N789,'Raw Data'!$H$2:$H$3196,'Solution Sheet'!O789)</f>
        <v>854150.37999999919</v>
      </c>
    </row>
    <row r="790" spans="2:16" x14ac:dyDescent="0.35">
      <c r="B790" s="33" t="s">
        <v>115</v>
      </c>
      <c r="C790" s="33" t="s">
        <v>11</v>
      </c>
      <c r="D790" s="45">
        <f>SUMIFS('Raw Data'!$S$2:$S$3196,'Raw Data'!$E$2:$E$3196,'Solution Sheet'!B790,'Raw Data'!$G$2:$G$3196,'Solution Sheet'!C790)</f>
        <v>121509.75999999999</v>
      </c>
      <c r="E790" s="37"/>
      <c r="F790" s="33" t="s">
        <v>44</v>
      </c>
      <c r="G790" s="33" t="s">
        <v>30</v>
      </c>
      <c r="H790" s="45">
        <f>COUNTIFS('Raw Data'!$L$2:$L$3196,'Solution Sheet'!F790,'Raw Data'!$H$2:$H$3196,'Solution Sheet'!G790)</f>
        <v>202</v>
      </c>
      <c r="J790" s="33" t="s">
        <v>42</v>
      </c>
      <c r="K790" s="33" t="s">
        <v>11</v>
      </c>
      <c r="L790" s="45">
        <f>AVERAGEIFS('Raw Data'!$R$2:$R$3196,'Raw Data'!$K$2:$K$3196,'Solution Sheet'!J790,'Raw Data'!$G$2:$G$3196,'Solution Sheet'!K790)</f>
        <v>35.16949152542373</v>
      </c>
      <c r="N790" s="33" t="s">
        <v>26</v>
      </c>
      <c r="O790" s="33" t="s">
        <v>30</v>
      </c>
      <c r="P790" s="45">
        <f>SUMIFS('Raw Data'!$S$2:$S$3196,'Raw Data'!$D$2:$D$3196,'Solution Sheet'!N790,'Raw Data'!$H$2:$H$3196,'Solution Sheet'!O790)</f>
        <v>705014.25000000035</v>
      </c>
    </row>
    <row r="791" spans="2:16" x14ac:dyDescent="0.35">
      <c r="B791" s="33" t="s">
        <v>52</v>
      </c>
      <c r="C791" s="33" t="s">
        <v>12</v>
      </c>
      <c r="D791" s="45">
        <f>SUMIFS('Raw Data'!$S$2:$S$3196,'Raw Data'!$E$2:$E$3196,'Solution Sheet'!B791,'Raw Data'!$G$2:$G$3196,'Solution Sheet'!C791)</f>
        <v>95376.180000000022</v>
      </c>
      <c r="E791" s="37"/>
      <c r="F791" s="33" t="s">
        <v>44</v>
      </c>
      <c r="G791" s="33" t="s">
        <v>33</v>
      </c>
      <c r="H791" s="45">
        <f>COUNTIFS('Raw Data'!$L$2:$L$3196,'Solution Sheet'!F791,'Raw Data'!$H$2:$H$3196,'Solution Sheet'!G791)</f>
        <v>207</v>
      </c>
      <c r="J791" s="33" t="s">
        <v>40</v>
      </c>
      <c r="K791" s="33" t="s">
        <v>12</v>
      </c>
      <c r="L791" s="45">
        <f>AVERAGEIFS('Raw Data'!$R$2:$R$3196,'Raw Data'!$K$2:$K$3196,'Solution Sheet'!J791,'Raw Data'!$G$2:$G$3196,'Solution Sheet'!K791)</f>
        <v>34.373831775700936</v>
      </c>
      <c r="N791" s="33" t="s">
        <v>24</v>
      </c>
      <c r="O791" s="33" t="s">
        <v>33</v>
      </c>
      <c r="P791" s="45">
        <f>SUMIFS('Raw Data'!$S$2:$S$3196,'Raw Data'!$D$2:$D$3196,'Solution Sheet'!N791,'Raw Data'!$H$2:$H$3196,'Solution Sheet'!O791)</f>
        <v>777669.78999999957</v>
      </c>
    </row>
    <row r="792" spans="2:16" x14ac:dyDescent="0.35">
      <c r="B792" s="33" t="s">
        <v>78</v>
      </c>
      <c r="C792" s="33" t="s">
        <v>7</v>
      </c>
      <c r="D792" s="45">
        <f>SUMIFS('Raw Data'!$S$2:$S$3196,'Raw Data'!$E$2:$E$3196,'Solution Sheet'!B792,'Raw Data'!$G$2:$G$3196,'Solution Sheet'!C792)</f>
        <v>91549.210000000021</v>
      </c>
      <c r="E792" s="37"/>
      <c r="F792" s="33" t="s">
        <v>43</v>
      </c>
      <c r="G792" s="33" t="s">
        <v>31</v>
      </c>
      <c r="H792" s="45">
        <f>COUNTIFS('Raw Data'!$L$2:$L$3196,'Solution Sheet'!F792,'Raw Data'!$H$2:$H$3196,'Solution Sheet'!G792)</f>
        <v>190</v>
      </c>
      <c r="J792" s="33" t="s">
        <v>42</v>
      </c>
      <c r="K792" s="33" t="s">
        <v>7</v>
      </c>
      <c r="L792" s="45">
        <f>AVERAGEIFS('Raw Data'!$R$2:$R$3196,'Raw Data'!$K$2:$K$3196,'Solution Sheet'!J792,'Raw Data'!$G$2:$G$3196,'Solution Sheet'!K792)</f>
        <v>34.288659793814432</v>
      </c>
      <c r="N792" s="33" t="s">
        <v>24</v>
      </c>
      <c r="O792" s="33" t="s">
        <v>31</v>
      </c>
      <c r="P792" s="45">
        <f>SUMIFS('Raw Data'!$S$2:$S$3196,'Raw Data'!$D$2:$D$3196,'Solution Sheet'!N792,'Raw Data'!$H$2:$H$3196,'Solution Sheet'!O792)</f>
        <v>770751.94999999984</v>
      </c>
    </row>
    <row r="793" spans="2:16" x14ac:dyDescent="0.35">
      <c r="B793" s="33" t="s">
        <v>52</v>
      </c>
      <c r="C793" s="33" t="s">
        <v>9</v>
      </c>
      <c r="D793" s="45">
        <f>SUMIFS('Raw Data'!$S$2:$S$3196,'Raw Data'!$E$2:$E$3196,'Solution Sheet'!B793,'Raw Data'!$G$2:$G$3196,'Solution Sheet'!C793)</f>
        <v>91971.540000000008</v>
      </c>
      <c r="E793" s="37"/>
      <c r="F793" s="33" t="s">
        <v>46</v>
      </c>
      <c r="G793" s="33" t="s">
        <v>33</v>
      </c>
      <c r="H793" s="45">
        <f>COUNTIFS('Raw Data'!$L$2:$L$3196,'Solution Sheet'!F793,'Raw Data'!$H$2:$H$3196,'Solution Sheet'!G793)</f>
        <v>201</v>
      </c>
      <c r="J793" s="33" t="s">
        <v>40</v>
      </c>
      <c r="K793" s="33" t="s">
        <v>9</v>
      </c>
      <c r="L793" s="45">
        <f>AVERAGEIFS('Raw Data'!$R$2:$R$3196,'Raw Data'!$K$2:$K$3196,'Solution Sheet'!J793,'Raw Data'!$G$2:$G$3196,'Solution Sheet'!K793)</f>
        <v>33.942528735632187</v>
      </c>
      <c r="N793" s="33" t="s">
        <v>24</v>
      </c>
      <c r="O793" s="33" t="s">
        <v>33</v>
      </c>
      <c r="P793" s="45">
        <f>SUMIFS('Raw Data'!$S$2:$S$3196,'Raw Data'!$D$2:$D$3196,'Solution Sheet'!N793,'Raw Data'!$H$2:$H$3196,'Solution Sheet'!O793)</f>
        <v>777669.78999999957</v>
      </c>
    </row>
    <row r="794" spans="2:16" x14ac:dyDescent="0.35">
      <c r="B794" s="33" t="s">
        <v>52</v>
      </c>
      <c r="C794" s="33" t="s">
        <v>11</v>
      </c>
      <c r="D794" s="45">
        <f>SUMIFS('Raw Data'!$S$2:$S$3196,'Raw Data'!$E$2:$E$3196,'Solution Sheet'!B794,'Raw Data'!$G$2:$G$3196,'Solution Sheet'!C794)</f>
        <v>112086.30000000002</v>
      </c>
      <c r="E794" s="37"/>
      <c r="F794" s="33" t="s">
        <v>45</v>
      </c>
      <c r="G794" s="33" t="s">
        <v>33</v>
      </c>
      <c r="H794" s="45">
        <f>COUNTIFS('Raw Data'!$L$2:$L$3196,'Solution Sheet'!F794,'Raw Data'!$H$2:$H$3196,'Solution Sheet'!G794)</f>
        <v>193</v>
      </c>
      <c r="J794" s="33" t="s">
        <v>40</v>
      </c>
      <c r="K794" s="33" t="s">
        <v>11</v>
      </c>
      <c r="L794" s="45">
        <f>AVERAGEIFS('Raw Data'!$R$2:$R$3196,'Raw Data'!$K$2:$K$3196,'Solution Sheet'!J794,'Raw Data'!$G$2:$G$3196,'Solution Sheet'!K794)</f>
        <v>33.707865168539328</v>
      </c>
      <c r="N794" s="33" t="s">
        <v>25</v>
      </c>
      <c r="O794" s="33" t="s">
        <v>33</v>
      </c>
      <c r="P794" s="45">
        <f>SUMIFS('Raw Data'!$S$2:$S$3196,'Raw Data'!$D$2:$D$3196,'Solution Sheet'!N794,'Raw Data'!$H$2:$H$3196,'Solution Sheet'!O794)</f>
        <v>226589.05000000008</v>
      </c>
    </row>
    <row r="795" spans="2:16" x14ac:dyDescent="0.35">
      <c r="B795" s="33" t="s">
        <v>73</v>
      </c>
      <c r="C795" s="33" t="s">
        <v>6</v>
      </c>
      <c r="D795" s="45">
        <f>SUMIFS('Raw Data'!$S$2:$S$3196,'Raw Data'!$E$2:$E$3196,'Solution Sheet'!B795,'Raw Data'!$G$2:$G$3196,'Solution Sheet'!C795)</f>
        <v>72259.55</v>
      </c>
      <c r="E795" s="37"/>
      <c r="F795" s="33" t="s">
        <v>44</v>
      </c>
      <c r="G795" s="33" t="s">
        <v>33</v>
      </c>
      <c r="H795" s="45">
        <f>COUNTIFS('Raw Data'!$L$2:$L$3196,'Solution Sheet'!F795,'Raw Data'!$H$2:$H$3196,'Solution Sheet'!G795)</f>
        <v>207</v>
      </c>
      <c r="J795" s="33" t="s">
        <v>39</v>
      </c>
      <c r="K795" s="33" t="s">
        <v>6</v>
      </c>
      <c r="L795" s="45">
        <f>AVERAGEIFS('Raw Data'!$R$2:$R$3196,'Raw Data'!$K$2:$K$3196,'Solution Sheet'!J795,'Raw Data'!$G$2:$G$3196,'Solution Sheet'!K795)</f>
        <v>36.370370370370374</v>
      </c>
      <c r="N795" s="33" t="s">
        <v>26</v>
      </c>
      <c r="O795" s="33" t="s">
        <v>33</v>
      </c>
      <c r="P795" s="45">
        <f>SUMIFS('Raw Data'!$S$2:$S$3196,'Raw Data'!$D$2:$D$3196,'Solution Sheet'!N795,'Raw Data'!$H$2:$H$3196,'Solution Sheet'!O795)</f>
        <v>688621.27000000118</v>
      </c>
    </row>
    <row r="796" spans="2:16" x14ac:dyDescent="0.35">
      <c r="B796" s="33" t="s">
        <v>68</v>
      </c>
      <c r="C796" s="33" t="s">
        <v>13</v>
      </c>
      <c r="D796" s="45">
        <f>SUMIFS('Raw Data'!$S$2:$S$3196,'Raw Data'!$E$2:$E$3196,'Solution Sheet'!B796,'Raw Data'!$G$2:$G$3196,'Solution Sheet'!C796)</f>
        <v>82678.639999999985</v>
      </c>
      <c r="E796" s="37"/>
      <c r="F796" s="33" t="s">
        <v>44</v>
      </c>
      <c r="G796" s="33" t="s">
        <v>31</v>
      </c>
      <c r="H796" s="45">
        <f>COUNTIFS('Raw Data'!$L$2:$L$3196,'Solution Sheet'!F796,'Raw Data'!$H$2:$H$3196,'Solution Sheet'!G796)</f>
        <v>216</v>
      </c>
      <c r="J796" s="33" t="s">
        <v>42</v>
      </c>
      <c r="K796" s="33" t="s">
        <v>13</v>
      </c>
      <c r="L796" s="45">
        <f>AVERAGEIFS('Raw Data'!$R$2:$R$3196,'Raw Data'!$K$2:$K$3196,'Solution Sheet'!J796,'Raw Data'!$G$2:$G$3196,'Solution Sheet'!K796)</f>
        <v>36.58</v>
      </c>
      <c r="N796" s="33" t="s">
        <v>26</v>
      </c>
      <c r="O796" s="33" t="s">
        <v>31</v>
      </c>
      <c r="P796" s="45">
        <f>SUMIFS('Raw Data'!$S$2:$S$3196,'Raw Data'!$D$2:$D$3196,'Solution Sheet'!N796,'Raw Data'!$H$2:$H$3196,'Solution Sheet'!O796)</f>
        <v>705928.4499999996</v>
      </c>
    </row>
    <row r="797" spans="2:16" x14ac:dyDescent="0.35">
      <c r="B797" s="33" t="s">
        <v>73</v>
      </c>
      <c r="C797" s="33" t="s">
        <v>6</v>
      </c>
      <c r="D797" s="45">
        <f>SUMIFS('Raw Data'!$S$2:$S$3196,'Raw Data'!$E$2:$E$3196,'Solution Sheet'!B797,'Raw Data'!$G$2:$G$3196,'Solution Sheet'!C797)</f>
        <v>72259.55</v>
      </c>
      <c r="E797" s="37"/>
      <c r="F797" s="33" t="s">
        <v>46</v>
      </c>
      <c r="G797" s="33" t="s">
        <v>32</v>
      </c>
      <c r="H797" s="45">
        <f>COUNTIFS('Raw Data'!$L$2:$L$3196,'Solution Sheet'!F797,'Raw Data'!$H$2:$H$3196,'Solution Sheet'!G797)</f>
        <v>216</v>
      </c>
      <c r="J797" s="33" t="s">
        <v>39</v>
      </c>
      <c r="K797" s="33" t="s">
        <v>6</v>
      </c>
      <c r="L797" s="45">
        <f>AVERAGEIFS('Raw Data'!$R$2:$R$3196,'Raw Data'!$K$2:$K$3196,'Solution Sheet'!J797,'Raw Data'!$G$2:$G$3196,'Solution Sheet'!K797)</f>
        <v>36.370370370370374</v>
      </c>
      <c r="N797" s="33" t="s">
        <v>24</v>
      </c>
      <c r="O797" s="33" t="s">
        <v>32</v>
      </c>
      <c r="P797" s="45">
        <f>SUMIFS('Raw Data'!$S$2:$S$3196,'Raw Data'!$D$2:$D$3196,'Solution Sheet'!N797,'Raw Data'!$H$2:$H$3196,'Solution Sheet'!O797)</f>
        <v>854150.37999999919</v>
      </c>
    </row>
    <row r="798" spans="2:16" x14ac:dyDescent="0.35">
      <c r="B798" s="33" t="s">
        <v>85</v>
      </c>
      <c r="C798" s="33" t="s">
        <v>12</v>
      </c>
      <c r="D798" s="45">
        <f>SUMIFS('Raw Data'!$S$2:$S$3196,'Raw Data'!$E$2:$E$3196,'Solution Sheet'!B798,'Raw Data'!$G$2:$G$3196,'Solution Sheet'!C798)</f>
        <v>71096.97</v>
      </c>
      <c r="E798" s="37"/>
      <c r="F798" s="33" t="s">
        <v>43</v>
      </c>
      <c r="G798" s="33" t="s">
        <v>31</v>
      </c>
      <c r="H798" s="45">
        <f>COUNTIFS('Raw Data'!$L$2:$L$3196,'Solution Sheet'!F798,'Raw Data'!$H$2:$H$3196,'Solution Sheet'!G798)</f>
        <v>190</v>
      </c>
      <c r="J798" s="33" t="s">
        <v>40</v>
      </c>
      <c r="K798" s="33" t="s">
        <v>12</v>
      </c>
      <c r="L798" s="45">
        <f>AVERAGEIFS('Raw Data'!$R$2:$R$3196,'Raw Data'!$K$2:$K$3196,'Solution Sheet'!J798,'Raw Data'!$G$2:$G$3196,'Solution Sheet'!K798)</f>
        <v>34.373831775700936</v>
      </c>
      <c r="N798" s="33" t="s">
        <v>24</v>
      </c>
      <c r="O798" s="33" t="s">
        <v>31</v>
      </c>
      <c r="P798" s="45">
        <f>SUMIFS('Raw Data'!$S$2:$S$3196,'Raw Data'!$D$2:$D$3196,'Solution Sheet'!N798,'Raw Data'!$H$2:$H$3196,'Solution Sheet'!O798)</f>
        <v>770751.94999999984</v>
      </c>
    </row>
    <row r="799" spans="2:16" x14ac:dyDescent="0.35">
      <c r="B799" s="33" t="s">
        <v>63</v>
      </c>
      <c r="C799" s="33" t="s">
        <v>13</v>
      </c>
      <c r="D799" s="45">
        <f>SUMIFS('Raw Data'!$S$2:$S$3196,'Raw Data'!$E$2:$E$3196,'Solution Sheet'!B799,'Raw Data'!$G$2:$G$3196,'Solution Sheet'!C799)</f>
        <v>116307.38</v>
      </c>
      <c r="E799" s="37"/>
      <c r="F799" s="33" t="s">
        <v>46</v>
      </c>
      <c r="G799" s="33" t="s">
        <v>33</v>
      </c>
      <c r="H799" s="45">
        <f>COUNTIFS('Raw Data'!$L$2:$L$3196,'Solution Sheet'!F799,'Raw Data'!$H$2:$H$3196,'Solution Sheet'!G799)</f>
        <v>201</v>
      </c>
      <c r="J799" s="33" t="s">
        <v>40</v>
      </c>
      <c r="K799" s="33" t="s">
        <v>13</v>
      </c>
      <c r="L799" s="45">
        <f>AVERAGEIFS('Raw Data'!$R$2:$R$3196,'Raw Data'!$K$2:$K$3196,'Solution Sheet'!J799,'Raw Data'!$G$2:$G$3196,'Solution Sheet'!K799)</f>
        <v>34.651685393258425</v>
      </c>
      <c r="N799" s="33" t="s">
        <v>26</v>
      </c>
      <c r="O799" s="33" t="s">
        <v>33</v>
      </c>
      <c r="P799" s="45">
        <f>SUMIFS('Raw Data'!$S$2:$S$3196,'Raw Data'!$D$2:$D$3196,'Solution Sheet'!N799,'Raw Data'!$H$2:$H$3196,'Solution Sheet'!O799)</f>
        <v>688621.27000000118</v>
      </c>
    </row>
    <row r="800" spans="2:16" x14ac:dyDescent="0.35">
      <c r="B800" s="33" t="s">
        <v>55</v>
      </c>
      <c r="C800" s="33" t="s">
        <v>8</v>
      </c>
      <c r="D800" s="45">
        <f>SUMIFS('Raw Data'!$S$2:$S$3196,'Raw Data'!$E$2:$E$3196,'Solution Sheet'!B800,'Raw Data'!$G$2:$G$3196,'Solution Sheet'!C800)</f>
        <v>101835.39000000001</v>
      </c>
      <c r="E800" s="37"/>
      <c r="F800" s="33" t="s">
        <v>43</v>
      </c>
      <c r="G800" s="33" t="s">
        <v>31</v>
      </c>
      <c r="H800" s="45">
        <f>COUNTIFS('Raw Data'!$L$2:$L$3196,'Solution Sheet'!F800,'Raw Data'!$H$2:$H$3196,'Solution Sheet'!G800)</f>
        <v>190</v>
      </c>
      <c r="J800" s="33" t="s">
        <v>39</v>
      </c>
      <c r="K800" s="33" t="s">
        <v>8</v>
      </c>
      <c r="L800" s="45">
        <f>AVERAGEIFS('Raw Data'!$R$2:$R$3196,'Raw Data'!$K$2:$K$3196,'Solution Sheet'!J800,'Raw Data'!$G$2:$G$3196,'Solution Sheet'!K800)</f>
        <v>33.572815533980581</v>
      </c>
      <c r="N800" s="33" t="s">
        <v>24</v>
      </c>
      <c r="O800" s="33" t="s">
        <v>31</v>
      </c>
      <c r="P800" s="45">
        <f>SUMIFS('Raw Data'!$S$2:$S$3196,'Raw Data'!$D$2:$D$3196,'Solution Sheet'!N800,'Raw Data'!$H$2:$H$3196,'Solution Sheet'!O800)</f>
        <v>770751.94999999984</v>
      </c>
    </row>
    <row r="801" spans="2:16" x14ac:dyDescent="0.35">
      <c r="B801" s="33" t="s">
        <v>52</v>
      </c>
      <c r="C801" s="33" t="s">
        <v>13</v>
      </c>
      <c r="D801" s="45">
        <f>SUMIFS('Raw Data'!$S$2:$S$3196,'Raw Data'!$E$2:$E$3196,'Solution Sheet'!B801,'Raw Data'!$G$2:$G$3196,'Solution Sheet'!C801)</f>
        <v>72641.01999999999</v>
      </c>
      <c r="E801" s="37"/>
      <c r="F801" s="33" t="s">
        <v>45</v>
      </c>
      <c r="G801" s="33" t="s">
        <v>30</v>
      </c>
      <c r="H801" s="45">
        <f>COUNTIFS('Raw Data'!$L$2:$L$3196,'Solution Sheet'!F801,'Raw Data'!$H$2:$H$3196,'Solution Sheet'!G801)</f>
        <v>215</v>
      </c>
      <c r="J801" s="33" t="s">
        <v>40</v>
      </c>
      <c r="K801" s="33" t="s">
        <v>13</v>
      </c>
      <c r="L801" s="45">
        <f>AVERAGEIFS('Raw Data'!$R$2:$R$3196,'Raw Data'!$K$2:$K$3196,'Solution Sheet'!J801,'Raw Data'!$G$2:$G$3196,'Solution Sheet'!K801)</f>
        <v>34.651685393258425</v>
      </c>
      <c r="N801" s="33" t="s">
        <v>25</v>
      </c>
      <c r="O801" s="33" t="s">
        <v>30</v>
      </c>
      <c r="P801" s="45">
        <f>SUMIFS('Raw Data'!$S$2:$S$3196,'Raw Data'!$D$2:$D$3196,'Solution Sheet'!N801,'Raw Data'!$H$2:$H$3196,'Solution Sheet'!O801)</f>
        <v>386262.99999999983</v>
      </c>
    </row>
    <row r="802" spans="2:16" x14ac:dyDescent="0.35">
      <c r="B802" s="33" t="s">
        <v>58</v>
      </c>
      <c r="C802" s="33" t="s">
        <v>10</v>
      </c>
      <c r="D802" s="45">
        <f>SUMIFS('Raw Data'!$S$2:$S$3196,'Raw Data'!$E$2:$E$3196,'Solution Sheet'!B802,'Raw Data'!$G$2:$G$3196,'Solution Sheet'!C802)</f>
        <v>93884.32</v>
      </c>
      <c r="E802" s="37"/>
      <c r="F802" s="33" t="s">
        <v>46</v>
      </c>
      <c r="G802" s="33" t="s">
        <v>30</v>
      </c>
      <c r="H802" s="45">
        <f>COUNTIFS('Raw Data'!$L$2:$L$3196,'Solution Sheet'!F802,'Raw Data'!$H$2:$H$3196,'Solution Sheet'!G802)</f>
        <v>204</v>
      </c>
      <c r="J802" s="33" t="s">
        <v>41</v>
      </c>
      <c r="K802" s="33" t="s">
        <v>10</v>
      </c>
      <c r="L802" s="45">
        <f>AVERAGEIFS('Raw Data'!$R$2:$R$3196,'Raw Data'!$K$2:$K$3196,'Solution Sheet'!J802,'Raw Data'!$G$2:$G$3196,'Solution Sheet'!K802)</f>
        <v>34.225806451612904</v>
      </c>
      <c r="N802" s="33" t="s">
        <v>24</v>
      </c>
      <c r="O802" s="33" t="s">
        <v>30</v>
      </c>
      <c r="P802" s="45">
        <f>SUMIFS('Raw Data'!$S$2:$S$3196,'Raw Data'!$D$2:$D$3196,'Solution Sheet'!N802,'Raw Data'!$H$2:$H$3196,'Solution Sheet'!O802)</f>
        <v>902864.3899999999</v>
      </c>
    </row>
    <row r="803" spans="2:16" x14ac:dyDescent="0.35">
      <c r="B803" s="33" t="s">
        <v>55</v>
      </c>
      <c r="C803" s="33" t="s">
        <v>6</v>
      </c>
      <c r="D803" s="45">
        <f>SUMIFS('Raw Data'!$S$2:$S$3196,'Raw Data'!$E$2:$E$3196,'Solution Sheet'!B803,'Raw Data'!$G$2:$G$3196,'Solution Sheet'!C803)</f>
        <v>103547.48999999999</v>
      </c>
      <c r="E803" s="37"/>
      <c r="F803" s="33" t="s">
        <v>46</v>
      </c>
      <c r="G803" s="33" t="s">
        <v>32</v>
      </c>
      <c r="H803" s="45">
        <f>COUNTIFS('Raw Data'!$L$2:$L$3196,'Solution Sheet'!F803,'Raw Data'!$H$2:$H$3196,'Solution Sheet'!G803)</f>
        <v>216</v>
      </c>
      <c r="J803" s="33" t="s">
        <v>40</v>
      </c>
      <c r="K803" s="33" t="s">
        <v>6</v>
      </c>
      <c r="L803" s="45">
        <f>AVERAGEIFS('Raw Data'!$R$2:$R$3196,'Raw Data'!$K$2:$K$3196,'Solution Sheet'!J803,'Raw Data'!$G$2:$G$3196,'Solution Sheet'!K803)</f>
        <v>33.838383838383841</v>
      </c>
      <c r="N803" s="33" t="s">
        <v>24</v>
      </c>
      <c r="O803" s="33" t="s">
        <v>32</v>
      </c>
      <c r="P803" s="45">
        <f>SUMIFS('Raw Data'!$S$2:$S$3196,'Raw Data'!$D$2:$D$3196,'Solution Sheet'!N803,'Raw Data'!$H$2:$H$3196,'Solution Sheet'!O803)</f>
        <v>854150.37999999919</v>
      </c>
    </row>
    <row r="804" spans="2:16" x14ac:dyDescent="0.35">
      <c r="B804" s="33" t="s">
        <v>106</v>
      </c>
      <c r="C804" s="33" t="s">
        <v>8</v>
      </c>
      <c r="D804" s="45">
        <f>SUMIFS('Raw Data'!$S$2:$S$3196,'Raw Data'!$E$2:$E$3196,'Solution Sheet'!B804,'Raw Data'!$G$2:$G$3196,'Solution Sheet'!C804)</f>
        <v>122017.93000000001</v>
      </c>
      <c r="E804" s="37"/>
      <c r="F804" s="33" t="s">
        <v>45</v>
      </c>
      <c r="G804" s="33" t="s">
        <v>31</v>
      </c>
      <c r="H804" s="45">
        <f>COUNTIFS('Raw Data'!$L$2:$L$3196,'Solution Sheet'!F804,'Raw Data'!$H$2:$H$3196,'Solution Sheet'!G804)</f>
        <v>200</v>
      </c>
      <c r="J804" s="33" t="s">
        <v>39</v>
      </c>
      <c r="K804" s="33" t="s">
        <v>8</v>
      </c>
      <c r="L804" s="45">
        <f>AVERAGEIFS('Raw Data'!$R$2:$R$3196,'Raw Data'!$K$2:$K$3196,'Solution Sheet'!J804,'Raw Data'!$G$2:$G$3196,'Solution Sheet'!K804)</f>
        <v>33.572815533980581</v>
      </c>
      <c r="N804" s="33" t="s">
        <v>26</v>
      </c>
      <c r="O804" s="33" t="s">
        <v>31</v>
      </c>
      <c r="P804" s="45">
        <f>SUMIFS('Raw Data'!$S$2:$S$3196,'Raw Data'!$D$2:$D$3196,'Solution Sheet'!N804,'Raw Data'!$H$2:$H$3196,'Solution Sheet'!O804)</f>
        <v>705928.4499999996</v>
      </c>
    </row>
    <row r="805" spans="2:16" x14ac:dyDescent="0.35">
      <c r="B805" s="33" t="s">
        <v>52</v>
      </c>
      <c r="C805" s="33" t="s">
        <v>13</v>
      </c>
      <c r="D805" s="45">
        <f>SUMIFS('Raw Data'!$S$2:$S$3196,'Raw Data'!$E$2:$E$3196,'Solution Sheet'!B805,'Raw Data'!$G$2:$G$3196,'Solution Sheet'!C805)</f>
        <v>72641.01999999999</v>
      </c>
      <c r="E805" s="37"/>
      <c r="F805" s="33" t="s">
        <v>43</v>
      </c>
      <c r="G805" s="33" t="s">
        <v>31</v>
      </c>
      <c r="H805" s="45">
        <f>COUNTIFS('Raw Data'!$L$2:$L$3196,'Solution Sheet'!F805,'Raw Data'!$H$2:$H$3196,'Solution Sheet'!G805)</f>
        <v>190</v>
      </c>
      <c r="J805" s="33" t="s">
        <v>39</v>
      </c>
      <c r="K805" s="33" t="s">
        <v>13</v>
      </c>
      <c r="L805" s="45">
        <f>AVERAGEIFS('Raw Data'!$R$2:$R$3196,'Raw Data'!$K$2:$K$3196,'Solution Sheet'!J805,'Raw Data'!$G$2:$G$3196,'Solution Sheet'!K805)</f>
        <v>35.833333333333336</v>
      </c>
      <c r="N805" s="33" t="s">
        <v>24</v>
      </c>
      <c r="O805" s="33" t="s">
        <v>31</v>
      </c>
      <c r="P805" s="45">
        <f>SUMIFS('Raw Data'!$S$2:$S$3196,'Raw Data'!$D$2:$D$3196,'Solution Sheet'!N805,'Raw Data'!$H$2:$H$3196,'Solution Sheet'!O805)</f>
        <v>770751.94999999984</v>
      </c>
    </row>
    <row r="806" spans="2:16" x14ac:dyDescent="0.35">
      <c r="B806" s="33" t="s">
        <v>115</v>
      </c>
      <c r="C806" s="33" t="s">
        <v>8</v>
      </c>
      <c r="D806" s="45">
        <f>SUMIFS('Raw Data'!$S$2:$S$3196,'Raw Data'!$E$2:$E$3196,'Solution Sheet'!B806,'Raw Data'!$G$2:$G$3196,'Solution Sheet'!C806)</f>
        <v>78761.50999999998</v>
      </c>
      <c r="E806" s="37"/>
      <c r="F806" s="33" t="s">
        <v>43</v>
      </c>
      <c r="G806" s="33" t="s">
        <v>33</v>
      </c>
      <c r="H806" s="45">
        <f>COUNTIFS('Raw Data'!$L$2:$L$3196,'Solution Sheet'!F806,'Raw Data'!$H$2:$H$3196,'Solution Sheet'!G806)</f>
        <v>185</v>
      </c>
      <c r="J806" s="33" t="s">
        <v>42</v>
      </c>
      <c r="K806" s="33" t="s">
        <v>8</v>
      </c>
      <c r="L806" s="45">
        <f>AVERAGEIFS('Raw Data'!$R$2:$R$3196,'Raw Data'!$K$2:$K$3196,'Solution Sheet'!J806,'Raw Data'!$G$2:$G$3196,'Solution Sheet'!K806)</f>
        <v>35.593023255813954</v>
      </c>
      <c r="N806" s="33" t="s">
        <v>26</v>
      </c>
      <c r="O806" s="33" t="s">
        <v>33</v>
      </c>
      <c r="P806" s="45">
        <f>SUMIFS('Raw Data'!$S$2:$S$3196,'Raw Data'!$D$2:$D$3196,'Solution Sheet'!N806,'Raw Data'!$H$2:$H$3196,'Solution Sheet'!O806)</f>
        <v>688621.27000000118</v>
      </c>
    </row>
    <row r="807" spans="2:16" x14ac:dyDescent="0.35">
      <c r="B807" s="33" t="s">
        <v>52</v>
      </c>
      <c r="C807" s="33" t="s">
        <v>12</v>
      </c>
      <c r="D807" s="45">
        <f>SUMIFS('Raw Data'!$S$2:$S$3196,'Raw Data'!$E$2:$E$3196,'Solution Sheet'!B807,'Raw Data'!$G$2:$G$3196,'Solution Sheet'!C807)</f>
        <v>95376.180000000022</v>
      </c>
      <c r="E807" s="37"/>
      <c r="F807" s="33" t="s">
        <v>43</v>
      </c>
      <c r="G807" s="33" t="s">
        <v>31</v>
      </c>
      <c r="H807" s="45">
        <f>COUNTIFS('Raw Data'!$L$2:$L$3196,'Solution Sheet'!F807,'Raw Data'!$H$2:$H$3196,'Solution Sheet'!G807)</f>
        <v>190</v>
      </c>
      <c r="J807" s="33" t="s">
        <v>39</v>
      </c>
      <c r="K807" s="33" t="s">
        <v>12</v>
      </c>
      <c r="L807" s="45">
        <f>AVERAGEIFS('Raw Data'!$R$2:$R$3196,'Raw Data'!$K$2:$K$3196,'Solution Sheet'!J807,'Raw Data'!$G$2:$G$3196,'Solution Sheet'!K807)</f>
        <v>35</v>
      </c>
      <c r="N807" s="33" t="s">
        <v>26</v>
      </c>
      <c r="O807" s="33" t="s">
        <v>31</v>
      </c>
      <c r="P807" s="45">
        <f>SUMIFS('Raw Data'!$S$2:$S$3196,'Raw Data'!$D$2:$D$3196,'Solution Sheet'!N807,'Raw Data'!$H$2:$H$3196,'Solution Sheet'!O807)</f>
        <v>705928.4499999996</v>
      </c>
    </row>
    <row r="808" spans="2:16" x14ac:dyDescent="0.35">
      <c r="B808" s="33" t="s">
        <v>73</v>
      </c>
      <c r="C808" s="33" t="s">
        <v>10</v>
      </c>
      <c r="D808" s="45">
        <f>SUMIFS('Raw Data'!$S$2:$S$3196,'Raw Data'!$E$2:$E$3196,'Solution Sheet'!B808,'Raw Data'!$G$2:$G$3196,'Solution Sheet'!C808)</f>
        <v>86987.81</v>
      </c>
      <c r="E808" s="37"/>
      <c r="F808" s="33" t="s">
        <v>46</v>
      </c>
      <c r="G808" s="33" t="s">
        <v>30</v>
      </c>
      <c r="H808" s="45">
        <f>COUNTIFS('Raw Data'!$L$2:$L$3196,'Solution Sheet'!F808,'Raw Data'!$H$2:$H$3196,'Solution Sheet'!G808)</f>
        <v>204</v>
      </c>
      <c r="J808" s="33" t="s">
        <v>41</v>
      </c>
      <c r="K808" s="33" t="s">
        <v>10</v>
      </c>
      <c r="L808" s="45">
        <f>AVERAGEIFS('Raw Data'!$R$2:$R$3196,'Raw Data'!$K$2:$K$3196,'Solution Sheet'!J808,'Raw Data'!$G$2:$G$3196,'Solution Sheet'!K808)</f>
        <v>34.225806451612904</v>
      </c>
      <c r="N808" s="33" t="s">
        <v>26</v>
      </c>
      <c r="O808" s="33" t="s">
        <v>30</v>
      </c>
      <c r="P808" s="45">
        <f>SUMIFS('Raw Data'!$S$2:$S$3196,'Raw Data'!$D$2:$D$3196,'Solution Sheet'!N808,'Raw Data'!$H$2:$H$3196,'Solution Sheet'!O808)</f>
        <v>705014.25000000035</v>
      </c>
    </row>
    <row r="809" spans="2:16" x14ac:dyDescent="0.35">
      <c r="B809" s="33" t="s">
        <v>73</v>
      </c>
      <c r="C809" s="33" t="s">
        <v>10</v>
      </c>
      <c r="D809" s="45">
        <f>SUMIFS('Raw Data'!$S$2:$S$3196,'Raw Data'!$E$2:$E$3196,'Solution Sheet'!B809,'Raw Data'!$G$2:$G$3196,'Solution Sheet'!C809)</f>
        <v>86987.81</v>
      </c>
      <c r="E809" s="37"/>
      <c r="F809" s="33" t="s">
        <v>44</v>
      </c>
      <c r="G809" s="33" t="s">
        <v>30</v>
      </c>
      <c r="H809" s="45">
        <f>COUNTIFS('Raw Data'!$L$2:$L$3196,'Solution Sheet'!F809,'Raw Data'!$H$2:$H$3196,'Solution Sheet'!G809)</f>
        <v>202</v>
      </c>
      <c r="J809" s="33" t="s">
        <v>39</v>
      </c>
      <c r="K809" s="33" t="s">
        <v>10</v>
      </c>
      <c r="L809" s="45">
        <f>AVERAGEIFS('Raw Data'!$R$2:$R$3196,'Raw Data'!$K$2:$K$3196,'Solution Sheet'!J809,'Raw Data'!$G$2:$G$3196,'Solution Sheet'!K809)</f>
        <v>35.052083333333336</v>
      </c>
      <c r="N809" s="33" t="s">
        <v>26</v>
      </c>
      <c r="O809" s="33" t="s">
        <v>30</v>
      </c>
      <c r="P809" s="45">
        <f>SUMIFS('Raw Data'!$S$2:$S$3196,'Raw Data'!$D$2:$D$3196,'Solution Sheet'!N809,'Raw Data'!$H$2:$H$3196,'Solution Sheet'!O809)</f>
        <v>705014.25000000035</v>
      </c>
    </row>
    <row r="810" spans="2:16" x14ac:dyDescent="0.35">
      <c r="B810" s="33" t="s">
        <v>68</v>
      </c>
      <c r="C810" s="33" t="s">
        <v>13</v>
      </c>
      <c r="D810" s="45">
        <f>SUMIFS('Raw Data'!$S$2:$S$3196,'Raw Data'!$E$2:$E$3196,'Solution Sheet'!B810,'Raw Data'!$G$2:$G$3196,'Solution Sheet'!C810)</f>
        <v>82678.639999999985</v>
      </c>
      <c r="E810" s="37"/>
      <c r="F810" s="33" t="s">
        <v>45</v>
      </c>
      <c r="G810" s="33" t="s">
        <v>33</v>
      </c>
      <c r="H810" s="45">
        <f>COUNTIFS('Raw Data'!$L$2:$L$3196,'Solution Sheet'!F810,'Raw Data'!$H$2:$H$3196,'Solution Sheet'!G810)</f>
        <v>193</v>
      </c>
      <c r="J810" s="33" t="s">
        <v>41</v>
      </c>
      <c r="K810" s="33" t="s">
        <v>13</v>
      </c>
      <c r="L810" s="45">
        <f>AVERAGEIFS('Raw Data'!$R$2:$R$3196,'Raw Data'!$K$2:$K$3196,'Solution Sheet'!J810,'Raw Data'!$G$2:$G$3196,'Solution Sheet'!K810)</f>
        <v>33.705882352941174</v>
      </c>
      <c r="N810" s="33" t="s">
        <v>24</v>
      </c>
      <c r="O810" s="33" t="s">
        <v>33</v>
      </c>
      <c r="P810" s="45">
        <f>SUMIFS('Raw Data'!$S$2:$S$3196,'Raw Data'!$D$2:$D$3196,'Solution Sheet'!N810,'Raw Data'!$H$2:$H$3196,'Solution Sheet'!O810)</f>
        <v>777669.78999999957</v>
      </c>
    </row>
    <row r="811" spans="2:16" x14ac:dyDescent="0.35">
      <c r="B811" s="33" t="s">
        <v>68</v>
      </c>
      <c r="C811" s="33" t="s">
        <v>13</v>
      </c>
      <c r="D811" s="45">
        <f>SUMIFS('Raw Data'!$S$2:$S$3196,'Raw Data'!$E$2:$E$3196,'Solution Sheet'!B811,'Raw Data'!$G$2:$G$3196,'Solution Sheet'!C811)</f>
        <v>82678.639999999985</v>
      </c>
      <c r="E811" s="37"/>
      <c r="F811" s="33" t="s">
        <v>44</v>
      </c>
      <c r="G811" s="33" t="s">
        <v>32</v>
      </c>
      <c r="H811" s="45">
        <f>COUNTIFS('Raw Data'!$L$2:$L$3196,'Solution Sheet'!F811,'Raw Data'!$H$2:$H$3196,'Solution Sheet'!G811)</f>
        <v>196</v>
      </c>
      <c r="J811" s="33" t="s">
        <v>39</v>
      </c>
      <c r="K811" s="33" t="s">
        <v>13</v>
      </c>
      <c r="L811" s="45">
        <f>AVERAGEIFS('Raw Data'!$R$2:$R$3196,'Raw Data'!$K$2:$K$3196,'Solution Sheet'!J811,'Raw Data'!$G$2:$G$3196,'Solution Sheet'!K811)</f>
        <v>35.833333333333336</v>
      </c>
      <c r="N811" s="33" t="s">
        <v>26</v>
      </c>
      <c r="O811" s="33" t="s">
        <v>32</v>
      </c>
      <c r="P811" s="45">
        <f>SUMIFS('Raw Data'!$S$2:$S$3196,'Raw Data'!$D$2:$D$3196,'Solution Sheet'!N811,'Raw Data'!$H$2:$H$3196,'Solution Sheet'!O811)</f>
        <v>713770.02999999945</v>
      </c>
    </row>
    <row r="812" spans="2:16" x14ac:dyDescent="0.35">
      <c r="B812" s="33" t="s">
        <v>106</v>
      </c>
      <c r="C812" s="33" t="s">
        <v>10</v>
      </c>
      <c r="D812" s="45">
        <f>SUMIFS('Raw Data'!$S$2:$S$3196,'Raw Data'!$E$2:$E$3196,'Solution Sheet'!B812,'Raw Data'!$G$2:$G$3196,'Solution Sheet'!C812)</f>
        <v>86293.68</v>
      </c>
      <c r="E812" s="37"/>
      <c r="F812" s="33" t="s">
        <v>44</v>
      </c>
      <c r="G812" s="33" t="s">
        <v>33</v>
      </c>
      <c r="H812" s="45">
        <f>COUNTIFS('Raw Data'!$L$2:$L$3196,'Solution Sheet'!F812,'Raw Data'!$H$2:$H$3196,'Solution Sheet'!G812)</f>
        <v>207</v>
      </c>
      <c r="J812" s="33" t="s">
        <v>39</v>
      </c>
      <c r="K812" s="33" t="s">
        <v>10</v>
      </c>
      <c r="L812" s="45">
        <f>AVERAGEIFS('Raw Data'!$R$2:$R$3196,'Raw Data'!$K$2:$K$3196,'Solution Sheet'!J812,'Raw Data'!$G$2:$G$3196,'Solution Sheet'!K812)</f>
        <v>35.052083333333336</v>
      </c>
      <c r="N812" s="33" t="s">
        <v>26</v>
      </c>
      <c r="O812" s="33" t="s">
        <v>33</v>
      </c>
      <c r="P812" s="45">
        <f>SUMIFS('Raw Data'!$S$2:$S$3196,'Raw Data'!$D$2:$D$3196,'Solution Sheet'!N812,'Raw Data'!$H$2:$H$3196,'Solution Sheet'!O812)</f>
        <v>688621.27000000118</v>
      </c>
    </row>
    <row r="813" spans="2:16" x14ac:dyDescent="0.35">
      <c r="B813" s="33" t="s">
        <v>68</v>
      </c>
      <c r="C813" s="33" t="s">
        <v>7</v>
      </c>
      <c r="D813" s="45">
        <f>SUMIFS('Raw Data'!$S$2:$S$3196,'Raw Data'!$E$2:$E$3196,'Solution Sheet'!B813,'Raw Data'!$G$2:$G$3196,'Solution Sheet'!C813)</f>
        <v>100847.03999999999</v>
      </c>
      <c r="E813" s="37"/>
      <c r="F813" s="33" t="s">
        <v>45</v>
      </c>
      <c r="G813" s="33" t="s">
        <v>32</v>
      </c>
      <c r="H813" s="45">
        <f>COUNTIFS('Raw Data'!$L$2:$L$3196,'Solution Sheet'!F813,'Raw Data'!$H$2:$H$3196,'Solution Sheet'!G813)</f>
        <v>204</v>
      </c>
      <c r="J813" s="33" t="s">
        <v>40</v>
      </c>
      <c r="K813" s="33" t="s">
        <v>7</v>
      </c>
      <c r="L813" s="45">
        <f>AVERAGEIFS('Raw Data'!$R$2:$R$3196,'Raw Data'!$K$2:$K$3196,'Solution Sheet'!J813,'Raw Data'!$G$2:$G$3196,'Solution Sheet'!K813)</f>
        <v>33.473118279569896</v>
      </c>
      <c r="N813" s="33" t="s">
        <v>26</v>
      </c>
      <c r="O813" s="33" t="s">
        <v>32</v>
      </c>
      <c r="P813" s="45">
        <f>SUMIFS('Raw Data'!$S$2:$S$3196,'Raw Data'!$D$2:$D$3196,'Solution Sheet'!N813,'Raw Data'!$H$2:$H$3196,'Solution Sheet'!O813)</f>
        <v>713770.02999999945</v>
      </c>
    </row>
    <row r="814" spans="2:16" x14ac:dyDescent="0.35">
      <c r="B814" s="33" t="s">
        <v>115</v>
      </c>
      <c r="C814" s="33" t="s">
        <v>7</v>
      </c>
      <c r="D814" s="45">
        <f>SUMIFS('Raw Data'!$S$2:$S$3196,'Raw Data'!$E$2:$E$3196,'Solution Sheet'!B814,'Raw Data'!$G$2:$G$3196,'Solution Sheet'!C814)</f>
        <v>104661.16</v>
      </c>
      <c r="E814" s="37"/>
      <c r="F814" s="33" t="s">
        <v>46</v>
      </c>
      <c r="G814" s="33" t="s">
        <v>31</v>
      </c>
      <c r="H814" s="45">
        <f>COUNTIFS('Raw Data'!$L$2:$L$3196,'Solution Sheet'!F814,'Raw Data'!$H$2:$H$3196,'Solution Sheet'!G814)</f>
        <v>159</v>
      </c>
      <c r="J814" s="33" t="s">
        <v>39</v>
      </c>
      <c r="K814" s="33" t="s">
        <v>7</v>
      </c>
      <c r="L814" s="45">
        <f>AVERAGEIFS('Raw Data'!$R$2:$R$3196,'Raw Data'!$K$2:$K$3196,'Solution Sheet'!J814,'Raw Data'!$G$2:$G$3196,'Solution Sheet'!K814)</f>
        <v>36.319672131147541</v>
      </c>
      <c r="N814" s="33" t="s">
        <v>25</v>
      </c>
      <c r="O814" s="33" t="s">
        <v>31</v>
      </c>
      <c r="P814" s="45">
        <f>SUMIFS('Raw Data'!$S$2:$S$3196,'Raw Data'!$D$2:$D$3196,'Solution Sheet'!N814,'Raw Data'!$H$2:$H$3196,'Solution Sheet'!O814)</f>
        <v>343540.72000000003</v>
      </c>
    </row>
    <row r="815" spans="2:16" x14ac:dyDescent="0.35">
      <c r="B815" s="33" t="s">
        <v>58</v>
      </c>
      <c r="C815" s="33" t="s">
        <v>10</v>
      </c>
      <c r="D815" s="45">
        <f>SUMIFS('Raw Data'!$S$2:$S$3196,'Raw Data'!$E$2:$E$3196,'Solution Sheet'!B815,'Raw Data'!$G$2:$G$3196,'Solution Sheet'!C815)</f>
        <v>93884.32</v>
      </c>
      <c r="E815" s="37"/>
      <c r="F815" s="33" t="s">
        <v>46</v>
      </c>
      <c r="G815" s="33" t="s">
        <v>32</v>
      </c>
      <c r="H815" s="45">
        <f>COUNTIFS('Raw Data'!$L$2:$L$3196,'Solution Sheet'!F815,'Raw Data'!$H$2:$H$3196,'Solution Sheet'!G815)</f>
        <v>216</v>
      </c>
      <c r="J815" s="33" t="s">
        <v>39</v>
      </c>
      <c r="K815" s="33" t="s">
        <v>10</v>
      </c>
      <c r="L815" s="45">
        <f>AVERAGEIFS('Raw Data'!$R$2:$R$3196,'Raw Data'!$K$2:$K$3196,'Solution Sheet'!J815,'Raw Data'!$G$2:$G$3196,'Solution Sheet'!K815)</f>
        <v>35.052083333333336</v>
      </c>
      <c r="N815" s="33" t="s">
        <v>25</v>
      </c>
      <c r="O815" s="33" t="s">
        <v>32</v>
      </c>
      <c r="P815" s="45">
        <f>SUMIFS('Raw Data'!$S$2:$S$3196,'Raw Data'!$D$2:$D$3196,'Solution Sheet'!N815,'Raw Data'!$H$2:$H$3196,'Solution Sheet'!O815)</f>
        <v>420136.0300000002</v>
      </c>
    </row>
    <row r="816" spans="2:16" x14ac:dyDescent="0.35">
      <c r="B816" s="33" t="s">
        <v>73</v>
      </c>
      <c r="C816" s="33" t="s">
        <v>11</v>
      </c>
      <c r="D816" s="45">
        <f>SUMIFS('Raw Data'!$S$2:$S$3196,'Raw Data'!$E$2:$E$3196,'Solution Sheet'!B816,'Raw Data'!$G$2:$G$3196,'Solution Sheet'!C816)</f>
        <v>112167.56</v>
      </c>
      <c r="E816" s="37"/>
      <c r="F816" s="33" t="s">
        <v>45</v>
      </c>
      <c r="G816" s="33" t="s">
        <v>31</v>
      </c>
      <c r="H816" s="45">
        <f>COUNTIFS('Raw Data'!$L$2:$L$3196,'Solution Sheet'!F816,'Raw Data'!$H$2:$H$3196,'Solution Sheet'!G816)</f>
        <v>200</v>
      </c>
      <c r="J816" s="33" t="s">
        <v>39</v>
      </c>
      <c r="K816" s="33" t="s">
        <v>11</v>
      </c>
      <c r="L816" s="45">
        <f>AVERAGEIFS('Raw Data'!$R$2:$R$3196,'Raw Data'!$K$2:$K$3196,'Solution Sheet'!J816,'Raw Data'!$G$2:$G$3196,'Solution Sheet'!K816)</f>
        <v>34.901785714285715</v>
      </c>
      <c r="N816" s="33" t="s">
        <v>24</v>
      </c>
      <c r="O816" s="33" t="s">
        <v>31</v>
      </c>
      <c r="P816" s="45">
        <f>SUMIFS('Raw Data'!$S$2:$S$3196,'Raw Data'!$D$2:$D$3196,'Solution Sheet'!N816,'Raw Data'!$H$2:$H$3196,'Solution Sheet'!O816)</f>
        <v>770751.94999999984</v>
      </c>
    </row>
    <row r="817" spans="2:16" x14ac:dyDescent="0.35">
      <c r="B817" s="33" t="s">
        <v>73</v>
      </c>
      <c r="C817" s="33" t="s">
        <v>11</v>
      </c>
      <c r="D817" s="45">
        <f>SUMIFS('Raw Data'!$S$2:$S$3196,'Raw Data'!$E$2:$E$3196,'Solution Sheet'!B817,'Raw Data'!$G$2:$G$3196,'Solution Sheet'!C817)</f>
        <v>112167.56</v>
      </c>
      <c r="E817" s="37"/>
      <c r="F817" s="33" t="s">
        <v>44</v>
      </c>
      <c r="G817" s="33" t="s">
        <v>31</v>
      </c>
      <c r="H817" s="45">
        <f>COUNTIFS('Raw Data'!$L$2:$L$3196,'Solution Sheet'!F817,'Raw Data'!$H$2:$H$3196,'Solution Sheet'!G817)</f>
        <v>216</v>
      </c>
      <c r="J817" s="33" t="s">
        <v>41</v>
      </c>
      <c r="K817" s="33" t="s">
        <v>11</v>
      </c>
      <c r="L817" s="45">
        <f>AVERAGEIFS('Raw Data'!$R$2:$R$3196,'Raw Data'!$K$2:$K$3196,'Solution Sheet'!J817,'Raw Data'!$G$2:$G$3196,'Solution Sheet'!K817)</f>
        <v>35.415929203539825</v>
      </c>
      <c r="N817" s="33" t="s">
        <v>24</v>
      </c>
      <c r="O817" s="33" t="s">
        <v>31</v>
      </c>
      <c r="P817" s="45">
        <f>SUMIFS('Raw Data'!$S$2:$S$3196,'Raw Data'!$D$2:$D$3196,'Solution Sheet'!N817,'Raw Data'!$H$2:$H$3196,'Solution Sheet'!O817)</f>
        <v>770751.94999999984</v>
      </c>
    </row>
    <row r="818" spans="2:16" x14ac:dyDescent="0.35">
      <c r="B818" s="33" t="s">
        <v>106</v>
      </c>
      <c r="C818" s="33" t="s">
        <v>10</v>
      </c>
      <c r="D818" s="45">
        <f>SUMIFS('Raw Data'!$S$2:$S$3196,'Raw Data'!$E$2:$E$3196,'Solution Sheet'!B818,'Raw Data'!$G$2:$G$3196,'Solution Sheet'!C818)</f>
        <v>86293.68</v>
      </c>
      <c r="E818" s="37"/>
      <c r="F818" s="33" t="s">
        <v>46</v>
      </c>
      <c r="G818" s="33" t="s">
        <v>32</v>
      </c>
      <c r="H818" s="45">
        <f>COUNTIFS('Raw Data'!$L$2:$L$3196,'Solution Sheet'!F818,'Raw Data'!$H$2:$H$3196,'Solution Sheet'!G818)</f>
        <v>216</v>
      </c>
      <c r="J818" s="33" t="s">
        <v>39</v>
      </c>
      <c r="K818" s="33" t="s">
        <v>10</v>
      </c>
      <c r="L818" s="45">
        <f>AVERAGEIFS('Raw Data'!$R$2:$R$3196,'Raw Data'!$K$2:$K$3196,'Solution Sheet'!J818,'Raw Data'!$G$2:$G$3196,'Solution Sheet'!K818)</f>
        <v>35.052083333333336</v>
      </c>
      <c r="N818" s="33" t="s">
        <v>24</v>
      </c>
      <c r="O818" s="33" t="s">
        <v>32</v>
      </c>
      <c r="P818" s="45">
        <f>SUMIFS('Raw Data'!$S$2:$S$3196,'Raw Data'!$D$2:$D$3196,'Solution Sheet'!N818,'Raw Data'!$H$2:$H$3196,'Solution Sheet'!O818)</f>
        <v>854150.37999999919</v>
      </c>
    </row>
    <row r="819" spans="2:16" x14ac:dyDescent="0.35">
      <c r="B819" s="33" t="s">
        <v>58</v>
      </c>
      <c r="C819" s="33" t="s">
        <v>11</v>
      </c>
      <c r="D819" s="45">
        <f>SUMIFS('Raw Data'!$S$2:$S$3196,'Raw Data'!$E$2:$E$3196,'Solution Sheet'!B819,'Raw Data'!$G$2:$G$3196,'Solution Sheet'!C819)</f>
        <v>113195.5</v>
      </c>
      <c r="E819" s="37"/>
      <c r="F819" s="33" t="s">
        <v>45</v>
      </c>
      <c r="G819" s="33" t="s">
        <v>30</v>
      </c>
      <c r="H819" s="45">
        <f>COUNTIFS('Raw Data'!$L$2:$L$3196,'Solution Sheet'!F819,'Raw Data'!$H$2:$H$3196,'Solution Sheet'!G819)</f>
        <v>215</v>
      </c>
      <c r="J819" s="33" t="s">
        <v>41</v>
      </c>
      <c r="K819" s="33" t="s">
        <v>11</v>
      </c>
      <c r="L819" s="45">
        <f>AVERAGEIFS('Raw Data'!$R$2:$R$3196,'Raw Data'!$K$2:$K$3196,'Solution Sheet'!J819,'Raw Data'!$G$2:$G$3196,'Solution Sheet'!K819)</f>
        <v>35.415929203539825</v>
      </c>
      <c r="N819" s="33" t="s">
        <v>24</v>
      </c>
      <c r="O819" s="33" t="s">
        <v>30</v>
      </c>
      <c r="P819" s="45">
        <f>SUMIFS('Raw Data'!$S$2:$S$3196,'Raw Data'!$D$2:$D$3196,'Solution Sheet'!N819,'Raw Data'!$H$2:$H$3196,'Solution Sheet'!O819)</f>
        <v>902864.3899999999</v>
      </c>
    </row>
    <row r="820" spans="2:16" x14ac:dyDescent="0.35">
      <c r="B820" s="33" t="s">
        <v>63</v>
      </c>
      <c r="C820" s="33" t="s">
        <v>8</v>
      </c>
      <c r="D820" s="45">
        <f>SUMIFS('Raw Data'!$S$2:$S$3196,'Raw Data'!$E$2:$E$3196,'Solution Sheet'!B820,'Raw Data'!$G$2:$G$3196,'Solution Sheet'!C820)</f>
        <v>87482.73</v>
      </c>
      <c r="E820" s="37"/>
      <c r="F820" s="33" t="s">
        <v>43</v>
      </c>
      <c r="G820" s="33" t="s">
        <v>31</v>
      </c>
      <c r="H820" s="45">
        <f>COUNTIFS('Raw Data'!$L$2:$L$3196,'Solution Sheet'!F820,'Raw Data'!$H$2:$H$3196,'Solution Sheet'!G820)</f>
        <v>190</v>
      </c>
      <c r="J820" s="33" t="s">
        <v>41</v>
      </c>
      <c r="K820" s="33" t="s">
        <v>8</v>
      </c>
      <c r="L820" s="45">
        <f>AVERAGEIFS('Raw Data'!$R$2:$R$3196,'Raw Data'!$K$2:$K$3196,'Solution Sheet'!J820,'Raw Data'!$G$2:$G$3196,'Solution Sheet'!K820)</f>
        <v>35.169642857142854</v>
      </c>
      <c r="N820" s="33" t="s">
        <v>25</v>
      </c>
      <c r="O820" s="33" t="s">
        <v>31</v>
      </c>
      <c r="P820" s="45">
        <f>SUMIFS('Raw Data'!$S$2:$S$3196,'Raw Data'!$D$2:$D$3196,'Solution Sheet'!N820,'Raw Data'!$H$2:$H$3196,'Solution Sheet'!O820)</f>
        <v>343540.72000000003</v>
      </c>
    </row>
    <row r="821" spans="2:16" x14ac:dyDescent="0.35">
      <c r="B821" s="33" t="s">
        <v>106</v>
      </c>
      <c r="C821" s="33" t="s">
        <v>11</v>
      </c>
      <c r="D821" s="45">
        <f>SUMIFS('Raw Data'!$S$2:$S$3196,'Raw Data'!$E$2:$E$3196,'Solution Sheet'!B821,'Raw Data'!$G$2:$G$3196,'Solution Sheet'!C821)</f>
        <v>87937.540000000023</v>
      </c>
      <c r="E821" s="37"/>
      <c r="F821" s="33" t="s">
        <v>43</v>
      </c>
      <c r="G821" s="33" t="s">
        <v>31</v>
      </c>
      <c r="H821" s="45">
        <f>COUNTIFS('Raw Data'!$L$2:$L$3196,'Solution Sheet'!F821,'Raw Data'!$H$2:$H$3196,'Solution Sheet'!G821)</f>
        <v>190</v>
      </c>
      <c r="J821" s="33" t="s">
        <v>39</v>
      </c>
      <c r="K821" s="33" t="s">
        <v>11</v>
      </c>
      <c r="L821" s="45">
        <f>AVERAGEIFS('Raw Data'!$R$2:$R$3196,'Raw Data'!$K$2:$K$3196,'Solution Sheet'!J821,'Raw Data'!$G$2:$G$3196,'Solution Sheet'!K821)</f>
        <v>34.901785714285715</v>
      </c>
      <c r="N821" s="33" t="s">
        <v>24</v>
      </c>
      <c r="O821" s="33" t="s">
        <v>31</v>
      </c>
      <c r="P821" s="45">
        <f>SUMIFS('Raw Data'!$S$2:$S$3196,'Raw Data'!$D$2:$D$3196,'Solution Sheet'!N821,'Raw Data'!$H$2:$H$3196,'Solution Sheet'!O821)</f>
        <v>770751.94999999984</v>
      </c>
    </row>
    <row r="822" spans="2:16" x14ac:dyDescent="0.35">
      <c r="B822" s="33" t="s">
        <v>78</v>
      </c>
      <c r="C822" s="33" t="s">
        <v>7</v>
      </c>
      <c r="D822" s="45">
        <f>SUMIFS('Raw Data'!$S$2:$S$3196,'Raw Data'!$E$2:$E$3196,'Solution Sheet'!B822,'Raw Data'!$G$2:$G$3196,'Solution Sheet'!C822)</f>
        <v>91549.210000000021</v>
      </c>
      <c r="E822" s="37"/>
      <c r="F822" s="33" t="s">
        <v>43</v>
      </c>
      <c r="G822" s="33" t="s">
        <v>33</v>
      </c>
      <c r="H822" s="45">
        <f>COUNTIFS('Raw Data'!$L$2:$L$3196,'Solution Sheet'!F822,'Raw Data'!$H$2:$H$3196,'Solution Sheet'!G822)</f>
        <v>185</v>
      </c>
      <c r="J822" s="33" t="s">
        <v>41</v>
      </c>
      <c r="K822" s="33" t="s">
        <v>7</v>
      </c>
      <c r="L822" s="45">
        <f>AVERAGEIFS('Raw Data'!$R$2:$R$3196,'Raw Data'!$K$2:$K$3196,'Solution Sheet'!J822,'Raw Data'!$G$2:$G$3196,'Solution Sheet'!K822)</f>
        <v>33.821428571428569</v>
      </c>
      <c r="N822" s="33" t="s">
        <v>26</v>
      </c>
      <c r="O822" s="33" t="s">
        <v>33</v>
      </c>
      <c r="P822" s="45">
        <f>SUMIFS('Raw Data'!$S$2:$S$3196,'Raw Data'!$D$2:$D$3196,'Solution Sheet'!N822,'Raw Data'!$H$2:$H$3196,'Solution Sheet'!O822)</f>
        <v>688621.27000000118</v>
      </c>
    </row>
    <row r="823" spans="2:16" x14ac:dyDescent="0.35">
      <c r="B823" s="33" t="s">
        <v>52</v>
      </c>
      <c r="C823" s="33" t="s">
        <v>10</v>
      </c>
      <c r="D823" s="45">
        <f>SUMIFS('Raw Data'!$S$2:$S$3196,'Raw Data'!$E$2:$E$3196,'Solution Sheet'!B823,'Raw Data'!$G$2:$G$3196,'Solution Sheet'!C823)</f>
        <v>122852.18999999999</v>
      </c>
      <c r="E823" s="37"/>
      <c r="F823" s="33" t="s">
        <v>43</v>
      </c>
      <c r="G823" s="33" t="s">
        <v>33</v>
      </c>
      <c r="H823" s="45">
        <f>COUNTIFS('Raw Data'!$L$2:$L$3196,'Solution Sheet'!F823,'Raw Data'!$H$2:$H$3196,'Solution Sheet'!G823)</f>
        <v>185</v>
      </c>
      <c r="J823" s="33" t="s">
        <v>40</v>
      </c>
      <c r="K823" s="33" t="s">
        <v>10</v>
      </c>
      <c r="L823" s="45">
        <f>AVERAGEIFS('Raw Data'!$R$2:$R$3196,'Raw Data'!$K$2:$K$3196,'Solution Sheet'!J823,'Raw Data'!$G$2:$G$3196,'Solution Sheet'!K823)</f>
        <v>35.093023255813954</v>
      </c>
      <c r="N823" s="33" t="s">
        <v>24</v>
      </c>
      <c r="O823" s="33" t="s">
        <v>33</v>
      </c>
      <c r="P823" s="45">
        <f>SUMIFS('Raw Data'!$S$2:$S$3196,'Raw Data'!$D$2:$D$3196,'Solution Sheet'!N823,'Raw Data'!$H$2:$H$3196,'Solution Sheet'!O823)</f>
        <v>777669.78999999957</v>
      </c>
    </row>
    <row r="824" spans="2:16" x14ac:dyDescent="0.35">
      <c r="B824" s="33" t="s">
        <v>58</v>
      </c>
      <c r="C824" s="33" t="s">
        <v>7</v>
      </c>
      <c r="D824" s="45">
        <f>SUMIFS('Raw Data'!$S$2:$S$3196,'Raw Data'!$E$2:$E$3196,'Solution Sheet'!B824,'Raw Data'!$G$2:$G$3196,'Solution Sheet'!C824)</f>
        <v>104199.79000000001</v>
      </c>
      <c r="E824" s="37"/>
      <c r="F824" s="33" t="s">
        <v>45</v>
      </c>
      <c r="G824" s="33" t="s">
        <v>30</v>
      </c>
      <c r="H824" s="45">
        <f>COUNTIFS('Raw Data'!$L$2:$L$3196,'Solution Sheet'!F824,'Raw Data'!$H$2:$H$3196,'Solution Sheet'!G824)</f>
        <v>215</v>
      </c>
      <c r="J824" s="33" t="s">
        <v>41</v>
      </c>
      <c r="K824" s="33" t="s">
        <v>7</v>
      </c>
      <c r="L824" s="45">
        <f>AVERAGEIFS('Raw Data'!$R$2:$R$3196,'Raw Data'!$K$2:$K$3196,'Solution Sheet'!J824,'Raw Data'!$G$2:$G$3196,'Solution Sheet'!K824)</f>
        <v>33.821428571428569</v>
      </c>
      <c r="N824" s="33" t="s">
        <v>24</v>
      </c>
      <c r="O824" s="33" t="s">
        <v>30</v>
      </c>
      <c r="P824" s="45">
        <f>SUMIFS('Raw Data'!$S$2:$S$3196,'Raw Data'!$D$2:$D$3196,'Solution Sheet'!N824,'Raw Data'!$H$2:$H$3196,'Solution Sheet'!O824)</f>
        <v>902864.3899999999</v>
      </c>
    </row>
    <row r="825" spans="2:16" x14ac:dyDescent="0.35">
      <c r="B825" s="33" t="s">
        <v>68</v>
      </c>
      <c r="C825" s="33" t="s">
        <v>8</v>
      </c>
      <c r="D825" s="45">
        <f>SUMIFS('Raw Data'!$S$2:$S$3196,'Raw Data'!$E$2:$E$3196,'Solution Sheet'!B825,'Raw Data'!$G$2:$G$3196,'Solution Sheet'!C825)</f>
        <v>65393.969999999994</v>
      </c>
      <c r="E825" s="37"/>
      <c r="F825" s="33" t="s">
        <v>45</v>
      </c>
      <c r="G825" s="33" t="s">
        <v>30</v>
      </c>
      <c r="H825" s="45">
        <f>COUNTIFS('Raw Data'!$L$2:$L$3196,'Solution Sheet'!F825,'Raw Data'!$H$2:$H$3196,'Solution Sheet'!G825)</f>
        <v>215</v>
      </c>
      <c r="J825" s="33" t="s">
        <v>39</v>
      </c>
      <c r="K825" s="33" t="s">
        <v>8</v>
      </c>
      <c r="L825" s="45">
        <f>AVERAGEIFS('Raw Data'!$R$2:$R$3196,'Raw Data'!$K$2:$K$3196,'Solution Sheet'!J825,'Raw Data'!$G$2:$G$3196,'Solution Sheet'!K825)</f>
        <v>33.572815533980581</v>
      </c>
      <c r="N825" s="33" t="s">
        <v>26</v>
      </c>
      <c r="O825" s="33" t="s">
        <v>30</v>
      </c>
      <c r="P825" s="45">
        <f>SUMIFS('Raw Data'!$S$2:$S$3196,'Raw Data'!$D$2:$D$3196,'Solution Sheet'!N825,'Raw Data'!$H$2:$H$3196,'Solution Sheet'!O825)</f>
        <v>705014.25000000035</v>
      </c>
    </row>
    <row r="826" spans="2:16" x14ac:dyDescent="0.35">
      <c r="B826" s="33" t="s">
        <v>106</v>
      </c>
      <c r="C826" s="33" t="s">
        <v>12</v>
      </c>
      <c r="D826" s="45">
        <f>SUMIFS('Raw Data'!$S$2:$S$3196,'Raw Data'!$E$2:$E$3196,'Solution Sheet'!B826,'Raw Data'!$G$2:$G$3196,'Solution Sheet'!C826)</f>
        <v>111983.70999999998</v>
      </c>
      <c r="E826" s="37"/>
      <c r="F826" s="33" t="s">
        <v>43</v>
      </c>
      <c r="G826" s="33" t="s">
        <v>33</v>
      </c>
      <c r="H826" s="45">
        <f>COUNTIFS('Raw Data'!$L$2:$L$3196,'Solution Sheet'!F826,'Raw Data'!$H$2:$H$3196,'Solution Sheet'!G826)</f>
        <v>185</v>
      </c>
      <c r="J826" s="33" t="s">
        <v>40</v>
      </c>
      <c r="K826" s="33" t="s">
        <v>12</v>
      </c>
      <c r="L826" s="45">
        <f>AVERAGEIFS('Raw Data'!$R$2:$R$3196,'Raw Data'!$K$2:$K$3196,'Solution Sheet'!J826,'Raw Data'!$G$2:$G$3196,'Solution Sheet'!K826)</f>
        <v>34.373831775700936</v>
      </c>
      <c r="N826" s="33" t="s">
        <v>24</v>
      </c>
      <c r="O826" s="33" t="s">
        <v>33</v>
      </c>
      <c r="P826" s="45">
        <f>SUMIFS('Raw Data'!$S$2:$S$3196,'Raw Data'!$D$2:$D$3196,'Solution Sheet'!N826,'Raw Data'!$H$2:$H$3196,'Solution Sheet'!O826)</f>
        <v>777669.78999999957</v>
      </c>
    </row>
    <row r="827" spans="2:16" x14ac:dyDescent="0.35">
      <c r="B827" s="33" t="s">
        <v>55</v>
      </c>
      <c r="C827" s="33" t="s">
        <v>12</v>
      </c>
      <c r="D827" s="45">
        <f>SUMIFS('Raw Data'!$S$2:$S$3196,'Raw Data'!$E$2:$E$3196,'Solution Sheet'!B827,'Raw Data'!$G$2:$G$3196,'Solution Sheet'!C827)</f>
        <v>77941.099999999991</v>
      </c>
      <c r="E827" s="37"/>
      <c r="F827" s="33" t="s">
        <v>43</v>
      </c>
      <c r="G827" s="33" t="s">
        <v>32</v>
      </c>
      <c r="H827" s="45">
        <f>COUNTIFS('Raw Data'!$L$2:$L$3196,'Solution Sheet'!F827,'Raw Data'!$H$2:$H$3196,'Solution Sheet'!G827)</f>
        <v>206</v>
      </c>
      <c r="J827" s="33" t="s">
        <v>41</v>
      </c>
      <c r="K827" s="33" t="s">
        <v>12</v>
      </c>
      <c r="L827" s="45">
        <f>AVERAGEIFS('Raw Data'!$R$2:$R$3196,'Raw Data'!$K$2:$K$3196,'Solution Sheet'!J827,'Raw Data'!$G$2:$G$3196,'Solution Sheet'!K827)</f>
        <v>35.657142857142858</v>
      </c>
      <c r="N827" s="33" t="s">
        <v>24</v>
      </c>
      <c r="O827" s="33" t="s">
        <v>32</v>
      </c>
      <c r="P827" s="45">
        <f>SUMIFS('Raw Data'!$S$2:$S$3196,'Raw Data'!$D$2:$D$3196,'Solution Sheet'!N827,'Raw Data'!$H$2:$H$3196,'Solution Sheet'!O827)</f>
        <v>854150.37999999919</v>
      </c>
    </row>
    <row r="828" spans="2:16" x14ac:dyDescent="0.35">
      <c r="B828" s="33" t="s">
        <v>78</v>
      </c>
      <c r="C828" s="33" t="s">
        <v>8</v>
      </c>
      <c r="D828" s="45">
        <f>SUMIFS('Raw Data'!$S$2:$S$3196,'Raw Data'!$E$2:$E$3196,'Solution Sheet'!B828,'Raw Data'!$G$2:$G$3196,'Solution Sheet'!C828)</f>
        <v>81993.12000000001</v>
      </c>
      <c r="E828" s="37"/>
      <c r="F828" s="33" t="s">
        <v>44</v>
      </c>
      <c r="G828" s="33" t="s">
        <v>31</v>
      </c>
      <c r="H828" s="45">
        <f>COUNTIFS('Raw Data'!$L$2:$L$3196,'Solution Sheet'!F828,'Raw Data'!$H$2:$H$3196,'Solution Sheet'!G828)</f>
        <v>216</v>
      </c>
      <c r="J828" s="33" t="s">
        <v>40</v>
      </c>
      <c r="K828" s="33" t="s">
        <v>8</v>
      </c>
      <c r="L828" s="45">
        <f>AVERAGEIFS('Raw Data'!$R$2:$R$3196,'Raw Data'!$K$2:$K$3196,'Solution Sheet'!J828,'Raw Data'!$G$2:$G$3196,'Solution Sheet'!K828)</f>
        <v>34.319148936170215</v>
      </c>
      <c r="N828" s="33" t="s">
        <v>24</v>
      </c>
      <c r="O828" s="33" t="s">
        <v>31</v>
      </c>
      <c r="P828" s="45">
        <f>SUMIFS('Raw Data'!$S$2:$S$3196,'Raw Data'!$D$2:$D$3196,'Solution Sheet'!N828,'Raw Data'!$H$2:$H$3196,'Solution Sheet'!O828)</f>
        <v>770751.94999999984</v>
      </c>
    </row>
    <row r="829" spans="2:16" x14ac:dyDescent="0.35">
      <c r="B829" s="33" t="s">
        <v>58</v>
      </c>
      <c r="C829" s="33" t="s">
        <v>12</v>
      </c>
      <c r="D829" s="45">
        <f>SUMIFS('Raw Data'!$S$2:$S$3196,'Raw Data'!$E$2:$E$3196,'Solution Sheet'!B829,'Raw Data'!$G$2:$G$3196,'Solution Sheet'!C829)</f>
        <v>103622.23999999999</v>
      </c>
      <c r="E829" s="37"/>
      <c r="F829" s="33" t="s">
        <v>45</v>
      </c>
      <c r="G829" s="33" t="s">
        <v>33</v>
      </c>
      <c r="H829" s="45">
        <f>COUNTIFS('Raw Data'!$L$2:$L$3196,'Solution Sheet'!F829,'Raw Data'!$H$2:$H$3196,'Solution Sheet'!G829)</f>
        <v>193</v>
      </c>
      <c r="J829" s="33" t="s">
        <v>41</v>
      </c>
      <c r="K829" s="33" t="s">
        <v>12</v>
      </c>
      <c r="L829" s="45">
        <f>AVERAGEIFS('Raw Data'!$R$2:$R$3196,'Raw Data'!$K$2:$K$3196,'Solution Sheet'!J829,'Raw Data'!$G$2:$G$3196,'Solution Sheet'!K829)</f>
        <v>35.657142857142858</v>
      </c>
      <c r="N829" s="33" t="s">
        <v>24</v>
      </c>
      <c r="O829" s="33" t="s">
        <v>33</v>
      </c>
      <c r="P829" s="45">
        <f>SUMIFS('Raw Data'!$S$2:$S$3196,'Raw Data'!$D$2:$D$3196,'Solution Sheet'!N829,'Raw Data'!$H$2:$H$3196,'Solution Sheet'!O829)</f>
        <v>777669.78999999957</v>
      </c>
    </row>
    <row r="830" spans="2:16" x14ac:dyDescent="0.35">
      <c r="B830" s="33" t="s">
        <v>85</v>
      </c>
      <c r="C830" s="33" t="s">
        <v>8</v>
      </c>
      <c r="D830" s="45">
        <f>SUMIFS('Raw Data'!$S$2:$S$3196,'Raw Data'!$E$2:$E$3196,'Solution Sheet'!B830,'Raw Data'!$G$2:$G$3196,'Solution Sheet'!C830)</f>
        <v>126785.84999999996</v>
      </c>
      <c r="E830" s="37"/>
      <c r="F830" s="33" t="s">
        <v>43</v>
      </c>
      <c r="G830" s="33" t="s">
        <v>33</v>
      </c>
      <c r="H830" s="45">
        <f>COUNTIFS('Raw Data'!$L$2:$L$3196,'Solution Sheet'!F830,'Raw Data'!$H$2:$H$3196,'Solution Sheet'!G830)</f>
        <v>185</v>
      </c>
      <c r="J830" s="33" t="s">
        <v>42</v>
      </c>
      <c r="K830" s="33" t="s">
        <v>8</v>
      </c>
      <c r="L830" s="45">
        <f>AVERAGEIFS('Raw Data'!$R$2:$R$3196,'Raw Data'!$K$2:$K$3196,'Solution Sheet'!J830,'Raw Data'!$G$2:$G$3196,'Solution Sheet'!K830)</f>
        <v>35.593023255813954</v>
      </c>
      <c r="N830" s="33" t="s">
        <v>26</v>
      </c>
      <c r="O830" s="33" t="s">
        <v>33</v>
      </c>
      <c r="P830" s="45">
        <f>SUMIFS('Raw Data'!$S$2:$S$3196,'Raw Data'!$D$2:$D$3196,'Solution Sheet'!N830,'Raw Data'!$H$2:$H$3196,'Solution Sheet'!O830)</f>
        <v>688621.27000000118</v>
      </c>
    </row>
    <row r="831" spans="2:16" x14ac:dyDescent="0.35">
      <c r="B831" s="33" t="s">
        <v>55</v>
      </c>
      <c r="C831" s="33" t="s">
        <v>13</v>
      </c>
      <c r="D831" s="45">
        <f>SUMIFS('Raw Data'!$S$2:$S$3196,'Raw Data'!$E$2:$E$3196,'Solution Sheet'!B831,'Raw Data'!$G$2:$G$3196,'Solution Sheet'!C831)</f>
        <v>74301.89</v>
      </c>
      <c r="E831" s="37"/>
      <c r="F831" s="33" t="s">
        <v>43</v>
      </c>
      <c r="G831" s="33" t="s">
        <v>33</v>
      </c>
      <c r="H831" s="45">
        <f>COUNTIFS('Raw Data'!$L$2:$L$3196,'Solution Sheet'!F831,'Raw Data'!$H$2:$H$3196,'Solution Sheet'!G831)</f>
        <v>185</v>
      </c>
      <c r="J831" s="33" t="s">
        <v>40</v>
      </c>
      <c r="K831" s="33" t="s">
        <v>13</v>
      </c>
      <c r="L831" s="45">
        <f>AVERAGEIFS('Raw Data'!$R$2:$R$3196,'Raw Data'!$K$2:$K$3196,'Solution Sheet'!J831,'Raw Data'!$G$2:$G$3196,'Solution Sheet'!K831)</f>
        <v>34.651685393258425</v>
      </c>
      <c r="N831" s="33" t="s">
        <v>26</v>
      </c>
      <c r="O831" s="33" t="s">
        <v>33</v>
      </c>
      <c r="P831" s="45">
        <f>SUMIFS('Raw Data'!$S$2:$S$3196,'Raw Data'!$D$2:$D$3196,'Solution Sheet'!N831,'Raw Data'!$H$2:$H$3196,'Solution Sheet'!O831)</f>
        <v>688621.27000000118</v>
      </c>
    </row>
    <row r="832" spans="2:16" x14ac:dyDescent="0.35">
      <c r="B832" s="33" t="s">
        <v>55</v>
      </c>
      <c r="C832" s="33" t="s">
        <v>11</v>
      </c>
      <c r="D832" s="45">
        <f>SUMIFS('Raw Data'!$S$2:$S$3196,'Raw Data'!$E$2:$E$3196,'Solution Sheet'!B832,'Raw Data'!$G$2:$G$3196,'Solution Sheet'!C832)</f>
        <v>113543.59</v>
      </c>
      <c r="E832" s="37"/>
      <c r="F832" s="33" t="s">
        <v>45</v>
      </c>
      <c r="G832" s="33" t="s">
        <v>31</v>
      </c>
      <c r="H832" s="45">
        <f>COUNTIFS('Raw Data'!$L$2:$L$3196,'Solution Sheet'!F832,'Raw Data'!$H$2:$H$3196,'Solution Sheet'!G832)</f>
        <v>200</v>
      </c>
      <c r="J832" s="33" t="s">
        <v>42</v>
      </c>
      <c r="K832" s="33" t="s">
        <v>11</v>
      </c>
      <c r="L832" s="45">
        <f>AVERAGEIFS('Raw Data'!$R$2:$R$3196,'Raw Data'!$K$2:$K$3196,'Solution Sheet'!J832,'Raw Data'!$G$2:$G$3196,'Solution Sheet'!K832)</f>
        <v>35.16949152542373</v>
      </c>
      <c r="N832" s="33" t="s">
        <v>26</v>
      </c>
      <c r="O832" s="33" t="s">
        <v>31</v>
      </c>
      <c r="P832" s="45">
        <f>SUMIFS('Raw Data'!$S$2:$S$3196,'Raw Data'!$D$2:$D$3196,'Solution Sheet'!N832,'Raw Data'!$H$2:$H$3196,'Solution Sheet'!O832)</f>
        <v>705928.4499999996</v>
      </c>
    </row>
    <row r="833" spans="2:16" x14ac:dyDescent="0.35">
      <c r="B833" s="33" t="s">
        <v>63</v>
      </c>
      <c r="C833" s="33" t="s">
        <v>9</v>
      </c>
      <c r="D833" s="45">
        <f>SUMIFS('Raw Data'!$S$2:$S$3196,'Raw Data'!$E$2:$E$3196,'Solution Sheet'!B833,'Raw Data'!$G$2:$G$3196,'Solution Sheet'!C833)</f>
        <v>108730.27000000002</v>
      </c>
      <c r="E833" s="37"/>
      <c r="F833" s="33" t="s">
        <v>45</v>
      </c>
      <c r="G833" s="33" t="s">
        <v>32</v>
      </c>
      <c r="H833" s="45">
        <f>COUNTIFS('Raw Data'!$L$2:$L$3196,'Solution Sheet'!F833,'Raw Data'!$H$2:$H$3196,'Solution Sheet'!G833)</f>
        <v>204</v>
      </c>
      <c r="J833" s="33" t="s">
        <v>40</v>
      </c>
      <c r="K833" s="33" t="s">
        <v>9</v>
      </c>
      <c r="L833" s="45">
        <f>AVERAGEIFS('Raw Data'!$R$2:$R$3196,'Raw Data'!$K$2:$K$3196,'Solution Sheet'!J833,'Raw Data'!$G$2:$G$3196,'Solution Sheet'!K833)</f>
        <v>33.942528735632187</v>
      </c>
      <c r="N833" s="33" t="s">
        <v>26</v>
      </c>
      <c r="O833" s="33" t="s">
        <v>32</v>
      </c>
      <c r="P833" s="45">
        <f>SUMIFS('Raw Data'!$S$2:$S$3196,'Raw Data'!$D$2:$D$3196,'Solution Sheet'!N833,'Raw Data'!$H$2:$H$3196,'Solution Sheet'!O833)</f>
        <v>713770.02999999945</v>
      </c>
    </row>
    <row r="834" spans="2:16" x14ac:dyDescent="0.35">
      <c r="B834" s="33" t="s">
        <v>52</v>
      </c>
      <c r="C834" s="33" t="s">
        <v>8</v>
      </c>
      <c r="D834" s="45">
        <f>SUMIFS('Raw Data'!$S$2:$S$3196,'Raw Data'!$E$2:$E$3196,'Solution Sheet'!B834,'Raw Data'!$G$2:$G$3196,'Solution Sheet'!C834)</f>
        <v>99924.459999999977</v>
      </c>
      <c r="E834" s="37"/>
      <c r="F834" s="33" t="s">
        <v>46</v>
      </c>
      <c r="G834" s="33" t="s">
        <v>32</v>
      </c>
      <c r="H834" s="45">
        <f>COUNTIFS('Raw Data'!$L$2:$L$3196,'Solution Sheet'!F834,'Raw Data'!$H$2:$H$3196,'Solution Sheet'!G834)</f>
        <v>216</v>
      </c>
      <c r="J834" s="33" t="s">
        <v>41</v>
      </c>
      <c r="K834" s="33" t="s">
        <v>8</v>
      </c>
      <c r="L834" s="45">
        <f>AVERAGEIFS('Raw Data'!$R$2:$R$3196,'Raw Data'!$K$2:$K$3196,'Solution Sheet'!J834,'Raw Data'!$G$2:$G$3196,'Solution Sheet'!K834)</f>
        <v>35.169642857142854</v>
      </c>
      <c r="N834" s="33" t="s">
        <v>25</v>
      </c>
      <c r="O834" s="33" t="s">
        <v>32</v>
      </c>
      <c r="P834" s="45">
        <f>SUMIFS('Raw Data'!$S$2:$S$3196,'Raw Data'!$D$2:$D$3196,'Solution Sheet'!N834,'Raw Data'!$H$2:$H$3196,'Solution Sheet'!O834)</f>
        <v>420136.0300000002</v>
      </c>
    </row>
    <row r="835" spans="2:16" x14ac:dyDescent="0.35">
      <c r="B835" s="33" t="s">
        <v>106</v>
      </c>
      <c r="C835" s="33" t="s">
        <v>13</v>
      </c>
      <c r="D835" s="45">
        <f>SUMIFS('Raw Data'!$S$2:$S$3196,'Raw Data'!$E$2:$E$3196,'Solution Sheet'!B835,'Raw Data'!$G$2:$G$3196,'Solution Sheet'!C835)</f>
        <v>83772.33</v>
      </c>
      <c r="E835" s="37"/>
      <c r="F835" s="33" t="s">
        <v>45</v>
      </c>
      <c r="G835" s="33" t="s">
        <v>31</v>
      </c>
      <c r="H835" s="45">
        <f>COUNTIFS('Raw Data'!$L$2:$L$3196,'Solution Sheet'!F835,'Raw Data'!$H$2:$H$3196,'Solution Sheet'!G835)</f>
        <v>200</v>
      </c>
      <c r="J835" s="33" t="s">
        <v>42</v>
      </c>
      <c r="K835" s="33" t="s">
        <v>13</v>
      </c>
      <c r="L835" s="45">
        <f>AVERAGEIFS('Raw Data'!$R$2:$R$3196,'Raw Data'!$K$2:$K$3196,'Solution Sheet'!J835,'Raw Data'!$G$2:$G$3196,'Solution Sheet'!K835)</f>
        <v>36.58</v>
      </c>
      <c r="N835" s="33" t="s">
        <v>26</v>
      </c>
      <c r="O835" s="33" t="s">
        <v>31</v>
      </c>
      <c r="P835" s="45">
        <f>SUMIFS('Raw Data'!$S$2:$S$3196,'Raw Data'!$D$2:$D$3196,'Solution Sheet'!N835,'Raw Data'!$H$2:$H$3196,'Solution Sheet'!O835)</f>
        <v>705928.4499999996</v>
      </c>
    </row>
    <row r="836" spans="2:16" x14ac:dyDescent="0.35">
      <c r="B836" s="33" t="s">
        <v>68</v>
      </c>
      <c r="C836" s="33" t="s">
        <v>13</v>
      </c>
      <c r="D836" s="45">
        <f>SUMIFS('Raw Data'!$S$2:$S$3196,'Raw Data'!$E$2:$E$3196,'Solution Sheet'!B836,'Raw Data'!$G$2:$G$3196,'Solution Sheet'!C836)</f>
        <v>82678.639999999985</v>
      </c>
      <c r="E836" s="37"/>
      <c r="F836" s="33" t="s">
        <v>43</v>
      </c>
      <c r="G836" s="33" t="s">
        <v>30</v>
      </c>
      <c r="H836" s="45">
        <f>COUNTIFS('Raw Data'!$L$2:$L$3196,'Solution Sheet'!F836,'Raw Data'!$H$2:$H$3196,'Solution Sheet'!G836)</f>
        <v>201</v>
      </c>
      <c r="J836" s="33" t="s">
        <v>41</v>
      </c>
      <c r="K836" s="33" t="s">
        <v>13</v>
      </c>
      <c r="L836" s="45">
        <f>AVERAGEIFS('Raw Data'!$R$2:$R$3196,'Raw Data'!$K$2:$K$3196,'Solution Sheet'!J836,'Raw Data'!$G$2:$G$3196,'Solution Sheet'!K836)</f>
        <v>33.705882352941174</v>
      </c>
      <c r="N836" s="33" t="s">
        <v>26</v>
      </c>
      <c r="O836" s="33" t="s">
        <v>30</v>
      </c>
      <c r="P836" s="45">
        <f>SUMIFS('Raw Data'!$S$2:$S$3196,'Raw Data'!$D$2:$D$3196,'Solution Sheet'!N836,'Raw Data'!$H$2:$H$3196,'Solution Sheet'!O836)</f>
        <v>705014.25000000035</v>
      </c>
    </row>
    <row r="837" spans="2:16" x14ac:dyDescent="0.35">
      <c r="B837" s="33" t="s">
        <v>63</v>
      </c>
      <c r="C837" s="33" t="s">
        <v>9</v>
      </c>
      <c r="D837" s="45">
        <f>SUMIFS('Raw Data'!$S$2:$S$3196,'Raw Data'!$E$2:$E$3196,'Solution Sheet'!B837,'Raw Data'!$G$2:$G$3196,'Solution Sheet'!C837)</f>
        <v>108730.27000000002</v>
      </c>
      <c r="E837" s="37"/>
      <c r="F837" s="33" t="s">
        <v>45</v>
      </c>
      <c r="G837" s="33" t="s">
        <v>32</v>
      </c>
      <c r="H837" s="45">
        <f>COUNTIFS('Raw Data'!$L$2:$L$3196,'Solution Sheet'!F837,'Raw Data'!$H$2:$H$3196,'Solution Sheet'!G837)</f>
        <v>204</v>
      </c>
      <c r="J837" s="33" t="s">
        <v>39</v>
      </c>
      <c r="K837" s="33" t="s">
        <v>9</v>
      </c>
      <c r="L837" s="45">
        <f>AVERAGEIFS('Raw Data'!$R$2:$R$3196,'Raw Data'!$K$2:$K$3196,'Solution Sheet'!J837,'Raw Data'!$G$2:$G$3196,'Solution Sheet'!K837)</f>
        <v>34.731182795698928</v>
      </c>
      <c r="N837" s="33" t="s">
        <v>26</v>
      </c>
      <c r="O837" s="33" t="s">
        <v>32</v>
      </c>
      <c r="P837" s="45">
        <f>SUMIFS('Raw Data'!$S$2:$S$3196,'Raw Data'!$D$2:$D$3196,'Solution Sheet'!N837,'Raw Data'!$H$2:$H$3196,'Solution Sheet'!O837)</f>
        <v>713770.02999999945</v>
      </c>
    </row>
    <row r="838" spans="2:16" x14ac:dyDescent="0.35">
      <c r="B838" s="33" t="s">
        <v>58</v>
      </c>
      <c r="C838" s="33" t="s">
        <v>8</v>
      </c>
      <c r="D838" s="45">
        <f>SUMIFS('Raw Data'!$S$2:$S$3196,'Raw Data'!$E$2:$E$3196,'Solution Sheet'!B838,'Raw Data'!$G$2:$G$3196,'Solution Sheet'!C838)</f>
        <v>66369.94</v>
      </c>
      <c r="E838" s="37"/>
      <c r="F838" s="33" t="s">
        <v>44</v>
      </c>
      <c r="G838" s="33" t="s">
        <v>33</v>
      </c>
      <c r="H838" s="45">
        <f>COUNTIFS('Raw Data'!$L$2:$L$3196,'Solution Sheet'!F838,'Raw Data'!$H$2:$H$3196,'Solution Sheet'!G838)</f>
        <v>207</v>
      </c>
      <c r="J838" s="33" t="s">
        <v>41</v>
      </c>
      <c r="K838" s="33" t="s">
        <v>8</v>
      </c>
      <c r="L838" s="45">
        <f>AVERAGEIFS('Raw Data'!$R$2:$R$3196,'Raw Data'!$K$2:$K$3196,'Solution Sheet'!J838,'Raw Data'!$G$2:$G$3196,'Solution Sheet'!K838)</f>
        <v>35.169642857142854</v>
      </c>
      <c r="N838" s="33" t="s">
        <v>26</v>
      </c>
      <c r="O838" s="33" t="s">
        <v>33</v>
      </c>
      <c r="P838" s="45">
        <f>SUMIFS('Raw Data'!$S$2:$S$3196,'Raw Data'!$D$2:$D$3196,'Solution Sheet'!N838,'Raw Data'!$H$2:$H$3196,'Solution Sheet'!O838)</f>
        <v>688621.27000000118</v>
      </c>
    </row>
    <row r="839" spans="2:16" x14ac:dyDescent="0.35">
      <c r="B839" s="33" t="s">
        <v>68</v>
      </c>
      <c r="C839" s="33" t="s">
        <v>12</v>
      </c>
      <c r="D839" s="45">
        <f>SUMIFS('Raw Data'!$S$2:$S$3196,'Raw Data'!$E$2:$E$3196,'Solution Sheet'!B839,'Raw Data'!$G$2:$G$3196,'Solution Sheet'!C839)</f>
        <v>70361.200000000026</v>
      </c>
      <c r="E839" s="37"/>
      <c r="F839" s="33" t="s">
        <v>44</v>
      </c>
      <c r="G839" s="33" t="s">
        <v>32</v>
      </c>
      <c r="H839" s="45">
        <f>COUNTIFS('Raw Data'!$L$2:$L$3196,'Solution Sheet'!F839,'Raw Data'!$H$2:$H$3196,'Solution Sheet'!G839)</f>
        <v>196</v>
      </c>
      <c r="J839" s="33" t="s">
        <v>41</v>
      </c>
      <c r="K839" s="33" t="s">
        <v>12</v>
      </c>
      <c r="L839" s="45">
        <f>AVERAGEIFS('Raw Data'!$R$2:$R$3196,'Raw Data'!$K$2:$K$3196,'Solution Sheet'!J839,'Raw Data'!$G$2:$G$3196,'Solution Sheet'!K839)</f>
        <v>35.657142857142858</v>
      </c>
      <c r="N839" s="33" t="s">
        <v>24</v>
      </c>
      <c r="O839" s="33" t="s">
        <v>32</v>
      </c>
      <c r="P839" s="45">
        <f>SUMIFS('Raw Data'!$S$2:$S$3196,'Raw Data'!$D$2:$D$3196,'Solution Sheet'!N839,'Raw Data'!$H$2:$H$3196,'Solution Sheet'!O839)</f>
        <v>854150.37999999919</v>
      </c>
    </row>
    <row r="840" spans="2:16" x14ac:dyDescent="0.35">
      <c r="B840" s="33" t="s">
        <v>63</v>
      </c>
      <c r="C840" s="33" t="s">
        <v>7</v>
      </c>
      <c r="D840" s="45">
        <f>SUMIFS('Raw Data'!$S$2:$S$3196,'Raw Data'!$E$2:$E$3196,'Solution Sheet'!B840,'Raw Data'!$G$2:$G$3196,'Solution Sheet'!C840)</f>
        <v>92763.590000000011</v>
      </c>
      <c r="E840" s="37"/>
      <c r="F840" s="33" t="s">
        <v>45</v>
      </c>
      <c r="G840" s="33" t="s">
        <v>33</v>
      </c>
      <c r="H840" s="45">
        <f>COUNTIFS('Raw Data'!$L$2:$L$3196,'Solution Sheet'!F840,'Raw Data'!$H$2:$H$3196,'Solution Sheet'!G840)</f>
        <v>193</v>
      </c>
      <c r="J840" s="33" t="s">
        <v>39</v>
      </c>
      <c r="K840" s="33" t="s">
        <v>7</v>
      </c>
      <c r="L840" s="45">
        <f>AVERAGEIFS('Raw Data'!$R$2:$R$3196,'Raw Data'!$K$2:$K$3196,'Solution Sheet'!J840,'Raw Data'!$G$2:$G$3196,'Solution Sheet'!K840)</f>
        <v>36.319672131147541</v>
      </c>
      <c r="N840" s="33" t="s">
        <v>24</v>
      </c>
      <c r="O840" s="33" t="s">
        <v>33</v>
      </c>
      <c r="P840" s="45">
        <f>SUMIFS('Raw Data'!$S$2:$S$3196,'Raw Data'!$D$2:$D$3196,'Solution Sheet'!N840,'Raw Data'!$H$2:$H$3196,'Solution Sheet'!O840)</f>
        <v>777669.78999999957</v>
      </c>
    </row>
    <row r="841" spans="2:16" x14ac:dyDescent="0.35">
      <c r="B841" s="33" t="s">
        <v>55</v>
      </c>
      <c r="C841" s="33" t="s">
        <v>11</v>
      </c>
      <c r="D841" s="45">
        <f>SUMIFS('Raw Data'!$S$2:$S$3196,'Raw Data'!$E$2:$E$3196,'Solution Sheet'!B841,'Raw Data'!$G$2:$G$3196,'Solution Sheet'!C841)</f>
        <v>113543.59</v>
      </c>
      <c r="E841" s="37"/>
      <c r="F841" s="33" t="s">
        <v>45</v>
      </c>
      <c r="G841" s="33" t="s">
        <v>30</v>
      </c>
      <c r="H841" s="45">
        <f>COUNTIFS('Raw Data'!$L$2:$L$3196,'Solution Sheet'!F841,'Raw Data'!$H$2:$H$3196,'Solution Sheet'!G841)</f>
        <v>215</v>
      </c>
      <c r="J841" s="33" t="s">
        <v>40</v>
      </c>
      <c r="K841" s="33" t="s">
        <v>11</v>
      </c>
      <c r="L841" s="45">
        <f>AVERAGEIFS('Raw Data'!$R$2:$R$3196,'Raw Data'!$K$2:$K$3196,'Solution Sheet'!J841,'Raw Data'!$G$2:$G$3196,'Solution Sheet'!K841)</f>
        <v>33.707865168539328</v>
      </c>
      <c r="N841" s="33" t="s">
        <v>25</v>
      </c>
      <c r="O841" s="33" t="s">
        <v>30</v>
      </c>
      <c r="P841" s="45">
        <f>SUMIFS('Raw Data'!$S$2:$S$3196,'Raw Data'!$D$2:$D$3196,'Solution Sheet'!N841,'Raw Data'!$H$2:$H$3196,'Solution Sheet'!O841)</f>
        <v>386262.99999999983</v>
      </c>
    </row>
    <row r="842" spans="2:16" x14ac:dyDescent="0.35">
      <c r="B842" s="33" t="s">
        <v>73</v>
      </c>
      <c r="C842" s="33" t="s">
        <v>6</v>
      </c>
      <c r="D842" s="45">
        <f>SUMIFS('Raw Data'!$S$2:$S$3196,'Raw Data'!$E$2:$E$3196,'Solution Sheet'!B842,'Raw Data'!$G$2:$G$3196,'Solution Sheet'!C842)</f>
        <v>72259.55</v>
      </c>
      <c r="E842" s="37"/>
      <c r="F842" s="33" t="s">
        <v>46</v>
      </c>
      <c r="G842" s="33" t="s">
        <v>32</v>
      </c>
      <c r="H842" s="45">
        <f>COUNTIFS('Raw Data'!$L$2:$L$3196,'Solution Sheet'!F842,'Raw Data'!$H$2:$H$3196,'Solution Sheet'!G842)</f>
        <v>216</v>
      </c>
      <c r="J842" s="33" t="s">
        <v>41</v>
      </c>
      <c r="K842" s="33" t="s">
        <v>6</v>
      </c>
      <c r="L842" s="45">
        <f>AVERAGEIFS('Raw Data'!$R$2:$R$3196,'Raw Data'!$K$2:$K$3196,'Solution Sheet'!J842,'Raw Data'!$G$2:$G$3196,'Solution Sheet'!K842)</f>
        <v>36.01075268817204</v>
      </c>
      <c r="N842" s="33" t="s">
        <v>25</v>
      </c>
      <c r="O842" s="33" t="s">
        <v>32</v>
      </c>
      <c r="P842" s="45">
        <f>SUMIFS('Raw Data'!$S$2:$S$3196,'Raw Data'!$D$2:$D$3196,'Solution Sheet'!N842,'Raw Data'!$H$2:$H$3196,'Solution Sheet'!O842)</f>
        <v>420136.0300000002</v>
      </c>
    </row>
    <row r="843" spans="2:16" x14ac:dyDescent="0.35">
      <c r="B843" s="33" t="s">
        <v>106</v>
      </c>
      <c r="C843" s="33" t="s">
        <v>11</v>
      </c>
      <c r="D843" s="45">
        <f>SUMIFS('Raw Data'!$S$2:$S$3196,'Raw Data'!$E$2:$E$3196,'Solution Sheet'!B843,'Raw Data'!$G$2:$G$3196,'Solution Sheet'!C843)</f>
        <v>87937.540000000023</v>
      </c>
      <c r="E843" s="37"/>
      <c r="F843" s="33" t="s">
        <v>44</v>
      </c>
      <c r="G843" s="33" t="s">
        <v>31</v>
      </c>
      <c r="H843" s="45">
        <f>COUNTIFS('Raw Data'!$L$2:$L$3196,'Solution Sheet'!F843,'Raw Data'!$H$2:$H$3196,'Solution Sheet'!G843)</f>
        <v>216</v>
      </c>
      <c r="J843" s="33" t="s">
        <v>42</v>
      </c>
      <c r="K843" s="33" t="s">
        <v>11</v>
      </c>
      <c r="L843" s="45">
        <f>AVERAGEIFS('Raw Data'!$R$2:$R$3196,'Raw Data'!$K$2:$K$3196,'Solution Sheet'!J843,'Raw Data'!$G$2:$G$3196,'Solution Sheet'!K843)</f>
        <v>35.16949152542373</v>
      </c>
      <c r="N843" s="33" t="s">
        <v>26</v>
      </c>
      <c r="O843" s="33" t="s">
        <v>31</v>
      </c>
      <c r="P843" s="45">
        <f>SUMIFS('Raw Data'!$S$2:$S$3196,'Raw Data'!$D$2:$D$3196,'Solution Sheet'!N843,'Raw Data'!$H$2:$H$3196,'Solution Sheet'!O843)</f>
        <v>705928.4499999996</v>
      </c>
    </row>
    <row r="844" spans="2:16" x14ac:dyDescent="0.35">
      <c r="B844" s="33" t="s">
        <v>63</v>
      </c>
      <c r="C844" s="33" t="s">
        <v>10</v>
      </c>
      <c r="D844" s="45">
        <f>SUMIFS('Raw Data'!$S$2:$S$3196,'Raw Data'!$E$2:$E$3196,'Solution Sheet'!B844,'Raw Data'!$G$2:$G$3196,'Solution Sheet'!C844)</f>
        <v>76274.34</v>
      </c>
      <c r="E844" s="37"/>
      <c r="F844" s="33" t="s">
        <v>45</v>
      </c>
      <c r="G844" s="33" t="s">
        <v>33</v>
      </c>
      <c r="H844" s="45">
        <f>COUNTIFS('Raw Data'!$L$2:$L$3196,'Solution Sheet'!F844,'Raw Data'!$H$2:$H$3196,'Solution Sheet'!G844)</f>
        <v>193</v>
      </c>
      <c r="J844" s="33" t="s">
        <v>39</v>
      </c>
      <c r="K844" s="33" t="s">
        <v>10</v>
      </c>
      <c r="L844" s="45">
        <f>AVERAGEIFS('Raw Data'!$R$2:$R$3196,'Raw Data'!$K$2:$K$3196,'Solution Sheet'!J844,'Raw Data'!$G$2:$G$3196,'Solution Sheet'!K844)</f>
        <v>35.052083333333336</v>
      </c>
      <c r="N844" s="33" t="s">
        <v>26</v>
      </c>
      <c r="O844" s="33" t="s">
        <v>33</v>
      </c>
      <c r="P844" s="45">
        <f>SUMIFS('Raw Data'!$S$2:$S$3196,'Raw Data'!$D$2:$D$3196,'Solution Sheet'!N844,'Raw Data'!$H$2:$H$3196,'Solution Sheet'!O844)</f>
        <v>688621.27000000118</v>
      </c>
    </row>
    <row r="845" spans="2:16" x14ac:dyDescent="0.35">
      <c r="B845" s="33" t="s">
        <v>58</v>
      </c>
      <c r="C845" s="33" t="s">
        <v>12</v>
      </c>
      <c r="D845" s="45">
        <f>SUMIFS('Raw Data'!$S$2:$S$3196,'Raw Data'!$E$2:$E$3196,'Solution Sheet'!B845,'Raw Data'!$G$2:$G$3196,'Solution Sheet'!C845)</f>
        <v>103622.23999999999</v>
      </c>
      <c r="E845" s="37"/>
      <c r="F845" s="33" t="s">
        <v>45</v>
      </c>
      <c r="G845" s="33" t="s">
        <v>32</v>
      </c>
      <c r="H845" s="45">
        <f>COUNTIFS('Raw Data'!$L$2:$L$3196,'Solution Sheet'!F845,'Raw Data'!$H$2:$H$3196,'Solution Sheet'!G845)</f>
        <v>204</v>
      </c>
      <c r="J845" s="33" t="s">
        <v>41</v>
      </c>
      <c r="K845" s="33" t="s">
        <v>12</v>
      </c>
      <c r="L845" s="45">
        <f>AVERAGEIFS('Raw Data'!$R$2:$R$3196,'Raw Data'!$K$2:$K$3196,'Solution Sheet'!J845,'Raw Data'!$G$2:$G$3196,'Solution Sheet'!K845)</f>
        <v>35.657142857142858</v>
      </c>
      <c r="N845" s="33" t="s">
        <v>24</v>
      </c>
      <c r="O845" s="33" t="s">
        <v>32</v>
      </c>
      <c r="P845" s="45">
        <f>SUMIFS('Raw Data'!$S$2:$S$3196,'Raw Data'!$D$2:$D$3196,'Solution Sheet'!N845,'Raw Data'!$H$2:$H$3196,'Solution Sheet'!O845)</f>
        <v>854150.37999999919</v>
      </c>
    </row>
    <row r="846" spans="2:16" x14ac:dyDescent="0.35">
      <c r="B846" s="33" t="s">
        <v>52</v>
      </c>
      <c r="C846" s="33" t="s">
        <v>11</v>
      </c>
      <c r="D846" s="45">
        <f>SUMIFS('Raw Data'!$S$2:$S$3196,'Raw Data'!$E$2:$E$3196,'Solution Sheet'!B846,'Raw Data'!$G$2:$G$3196,'Solution Sheet'!C846)</f>
        <v>112086.30000000002</v>
      </c>
      <c r="E846" s="37"/>
      <c r="F846" s="33" t="s">
        <v>46</v>
      </c>
      <c r="G846" s="33" t="s">
        <v>30</v>
      </c>
      <c r="H846" s="45">
        <f>COUNTIFS('Raw Data'!$L$2:$L$3196,'Solution Sheet'!F846,'Raw Data'!$H$2:$H$3196,'Solution Sheet'!G846)</f>
        <v>204</v>
      </c>
      <c r="J846" s="33" t="s">
        <v>41</v>
      </c>
      <c r="K846" s="33" t="s">
        <v>11</v>
      </c>
      <c r="L846" s="45">
        <f>AVERAGEIFS('Raw Data'!$R$2:$R$3196,'Raw Data'!$K$2:$K$3196,'Solution Sheet'!J846,'Raw Data'!$G$2:$G$3196,'Solution Sheet'!K846)</f>
        <v>35.415929203539825</v>
      </c>
      <c r="N846" s="33" t="s">
        <v>26</v>
      </c>
      <c r="O846" s="33" t="s">
        <v>30</v>
      </c>
      <c r="P846" s="45">
        <f>SUMIFS('Raw Data'!$S$2:$S$3196,'Raw Data'!$D$2:$D$3196,'Solution Sheet'!N846,'Raw Data'!$H$2:$H$3196,'Solution Sheet'!O846)</f>
        <v>705014.25000000035</v>
      </c>
    </row>
    <row r="847" spans="2:16" x14ac:dyDescent="0.35">
      <c r="B847" s="33" t="s">
        <v>55</v>
      </c>
      <c r="C847" s="33" t="s">
        <v>13</v>
      </c>
      <c r="D847" s="45">
        <f>SUMIFS('Raw Data'!$S$2:$S$3196,'Raw Data'!$E$2:$E$3196,'Solution Sheet'!B847,'Raw Data'!$G$2:$G$3196,'Solution Sheet'!C847)</f>
        <v>74301.89</v>
      </c>
      <c r="E847" s="37"/>
      <c r="F847" s="33" t="s">
        <v>46</v>
      </c>
      <c r="G847" s="33" t="s">
        <v>32</v>
      </c>
      <c r="H847" s="45">
        <f>COUNTIFS('Raw Data'!$L$2:$L$3196,'Solution Sheet'!F847,'Raw Data'!$H$2:$H$3196,'Solution Sheet'!G847)</f>
        <v>216</v>
      </c>
      <c r="J847" s="33" t="s">
        <v>40</v>
      </c>
      <c r="K847" s="33" t="s">
        <v>13</v>
      </c>
      <c r="L847" s="45">
        <f>AVERAGEIFS('Raw Data'!$R$2:$R$3196,'Raw Data'!$K$2:$K$3196,'Solution Sheet'!J847,'Raw Data'!$G$2:$G$3196,'Solution Sheet'!K847)</f>
        <v>34.651685393258425</v>
      </c>
      <c r="N847" s="33" t="s">
        <v>25</v>
      </c>
      <c r="O847" s="33" t="s">
        <v>32</v>
      </c>
      <c r="P847" s="45">
        <f>SUMIFS('Raw Data'!$S$2:$S$3196,'Raw Data'!$D$2:$D$3196,'Solution Sheet'!N847,'Raw Data'!$H$2:$H$3196,'Solution Sheet'!O847)</f>
        <v>420136.0300000002</v>
      </c>
    </row>
    <row r="848" spans="2:16" x14ac:dyDescent="0.35">
      <c r="B848" s="33" t="s">
        <v>106</v>
      </c>
      <c r="C848" s="33" t="s">
        <v>13</v>
      </c>
      <c r="D848" s="45">
        <f>SUMIFS('Raw Data'!$S$2:$S$3196,'Raw Data'!$E$2:$E$3196,'Solution Sheet'!B848,'Raw Data'!$G$2:$G$3196,'Solution Sheet'!C848)</f>
        <v>83772.33</v>
      </c>
      <c r="E848" s="37"/>
      <c r="F848" s="33" t="s">
        <v>43</v>
      </c>
      <c r="G848" s="33" t="s">
        <v>31</v>
      </c>
      <c r="H848" s="45">
        <f>COUNTIFS('Raw Data'!$L$2:$L$3196,'Solution Sheet'!F848,'Raw Data'!$H$2:$H$3196,'Solution Sheet'!G848)</f>
        <v>190</v>
      </c>
      <c r="J848" s="33" t="s">
        <v>42</v>
      </c>
      <c r="K848" s="33" t="s">
        <v>13</v>
      </c>
      <c r="L848" s="45">
        <f>AVERAGEIFS('Raw Data'!$R$2:$R$3196,'Raw Data'!$K$2:$K$3196,'Solution Sheet'!J848,'Raw Data'!$G$2:$G$3196,'Solution Sheet'!K848)</f>
        <v>36.58</v>
      </c>
      <c r="N848" s="33" t="s">
        <v>24</v>
      </c>
      <c r="O848" s="33" t="s">
        <v>31</v>
      </c>
      <c r="P848" s="45">
        <f>SUMIFS('Raw Data'!$S$2:$S$3196,'Raw Data'!$D$2:$D$3196,'Solution Sheet'!N848,'Raw Data'!$H$2:$H$3196,'Solution Sheet'!O848)</f>
        <v>770751.94999999984</v>
      </c>
    </row>
    <row r="849" spans="2:16" x14ac:dyDescent="0.35">
      <c r="B849" s="33" t="s">
        <v>63</v>
      </c>
      <c r="C849" s="33" t="s">
        <v>9</v>
      </c>
      <c r="D849" s="45">
        <f>SUMIFS('Raw Data'!$S$2:$S$3196,'Raw Data'!$E$2:$E$3196,'Solution Sheet'!B849,'Raw Data'!$G$2:$G$3196,'Solution Sheet'!C849)</f>
        <v>108730.27000000002</v>
      </c>
      <c r="E849" s="37"/>
      <c r="F849" s="33" t="s">
        <v>46</v>
      </c>
      <c r="G849" s="33" t="s">
        <v>32</v>
      </c>
      <c r="H849" s="45">
        <f>COUNTIFS('Raw Data'!$L$2:$L$3196,'Solution Sheet'!F849,'Raw Data'!$H$2:$H$3196,'Solution Sheet'!G849)</f>
        <v>216</v>
      </c>
      <c r="J849" s="33" t="s">
        <v>41</v>
      </c>
      <c r="K849" s="33" t="s">
        <v>9</v>
      </c>
      <c r="L849" s="45">
        <f>AVERAGEIFS('Raw Data'!$R$2:$R$3196,'Raw Data'!$K$2:$K$3196,'Solution Sheet'!J849,'Raw Data'!$G$2:$G$3196,'Solution Sheet'!K849)</f>
        <v>35.634615384615387</v>
      </c>
      <c r="N849" s="33" t="s">
        <v>26</v>
      </c>
      <c r="O849" s="33" t="s">
        <v>32</v>
      </c>
      <c r="P849" s="45">
        <f>SUMIFS('Raw Data'!$S$2:$S$3196,'Raw Data'!$D$2:$D$3196,'Solution Sheet'!N849,'Raw Data'!$H$2:$H$3196,'Solution Sheet'!O849)</f>
        <v>713770.02999999945</v>
      </c>
    </row>
    <row r="850" spans="2:16" x14ac:dyDescent="0.35">
      <c r="B850" s="33" t="s">
        <v>78</v>
      </c>
      <c r="C850" s="33" t="s">
        <v>7</v>
      </c>
      <c r="D850" s="45">
        <f>SUMIFS('Raw Data'!$S$2:$S$3196,'Raw Data'!$E$2:$E$3196,'Solution Sheet'!B850,'Raw Data'!$G$2:$G$3196,'Solution Sheet'!C850)</f>
        <v>91549.210000000021</v>
      </c>
      <c r="E850" s="37"/>
      <c r="F850" s="33" t="s">
        <v>43</v>
      </c>
      <c r="G850" s="33" t="s">
        <v>30</v>
      </c>
      <c r="H850" s="45">
        <f>COUNTIFS('Raw Data'!$L$2:$L$3196,'Solution Sheet'!F850,'Raw Data'!$H$2:$H$3196,'Solution Sheet'!G850)</f>
        <v>201</v>
      </c>
      <c r="J850" s="33" t="s">
        <v>40</v>
      </c>
      <c r="K850" s="33" t="s">
        <v>7</v>
      </c>
      <c r="L850" s="45">
        <f>AVERAGEIFS('Raw Data'!$R$2:$R$3196,'Raw Data'!$K$2:$K$3196,'Solution Sheet'!J850,'Raw Data'!$G$2:$G$3196,'Solution Sheet'!K850)</f>
        <v>33.473118279569896</v>
      </c>
      <c r="N850" s="33" t="s">
        <v>24</v>
      </c>
      <c r="O850" s="33" t="s">
        <v>30</v>
      </c>
      <c r="P850" s="45">
        <f>SUMIFS('Raw Data'!$S$2:$S$3196,'Raw Data'!$D$2:$D$3196,'Solution Sheet'!N850,'Raw Data'!$H$2:$H$3196,'Solution Sheet'!O850)</f>
        <v>902864.3899999999</v>
      </c>
    </row>
    <row r="851" spans="2:16" x14ac:dyDescent="0.35">
      <c r="B851" s="33" t="s">
        <v>63</v>
      </c>
      <c r="C851" s="33" t="s">
        <v>7</v>
      </c>
      <c r="D851" s="45">
        <f>SUMIFS('Raw Data'!$S$2:$S$3196,'Raw Data'!$E$2:$E$3196,'Solution Sheet'!B851,'Raw Data'!$G$2:$G$3196,'Solution Sheet'!C851)</f>
        <v>92763.590000000011</v>
      </c>
      <c r="E851" s="37"/>
      <c r="F851" s="33" t="s">
        <v>46</v>
      </c>
      <c r="G851" s="33" t="s">
        <v>31</v>
      </c>
      <c r="H851" s="45">
        <f>COUNTIFS('Raw Data'!$L$2:$L$3196,'Solution Sheet'!F851,'Raw Data'!$H$2:$H$3196,'Solution Sheet'!G851)</f>
        <v>159</v>
      </c>
      <c r="J851" s="33" t="s">
        <v>42</v>
      </c>
      <c r="K851" s="33" t="s">
        <v>7</v>
      </c>
      <c r="L851" s="45">
        <f>AVERAGEIFS('Raw Data'!$R$2:$R$3196,'Raw Data'!$K$2:$K$3196,'Solution Sheet'!J851,'Raw Data'!$G$2:$G$3196,'Solution Sheet'!K851)</f>
        <v>34.288659793814432</v>
      </c>
      <c r="N851" s="33" t="s">
        <v>26</v>
      </c>
      <c r="O851" s="33" t="s">
        <v>31</v>
      </c>
      <c r="P851" s="45">
        <f>SUMIFS('Raw Data'!$S$2:$S$3196,'Raw Data'!$D$2:$D$3196,'Solution Sheet'!N851,'Raw Data'!$H$2:$H$3196,'Solution Sheet'!O851)</f>
        <v>705928.4499999996</v>
      </c>
    </row>
    <row r="852" spans="2:16" x14ac:dyDescent="0.35">
      <c r="B852" s="33" t="s">
        <v>115</v>
      </c>
      <c r="C852" s="33" t="s">
        <v>7</v>
      </c>
      <c r="D852" s="45">
        <f>SUMIFS('Raw Data'!$S$2:$S$3196,'Raw Data'!$E$2:$E$3196,'Solution Sheet'!B852,'Raw Data'!$G$2:$G$3196,'Solution Sheet'!C852)</f>
        <v>104661.16</v>
      </c>
      <c r="E852" s="37"/>
      <c r="F852" s="33" t="s">
        <v>46</v>
      </c>
      <c r="G852" s="33" t="s">
        <v>31</v>
      </c>
      <c r="H852" s="45">
        <f>COUNTIFS('Raw Data'!$L$2:$L$3196,'Solution Sheet'!F852,'Raw Data'!$H$2:$H$3196,'Solution Sheet'!G852)</f>
        <v>159</v>
      </c>
      <c r="J852" s="33" t="s">
        <v>40</v>
      </c>
      <c r="K852" s="33" t="s">
        <v>7</v>
      </c>
      <c r="L852" s="45">
        <f>AVERAGEIFS('Raw Data'!$R$2:$R$3196,'Raw Data'!$K$2:$K$3196,'Solution Sheet'!J852,'Raw Data'!$G$2:$G$3196,'Solution Sheet'!K852)</f>
        <v>33.473118279569896</v>
      </c>
      <c r="N852" s="33" t="s">
        <v>26</v>
      </c>
      <c r="O852" s="33" t="s">
        <v>31</v>
      </c>
      <c r="P852" s="45">
        <f>SUMIFS('Raw Data'!$S$2:$S$3196,'Raw Data'!$D$2:$D$3196,'Solution Sheet'!N852,'Raw Data'!$H$2:$H$3196,'Solution Sheet'!O852)</f>
        <v>705928.4499999996</v>
      </c>
    </row>
    <row r="853" spans="2:16" x14ac:dyDescent="0.35">
      <c r="B853" s="33" t="s">
        <v>55</v>
      </c>
      <c r="C853" s="33" t="s">
        <v>12</v>
      </c>
      <c r="D853" s="45">
        <f>SUMIFS('Raw Data'!$S$2:$S$3196,'Raw Data'!$E$2:$E$3196,'Solution Sheet'!B853,'Raw Data'!$G$2:$G$3196,'Solution Sheet'!C853)</f>
        <v>77941.099999999991</v>
      </c>
      <c r="E853" s="37"/>
      <c r="F853" s="33" t="s">
        <v>46</v>
      </c>
      <c r="G853" s="33" t="s">
        <v>32</v>
      </c>
      <c r="H853" s="45">
        <f>COUNTIFS('Raw Data'!$L$2:$L$3196,'Solution Sheet'!F853,'Raw Data'!$H$2:$H$3196,'Solution Sheet'!G853)</f>
        <v>216</v>
      </c>
      <c r="J853" s="33" t="s">
        <v>40</v>
      </c>
      <c r="K853" s="33" t="s">
        <v>12</v>
      </c>
      <c r="L853" s="45">
        <f>AVERAGEIFS('Raw Data'!$R$2:$R$3196,'Raw Data'!$K$2:$K$3196,'Solution Sheet'!J853,'Raw Data'!$G$2:$G$3196,'Solution Sheet'!K853)</f>
        <v>34.373831775700936</v>
      </c>
      <c r="N853" s="33" t="s">
        <v>24</v>
      </c>
      <c r="O853" s="33" t="s">
        <v>32</v>
      </c>
      <c r="P853" s="45">
        <f>SUMIFS('Raw Data'!$S$2:$S$3196,'Raw Data'!$D$2:$D$3196,'Solution Sheet'!N853,'Raw Data'!$H$2:$H$3196,'Solution Sheet'!O853)</f>
        <v>854150.37999999919</v>
      </c>
    </row>
    <row r="854" spans="2:16" x14ac:dyDescent="0.35">
      <c r="B854" s="33" t="s">
        <v>68</v>
      </c>
      <c r="C854" s="33" t="s">
        <v>7</v>
      </c>
      <c r="D854" s="45">
        <f>SUMIFS('Raw Data'!$S$2:$S$3196,'Raw Data'!$E$2:$E$3196,'Solution Sheet'!B854,'Raw Data'!$G$2:$G$3196,'Solution Sheet'!C854)</f>
        <v>100847.03999999999</v>
      </c>
      <c r="E854" s="37"/>
      <c r="F854" s="33" t="s">
        <v>43</v>
      </c>
      <c r="G854" s="33" t="s">
        <v>33</v>
      </c>
      <c r="H854" s="45">
        <f>COUNTIFS('Raw Data'!$L$2:$L$3196,'Solution Sheet'!F854,'Raw Data'!$H$2:$H$3196,'Solution Sheet'!G854)</f>
        <v>185</v>
      </c>
      <c r="J854" s="33" t="s">
        <v>40</v>
      </c>
      <c r="K854" s="33" t="s">
        <v>7</v>
      </c>
      <c r="L854" s="45">
        <f>AVERAGEIFS('Raw Data'!$R$2:$R$3196,'Raw Data'!$K$2:$K$3196,'Solution Sheet'!J854,'Raw Data'!$G$2:$G$3196,'Solution Sheet'!K854)</f>
        <v>33.473118279569896</v>
      </c>
      <c r="N854" s="33" t="s">
        <v>24</v>
      </c>
      <c r="O854" s="33" t="s">
        <v>33</v>
      </c>
      <c r="P854" s="45">
        <f>SUMIFS('Raw Data'!$S$2:$S$3196,'Raw Data'!$D$2:$D$3196,'Solution Sheet'!N854,'Raw Data'!$H$2:$H$3196,'Solution Sheet'!O854)</f>
        <v>777669.78999999957</v>
      </c>
    </row>
    <row r="855" spans="2:16" x14ac:dyDescent="0.35">
      <c r="B855" s="33" t="s">
        <v>68</v>
      </c>
      <c r="C855" s="33" t="s">
        <v>11</v>
      </c>
      <c r="D855" s="45">
        <f>SUMIFS('Raw Data'!$S$2:$S$3196,'Raw Data'!$E$2:$E$3196,'Solution Sheet'!B855,'Raw Data'!$G$2:$G$3196,'Solution Sheet'!C855)</f>
        <v>76381.910000000018</v>
      </c>
      <c r="E855" s="37"/>
      <c r="F855" s="33" t="s">
        <v>44</v>
      </c>
      <c r="G855" s="33" t="s">
        <v>32</v>
      </c>
      <c r="H855" s="45">
        <f>COUNTIFS('Raw Data'!$L$2:$L$3196,'Solution Sheet'!F855,'Raw Data'!$H$2:$H$3196,'Solution Sheet'!G855)</f>
        <v>196</v>
      </c>
      <c r="J855" s="33" t="s">
        <v>40</v>
      </c>
      <c r="K855" s="33" t="s">
        <v>11</v>
      </c>
      <c r="L855" s="45">
        <f>AVERAGEIFS('Raw Data'!$R$2:$R$3196,'Raw Data'!$K$2:$K$3196,'Solution Sheet'!J855,'Raw Data'!$G$2:$G$3196,'Solution Sheet'!K855)</f>
        <v>33.707865168539328</v>
      </c>
      <c r="N855" s="33" t="s">
        <v>26</v>
      </c>
      <c r="O855" s="33" t="s">
        <v>32</v>
      </c>
      <c r="P855" s="45">
        <f>SUMIFS('Raw Data'!$S$2:$S$3196,'Raw Data'!$D$2:$D$3196,'Solution Sheet'!N855,'Raw Data'!$H$2:$H$3196,'Solution Sheet'!O855)</f>
        <v>713770.02999999945</v>
      </c>
    </row>
    <row r="856" spans="2:16" x14ac:dyDescent="0.35">
      <c r="B856" s="33" t="s">
        <v>85</v>
      </c>
      <c r="C856" s="33" t="s">
        <v>6</v>
      </c>
      <c r="D856" s="45">
        <f>SUMIFS('Raw Data'!$S$2:$S$3196,'Raw Data'!$E$2:$E$3196,'Solution Sheet'!B856,'Raw Data'!$G$2:$G$3196,'Solution Sheet'!C856)</f>
        <v>88130.46</v>
      </c>
      <c r="E856" s="37"/>
      <c r="F856" s="33" t="s">
        <v>46</v>
      </c>
      <c r="G856" s="33" t="s">
        <v>30</v>
      </c>
      <c r="H856" s="45">
        <f>COUNTIFS('Raw Data'!$L$2:$L$3196,'Solution Sheet'!F856,'Raw Data'!$H$2:$H$3196,'Solution Sheet'!G856)</f>
        <v>204</v>
      </c>
      <c r="J856" s="33" t="s">
        <v>41</v>
      </c>
      <c r="K856" s="33" t="s">
        <v>6</v>
      </c>
      <c r="L856" s="45">
        <f>AVERAGEIFS('Raw Data'!$R$2:$R$3196,'Raw Data'!$K$2:$K$3196,'Solution Sheet'!J856,'Raw Data'!$G$2:$G$3196,'Solution Sheet'!K856)</f>
        <v>36.01075268817204</v>
      </c>
      <c r="N856" s="33" t="s">
        <v>25</v>
      </c>
      <c r="O856" s="33" t="s">
        <v>30</v>
      </c>
      <c r="P856" s="45">
        <f>SUMIFS('Raw Data'!$S$2:$S$3196,'Raw Data'!$D$2:$D$3196,'Solution Sheet'!N856,'Raw Data'!$H$2:$H$3196,'Solution Sheet'!O856)</f>
        <v>386262.99999999983</v>
      </c>
    </row>
    <row r="857" spans="2:16" x14ac:dyDescent="0.35">
      <c r="B857" s="33" t="s">
        <v>85</v>
      </c>
      <c r="C857" s="33" t="s">
        <v>8</v>
      </c>
      <c r="D857" s="45">
        <f>SUMIFS('Raw Data'!$S$2:$S$3196,'Raw Data'!$E$2:$E$3196,'Solution Sheet'!B857,'Raw Data'!$G$2:$G$3196,'Solution Sheet'!C857)</f>
        <v>126785.84999999996</v>
      </c>
      <c r="E857" s="37"/>
      <c r="F857" s="33" t="s">
        <v>45</v>
      </c>
      <c r="G857" s="33" t="s">
        <v>30</v>
      </c>
      <c r="H857" s="45">
        <f>COUNTIFS('Raw Data'!$L$2:$L$3196,'Solution Sheet'!F857,'Raw Data'!$H$2:$H$3196,'Solution Sheet'!G857)</f>
        <v>215</v>
      </c>
      <c r="J857" s="33" t="s">
        <v>41</v>
      </c>
      <c r="K857" s="33" t="s">
        <v>8</v>
      </c>
      <c r="L857" s="45">
        <f>AVERAGEIFS('Raw Data'!$R$2:$R$3196,'Raw Data'!$K$2:$K$3196,'Solution Sheet'!J857,'Raw Data'!$G$2:$G$3196,'Solution Sheet'!K857)</f>
        <v>35.169642857142854</v>
      </c>
      <c r="N857" s="33" t="s">
        <v>24</v>
      </c>
      <c r="O857" s="33" t="s">
        <v>30</v>
      </c>
      <c r="P857" s="45">
        <f>SUMIFS('Raw Data'!$S$2:$S$3196,'Raw Data'!$D$2:$D$3196,'Solution Sheet'!N857,'Raw Data'!$H$2:$H$3196,'Solution Sheet'!O857)</f>
        <v>902864.3899999999</v>
      </c>
    </row>
    <row r="858" spans="2:16" x14ac:dyDescent="0.35">
      <c r="B858" s="33" t="s">
        <v>52</v>
      </c>
      <c r="C858" s="33" t="s">
        <v>11</v>
      </c>
      <c r="D858" s="45">
        <f>SUMIFS('Raw Data'!$S$2:$S$3196,'Raw Data'!$E$2:$E$3196,'Solution Sheet'!B858,'Raw Data'!$G$2:$G$3196,'Solution Sheet'!C858)</f>
        <v>112086.30000000002</v>
      </c>
      <c r="E858" s="37"/>
      <c r="F858" s="33" t="s">
        <v>43</v>
      </c>
      <c r="G858" s="33" t="s">
        <v>30</v>
      </c>
      <c r="H858" s="45">
        <f>COUNTIFS('Raw Data'!$L$2:$L$3196,'Solution Sheet'!F858,'Raw Data'!$H$2:$H$3196,'Solution Sheet'!G858)</f>
        <v>201</v>
      </c>
      <c r="J858" s="33" t="s">
        <v>41</v>
      </c>
      <c r="K858" s="33" t="s">
        <v>11</v>
      </c>
      <c r="L858" s="45">
        <f>AVERAGEIFS('Raw Data'!$R$2:$R$3196,'Raw Data'!$K$2:$K$3196,'Solution Sheet'!J858,'Raw Data'!$G$2:$G$3196,'Solution Sheet'!K858)</f>
        <v>35.415929203539825</v>
      </c>
      <c r="N858" s="33" t="s">
        <v>25</v>
      </c>
      <c r="O858" s="33" t="s">
        <v>30</v>
      </c>
      <c r="P858" s="45">
        <f>SUMIFS('Raw Data'!$S$2:$S$3196,'Raw Data'!$D$2:$D$3196,'Solution Sheet'!N858,'Raw Data'!$H$2:$H$3196,'Solution Sheet'!O858)</f>
        <v>386262.99999999983</v>
      </c>
    </row>
    <row r="859" spans="2:16" x14ac:dyDescent="0.35">
      <c r="B859" s="33" t="s">
        <v>58</v>
      </c>
      <c r="C859" s="33" t="s">
        <v>8</v>
      </c>
      <c r="D859" s="45">
        <f>SUMIFS('Raw Data'!$S$2:$S$3196,'Raw Data'!$E$2:$E$3196,'Solution Sheet'!B859,'Raw Data'!$G$2:$G$3196,'Solution Sheet'!C859)</f>
        <v>66369.94</v>
      </c>
      <c r="E859" s="37"/>
      <c r="F859" s="33" t="s">
        <v>46</v>
      </c>
      <c r="G859" s="33" t="s">
        <v>33</v>
      </c>
      <c r="H859" s="45">
        <f>COUNTIFS('Raw Data'!$L$2:$L$3196,'Solution Sheet'!F859,'Raw Data'!$H$2:$H$3196,'Solution Sheet'!G859)</f>
        <v>201</v>
      </c>
      <c r="J859" s="33" t="s">
        <v>42</v>
      </c>
      <c r="K859" s="33" t="s">
        <v>8</v>
      </c>
      <c r="L859" s="45">
        <f>AVERAGEIFS('Raw Data'!$R$2:$R$3196,'Raw Data'!$K$2:$K$3196,'Solution Sheet'!J859,'Raw Data'!$G$2:$G$3196,'Solution Sheet'!K859)</f>
        <v>35.593023255813954</v>
      </c>
      <c r="N859" s="33" t="s">
        <v>24</v>
      </c>
      <c r="O859" s="33" t="s">
        <v>33</v>
      </c>
      <c r="P859" s="45">
        <f>SUMIFS('Raw Data'!$S$2:$S$3196,'Raw Data'!$D$2:$D$3196,'Solution Sheet'!N859,'Raw Data'!$H$2:$H$3196,'Solution Sheet'!O859)</f>
        <v>777669.78999999957</v>
      </c>
    </row>
    <row r="860" spans="2:16" x14ac:dyDescent="0.35">
      <c r="B860" s="33" t="s">
        <v>106</v>
      </c>
      <c r="C860" s="33" t="s">
        <v>6</v>
      </c>
      <c r="D860" s="45">
        <f>SUMIFS('Raw Data'!$S$2:$S$3196,'Raw Data'!$E$2:$E$3196,'Solution Sheet'!B860,'Raw Data'!$G$2:$G$3196,'Solution Sheet'!C860)</f>
        <v>106057.18</v>
      </c>
      <c r="E860" s="37"/>
      <c r="F860" s="33" t="s">
        <v>44</v>
      </c>
      <c r="G860" s="33" t="s">
        <v>31</v>
      </c>
      <c r="H860" s="45">
        <f>COUNTIFS('Raw Data'!$L$2:$L$3196,'Solution Sheet'!F860,'Raw Data'!$H$2:$H$3196,'Solution Sheet'!G860)</f>
        <v>216</v>
      </c>
      <c r="J860" s="33" t="s">
        <v>42</v>
      </c>
      <c r="K860" s="33" t="s">
        <v>6</v>
      </c>
      <c r="L860" s="45">
        <f>AVERAGEIFS('Raw Data'!$R$2:$R$3196,'Raw Data'!$K$2:$K$3196,'Solution Sheet'!J860,'Raw Data'!$G$2:$G$3196,'Solution Sheet'!K860)</f>
        <v>35.892857142857146</v>
      </c>
      <c r="N860" s="33" t="s">
        <v>24</v>
      </c>
      <c r="O860" s="33" t="s">
        <v>31</v>
      </c>
      <c r="P860" s="45">
        <f>SUMIFS('Raw Data'!$S$2:$S$3196,'Raw Data'!$D$2:$D$3196,'Solution Sheet'!N860,'Raw Data'!$H$2:$H$3196,'Solution Sheet'!O860)</f>
        <v>770751.94999999984</v>
      </c>
    </row>
    <row r="861" spans="2:16" x14ac:dyDescent="0.35">
      <c r="B861" s="33" t="s">
        <v>68</v>
      </c>
      <c r="C861" s="33" t="s">
        <v>7</v>
      </c>
      <c r="D861" s="45">
        <f>SUMIFS('Raw Data'!$S$2:$S$3196,'Raw Data'!$E$2:$E$3196,'Solution Sheet'!B861,'Raw Data'!$G$2:$G$3196,'Solution Sheet'!C861)</f>
        <v>100847.03999999999</v>
      </c>
      <c r="E861" s="37"/>
      <c r="F861" s="33" t="s">
        <v>45</v>
      </c>
      <c r="G861" s="33" t="s">
        <v>33</v>
      </c>
      <c r="H861" s="45">
        <f>COUNTIFS('Raw Data'!$L$2:$L$3196,'Solution Sheet'!F861,'Raw Data'!$H$2:$H$3196,'Solution Sheet'!G861)</f>
        <v>193</v>
      </c>
      <c r="J861" s="33" t="s">
        <v>40</v>
      </c>
      <c r="K861" s="33" t="s">
        <v>7</v>
      </c>
      <c r="L861" s="45">
        <f>AVERAGEIFS('Raw Data'!$R$2:$R$3196,'Raw Data'!$K$2:$K$3196,'Solution Sheet'!J861,'Raw Data'!$G$2:$G$3196,'Solution Sheet'!K861)</f>
        <v>33.473118279569896</v>
      </c>
      <c r="N861" s="33" t="s">
        <v>26</v>
      </c>
      <c r="O861" s="33" t="s">
        <v>33</v>
      </c>
      <c r="P861" s="45">
        <f>SUMIFS('Raw Data'!$S$2:$S$3196,'Raw Data'!$D$2:$D$3196,'Solution Sheet'!N861,'Raw Data'!$H$2:$H$3196,'Solution Sheet'!O861)</f>
        <v>688621.27000000118</v>
      </c>
    </row>
    <row r="862" spans="2:16" x14ac:dyDescent="0.35">
      <c r="B862" s="33" t="s">
        <v>63</v>
      </c>
      <c r="C862" s="33" t="s">
        <v>12</v>
      </c>
      <c r="D862" s="45">
        <f>SUMIFS('Raw Data'!$S$2:$S$3196,'Raw Data'!$E$2:$E$3196,'Solution Sheet'!B862,'Raw Data'!$G$2:$G$3196,'Solution Sheet'!C862)</f>
        <v>121006.51999999999</v>
      </c>
      <c r="E862" s="37"/>
      <c r="F862" s="33" t="s">
        <v>45</v>
      </c>
      <c r="G862" s="33" t="s">
        <v>30</v>
      </c>
      <c r="H862" s="45">
        <f>COUNTIFS('Raw Data'!$L$2:$L$3196,'Solution Sheet'!F862,'Raw Data'!$H$2:$H$3196,'Solution Sheet'!G862)</f>
        <v>215</v>
      </c>
      <c r="J862" s="33" t="s">
        <v>39</v>
      </c>
      <c r="K862" s="33" t="s">
        <v>12</v>
      </c>
      <c r="L862" s="45">
        <f>AVERAGEIFS('Raw Data'!$R$2:$R$3196,'Raw Data'!$K$2:$K$3196,'Solution Sheet'!J862,'Raw Data'!$G$2:$G$3196,'Solution Sheet'!K862)</f>
        <v>35</v>
      </c>
      <c r="N862" s="33" t="s">
        <v>24</v>
      </c>
      <c r="O862" s="33" t="s">
        <v>30</v>
      </c>
      <c r="P862" s="45">
        <f>SUMIFS('Raw Data'!$S$2:$S$3196,'Raw Data'!$D$2:$D$3196,'Solution Sheet'!N862,'Raw Data'!$H$2:$H$3196,'Solution Sheet'!O862)</f>
        <v>902864.3899999999</v>
      </c>
    </row>
    <row r="863" spans="2:16" x14ac:dyDescent="0.35">
      <c r="B863" s="33" t="s">
        <v>73</v>
      </c>
      <c r="C863" s="33" t="s">
        <v>9</v>
      </c>
      <c r="D863" s="45">
        <f>SUMIFS('Raw Data'!$S$2:$S$3196,'Raw Data'!$E$2:$E$3196,'Solution Sheet'!B863,'Raw Data'!$G$2:$G$3196,'Solution Sheet'!C863)</f>
        <v>97902.090000000011</v>
      </c>
      <c r="E863" s="37"/>
      <c r="F863" s="33" t="s">
        <v>45</v>
      </c>
      <c r="G863" s="33" t="s">
        <v>30</v>
      </c>
      <c r="H863" s="45">
        <f>COUNTIFS('Raw Data'!$L$2:$L$3196,'Solution Sheet'!F863,'Raw Data'!$H$2:$H$3196,'Solution Sheet'!G863)</f>
        <v>215</v>
      </c>
      <c r="J863" s="33" t="s">
        <v>40</v>
      </c>
      <c r="K863" s="33" t="s">
        <v>9</v>
      </c>
      <c r="L863" s="45">
        <f>AVERAGEIFS('Raw Data'!$R$2:$R$3196,'Raw Data'!$K$2:$K$3196,'Solution Sheet'!J863,'Raw Data'!$G$2:$G$3196,'Solution Sheet'!K863)</f>
        <v>33.942528735632187</v>
      </c>
      <c r="N863" s="33" t="s">
        <v>24</v>
      </c>
      <c r="O863" s="33" t="s">
        <v>30</v>
      </c>
      <c r="P863" s="45">
        <f>SUMIFS('Raw Data'!$S$2:$S$3196,'Raw Data'!$D$2:$D$3196,'Solution Sheet'!N863,'Raw Data'!$H$2:$H$3196,'Solution Sheet'!O863)</f>
        <v>902864.3899999999</v>
      </c>
    </row>
    <row r="864" spans="2:16" x14ac:dyDescent="0.35">
      <c r="B864" s="33" t="s">
        <v>78</v>
      </c>
      <c r="C864" s="33" t="s">
        <v>8</v>
      </c>
      <c r="D864" s="45">
        <f>SUMIFS('Raw Data'!$S$2:$S$3196,'Raw Data'!$E$2:$E$3196,'Solution Sheet'!B864,'Raw Data'!$G$2:$G$3196,'Solution Sheet'!C864)</f>
        <v>81993.12000000001</v>
      </c>
      <c r="E864" s="37"/>
      <c r="F864" s="33" t="s">
        <v>46</v>
      </c>
      <c r="G864" s="33" t="s">
        <v>32</v>
      </c>
      <c r="H864" s="45">
        <f>COUNTIFS('Raw Data'!$L$2:$L$3196,'Solution Sheet'!F864,'Raw Data'!$H$2:$H$3196,'Solution Sheet'!G864)</f>
        <v>216</v>
      </c>
      <c r="J864" s="33" t="s">
        <v>42</v>
      </c>
      <c r="K864" s="33" t="s">
        <v>8</v>
      </c>
      <c r="L864" s="45">
        <f>AVERAGEIFS('Raw Data'!$R$2:$R$3196,'Raw Data'!$K$2:$K$3196,'Solution Sheet'!J864,'Raw Data'!$G$2:$G$3196,'Solution Sheet'!K864)</f>
        <v>35.593023255813954</v>
      </c>
      <c r="N864" s="33" t="s">
        <v>26</v>
      </c>
      <c r="O864" s="33" t="s">
        <v>32</v>
      </c>
      <c r="P864" s="45">
        <f>SUMIFS('Raw Data'!$S$2:$S$3196,'Raw Data'!$D$2:$D$3196,'Solution Sheet'!N864,'Raw Data'!$H$2:$H$3196,'Solution Sheet'!O864)</f>
        <v>713770.02999999945</v>
      </c>
    </row>
    <row r="865" spans="2:16" x14ac:dyDescent="0.35">
      <c r="B865" s="33" t="s">
        <v>78</v>
      </c>
      <c r="C865" s="33" t="s">
        <v>8</v>
      </c>
      <c r="D865" s="45">
        <f>SUMIFS('Raw Data'!$S$2:$S$3196,'Raw Data'!$E$2:$E$3196,'Solution Sheet'!B865,'Raw Data'!$G$2:$G$3196,'Solution Sheet'!C865)</f>
        <v>81993.12000000001</v>
      </c>
      <c r="E865" s="37"/>
      <c r="F865" s="33" t="s">
        <v>45</v>
      </c>
      <c r="G865" s="33" t="s">
        <v>33</v>
      </c>
      <c r="H865" s="45">
        <f>COUNTIFS('Raw Data'!$L$2:$L$3196,'Solution Sheet'!F865,'Raw Data'!$H$2:$H$3196,'Solution Sheet'!G865)</f>
        <v>193</v>
      </c>
      <c r="J865" s="33" t="s">
        <v>39</v>
      </c>
      <c r="K865" s="33" t="s">
        <v>8</v>
      </c>
      <c r="L865" s="45">
        <f>AVERAGEIFS('Raw Data'!$R$2:$R$3196,'Raw Data'!$K$2:$K$3196,'Solution Sheet'!J865,'Raw Data'!$G$2:$G$3196,'Solution Sheet'!K865)</f>
        <v>33.572815533980581</v>
      </c>
      <c r="N865" s="33" t="s">
        <v>26</v>
      </c>
      <c r="O865" s="33" t="s">
        <v>33</v>
      </c>
      <c r="P865" s="45">
        <f>SUMIFS('Raw Data'!$S$2:$S$3196,'Raw Data'!$D$2:$D$3196,'Solution Sheet'!N865,'Raw Data'!$H$2:$H$3196,'Solution Sheet'!O865)</f>
        <v>688621.27000000118</v>
      </c>
    </row>
    <row r="866" spans="2:16" x14ac:dyDescent="0.35">
      <c r="B866" s="33" t="s">
        <v>106</v>
      </c>
      <c r="C866" s="33" t="s">
        <v>9</v>
      </c>
      <c r="D866" s="45">
        <f>SUMIFS('Raw Data'!$S$2:$S$3196,'Raw Data'!$E$2:$E$3196,'Solution Sheet'!B866,'Raw Data'!$G$2:$G$3196,'Solution Sheet'!C866)</f>
        <v>86448.35000000002</v>
      </c>
      <c r="E866" s="37"/>
      <c r="F866" s="33" t="s">
        <v>43</v>
      </c>
      <c r="G866" s="33" t="s">
        <v>32</v>
      </c>
      <c r="H866" s="45">
        <f>COUNTIFS('Raw Data'!$L$2:$L$3196,'Solution Sheet'!F866,'Raw Data'!$H$2:$H$3196,'Solution Sheet'!G866)</f>
        <v>206</v>
      </c>
      <c r="J866" s="33" t="s">
        <v>41</v>
      </c>
      <c r="K866" s="33" t="s">
        <v>9</v>
      </c>
      <c r="L866" s="45">
        <f>AVERAGEIFS('Raw Data'!$R$2:$R$3196,'Raw Data'!$K$2:$K$3196,'Solution Sheet'!J866,'Raw Data'!$G$2:$G$3196,'Solution Sheet'!K866)</f>
        <v>35.634615384615387</v>
      </c>
      <c r="N866" s="33" t="s">
        <v>26</v>
      </c>
      <c r="O866" s="33" t="s">
        <v>32</v>
      </c>
      <c r="P866" s="45">
        <f>SUMIFS('Raw Data'!$S$2:$S$3196,'Raw Data'!$D$2:$D$3196,'Solution Sheet'!N866,'Raw Data'!$H$2:$H$3196,'Solution Sheet'!O866)</f>
        <v>713770.02999999945</v>
      </c>
    </row>
    <row r="867" spans="2:16" x14ac:dyDescent="0.35">
      <c r="B867" s="33" t="s">
        <v>63</v>
      </c>
      <c r="C867" s="33" t="s">
        <v>8</v>
      </c>
      <c r="D867" s="45">
        <f>SUMIFS('Raw Data'!$S$2:$S$3196,'Raw Data'!$E$2:$E$3196,'Solution Sheet'!B867,'Raw Data'!$G$2:$G$3196,'Solution Sheet'!C867)</f>
        <v>87482.73</v>
      </c>
      <c r="E867" s="37"/>
      <c r="F867" s="33" t="s">
        <v>46</v>
      </c>
      <c r="G867" s="33" t="s">
        <v>30</v>
      </c>
      <c r="H867" s="45">
        <f>COUNTIFS('Raw Data'!$L$2:$L$3196,'Solution Sheet'!F867,'Raw Data'!$H$2:$H$3196,'Solution Sheet'!G867)</f>
        <v>204</v>
      </c>
      <c r="J867" s="33" t="s">
        <v>41</v>
      </c>
      <c r="K867" s="33" t="s">
        <v>8</v>
      </c>
      <c r="L867" s="45">
        <f>AVERAGEIFS('Raw Data'!$R$2:$R$3196,'Raw Data'!$K$2:$K$3196,'Solution Sheet'!J867,'Raw Data'!$G$2:$G$3196,'Solution Sheet'!K867)</f>
        <v>35.169642857142854</v>
      </c>
      <c r="N867" s="33" t="s">
        <v>26</v>
      </c>
      <c r="O867" s="33" t="s">
        <v>30</v>
      </c>
      <c r="P867" s="45">
        <f>SUMIFS('Raw Data'!$S$2:$S$3196,'Raw Data'!$D$2:$D$3196,'Solution Sheet'!N867,'Raw Data'!$H$2:$H$3196,'Solution Sheet'!O867)</f>
        <v>705014.25000000035</v>
      </c>
    </row>
    <row r="868" spans="2:16" x14ac:dyDescent="0.35">
      <c r="B868" s="33" t="s">
        <v>73</v>
      </c>
      <c r="C868" s="33" t="s">
        <v>8</v>
      </c>
      <c r="D868" s="45">
        <f>SUMIFS('Raw Data'!$S$2:$S$3196,'Raw Data'!$E$2:$E$3196,'Solution Sheet'!B868,'Raw Data'!$G$2:$G$3196,'Solution Sheet'!C868)</f>
        <v>106033.74999999996</v>
      </c>
      <c r="E868" s="37"/>
      <c r="F868" s="33" t="s">
        <v>45</v>
      </c>
      <c r="G868" s="33" t="s">
        <v>30</v>
      </c>
      <c r="H868" s="45">
        <f>COUNTIFS('Raw Data'!$L$2:$L$3196,'Solution Sheet'!F868,'Raw Data'!$H$2:$H$3196,'Solution Sheet'!G868)</f>
        <v>215</v>
      </c>
      <c r="J868" s="33" t="s">
        <v>39</v>
      </c>
      <c r="K868" s="33" t="s">
        <v>8</v>
      </c>
      <c r="L868" s="45">
        <f>AVERAGEIFS('Raw Data'!$R$2:$R$3196,'Raw Data'!$K$2:$K$3196,'Solution Sheet'!J868,'Raw Data'!$G$2:$G$3196,'Solution Sheet'!K868)</f>
        <v>33.572815533980581</v>
      </c>
      <c r="N868" s="33" t="s">
        <v>24</v>
      </c>
      <c r="O868" s="33" t="s">
        <v>30</v>
      </c>
      <c r="P868" s="45">
        <f>SUMIFS('Raw Data'!$S$2:$S$3196,'Raw Data'!$D$2:$D$3196,'Solution Sheet'!N868,'Raw Data'!$H$2:$H$3196,'Solution Sheet'!O868)</f>
        <v>902864.3899999999</v>
      </c>
    </row>
    <row r="869" spans="2:16" x14ac:dyDescent="0.35">
      <c r="B869" s="33" t="s">
        <v>58</v>
      </c>
      <c r="C869" s="33" t="s">
        <v>6</v>
      </c>
      <c r="D869" s="45">
        <f>SUMIFS('Raw Data'!$S$2:$S$3196,'Raw Data'!$E$2:$E$3196,'Solution Sheet'!B869,'Raw Data'!$G$2:$G$3196,'Solution Sheet'!C869)</f>
        <v>115367.16999999998</v>
      </c>
      <c r="E869" s="37"/>
      <c r="F869" s="33" t="s">
        <v>43</v>
      </c>
      <c r="G869" s="33" t="s">
        <v>33</v>
      </c>
      <c r="H869" s="45">
        <f>COUNTIFS('Raw Data'!$L$2:$L$3196,'Solution Sheet'!F869,'Raw Data'!$H$2:$H$3196,'Solution Sheet'!G869)</f>
        <v>185</v>
      </c>
      <c r="J869" s="33" t="s">
        <v>40</v>
      </c>
      <c r="K869" s="33" t="s">
        <v>6</v>
      </c>
      <c r="L869" s="45">
        <f>AVERAGEIFS('Raw Data'!$R$2:$R$3196,'Raw Data'!$K$2:$K$3196,'Solution Sheet'!J869,'Raw Data'!$G$2:$G$3196,'Solution Sheet'!K869)</f>
        <v>33.838383838383841</v>
      </c>
      <c r="N869" s="33" t="s">
        <v>26</v>
      </c>
      <c r="O869" s="33" t="s">
        <v>33</v>
      </c>
      <c r="P869" s="45">
        <f>SUMIFS('Raw Data'!$S$2:$S$3196,'Raw Data'!$D$2:$D$3196,'Solution Sheet'!N869,'Raw Data'!$H$2:$H$3196,'Solution Sheet'!O869)</f>
        <v>688621.27000000118</v>
      </c>
    </row>
    <row r="870" spans="2:16" x14ac:dyDescent="0.35">
      <c r="B870" s="33" t="s">
        <v>85</v>
      </c>
      <c r="C870" s="33" t="s">
        <v>7</v>
      </c>
      <c r="D870" s="45">
        <f>SUMIFS('Raw Data'!$S$2:$S$3196,'Raw Data'!$E$2:$E$3196,'Solution Sheet'!B870,'Raw Data'!$G$2:$G$3196,'Solution Sheet'!C870)</f>
        <v>95667.16</v>
      </c>
      <c r="E870" s="37"/>
      <c r="F870" s="33" t="s">
        <v>43</v>
      </c>
      <c r="G870" s="33" t="s">
        <v>30</v>
      </c>
      <c r="H870" s="45">
        <f>COUNTIFS('Raw Data'!$L$2:$L$3196,'Solution Sheet'!F870,'Raw Data'!$H$2:$H$3196,'Solution Sheet'!G870)</f>
        <v>201</v>
      </c>
      <c r="J870" s="33" t="s">
        <v>42</v>
      </c>
      <c r="K870" s="33" t="s">
        <v>7</v>
      </c>
      <c r="L870" s="45">
        <f>AVERAGEIFS('Raw Data'!$R$2:$R$3196,'Raw Data'!$K$2:$K$3196,'Solution Sheet'!J870,'Raw Data'!$G$2:$G$3196,'Solution Sheet'!K870)</f>
        <v>34.288659793814432</v>
      </c>
      <c r="N870" s="33" t="s">
        <v>26</v>
      </c>
      <c r="O870" s="33" t="s">
        <v>30</v>
      </c>
      <c r="P870" s="45">
        <f>SUMIFS('Raw Data'!$S$2:$S$3196,'Raw Data'!$D$2:$D$3196,'Solution Sheet'!N870,'Raw Data'!$H$2:$H$3196,'Solution Sheet'!O870)</f>
        <v>705014.25000000035</v>
      </c>
    </row>
    <row r="871" spans="2:16" x14ac:dyDescent="0.35">
      <c r="B871" s="33" t="s">
        <v>63</v>
      </c>
      <c r="C871" s="33" t="s">
        <v>13</v>
      </c>
      <c r="D871" s="45">
        <f>SUMIFS('Raw Data'!$S$2:$S$3196,'Raw Data'!$E$2:$E$3196,'Solution Sheet'!B871,'Raw Data'!$G$2:$G$3196,'Solution Sheet'!C871)</f>
        <v>116307.38</v>
      </c>
      <c r="E871" s="37"/>
      <c r="F871" s="33" t="s">
        <v>45</v>
      </c>
      <c r="G871" s="33" t="s">
        <v>32</v>
      </c>
      <c r="H871" s="45">
        <f>COUNTIFS('Raw Data'!$L$2:$L$3196,'Solution Sheet'!F871,'Raw Data'!$H$2:$H$3196,'Solution Sheet'!G871)</f>
        <v>204</v>
      </c>
      <c r="J871" s="33" t="s">
        <v>39</v>
      </c>
      <c r="K871" s="33" t="s">
        <v>13</v>
      </c>
      <c r="L871" s="45">
        <f>AVERAGEIFS('Raw Data'!$R$2:$R$3196,'Raw Data'!$K$2:$K$3196,'Solution Sheet'!J871,'Raw Data'!$G$2:$G$3196,'Solution Sheet'!K871)</f>
        <v>35.833333333333336</v>
      </c>
      <c r="N871" s="33" t="s">
        <v>24</v>
      </c>
      <c r="O871" s="33" t="s">
        <v>32</v>
      </c>
      <c r="P871" s="45">
        <f>SUMIFS('Raw Data'!$S$2:$S$3196,'Raw Data'!$D$2:$D$3196,'Solution Sheet'!N871,'Raw Data'!$H$2:$H$3196,'Solution Sheet'!O871)</f>
        <v>854150.37999999919</v>
      </c>
    </row>
    <row r="872" spans="2:16" x14ac:dyDescent="0.35">
      <c r="B872" s="33" t="s">
        <v>55</v>
      </c>
      <c r="C872" s="33" t="s">
        <v>8</v>
      </c>
      <c r="D872" s="45">
        <f>SUMIFS('Raw Data'!$S$2:$S$3196,'Raw Data'!$E$2:$E$3196,'Solution Sheet'!B872,'Raw Data'!$G$2:$G$3196,'Solution Sheet'!C872)</f>
        <v>101835.39000000001</v>
      </c>
      <c r="E872" s="37"/>
      <c r="F872" s="33" t="s">
        <v>45</v>
      </c>
      <c r="G872" s="33" t="s">
        <v>31</v>
      </c>
      <c r="H872" s="45">
        <f>COUNTIFS('Raw Data'!$L$2:$L$3196,'Solution Sheet'!F872,'Raw Data'!$H$2:$H$3196,'Solution Sheet'!G872)</f>
        <v>200</v>
      </c>
      <c r="J872" s="33" t="s">
        <v>42</v>
      </c>
      <c r="K872" s="33" t="s">
        <v>8</v>
      </c>
      <c r="L872" s="45">
        <f>AVERAGEIFS('Raw Data'!$R$2:$R$3196,'Raw Data'!$K$2:$K$3196,'Solution Sheet'!J872,'Raw Data'!$G$2:$G$3196,'Solution Sheet'!K872)</f>
        <v>35.593023255813954</v>
      </c>
      <c r="N872" s="33" t="s">
        <v>24</v>
      </c>
      <c r="O872" s="33" t="s">
        <v>31</v>
      </c>
      <c r="P872" s="45">
        <f>SUMIFS('Raw Data'!$S$2:$S$3196,'Raw Data'!$D$2:$D$3196,'Solution Sheet'!N872,'Raw Data'!$H$2:$H$3196,'Solution Sheet'!O872)</f>
        <v>770751.94999999984</v>
      </c>
    </row>
    <row r="873" spans="2:16" x14ac:dyDescent="0.35">
      <c r="B873" s="33" t="s">
        <v>78</v>
      </c>
      <c r="C873" s="33" t="s">
        <v>11</v>
      </c>
      <c r="D873" s="45">
        <f>SUMIFS('Raw Data'!$S$2:$S$3196,'Raw Data'!$E$2:$E$3196,'Solution Sheet'!B873,'Raw Data'!$G$2:$G$3196,'Solution Sheet'!C873)</f>
        <v>115609.13</v>
      </c>
      <c r="E873" s="37"/>
      <c r="F873" s="33" t="s">
        <v>45</v>
      </c>
      <c r="G873" s="33" t="s">
        <v>30</v>
      </c>
      <c r="H873" s="45">
        <f>COUNTIFS('Raw Data'!$L$2:$L$3196,'Solution Sheet'!F873,'Raw Data'!$H$2:$H$3196,'Solution Sheet'!G873)</f>
        <v>215</v>
      </c>
      <c r="J873" s="33" t="s">
        <v>40</v>
      </c>
      <c r="K873" s="33" t="s">
        <v>11</v>
      </c>
      <c r="L873" s="45">
        <f>AVERAGEIFS('Raw Data'!$R$2:$R$3196,'Raw Data'!$K$2:$K$3196,'Solution Sheet'!J873,'Raw Data'!$G$2:$G$3196,'Solution Sheet'!K873)</f>
        <v>33.707865168539328</v>
      </c>
      <c r="N873" s="33" t="s">
        <v>25</v>
      </c>
      <c r="O873" s="33" t="s">
        <v>30</v>
      </c>
      <c r="P873" s="45">
        <f>SUMIFS('Raw Data'!$S$2:$S$3196,'Raw Data'!$D$2:$D$3196,'Solution Sheet'!N873,'Raw Data'!$H$2:$H$3196,'Solution Sheet'!O873)</f>
        <v>386262.99999999983</v>
      </c>
    </row>
    <row r="874" spans="2:16" x14ac:dyDescent="0.35">
      <c r="B874" s="33" t="s">
        <v>52</v>
      </c>
      <c r="C874" s="33" t="s">
        <v>8</v>
      </c>
      <c r="D874" s="45">
        <f>SUMIFS('Raw Data'!$S$2:$S$3196,'Raw Data'!$E$2:$E$3196,'Solution Sheet'!B874,'Raw Data'!$G$2:$G$3196,'Solution Sheet'!C874)</f>
        <v>99924.459999999977</v>
      </c>
      <c r="E874" s="37"/>
      <c r="F874" s="33" t="s">
        <v>43</v>
      </c>
      <c r="G874" s="33" t="s">
        <v>33</v>
      </c>
      <c r="H874" s="45">
        <f>COUNTIFS('Raw Data'!$L$2:$L$3196,'Solution Sheet'!F874,'Raw Data'!$H$2:$H$3196,'Solution Sheet'!G874)</f>
        <v>185</v>
      </c>
      <c r="J874" s="33" t="s">
        <v>40</v>
      </c>
      <c r="K874" s="33" t="s">
        <v>8</v>
      </c>
      <c r="L874" s="45">
        <f>AVERAGEIFS('Raw Data'!$R$2:$R$3196,'Raw Data'!$K$2:$K$3196,'Solution Sheet'!J874,'Raw Data'!$G$2:$G$3196,'Solution Sheet'!K874)</f>
        <v>34.319148936170215</v>
      </c>
      <c r="N874" s="33" t="s">
        <v>24</v>
      </c>
      <c r="O874" s="33" t="s">
        <v>33</v>
      </c>
      <c r="P874" s="45">
        <f>SUMIFS('Raw Data'!$S$2:$S$3196,'Raw Data'!$D$2:$D$3196,'Solution Sheet'!N874,'Raw Data'!$H$2:$H$3196,'Solution Sheet'!O874)</f>
        <v>777669.78999999957</v>
      </c>
    </row>
    <row r="875" spans="2:16" x14ac:dyDescent="0.35">
      <c r="B875" s="33" t="s">
        <v>85</v>
      </c>
      <c r="C875" s="33" t="s">
        <v>8</v>
      </c>
      <c r="D875" s="45">
        <f>SUMIFS('Raw Data'!$S$2:$S$3196,'Raw Data'!$E$2:$E$3196,'Solution Sheet'!B875,'Raw Data'!$G$2:$G$3196,'Solution Sheet'!C875)</f>
        <v>126785.84999999996</v>
      </c>
      <c r="E875" s="37"/>
      <c r="F875" s="33" t="s">
        <v>45</v>
      </c>
      <c r="G875" s="33" t="s">
        <v>32</v>
      </c>
      <c r="H875" s="45">
        <f>COUNTIFS('Raw Data'!$L$2:$L$3196,'Solution Sheet'!F875,'Raw Data'!$H$2:$H$3196,'Solution Sheet'!G875)</f>
        <v>204</v>
      </c>
      <c r="J875" s="33" t="s">
        <v>41</v>
      </c>
      <c r="K875" s="33" t="s">
        <v>8</v>
      </c>
      <c r="L875" s="45">
        <f>AVERAGEIFS('Raw Data'!$R$2:$R$3196,'Raw Data'!$K$2:$K$3196,'Solution Sheet'!J875,'Raw Data'!$G$2:$G$3196,'Solution Sheet'!K875)</f>
        <v>35.169642857142854</v>
      </c>
      <c r="N875" s="33" t="s">
        <v>25</v>
      </c>
      <c r="O875" s="33" t="s">
        <v>32</v>
      </c>
      <c r="P875" s="45">
        <f>SUMIFS('Raw Data'!$S$2:$S$3196,'Raw Data'!$D$2:$D$3196,'Solution Sheet'!N875,'Raw Data'!$H$2:$H$3196,'Solution Sheet'!O875)</f>
        <v>420136.0300000002</v>
      </c>
    </row>
    <row r="876" spans="2:16" x14ac:dyDescent="0.35">
      <c r="B876" s="33" t="s">
        <v>115</v>
      </c>
      <c r="C876" s="33" t="s">
        <v>8</v>
      </c>
      <c r="D876" s="45">
        <f>SUMIFS('Raw Data'!$S$2:$S$3196,'Raw Data'!$E$2:$E$3196,'Solution Sheet'!B876,'Raw Data'!$G$2:$G$3196,'Solution Sheet'!C876)</f>
        <v>78761.50999999998</v>
      </c>
      <c r="E876" s="37"/>
      <c r="F876" s="33" t="s">
        <v>46</v>
      </c>
      <c r="G876" s="33" t="s">
        <v>33</v>
      </c>
      <c r="H876" s="45">
        <f>COUNTIFS('Raw Data'!$L$2:$L$3196,'Solution Sheet'!F876,'Raw Data'!$H$2:$H$3196,'Solution Sheet'!G876)</f>
        <v>201</v>
      </c>
      <c r="J876" s="33" t="s">
        <v>39</v>
      </c>
      <c r="K876" s="33" t="s">
        <v>8</v>
      </c>
      <c r="L876" s="45">
        <f>AVERAGEIFS('Raw Data'!$R$2:$R$3196,'Raw Data'!$K$2:$K$3196,'Solution Sheet'!J876,'Raw Data'!$G$2:$G$3196,'Solution Sheet'!K876)</f>
        <v>33.572815533980581</v>
      </c>
      <c r="N876" s="33" t="s">
        <v>24</v>
      </c>
      <c r="O876" s="33" t="s">
        <v>33</v>
      </c>
      <c r="P876" s="45">
        <f>SUMIFS('Raw Data'!$S$2:$S$3196,'Raw Data'!$D$2:$D$3196,'Solution Sheet'!N876,'Raw Data'!$H$2:$H$3196,'Solution Sheet'!O876)</f>
        <v>777669.78999999957</v>
      </c>
    </row>
    <row r="877" spans="2:16" x14ac:dyDescent="0.35">
      <c r="B877" s="33" t="s">
        <v>63</v>
      </c>
      <c r="C877" s="33" t="s">
        <v>7</v>
      </c>
      <c r="D877" s="45">
        <f>SUMIFS('Raw Data'!$S$2:$S$3196,'Raw Data'!$E$2:$E$3196,'Solution Sheet'!B877,'Raw Data'!$G$2:$G$3196,'Solution Sheet'!C877)</f>
        <v>92763.590000000011</v>
      </c>
      <c r="E877" s="37"/>
      <c r="F877" s="33" t="s">
        <v>43</v>
      </c>
      <c r="G877" s="33" t="s">
        <v>33</v>
      </c>
      <c r="H877" s="45">
        <f>COUNTIFS('Raw Data'!$L$2:$L$3196,'Solution Sheet'!F877,'Raw Data'!$H$2:$H$3196,'Solution Sheet'!G877)</f>
        <v>185</v>
      </c>
      <c r="J877" s="33" t="s">
        <v>42</v>
      </c>
      <c r="K877" s="33" t="s">
        <v>7</v>
      </c>
      <c r="L877" s="45">
        <f>AVERAGEIFS('Raw Data'!$R$2:$R$3196,'Raw Data'!$K$2:$K$3196,'Solution Sheet'!J877,'Raw Data'!$G$2:$G$3196,'Solution Sheet'!K877)</f>
        <v>34.288659793814432</v>
      </c>
      <c r="N877" s="33" t="s">
        <v>24</v>
      </c>
      <c r="O877" s="33" t="s">
        <v>33</v>
      </c>
      <c r="P877" s="45">
        <f>SUMIFS('Raw Data'!$S$2:$S$3196,'Raw Data'!$D$2:$D$3196,'Solution Sheet'!N877,'Raw Data'!$H$2:$H$3196,'Solution Sheet'!O877)</f>
        <v>777669.78999999957</v>
      </c>
    </row>
    <row r="878" spans="2:16" x14ac:dyDescent="0.35">
      <c r="B878" s="33" t="s">
        <v>63</v>
      </c>
      <c r="C878" s="33" t="s">
        <v>7</v>
      </c>
      <c r="D878" s="45">
        <f>SUMIFS('Raw Data'!$S$2:$S$3196,'Raw Data'!$E$2:$E$3196,'Solution Sheet'!B878,'Raw Data'!$G$2:$G$3196,'Solution Sheet'!C878)</f>
        <v>92763.590000000011</v>
      </c>
      <c r="E878" s="37"/>
      <c r="F878" s="33" t="s">
        <v>43</v>
      </c>
      <c r="G878" s="33" t="s">
        <v>31</v>
      </c>
      <c r="H878" s="45">
        <f>COUNTIFS('Raw Data'!$L$2:$L$3196,'Solution Sheet'!F878,'Raw Data'!$H$2:$H$3196,'Solution Sheet'!G878)</f>
        <v>190</v>
      </c>
      <c r="J878" s="33" t="s">
        <v>42</v>
      </c>
      <c r="K878" s="33" t="s">
        <v>7</v>
      </c>
      <c r="L878" s="45">
        <f>AVERAGEIFS('Raw Data'!$R$2:$R$3196,'Raw Data'!$K$2:$K$3196,'Solution Sheet'!J878,'Raw Data'!$G$2:$G$3196,'Solution Sheet'!K878)</f>
        <v>34.288659793814432</v>
      </c>
      <c r="N878" s="33" t="s">
        <v>24</v>
      </c>
      <c r="O878" s="33" t="s">
        <v>31</v>
      </c>
      <c r="P878" s="45">
        <f>SUMIFS('Raw Data'!$S$2:$S$3196,'Raw Data'!$D$2:$D$3196,'Solution Sheet'!N878,'Raw Data'!$H$2:$H$3196,'Solution Sheet'!O878)</f>
        <v>770751.94999999984</v>
      </c>
    </row>
    <row r="879" spans="2:16" x14ac:dyDescent="0.35">
      <c r="B879" s="33" t="s">
        <v>52</v>
      </c>
      <c r="C879" s="33" t="s">
        <v>11</v>
      </c>
      <c r="D879" s="45">
        <f>SUMIFS('Raw Data'!$S$2:$S$3196,'Raw Data'!$E$2:$E$3196,'Solution Sheet'!B879,'Raw Data'!$G$2:$G$3196,'Solution Sheet'!C879)</f>
        <v>112086.30000000002</v>
      </c>
      <c r="E879" s="37"/>
      <c r="F879" s="33" t="s">
        <v>44</v>
      </c>
      <c r="G879" s="33" t="s">
        <v>33</v>
      </c>
      <c r="H879" s="45">
        <f>COUNTIFS('Raw Data'!$L$2:$L$3196,'Solution Sheet'!F879,'Raw Data'!$H$2:$H$3196,'Solution Sheet'!G879)</f>
        <v>207</v>
      </c>
      <c r="J879" s="33" t="s">
        <v>39</v>
      </c>
      <c r="K879" s="33" t="s">
        <v>11</v>
      </c>
      <c r="L879" s="45">
        <f>AVERAGEIFS('Raw Data'!$R$2:$R$3196,'Raw Data'!$K$2:$K$3196,'Solution Sheet'!J879,'Raw Data'!$G$2:$G$3196,'Solution Sheet'!K879)</f>
        <v>34.901785714285715</v>
      </c>
      <c r="N879" s="33" t="s">
        <v>26</v>
      </c>
      <c r="O879" s="33" t="s">
        <v>33</v>
      </c>
      <c r="P879" s="45">
        <f>SUMIFS('Raw Data'!$S$2:$S$3196,'Raw Data'!$D$2:$D$3196,'Solution Sheet'!N879,'Raw Data'!$H$2:$H$3196,'Solution Sheet'!O879)</f>
        <v>688621.27000000118</v>
      </c>
    </row>
    <row r="880" spans="2:16" x14ac:dyDescent="0.35">
      <c r="B880" s="33" t="s">
        <v>58</v>
      </c>
      <c r="C880" s="33" t="s">
        <v>7</v>
      </c>
      <c r="D880" s="45">
        <f>SUMIFS('Raw Data'!$S$2:$S$3196,'Raw Data'!$E$2:$E$3196,'Solution Sheet'!B880,'Raw Data'!$G$2:$G$3196,'Solution Sheet'!C880)</f>
        <v>104199.79000000001</v>
      </c>
      <c r="E880" s="37"/>
      <c r="F880" s="33" t="s">
        <v>44</v>
      </c>
      <c r="G880" s="33" t="s">
        <v>33</v>
      </c>
      <c r="H880" s="45">
        <f>COUNTIFS('Raw Data'!$L$2:$L$3196,'Solution Sheet'!F880,'Raw Data'!$H$2:$H$3196,'Solution Sheet'!G880)</f>
        <v>207</v>
      </c>
      <c r="J880" s="33" t="s">
        <v>39</v>
      </c>
      <c r="K880" s="33" t="s">
        <v>7</v>
      </c>
      <c r="L880" s="45">
        <f>AVERAGEIFS('Raw Data'!$R$2:$R$3196,'Raw Data'!$K$2:$K$3196,'Solution Sheet'!J880,'Raw Data'!$G$2:$G$3196,'Solution Sheet'!K880)</f>
        <v>36.319672131147541</v>
      </c>
      <c r="N880" s="33" t="s">
        <v>25</v>
      </c>
      <c r="O880" s="33" t="s">
        <v>33</v>
      </c>
      <c r="P880" s="45">
        <f>SUMIFS('Raw Data'!$S$2:$S$3196,'Raw Data'!$D$2:$D$3196,'Solution Sheet'!N880,'Raw Data'!$H$2:$H$3196,'Solution Sheet'!O880)</f>
        <v>226589.05000000008</v>
      </c>
    </row>
    <row r="881" spans="2:16" x14ac:dyDescent="0.35">
      <c r="B881" s="33" t="s">
        <v>52</v>
      </c>
      <c r="C881" s="33" t="s">
        <v>9</v>
      </c>
      <c r="D881" s="45">
        <f>SUMIFS('Raw Data'!$S$2:$S$3196,'Raw Data'!$E$2:$E$3196,'Solution Sheet'!B881,'Raw Data'!$G$2:$G$3196,'Solution Sheet'!C881)</f>
        <v>91971.540000000008</v>
      </c>
      <c r="E881" s="37"/>
      <c r="F881" s="33" t="s">
        <v>44</v>
      </c>
      <c r="G881" s="33" t="s">
        <v>32</v>
      </c>
      <c r="H881" s="45">
        <f>COUNTIFS('Raw Data'!$L$2:$L$3196,'Solution Sheet'!F881,'Raw Data'!$H$2:$H$3196,'Solution Sheet'!G881)</f>
        <v>196</v>
      </c>
      <c r="J881" s="33" t="s">
        <v>40</v>
      </c>
      <c r="K881" s="33" t="s">
        <v>9</v>
      </c>
      <c r="L881" s="45">
        <f>AVERAGEIFS('Raw Data'!$R$2:$R$3196,'Raw Data'!$K$2:$K$3196,'Solution Sheet'!J881,'Raw Data'!$G$2:$G$3196,'Solution Sheet'!K881)</f>
        <v>33.942528735632187</v>
      </c>
      <c r="N881" s="33" t="s">
        <v>26</v>
      </c>
      <c r="O881" s="33" t="s">
        <v>32</v>
      </c>
      <c r="P881" s="45">
        <f>SUMIFS('Raw Data'!$S$2:$S$3196,'Raw Data'!$D$2:$D$3196,'Solution Sheet'!N881,'Raw Data'!$H$2:$H$3196,'Solution Sheet'!O881)</f>
        <v>713770.02999999945</v>
      </c>
    </row>
    <row r="882" spans="2:16" x14ac:dyDescent="0.35">
      <c r="B882" s="33" t="s">
        <v>85</v>
      </c>
      <c r="C882" s="33" t="s">
        <v>8</v>
      </c>
      <c r="D882" s="45">
        <f>SUMIFS('Raw Data'!$S$2:$S$3196,'Raw Data'!$E$2:$E$3196,'Solution Sheet'!B882,'Raw Data'!$G$2:$G$3196,'Solution Sheet'!C882)</f>
        <v>126785.84999999996</v>
      </c>
      <c r="E882" s="37"/>
      <c r="F882" s="33" t="s">
        <v>44</v>
      </c>
      <c r="G882" s="33" t="s">
        <v>32</v>
      </c>
      <c r="H882" s="45">
        <f>COUNTIFS('Raw Data'!$L$2:$L$3196,'Solution Sheet'!F882,'Raw Data'!$H$2:$H$3196,'Solution Sheet'!G882)</f>
        <v>196</v>
      </c>
      <c r="J882" s="33" t="s">
        <v>40</v>
      </c>
      <c r="K882" s="33" t="s">
        <v>8</v>
      </c>
      <c r="L882" s="45">
        <f>AVERAGEIFS('Raw Data'!$R$2:$R$3196,'Raw Data'!$K$2:$K$3196,'Solution Sheet'!J882,'Raw Data'!$G$2:$G$3196,'Solution Sheet'!K882)</f>
        <v>34.319148936170215</v>
      </c>
      <c r="N882" s="33" t="s">
        <v>24</v>
      </c>
      <c r="O882" s="33" t="s">
        <v>32</v>
      </c>
      <c r="P882" s="45">
        <f>SUMIFS('Raw Data'!$S$2:$S$3196,'Raw Data'!$D$2:$D$3196,'Solution Sheet'!N882,'Raw Data'!$H$2:$H$3196,'Solution Sheet'!O882)</f>
        <v>854150.37999999919</v>
      </c>
    </row>
    <row r="883" spans="2:16" x14ac:dyDescent="0.35">
      <c r="B883" s="33" t="s">
        <v>85</v>
      </c>
      <c r="C883" s="33" t="s">
        <v>8</v>
      </c>
      <c r="D883" s="45">
        <f>SUMIFS('Raw Data'!$S$2:$S$3196,'Raw Data'!$E$2:$E$3196,'Solution Sheet'!B883,'Raw Data'!$G$2:$G$3196,'Solution Sheet'!C883)</f>
        <v>126785.84999999996</v>
      </c>
      <c r="E883" s="37"/>
      <c r="F883" s="33" t="s">
        <v>46</v>
      </c>
      <c r="G883" s="33" t="s">
        <v>33</v>
      </c>
      <c r="H883" s="45">
        <f>COUNTIFS('Raw Data'!$L$2:$L$3196,'Solution Sheet'!F883,'Raw Data'!$H$2:$H$3196,'Solution Sheet'!G883)</f>
        <v>201</v>
      </c>
      <c r="J883" s="33" t="s">
        <v>41</v>
      </c>
      <c r="K883" s="33" t="s">
        <v>8</v>
      </c>
      <c r="L883" s="45">
        <f>AVERAGEIFS('Raw Data'!$R$2:$R$3196,'Raw Data'!$K$2:$K$3196,'Solution Sheet'!J883,'Raw Data'!$G$2:$G$3196,'Solution Sheet'!K883)</f>
        <v>35.169642857142854</v>
      </c>
      <c r="N883" s="33" t="s">
        <v>24</v>
      </c>
      <c r="O883" s="33" t="s">
        <v>33</v>
      </c>
      <c r="P883" s="45">
        <f>SUMIFS('Raw Data'!$S$2:$S$3196,'Raw Data'!$D$2:$D$3196,'Solution Sheet'!N883,'Raw Data'!$H$2:$H$3196,'Solution Sheet'!O883)</f>
        <v>777669.78999999957</v>
      </c>
    </row>
    <row r="884" spans="2:16" x14ac:dyDescent="0.35">
      <c r="B884" s="33" t="s">
        <v>52</v>
      </c>
      <c r="C884" s="33" t="s">
        <v>10</v>
      </c>
      <c r="D884" s="45">
        <f>SUMIFS('Raw Data'!$S$2:$S$3196,'Raw Data'!$E$2:$E$3196,'Solution Sheet'!B884,'Raw Data'!$G$2:$G$3196,'Solution Sheet'!C884)</f>
        <v>122852.18999999999</v>
      </c>
      <c r="E884" s="37"/>
      <c r="F884" s="33" t="s">
        <v>44</v>
      </c>
      <c r="G884" s="33" t="s">
        <v>31</v>
      </c>
      <c r="H884" s="45">
        <f>COUNTIFS('Raw Data'!$L$2:$L$3196,'Solution Sheet'!F884,'Raw Data'!$H$2:$H$3196,'Solution Sheet'!G884)</f>
        <v>216</v>
      </c>
      <c r="J884" s="33" t="s">
        <v>39</v>
      </c>
      <c r="K884" s="33" t="s">
        <v>10</v>
      </c>
      <c r="L884" s="45">
        <f>AVERAGEIFS('Raw Data'!$R$2:$R$3196,'Raw Data'!$K$2:$K$3196,'Solution Sheet'!J884,'Raw Data'!$G$2:$G$3196,'Solution Sheet'!K884)</f>
        <v>35.052083333333336</v>
      </c>
      <c r="N884" s="33" t="s">
        <v>24</v>
      </c>
      <c r="O884" s="33" t="s">
        <v>31</v>
      </c>
      <c r="P884" s="45">
        <f>SUMIFS('Raw Data'!$S$2:$S$3196,'Raw Data'!$D$2:$D$3196,'Solution Sheet'!N884,'Raw Data'!$H$2:$H$3196,'Solution Sheet'!O884)</f>
        <v>770751.94999999984</v>
      </c>
    </row>
    <row r="885" spans="2:16" x14ac:dyDescent="0.35">
      <c r="B885" s="33" t="s">
        <v>58</v>
      </c>
      <c r="C885" s="33" t="s">
        <v>7</v>
      </c>
      <c r="D885" s="45">
        <f>SUMIFS('Raw Data'!$S$2:$S$3196,'Raw Data'!$E$2:$E$3196,'Solution Sheet'!B885,'Raw Data'!$G$2:$G$3196,'Solution Sheet'!C885)</f>
        <v>104199.79000000001</v>
      </c>
      <c r="E885" s="37"/>
      <c r="F885" s="33" t="s">
        <v>44</v>
      </c>
      <c r="G885" s="33" t="s">
        <v>31</v>
      </c>
      <c r="H885" s="45">
        <f>COUNTIFS('Raw Data'!$L$2:$L$3196,'Solution Sheet'!F885,'Raw Data'!$H$2:$H$3196,'Solution Sheet'!G885)</f>
        <v>216</v>
      </c>
      <c r="J885" s="33" t="s">
        <v>41</v>
      </c>
      <c r="K885" s="33" t="s">
        <v>7</v>
      </c>
      <c r="L885" s="45">
        <f>AVERAGEIFS('Raw Data'!$R$2:$R$3196,'Raw Data'!$K$2:$K$3196,'Solution Sheet'!J885,'Raw Data'!$G$2:$G$3196,'Solution Sheet'!K885)</f>
        <v>33.821428571428569</v>
      </c>
      <c r="N885" s="33" t="s">
        <v>24</v>
      </c>
      <c r="O885" s="33" t="s">
        <v>31</v>
      </c>
      <c r="P885" s="45">
        <f>SUMIFS('Raw Data'!$S$2:$S$3196,'Raw Data'!$D$2:$D$3196,'Solution Sheet'!N885,'Raw Data'!$H$2:$H$3196,'Solution Sheet'!O885)</f>
        <v>770751.94999999984</v>
      </c>
    </row>
    <row r="886" spans="2:16" x14ac:dyDescent="0.35">
      <c r="B886" s="33" t="s">
        <v>85</v>
      </c>
      <c r="C886" s="33" t="s">
        <v>12</v>
      </c>
      <c r="D886" s="45">
        <f>SUMIFS('Raw Data'!$S$2:$S$3196,'Raw Data'!$E$2:$E$3196,'Solution Sheet'!B886,'Raw Data'!$G$2:$G$3196,'Solution Sheet'!C886)</f>
        <v>71096.97</v>
      </c>
      <c r="E886" s="37"/>
      <c r="F886" s="33" t="s">
        <v>43</v>
      </c>
      <c r="G886" s="33" t="s">
        <v>32</v>
      </c>
      <c r="H886" s="45">
        <f>COUNTIFS('Raw Data'!$L$2:$L$3196,'Solution Sheet'!F886,'Raw Data'!$H$2:$H$3196,'Solution Sheet'!G886)</f>
        <v>206</v>
      </c>
      <c r="J886" s="33" t="s">
        <v>39</v>
      </c>
      <c r="K886" s="33" t="s">
        <v>12</v>
      </c>
      <c r="L886" s="45">
        <f>AVERAGEIFS('Raw Data'!$R$2:$R$3196,'Raw Data'!$K$2:$K$3196,'Solution Sheet'!J886,'Raw Data'!$G$2:$G$3196,'Solution Sheet'!K886)</f>
        <v>35</v>
      </c>
      <c r="N886" s="33" t="s">
        <v>24</v>
      </c>
      <c r="O886" s="33" t="s">
        <v>32</v>
      </c>
      <c r="P886" s="45">
        <f>SUMIFS('Raw Data'!$S$2:$S$3196,'Raw Data'!$D$2:$D$3196,'Solution Sheet'!N886,'Raw Data'!$H$2:$H$3196,'Solution Sheet'!O886)</f>
        <v>854150.37999999919</v>
      </c>
    </row>
    <row r="887" spans="2:16" x14ac:dyDescent="0.35">
      <c r="B887" s="33" t="s">
        <v>55</v>
      </c>
      <c r="C887" s="33" t="s">
        <v>8</v>
      </c>
      <c r="D887" s="45">
        <f>SUMIFS('Raw Data'!$S$2:$S$3196,'Raw Data'!$E$2:$E$3196,'Solution Sheet'!B887,'Raw Data'!$G$2:$G$3196,'Solution Sheet'!C887)</f>
        <v>101835.39000000001</v>
      </c>
      <c r="E887" s="37"/>
      <c r="F887" s="33" t="s">
        <v>44</v>
      </c>
      <c r="G887" s="33" t="s">
        <v>31</v>
      </c>
      <c r="H887" s="45">
        <f>COUNTIFS('Raw Data'!$L$2:$L$3196,'Solution Sheet'!F887,'Raw Data'!$H$2:$H$3196,'Solution Sheet'!G887)</f>
        <v>216</v>
      </c>
      <c r="J887" s="33" t="s">
        <v>39</v>
      </c>
      <c r="K887" s="33" t="s">
        <v>8</v>
      </c>
      <c r="L887" s="45">
        <f>AVERAGEIFS('Raw Data'!$R$2:$R$3196,'Raw Data'!$K$2:$K$3196,'Solution Sheet'!J887,'Raw Data'!$G$2:$G$3196,'Solution Sheet'!K887)</f>
        <v>33.572815533980581</v>
      </c>
      <c r="N887" s="33" t="s">
        <v>24</v>
      </c>
      <c r="O887" s="33" t="s">
        <v>31</v>
      </c>
      <c r="P887" s="45">
        <f>SUMIFS('Raw Data'!$S$2:$S$3196,'Raw Data'!$D$2:$D$3196,'Solution Sheet'!N887,'Raw Data'!$H$2:$H$3196,'Solution Sheet'!O887)</f>
        <v>770751.94999999984</v>
      </c>
    </row>
    <row r="888" spans="2:16" x14ac:dyDescent="0.35">
      <c r="B888" s="33" t="s">
        <v>58</v>
      </c>
      <c r="C888" s="33" t="s">
        <v>6</v>
      </c>
      <c r="D888" s="45">
        <f>SUMIFS('Raw Data'!$S$2:$S$3196,'Raw Data'!$E$2:$E$3196,'Solution Sheet'!B888,'Raw Data'!$G$2:$G$3196,'Solution Sheet'!C888)</f>
        <v>115367.16999999998</v>
      </c>
      <c r="E888" s="37"/>
      <c r="F888" s="33" t="s">
        <v>45</v>
      </c>
      <c r="G888" s="33" t="s">
        <v>30</v>
      </c>
      <c r="H888" s="45">
        <f>COUNTIFS('Raw Data'!$L$2:$L$3196,'Solution Sheet'!F888,'Raw Data'!$H$2:$H$3196,'Solution Sheet'!G888)</f>
        <v>215</v>
      </c>
      <c r="J888" s="33" t="s">
        <v>41</v>
      </c>
      <c r="K888" s="33" t="s">
        <v>6</v>
      </c>
      <c r="L888" s="45">
        <f>AVERAGEIFS('Raw Data'!$R$2:$R$3196,'Raw Data'!$K$2:$K$3196,'Solution Sheet'!J888,'Raw Data'!$G$2:$G$3196,'Solution Sheet'!K888)</f>
        <v>36.01075268817204</v>
      </c>
      <c r="N888" s="33" t="s">
        <v>25</v>
      </c>
      <c r="O888" s="33" t="s">
        <v>30</v>
      </c>
      <c r="P888" s="45">
        <f>SUMIFS('Raw Data'!$S$2:$S$3196,'Raw Data'!$D$2:$D$3196,'Solution Sheet'!N888,'Raw Data'!$H$2:$H$3196,'Solution Sheet'!O888)</f>
        <v>386262.99999999983</v>
      </c>
    </row>
    <row r="889" spans="2:16" x14ac:dyDescent="0.35">
      <c r="B889" s="33" t="s">
        <v>55</v>
      </c>
      <c r="C889" s="33" t="s">
        <v>6</v>
      </c>
      <c r="D889" s="45">
        <f>SUMIFS('Raw Data'!$S$2:$S$3196,'Raw Data'!$E$2:$E$3196,'Solution Sheet'!B889,'Raw Data'!$G$2:$G$3196,'Solution Sheet'!C889)</f>
        <v>103547.48999999999</v>
      </c>
      <c r="E889" s="37"/>
      <c r="F889" s="33" t="s">
        <v>44</v>
      </c>
      <c r="G889" s="33" t="s">
        <v>30</v>
      </c>
      <c r="H889" s="45">
        <f>COUNTIFS('Raw Data'!$L$2:$L$3196,'Solution Sheet'!F889,'Raw Data'!$H$2:$H$3196,'Solution Sheet'!G889)</f>
        <v>202</v>
      </c>
      <c r="J889" s="33" t="s">
        <v>40</v>
      </c>
      <c r="K889" s="33" t="s">
        <v>6</v>
      </c>
      <c r="L889" s="45">
        <f>AVERAGEIFS('Raw Data'!$R$2:$R$3196,'Raw Data'!$K$2:$K$3196,'Solution Sheet'!J889,'Raw Data'!$G$2:$G$3196,'Solution Sheet'!K889)</f>
        <v>33.838383838383841</v>
      </c>
      <c r="N889" s="33" t="s">
        <v>24</v>
      </c>
      <c r="O889" s="33" t="s">
        <v>30</v>
      </c>
      <c r="P889" s="45">
        <f>SUMIFS('Raw Data'!$S$2:$S$3196,'Raw Data'!$D$2:$D$3196,'Solution Sheet'!N889,'Raw Data'!$H$2:$H$3196,'Solution Sheet'!O889)</f>
        <v>902864.3899999999</v>
      </c>
    </row>
    <row r="890" spans="2:16" x14ac:dyDescent="0.35">
      <c r="B890" s="33" t="s">
        <v>68</v>
      </c>
      <c r="C890" s="33" t="s">
        <v>9</v>
      </c>
      <c r="D890" s="45">
        <f>SUMIFS('Raw Data'!$S$2:$S$3196,'Raw Data'!$E$2:$E$3196,'Solution Sheet'!B890,'Raw Data'!$G$2:$G$3196,'Solution Sheet'!C890)</f>
        <v>139938.12</v>
      </c>
      <c r="E890" s="37"/>
      <c r="F890" s="33" t="s">
        <v>44</v>
      </c>
      <c r="G890" s="33" t="s">
        <v>30</v>
      </c>
      <c r="H890" s="45">
        <f>COUNTIFS('Raw Data'!$L$2:$L$3196,'Solution Sheet'!F890,'Raw Data'!$H$2:$H$3196,'Solution Sheet'!G890)</f>
        <v>202</v>
      </c>
      <c r="J890" s="33" t="s">
        <v>41</v>
      </c>
      <c r="K890" s="33" t="s">
        <v>9</v>
      </c>
      <c r="L890" s="45">
        <f>AVERAGEIFS('Raw Data'!$R$2:$R$3196,'Raw Data'!$K$2:$K$3196,'Solution Sheet'!J890,'Raw Data'!$G$2:$G$3196,'Solution Sheet'!K890)</f>
        <v>35.634615384615387</v>
      </c>
      <c r="N890" s="33" t="s">
        <v>26</v>
      </c>
      <c r="O890" s="33" t="s">
        <v>30</v>
      </c>
      <c r="P890" s="45">
        <f>SUMIFS('Raw Data'!$S$2:$S$3196,'Raw Data'!$D$2:$D$3196,'Solution Sheet'!N890,'Raw Data'!$H$2:$H$3196,'Solution Sheet'!O890)</f>
        <v>705014.25000000035</v>
      </c>
    </row>
    <row r="891" spans="2:16" x14ac:dyDescent="0.35">
      <c r="B891" s="33" t="s">
        <v>63</v>
      </c>
      <c r="C891" s="33" t="s">
        <v>12</v>
      </c>
      <c r="D891" s="45">
        <f>SUMIFS('Raw Data'!$S$2:$S$3196,'Raw Data'!$E$2:$E$3196,'Solution Sheet'!B891,'Raw Data'!$G$2:$G$3196,'Solution Sheet'!C891)</f>
        <v>121006.51999999999</v>
      </c>
      <c r="E891" s="37"/>
      <c r="F891" s="33" t="s">
        <v>45</v>
      </c>
      <c r="G891" s="33" t="s">
        <v>32</v>
      </c>
      <c r="H891" s="45">
        <f>COUNTIFS('Raw Data'!$L$2:$L$3196,'Solution Sheet'!F891,'Raw Data'!$H$2:$H$3196,'Solution Sheet'!G891)</f>
        <v>204</v>
      </c>
      <c r="J891" s="33" t="s">
        <v>42</v>
      </c>
      <c r="K891" s="33" t="s">
        <v>12</v>
      </c>
      <c r="L891" s="45">
        <f>AVERAGEIFS('Raw Data'!$R$2:$R$3196,'Raw Data'!$K$2:$K$3196,'Solution Sheet'!J891,'Raw Data'!$G$2:$G$3196,'Solution Sheet'!K891)</f>
        <v>36.418604651162788</v>
      </c>
      <c r="N891" s="33" t="s">
        <v>24</v>
      </c>
      <c r="O891" s="33" t="s">
        <v>32</v>
      </c>
      <c r="P891" s="45">
        <f>SUMIFS('Raw Data'!$S$2:$S$3196,'Raw Data'!$D$2:$D$3196,'Solution Sheet'!N891,'Raw Data'!$H$2:$H$3196,'Solution Sheet'!O891)</f>
        <v>854150.37999999919</v>
      </c>
    </row>
    <row r="892" spans="2:16" x14ac:dyDescent="0.35">
      <c r="B892" s="33" t="s">
        <v>85</v>
      </c>
      <c r="C892" s="33" t="s">
        <v>9</v>
      </c>
      <c r="D892" s="45">
        <f>SUMIFS('Raw Data'!$S$2:$S$3196,'Raw Data'!$E$2:$E$3196,'Solution Sheet'!B892,'Raw Data'!$G$2:$G$3196,'Solution Sheet'!C892)</f>
        <v>54180.78</v>
      </c>
      <c r="E892" s="37"/>
      <c r="F892" s="33" t="s">
        <v>44</v>
      </c>
      <c r="G892" s="33" t="s">
        <v>30</v>
      </c>
      <c r="H892" s="45">
        <f>COUNTIFS('Raw Data'!$L$2:$L$3196,'Solution Sheet'!F892,'Raw Data'!$H$2:$H$3196,'Solution Sheet'!G892)</f>
        <v>202</v>
      </c>
      <c r="J892" s="33" t="s">
        <v>40</v>
      </c>
      <c r="K892" s="33" t="s">
        <v>9</v>
      </c>
      <c r="L892" s="45">
        <f>AVERAGEIFS('Raw Data'!$R$2:$R$3196,'Raw Data'!$K$2:$K$3196,'Solution Sheet'!J892,'Raw Data'!$G$2:$G$3196,'Solution Sheet'!K892)</f>
        <v>33.942528735632187</v>
      </c>
      <c r="N892" s="33" t="s">
        <v>25</v>
      </c>
      <c r="O892" s="33" t="s">
        <v>30</v>
      </c>
      <c r="P892" s="45">
        <f>SUMIFS('Raw Data'!$S$2:$S$3196,'Raw Data'!$D$2:$D$3196,'Solution Sheet'!N892,'Raw Data'!$H$2:$H$3196,'Solution Sheet'!O892)</f>
        <v>386262.99999999983</v>
      </c>
    </row>
    <row r="893" spans="2:16" x14ac:dyDescent="0.35">
      <c r="B893" s="33" t="s">
        <v>63</v>
      </c>
      <c r="C893" s="33" t="s">
        <v>7</v>
      </c>
      <c r="D893" s="45">
        <f>SUMIFS('Raw Data'!$S$2:$S$3196,'Raw Data'!$E$2:$E$3196,'Solution Sheet'!B893,'Raw Data'!$G$2:$G$3196,'Solution Sheet'!C893)</f>
        <v>92763.590000000011</v>
      </c>
      <c r="E893" s="37"/>
      <c r="F893" s="33" t="s">
        <v>46</v>
      </c>
      <c r="G893" s="33" t="s">
        <v>33</v>
      </c>
      <c r="H893" s="45">
        <f>COUNTIFS('Raw Data'!$L$2:$L$3196,'Solution Sheet'!F893,'Raw Data'!$H$2:$H$3196,'Solution Sheet'!G893)</f>
        <v>201</v>
      </c>
      <c r="J893" s="33" t="s">
        <v>39</v>
      </c>
      <c r="K893" s="33" t="s">
        <v>7</v>
      </c>
      <c r="L893" s="45">
        <f>AVERAGEIFS('Raw Data'!$R$2:$R$3196,'Raw Data'!$K$2:$K$3196,'Solution Sheet'!J893,'Raw Data'!$G$2:$G$3196,'Solution Sheet'!K893)</f>
        <v>36.319672131147541</v>
      </c>
      <c r="N893" s="33" t="s">
        <v>26</v>
      </c>
      <c r="O893" s="33" t="s">
        <v>33</v>
      </c>
      <c r="P893" s="45">
        <f>SUMIFS('Raw Data'!$S$2:$S$3196,'Raw Data'!$D$2:$D$3196,'Solution Sheet'!N893,'Raw Data'!$H$2:$H$3196,'Solution Sheet'!O893)</f>
        <v>688621.27000000118</v>
      </c>
    </row>
    <row r="894" spans="2:16" x14ac:dyDescent="0.35">
      <c r="B894" s="33" t="s">
        <v>78</v>
      </c>
      <c r="C894" s="33" t="s">
        <v>10</v>
      </c>
      <c r="D894" s="45">
        <f>SUMIFS('Raw Data'!$S$2:$S$3196,'Raw Data'!$E$2:$E$3196,'Solution Sheet'!B894,'Raw Data'!$G$2:$G$3196,'Solution Sheet'!C894)</f>
        <v>92778.25</v>
      </c>
      <c r="E894" s="37"/>
      <c r="F894" s="33" t="s">
        <v>43</v>
      </c>
      <c r="G894" s="33" t="s">
        <v>31</v>
      </c>
      <c r="H894" s="45">
        <f>COUNTIFS('Raw Data'!$L$2:$L$3196,'Solution Sheet'!F894,'Raw Data'!$H$2:$H$3196,'Solution Sheet'!G894)</f>
        <v>190</v>
      </c>
      <c r="J894" s="33" t="s">
        <v>42</v>
      </c>
      <c r="K894" s="33" t="s">
        <v>10</v>
      </c>
      <c r="L894" s="45">
        <f>AVERAGEIFS('Raw Data'!$R$2:$R$3196,'Raw Data'!$K$2:$K$3196,'Solution Sheet'!J894,'Raw Data'!$G$2:$G$3196,'Solution Sheet'!K894)</f>
        <v>34.543689320388353</v>
      </c>
      <c r="N894" s="33" t="s">
        <v>24</v>
      </c>
      <c r="O894" s="33" t="s">
        <v>31</v>
      </c>
      <c r="P894" s="45">
        <f>SUMIFS('Raw Data'!$S$2:$S$3196,'Raw Data'!$D$2:$D$3196,'Solution Sheet'!N894,'Raw Data'!$H$2:$H$3196,'Solution Sheet'!O894)</f>
        <v>770751.94999999984</v>
      </c>
    </row>
    <row r="895" spans="2:16" x14ac:dyDescent="0.35">
      <c r="B895" s="33" t="s">
        <v>55</v>
      </c>
      <c r="C895" s="33" t="s">
        <v>10</v>
      </c>
      <c r="D895" s="45">
        <f>SUMIFS('Raw Data'!$S$2:$S$3196,'Raw Data'!$E$2:$E$3196,'Solution Sheet'!B895,'Raw Data'!$G$2:$G$3196,'Solution Sheet'!C895)</f>
        <v>73114.26999999999</v>
      </c>
      <c r="E895" s="37"/>
      <c r="F895" s="33" t="s">
        <v>44</v>
      </c>
      <c r="G895" s="33" t="s">
        <v>33</v>
      </c>
      <c r="H895" s="45">
        <f>COUNTIFS('Raw Data'!$L$2:$L$3196,'Solution Sheet'!F895,'Raw Data'!$H$2:$H$3196,'Solution Sheet'!G895)</f>
        <v>207</v>
      </c>
      <c r="J895" s="33" t="s">
        <v>39</v>
      </c>
      <c r="K895" s="33" t="s">
        <v>10</v>
      </c>
      <c r="L895" s="45">
        <f>AVERAGEIFS('Raw Data'!$R$2:$R$3196,'Raw Data'!$K$2:$K$3196,'Solution Sheet'!J895,'Raw Data'!$G$2:$G$3196,'Solution Sheet'!K895)</f>
        <v>35.052083333333336</v>
      </c>
      <c r="N895" s="33" t="s">
        <v>26</v>
      </c>
      <c r="O895" s="33" t="s">
        <v>33</v>
      </c>
      <c r="P895" s="45">
        <f>SUMIFS('Raw Data'!$S$2:$S$3196,'Raw Data'!$D$2:$D$3196,'Solution Sheet'!N895,'Raw Data'!$H$2:$H$3196,'Solution Sheet'!O895)</f>
        <v>688621.27000000118</v>
      </c>
    </row>
    <row r="896" spans="2:16" x14ac:dyDescent="0.35">
      <c r="B896" s="33" t="s">
        <v>78</v>
      </c>
      <c r="C896" s="33" t="s">
        <v>12</v>
      </c>
      <c r="D896" s="45">
        <f>SUMIFS('Raw Data'!$S$2:$S$3196,'Raw Data'!$E$2:$E$3196,'Solution Sheet'!B896,'Raw Data'!$G$2:$G$3196,'Solution Sheet'!C896)</f>
        <v>76955.800000000017</v>
      </c>
      <c r="E896" s="37"/>
      <c r="F896" s="33" t="s">
        <v>44</v>
      </c>
      <c r="G896" s="33" t="s">
        <v>33</v>
      </c>
      <c r="H896" s="45">
        <f>COUNTIFS('Raw Data'!$L$2:$L$3196,'Solution Sheet'!F896,'Raw Data'!$H$2:$H$3196,'Solution Sheet'!G896)</f>
        <v>207</v>
      </c>
      <c r="J896" s="33" t="s">
        <v>42</v>
      </c>
      <c r="K896" s="33" t="s">
        <v>12</v>
      </c>
      <c r="L896" s="45">
        <f>AVERAGEIFS('Raw Data'!$R$2:$R$3196,'Raw Data'!$K$2:$K$3196,'Solution Sheet'!J896,'Raw Data'!$G$2:$G$3196,'Solution Sheet'!K896)</f>
        <v>36.418604651162788</v>
      </c>
      <c r="N896" s="33" t="s">
        <v>25</v>
      </c>
      <c r="O896" s="33" t="s">
        <v>33</v>
      </c>
      <c r="P896" s="45">
        <f>SUMIFS('Raw Data'!$S$2:$S$3196,'Raw Data'!$D$2:$D$3196,'Solution Sheet'!N896,'Raw Data'!$H$2:$H$3196,'Solution Sheet'!O896)</f>
        <v>226589.05000000008</v>
      </c>
    </row>
    <row r="897" spans="2:16" x14ac:dyDescent="0.35">
      <c r="B897" s="33" t="s">
        <v>85</v>
      </c>
      <c r="C897" s="33" t="s">
        <v>8</v>
      </c>
      <c r="D897" s="45">
        <f>SUMIFS('Raw Data'!$S$2:$S$3196,'Raw Data'!$E$2:$E$3196,'Solution Sheet'!B897,'Raw Data'!$G$2:$G$3196,'Solution Sheet'!C897)</f>
        <v>126785.84999999996</v>
      </c>
      <c r="E897" s="37"/>
      <c r="F897" s="33" t="s">
        <v>43</v>
      </c>
      <c r="G897" s="33" t="s">
        <v>32</v>
      </c>
      <c r="H897" s="45">
        <f>COUNTIFS('Raw Data'!$L$2:$L$3196,'Solution Sheet'!F897,'Raw Data'!$H$2:$H$3196,'Solution Sheet'!G897)</f>
        <v>206</v>
      </c>
      <c r="J897" s="33" t="s">
        <v>40</v>
      </c>
      <c r="K897" s="33" t="s">
        <v>8</v>
      </c>
      <c r="L897" s="45">
        <f>AVERAGEIFS('Raw Data'!$R$2:$R$3196,'Raw Data'!$K$2:$K$3196,'Solution Sheet'!J897,'Raw Data'!$G$2:$G$3196,'Solution Sheet'!K897)</f>
        <v>34.319148936170215</v>
      </c>
      <c r="N897" s="33" t="s">
        <v>25</v>
      </c>
      <c r="O897" s="33" t="s">
        <v>32</v>
      </c>
      <c r="P897" s="45">
        <f>SUMIFS('Raw Data'!$S$2:$S$3196,'Raw Data'!$D$2:$D$3196,'Solution Sheet'!N897,'Raw Data'!$H$2:$H$3196,'Solution Sheet'!O897)</f>
        <v>420136.0300000002</v>
      </c>
    </row>
    <row r="898" spans="2:16" x14ac:dyDescent="0.35">
      <c r="B898" s="33" t="s">
        <v>85</v>
      </c>
      <c r="C898" s="33" t="s">
        <v>10</v>
      </c>
      <c r="D898" s="45">
        <f>SUMIFS('Raw Data'!$S$2:$S$3196,'Raw Data'!$E$2:$E$3196,'Solution Sheet'!B898,'Raw Data'!$G$2:$G$3196,'Solution Sheet'!C898)</f>
        <v>88692.860000000015</v>
      </c>
      <c r="E898" s="37"/>
      <c r="F898" s="33" t="s">
        <v>44</v>
      </c>
      <c r="G898" s="33" t="s">
        <v>33</v>
      </c>
      <c r="H898" s="45">
        <f>COUNTIFS('Raw Data'!$L$2:$L$3196,'Solution Sheet'!F898,'Raw Data'!$H$2:$H$3196,'Solution Sheet'!G898)</f>
        <v>207</v>
      </c>
      <c r="J898" s="33" t="s">
        <v>40</v>
      </c>
      <c r="K898" s="33" t="s">
        <v>10</v>
      </c>
      <c r="L898" s="45">
        <f>AVERAGEIFS('Raw Data'!$R$2:$R$3196,'Raw Data'!$K$2:$K$3196,'Solution Sheet'!J898,'Raw Data'!$G$2:$G$3196,'Solution Sheet'!K898)</f>
        <v>35.093023255813954</v>
      </c>
      <c r="N898" s="33" t="s">
        <v>26</v>
      </c>
      <c r="O898" s="33" t="s">
        <v>33</v>
      </c>
      <c r="P898" s="45">
        <f>SUMIFS('Raw Data'!$S$2:$S$3196,'Raw Data'!$D$2:$D$3196,'Solution Sheet'!N898,'Raw Data'!$H$2:$H$3196,'Solution Sheet'!O898)</f>
        <v>688621.27000000118</v>
      </c>
    </row>
    <row r="899" spans="2:16" x14ac:dyDescent="0.35">
      <c r="B899" s="33" t="s">
        <v>85</v>
      </c>
      <c r="C899" s="33" t="s">
        <v>6</v>
      </c>
      <c r="D899" s="45">
        <f>SUMIFS('Raw Data'!$S$2:$S$3196,'Raw Data'!$E$2:$E$3196,'Solution Sheet'!B899,'Raw Data'!$G$2:$G$3196,'Solution Sheet'!C899)</f>
        <v>88130.46</v>
      </c>
      <c r="E899" s="37"/>
      <c r="F899" s="33" t="s">
        <v>44</v>
      </c>
      <c r="G899" s="33" t="s">
        <v>33</v>
      </c>
      <c r="H899" s="45">
        <f>COUNTIFS('Raw Data'!$L$2:$L$3196,'Solution Sheet'!F899,'Raw Data'!$H$2:$H$3196,'Solution Sheet'!G899)</f>
        <v>207</v>
      </c>
      <c r="J899" s="33" t="s">
        <v>42</v>
      </c>
      <c r="K899" s="33" t="s">
        <v>6</v>
      </c>
      <c r="L899" s="45">
        <f>AVERAGEIFS('Raw Data'!$R$2:$R$3196,'Raw Data'!$K$2:$K$3196,'Solution Sheet'!J899,'Raw Data'!$G$2:$G$3196,'Solution Sheet'!K899)</f>
        <v>35.892857142857146</v>
      </c>
      <c r="N899" s="33" t="s">
        <v>24</v>
      </c>
      <c r="O899" s="33" t="s">
        <v>33</v>
      </c>
      <c r="P899" s="45">
        <f>SUMIFS('Raw Data'!$S$2:$S$3196,'Raw Data'!$D$2:$D$3196,'Solution Sheet'!N899,'Raw Data'!$H$2:$H$3196,'Solution Sheet'!O899)</f>
        <v>777669.78999999957</v>
      </c>
    </row>
    <row r="900" spans="2:16" x14ac:dyDescent="0.35">
      <c r="B900" s="33" t="s">
        <v>73</v>
      </c>
      <c r="C900" s="33" t="s">
        <v>8</v>
      </c>
      <c r="D900" s="45">
        <f>SUMIFS('Raw Data'!$S$2:$S$3196,'Raw Data'!$E$2:$E$3196,'Solution Sheet'!B900,'Raw Data'!$G$2:$G$3196,'Solution Sheet'!C900)</f>
        <v>106033.74999999996</v>
      </c>
      <c r="E900" s="37"/>
      <c r="F900" s="33" t="s">
        <v>43</v>
      </c>
      <c r="G900" s="33" t="s">
        <v>31</v>
      </c>
      <c r="H900" s="45">
        <f>COUNTIFS('Raw Data'!$L$2:$L$3196,'Solution Sheet'!F900,'Raw Data'!$H$2:$H$3196,'Solution Sheet'!G900)</f>
        <v>190</v>
      </c>
      <c r="J900" s="33" t="s">
        <v>39</v>
      </c>
      <c r="K900" s="33" t="s">
        <v>8</v>
      </c>
      <c r="L900" s="45">
        <f>AVERAGEIFS('Raw Data'!$R$2:$R$3196,'Raw Data'!$K$2:$K$3196,'Solution Sheet'!J900,'Raw Data'!$G$2:$G$3196,'Solution Sheet'!K900)</f>
        <v>33.572815533980581</v>
      </c>
      <c r="N900" s="33" t="s">
        <v>24</v>
      </c>
      <c r="O900" s="33" t="s">
        <v>31</v>
      </c>
      <c r="P900" s="45">
        <f>SUMIFS('Raw Data'!$S$2:$S$3196,'Raw Data'!$D$2:$D$3196,'Solution Sheet'!N900,'Raw Data'!$H$2:$H$3196,'Solution Sheet'!O900)</f>
        <v>770751.94999999984</v>
      </c>
    </row>
    <row r="901" spans="2:16" x14ac:dyDescent="0.35">
      <c r="B901" s="33" t="s">
        <v>115</v>
      </c>
      <c r="C901" s="33" t="s">
        <v>8</v>
      </c>
      <c r="D901" s="45">
        <f>SUMIFS('Raw Data'!$S$2:$S$3196,'Raw Data'!$E$2:$E$3196,'Solution Sheet'!B901,'Raw Data'!$G$2:$G$3196,'Solution Sheet'!C901)</f>
        <v>78761.50999999998</v>
      </c>
      <c r="E901" s="37"/>
      <c r="F901" s="33" t="s">
        <v>43</v>
      </c>
      <c r="G901" s="33" t="s">
        <v>30</v>
      </c>
      <c r="H901" s="45">
        <f>COUNTIFS('Raw Data'!$L$2:$L$3196,'Solution Sheet'!F901,'Raw Data'!$H$2:$H$3196,'Solution Sheet'!G901)</f>
        <v>201</v>
      </c>
      <c r="J901" s="33" t="s">
        <v>41</v>
      </c>
      <c r="K901" s="33" t="s">
        <v>8</v>
      </c>
      <c r="L901" s="45">
        <f>AVERAGEIFS('Raw Data'!$R$2:$R$3196,'Raw Data'!$K$2:$K$3196,'Solution Sheet'!J901,'Raw Data'!$G$2:$G$3196,'Solution Sheet'!K901)</f>
        <v>35.169642857142854</v>
      </c>
      <c r="N901" s="33" t="s">
        <v>26</v>
      </c>
      <c r="O901" s="33" t="s">
        <v>30</v>
      </c>
      <c r="P901" s="45">
        <f>SUMIFS('Raw Data'!$S$2:$S$3196,'Raw Data'!$D$2:$D$3196,'Solution Sheet'!N901,'Raw Data'!$H$2:$H$3196,'Solution Sheet'!O901)</f>
        <v>705014.25000000035</v>
      </c>
    </row>
    <row r="902" spans="2:16" x14ac:dyDescent="0.35">
      <c r="B902" s="33" t="s">
        <v>106</v>
      </c>
      <c r="C902" s="33" t="s">
        <v>7</v>
      </c>
      <c r="D902" s="45">
        <f>SUMIFS('Raw Data'!$S$2:$S$3196,'Raw Data'!$E$2:$E$3196,'Solution Sheet'!B902,'Raw Data'!$G$2:$G$3196,'Solution Sheet'!C902)</f>
        <v>77343.399999999994</v>
      </c>
      <c r="E902" s="37"/>
      <c r="F902" s="33" t="s">
        <v>44</v>
      </c>
      <c r="G902" s="33" t="s">
        <v>33</v>
      </c>
      <c r="H902" s="45">
        <f>COUNTIFS('Raw Data'!$L$2:$L$3196,'Solution Sheet'!F902,'Raw Data'!$H$2:$H$3196,'Solution Sheet'!G902)</f>
        <v>207</v>
      </c>
      <c r="J902" s="33" t="s">
        <v>42</v>
      </c>
      <c r="K902" s="33" t="s">
        <v>7</v>
      </c>
      <c r="L902" s="45">
        <f>AVERAGEIFS('Raw Data'!$R$2:$R$3196,'Raw Data'!$K$2:$K$3196,'Solution Sheet'!J902,'Raw Data'!$G$2:$G$3196,'Solution Sheet'!K902)</f>
        <v>34.288659793814432</v>
      </c>
      <c r="N902" s="33" t="s">
        <v>24</v>
      </c>
      <c r="O902" s="33" t="s">
        <v>33</v>
      </c>
      <c r="P902" s="45">
        <f>SUMIFS('Raw Data'!$S$2:$S$3196,'Raw Data'!$D$2:$D$3196,'Solution Sheet'!N902,'Raw Data'!$H$2:$H$3196,'Solution Sheet'!O902)</f>
        <v>777669.78999999957</v>
      </c>
    </row>
    <row r="903" spans="2:16" x14ac:dyDescent="0.35">
      <c r="B903" s="33" t="s">
        <v>106</v>
      </c>
      <c r="C903" s="33" t="s">
        <v>11</v>
      </c>
      <c r="D903" s="45">
        <f>SUMIFS('Raw Data'!$S$2:$S$3196,'Raw Data'!$E$2:$E$3196,'Solution Sheet'!B903,'Raw Data'!$G$2:$G$3196,'Solution Sheet'!C903)</f>
        <v>87937.540000000023</v>
      </c>
      <c r="E903" s="37"/>
      <c r="F903" s="33" t="s">
        <v>45</v>
      </c>
      <c r="G903" s="33" t="s">
        <v>31</v>
      </c>
      <c r="H903" s="45">
        <f>COUNTIFS('Raw Data'!$L$2:$L$3196,'Solution Sheet'!F903,'Raw Data'!$H$2:$H$3196,'Solution Sheet'!G903)</f>
        <v>200</v>
      </c>
      <c r="J903" s="33" t="s">
        <v>41</v>
      </c>
      <c r="K903" s="33" t="s">
        <v>11</v>
      </c>
      <c r="L903" s="45">
        <f>AVERAGEIFS('Raw Data'!$R$2:$R$3196,'Raw Data'!$K$2:$K$3196,'Solution Sheet'!J903,'Raw Data'!$G$2:$G$3196,'Solution Sheet'!K903)</f>
        <v>35.415929203539825</v>
      </c>
      <c r="N903" s="33" t="s">
        <v>25</v>
      </c>
      <c r="O903" s="33" t="s">
        <v>31</v>
      </c>
      <c r="P903" s="45">
        <f>SUMIFS('Raw Data'!$S$2:$S$3196,'Raw Data'!$D$2:$D$3196,'Solution Sheet'!N903,'Raw Data'!$H$2:$H$3196,'Solution Sheet'!O903)</f>
        <v>343540.72000000003</v>
      </c>
    </row>
    <row r="904" spans="2:16" x14ac:dyDescent="0.35">
      <c r="B904" s="33" t="s">
        <v>78</v>
      </c>
      <c r="C904" s="33" t="s">
        <v>10</v>
      </c>
      <c r="D904" s="45">
        <f>SUMIFS('Raw Data'!$S$2:$S$3196,'Raw Data'!$E$2:$E$3196,'Solution Sheet'!B904,'Raw Data'!$G$2:$G$3196,'Solution Sheet'!C904)</f>
        <v>92778.25</v>
      </c>
      <c r="E904" s="37"/>
      <c r="F904" s="33" t="s">
        <v>46</v>
      </c>
      <c r="G904" s="33" t="s">
        <v>32</v>
      </c>
      <c r="H904" s="45">
        <f>COUNTIFS('Raw Data'!$L$2:$L$3196,'Solution Sheet'!F904,'Raw Data'!$H$2:$H$3196,'Solution Sheet'!G904)</f>
        <v>216</v>
      </c>
      <c r="J904" s="33" t="s">
        <v>39</v>
      </c>
      <c r="K904" s="33" t="s">
        <v>10</v>
      </c>
      <c r="L904" s="45">
        <f>AVERAGEIFS('Raw Data'!$R$2:$R$3196,'Raw Data'!$K$2:$K$3196,'Solution Sheet'!J904,'Raw Data'!$G$2:$G$3196,'Solution Sheet'!K904)</f>
        <v>35.052083333333336</v>
      </c>
      <c r="N904" s="33" t="s">
        <v>26</v>
      </c>
      <c r="O904" s="33" t="s">
        <v>32</v>
      </c>
      <c r="P904" s="45">
        <f>SUMIFS('Raw Data'!$S$2:$S$3196,'Raw Data'!$D$2:$D$3196,'Solution Sheet'!N904,'Raw Data'!$H$2:$H$3196,'Solution Sheet'!O904)</f>
        <v>713770.02999999945</v>
      </c>
    </row>
    <row r="905" spans="2:16" x14ac:dyDescent="0.35">
      <c r="B905" s="33" t="s">
        <v>73</v>
      </c>
      <c r="C905" s="33" t="s">
        <v>12</v>
      </c>
      <c r="D905" s="45">
        <f>SUMIFS('Raw Data'!$S$2:$S$3196,'Raw Data'!$E$2:$E$3196,'Solution Sheet'!B905,'Raw Data'!$G$2:$G$3196,'Solution Sheet'!C905)</f>
        <v>74246.830000000016</v>
      </c>
      <c r="E905" s="37"/>
      <c r="F905" s="33" t="s">
        <v>46</v>
      </c>
      <c r="G905" s="33" t="s">
        <v>31</v>
      </c>
      <c r="H905" s="45">
        <f>COUNTIFS('Raw Data'!$L$2:$L$3196,'Solution Sheet'!F905,'Raw Data'!$H$2:$H$3196,'Solution Sheet'!G905)</f>
        <v>159</v>
      </c>
      <c r="J905" s="33" t="s">
        <v>41</v>
      </c>
      <c r="K905" s="33" t="s">
        <v>12</v>
      </c>
      <c r="L905" s="45">
        <f>AVERAGEIFS('Raw Data'!$R$2:$R$3196,'Raw Data'!$K$2:$K$3196,'Solution Sheet'!J905,'Raw Data'!$G$2:$G$3196,'Solution Sheet'!K905)</f>
        <v>35.657142857142858</v>
      </c>
      <c r="N905" s="33" t="s">
        <v>24</v>
      </c>
      <c r="O905" s="33" t="s">
        <v>31</v>
      </c>
      <c r="P905" s="45">
        <f>SUMIFS('Raw Data'!$S$2:$S$3196,'Raw Data'!$D$2:$D$3196,'Solution Sheet'!N905,'Raw Data'!$H$2:$H$3196,'Solution Sheet'!O905)</f>
        <v>770751.94999999984</v>
      </c>
    </row>
    <row r="906" spans="2:16" x14ac:dyDescent="0.35">
      <c r="B906" s="33" t="s">
        <v>63</v>
      </c>
      <c r="C906" s="33" t="s">
        <v>11</v>
      </c>
      <c r="D906" s="45">
        <f>SUMIFS('Raw Data'!$S$2:$S$3196,'Raw Data'!$E$2:$E$3196,'Solution Sheet'!B906,'Raw Data'!$G$2:$G$3196,'Solution Sheet'!C906)</f>
        <v>122471.98000000001</v>
      </c>
      <c r="E906" s="37"/>
      <c r="F906" s="33" t="s">
        <v>44</v>
      </c>
      <c r="G906" s="33" t="s">
        <v>31</v>
      </c>
      <c r="H906" s="45">
        <f>COUNTIFS('Raw Data'!$L$2:$L$3196,'Solution Sheet'!F906,'Raw Data'!$H$2:$H$3196,'Solution Sheet'!G906)</f>
        <v>216</v>
      </c>
      <c r="J906" s="33" t="s">
        <v>41</v>
      </c>
      <c r="K906" s="33" t="s">
        <v>11</v>
      </c>
      <c r="L906" s="45">
        <f>AVERAGEIFS('Raw Data'!$R$2:$R$3196,'Raw Data'!$K$2:$K$3196,'Solution Sheet'!J906,'Raw Data'!$G$2:$G$3196,'Solution Sheet'!K906)</f>
        <v>35.415929203539825</v>
      </c>
      <c r="N906" s="33" t="s">
        <v>25</v>
      </c>
      <c r="O906" s="33" t="s">
        <v>31</v>
      </c>
      <c r="P906" s="45">
        <f>SUMIFS('Raw Data'!$S$2:$S$3196,'Raw Data'!$D$2:$D$3196,'Solution Sheet'!N906,'Raw Data'!$H$2:$H$3196,'Solution Sheet'!O906)</f>
        <v>343540.72000000003</v>
      </c>
    </row>
    <row r="907" spans="2:16" x14ac:dyDescent="0.35">
      <c r="B907" s="33" t="s">
        <v>55</v>
      </c>
      <c r="C907" s="33" t="s">
        <v>12</v>
      </c>
      <c r="D907" s="45">
        <f>SUMIFS('Raw Data'!$S$2:$S$3196,'Raw Data'!$E$2:$E$3196,'Solution Sheet'!B907,'Raw Data'!$G$2:$G$3196,'Solution Sheet'!C907)</f>
        <v>77941.099999999991</v>
      </c>
      <c r="E907" s="37"/>
      <c r="F907" s="33" t="s">
        <v>43</v>
      </c>
      <c r="G907" s="33" t="s">
        <v>30</v>
      </c>
      <c r="H907" s="45">
        <f>COUNTIFS('Raw Data'!$L$2:$L$3196,'Solution Sheet'!F907,'Raw Data'!$H$2:$H$3196,'Solution Sheet'!G907)</f>
        <v>201</v>
      </c>
      <c r="J907" s="33" t="s">
        <v>41</v>
      </c>
      <c r="K907" s="33" t="s">
        <v>12</v>
      </c>
      <c r="L907" s="45">
        <f>AVERAGEIFS('Raw Data'!$R$2:$R$3196,'Raw Data'!$K$2:$K$3196,'Solution Sheet'!J907,'Raw Data'!$G$2:$G$3196,'Solution Sheet'!K907)</f>
        <v>35.657142857142858</v>
      </c>
      <c r="N907" s="33" t="s">
        <v>26</v>
      </c>
      <c r="O907" s="33" t="s">
        <v>30</v>
      </c>
      <c r="P907" s="45">
        <f>SUMIFS('Raw Data'!$S$2:$S$3196,'Raw Data'!$D$2:$D$3196,'Solution Sheet'!N907,'Raw Data'!$H$2:$H$3196,'Solution Sheet'!O907)</f>
        <v>705014.25000000035</v>
      </c>
    </row>
    <row r="908" spans="2:16" x14ac:dyDescent="0.35">
      <c r="B908" s="33" t="s">
        <v>85</v>
      </c>
      <c r="C908" s="33" t="s">
        <v>8</v>
      </c>
      <c r="D908" s="45">
        <f>SUMIFS('Raw Data'!$S$2:$S$3196,'Raw Data'!$E$2:$E$3196,'Solution Sheet'!B908,'Raw Data'!$G$2:$G$3196,'Solution Sheet'!C908)</f>
        <v>126785.84999999996</v>
      </c>
      <c r="E908" s="37"/>
      <c r="F908" s="33" t="s">
        <v>45</v>
      </c>
      <c r="G908" s="33" t="s">
        <v>32</v>
      </c>
      <c r="H908" s="45">
        <f>COUNTIFS('Raw Data'!$L$2:$L$3196,'Solution Sheet'!F908,'Raw Data'!$H$2:$H$3196,'Solution Sheet'!G908)</f>
        <v>204</v>
      </c>
      <c r="J908" s="33" t="s">
        <v>42</v>
      </c>
      <c r="K908" s="33" t="s">
        <v>8</v>
      </c>
      <c r="L908" s="45">
        <f>AVERAGEIFS('Raw Data'!$R$2:$R$3196,'Raw Data'!$K$2:$K$3196,'Solution Sheet'!J908,'Raw Data'!$G$2:$G$3196,'Solution Sheet'!K908)</f>
        <v>35.593023255813954</v>
      </c>
      <c r="N908" s="33" t="s">
        <v>24</v>
      </c>
      <c r="O908" s="33" t="s">
        <v>32</v>
      </c>
      <c r="P908" s="45">
        <f>SUMIFS('Raw Data'!$S$2:$S$3196,'Raw Data'!$D$2:$D$3196,'Solution Sheet'!N908,'Raw Data'!$H$2:$H$3196,'Solution Sheet'!O908)</f>
        <v>854150.37999999919</v>
      </c>
    </row>
    <row r="909" spans="2:16" x14ac:dyDescent="0.35">
      <c r="B909" s="33" t="s">
        <v>115</v>
      </c>
      <c r="C909" s="33" t="s">
        <v>10</v>
      </c>
      <c r="D909" s="45">
        <f>SUMIFS('Raw Data'!$S$2:$S$3196,'Raw Data'!$E$2:$E$3196,'Solution Sheet'!B909,'Raw Data'!$G$2:$G$3196,'Solution Sheet'!C909)</f>
        <v>50149.599999999999</v>
      </c>
      <c r="E909" s="37"/>
      <c r="F909" s="33" t="s">
        <v>44</v>
      </c>
      <c r="G909" s="33" t="s">
        <v>32</v>
      </c>
      <c r="H909" s="45">
        <f>COUNTIFS('Raw Data'!$L$2:$L$3196,'Solution Sheet'!F909,'Raw Data'!$H$2:$H$3196,'Solution Sheet'!G909)</f>
        <v>196</v>
      </c>
      <c r="J909" s="33" t="s">
        <v>42</v>
      </c>
      <c r="K909" s="33" t="s">
        <v>10</v>
      </c>
      <c r="L909" s="45">
        <f>AVERAGEIFS('Raw Data'!$R$2:$R$3196,'Raw Data'!$K$2:$K$3196,'Solution Sheet'!J909,'Raw Data'!$G$2:$G$3196,'Solution Sheet'!K909)</f>
        <v>34.543689320388353</v>
      </c>
      <c r="N909" s="33" t="s">
        <v>24</v>
      </c>
      <c r="O909" s="33" t="s">
        <v>32</v>
      </c>
      <c r="P909" s="45">
        <f>SUMIFS('Raw Data'!$S$2:$S$3196,'Raw Data'!$D$2:$D$3196,'Solution Sheet'!N909,'Raw Data'!$H$2:$H$3196,'Solution Sheet'!O909)</f>
        <v>854150.37999999919</v>
      </c>
    </row>
    <row r="910" spans="2:16" x14ac:dyDescent="0.35">
      <c r="B910" s="33" t="s">
        <v>63</v>
      </c>
      <c r="C910" s="33" t="s">
        <v>9</v>
      </c>
      <c r="D910" s="45">
        <f>SUMIFS('Raw Data'!$S$2:$S$3196,'Raw Data'!$E$2:$E$3196,'Solution Sheet'!B910,'Raw Data'!$G$2:$G$3196,'Solution Sheet'!C910)</f>
        <v>108730.27000000002</v>
      </c>
      <c r="E910" s="37"/>
      <c r="F910" s="33" t="s">
        <v>43</v>
      </c>
      <c r="G910" s="33" t="s">
        <v>31</v>
      </c>
      <c r="H910" s="45">
        <f>COUNTIFS('Raw Data'!$L$2:$L$3196,'Solution Sheet'!F910,'Raw Data'!$H$2:$H$3196,'Solution Sheet'!G910)</f>
        <v>190</v>
      </c>
      <c r="J910" s="33" t="s">
        <v>39</v>
      </c>
      <c r="K910" s="33" t="s">
        <v>9</v>
      </c>
      <c r="L910" s="45">
        <f>AVERAGEIFS('Raw Data'!$R$2:$R$3196,'Raw Data'!$K$2:$K$3196,'Solution Sheet'!J910,'Raw Data'!$G$2:$G$3196,'Solution Sheet'!K910)</f>
        <v>34.731182795698928</v>
      </c>
      <c r="N910" s="33" t="s">
        <v>25</v>
      </c>
      <c r="O910" s="33" t="s">
        <v>31</v>
      </c>
      <c r="P910" s="45">
        <f>SUMIFS('Raw Data'!$S$2:$S$3196,'Raw Data'!$D$2:$D$3196,'Solution Sheet'!N910,'Raw Data'!$H$2:$H$3196,'Solution Sheet'!O910)</f>
        <v>343540.72000000003</v>
      </c>
    </row>
    <row r="911" spans="2:16" x14ac:dyDescent="0.35">
      <c r="B911" s="33" t="s">
        <v>63</v>
      </c>
      <c r="C911" s="33" t="s">
        <v>7</v>
      </c>
      <c r="D911" s="45">
        <f>SUMIFS('Raw Data'!$S$2:$S$3196,'Raw Data'!$E$2:$E$3196,'Solution Sheet'!B911,'Raw Data'!$G$2:$G$3196,'Solution Sheet'!C911)</f>
        <v>92763.590000000011</v>
      </c>
      <c r="E911" s="37"/>
      <c r="F911" s="33" t="s">
        <v>43</v>
      </c>
      <c r="G911" s="33" t="s">
        <v>33</v>
      </c>
      <c r="H911" s="45">
        <f>COUNTIFS('Raw Data'!$L$2:$L$3196,'Solution Sheet'!F911,'Raw Data'!$H$2:$H$3196,'Solution Sheet'!G911)</f>
        <v>185</v>
      </c>
      <c r="J911" s="33" t="s">
        <v>41</v>
      </c>
      <c r="K911" s="33" t="s">
        <v>7</v>
      </c>
      <c r="L911" s="45">
        <f>AVERAGEIFS('Raw Data'!$R$2:$R$3196,'Raw Data'!$K$2:$K$3196,'Solution Sheet'!J911,'Raw Data'!$G$2:$G$3196,'Solution Sheet'!K911)</f>
        <v>33.821428571428569</v>
      </c>
      <c r="N911" s="33" t="s">
        <v>26</v>
      </c>
      <c r="O911" s="33" t="s">
        <v>33</v>
      </c>
      <c r="P911" s="45">
        <f>SUMIFS('Raw Data'!$S$2:$S$3196,'Raw Data'!$D$2:$D$3196,'Solution Sheet'!N911,'Raw Data'!$H$2:$H$3196,'Solution Sheet'!O911)</f>
        <v>688621.27000000118</v>
      </c>
    </row>
    <row r="912" spans="2:16" x14ac:dyDescent="0.35">
      <c r="B912" s="33" t="s">
        <v>52</v>
      </c>
      <c r="C912" s="33" t="s">
        <v>8</v>
      </c>
      <c r="D912" s="45">
        <f>SUMIFS('Raw Data'!$S$2:$S$3196,'Raw Data'!$E$2:$E$3196,'Solution Sheet'!B912,'Raw Data'!$G$2:$G$3196,'Solution Sheet'!C912)</f>
        <v>99924.459999999977</v>
      </c>
      <c r="E912" s="37"/>
      <c r="F912" s="33" t="s">
        <v>45</v>
      </c>
      <c r="G912" s="33" t="s">
        <v>30</v>
      </c>
      <c r="H912" s="45">
        <f>COUNTIFS('Raw Data'!$L$2:$L$3196,'Solution Sheet'!F912,'Raw Data'!$H$2:$H$3196,'Solution Sheet'!G912)</f>
        <v>215</v>
      </c>
      <c r="J912" s="33" t="s">
        <v>41</v>
      </c>
      <c r="K912" s="33" t="s">
        <v>8</v>
      </c>
      <c r="L912" s="45">
        <f>AVERAGEIFS('Raw Data'!$R$2:$R$3196,'Raw Data'!$K$2:$K$3196,'Solution Sheet'!J912,'Raw Data'!$G$2:$G$3196,'Solution Sheet'!K912)</f>
        <v>35.169642857142854</v>
      </c>
      <c r="N912" s="33" t="s">
        <v>24</v>
      </c>
      <c r="O912" s="33" t="s">
        <v>30</v>
      </c>
      <c r="P912" s="45">
        <f>SUMIFS('Raw Data'!$S$2:$S$3196,'Raw Data'!$D$2:$D$3196,'Solution Sheet'!N912,'Raw Data'!$H$2:$H$3196,'Solution Sheet'!O912)</f>
        <v>902864.3899999999</v>
      </c>
    </row>
    <row r="913" spans="2:16" x14ac:dyDescent="0.35">
      <c r="B913" s="33" t="s">
        <v>55</v>
      </c>
      <c r="C913" s="33" t="s">
        <v>9</v>
      </c>
      <c r="D913" s="45">
        <f>SUMIFS('Raw Data'!$S$2:$S$3196,'Raw Data'!$E$2:$E$3196,'Solution Sheet'!B913,'Raw Data'!$G$2:$G$3196,'Solution Sheet'!C913)</f>
        <v>88747.839999999997</v>
      </c>
      <c r="E913" s="37"/>
      <c r="F913" s="33" t="s">
        <v>45</v>
      </c>
      <c r="G913" s="33" t="s">
        <v>32</v>
      </c>
      <c r="H913" s="45">
        <f>COUNTIFS('Raw Data'!$L$2:$L$3196,'Solution Sheet'!F913,'Raw Data'!$H$2:$H$3196,'Solution Sheet'!G913)</f>
        <v>204</v>
      </c>
      <c r="J913" s="33" t="s">
        <v>41</v>
      </c>
      <c r="K913" s="33" t="s">
        <v>9</v>
      </c>
      <c r="L913" s="45">
        <f>AVERAGEIFS('Raw Data'!$R$2:$R$3196,'Raw Data'!$K$2:$K$3196,'Solution Sheet'!J913,'Raw Data'!$G$2:$G$3196,'Solution Sheet'!K913)</f>
        <v>35.634615384615387</v>
      </c>
      <c r="N913" s="33" t="s">
        <v>24</v>
      </c>
      <c r="O913" s="33" t="s">
        <v>32</v>
      </c>
      <c r="P913" s="45">
        <f>SUMIFS('Raw Data'!$S$2:$S$3196,'Raw Data'!$D$2:$D$3196,'Solution Sheet'!N913,'Raw Data'!$H$2:$H$3196,'Solution Sheet'!O913)</f>
        <v>854150.37999999919</v>
      </c>
    </row>
    <row r="914" spans="2:16" x14ac:dyDescent="0.35">
      <c r="B914" s="33" t="s">
        <v>63</v>
      </c>
      <c r="C914" s="33" t="s">
        <v>7</v>
      </c>
      <c r="D914" s="45">
        <f>SUMIFS('Raw Data'!$S$2:$S$3196,'Raw Data'!$E$2:$E$3196,'Solution Sheet'!B914,'Raw Data'!$G$2:$G$3196,'Solution Sheet'!C914)</f>
        <v>92763.590000000011</v>
      </c>
      <c r="E914" s="37"/>
      <c r="F914" s="33" t="s">
        <v>46</v>
      </c>
      <c r="G914" s="33" t="s">
        <v>33</v>
      </c>
      <c r="H914" s="45">
        <f>COUNTIFS('Raw Data'!$L$2:$L$3196,'Solution Sheet'!F914,'Raw Data'!$H$2:$H$3196,'Solution Sheet'!G914)</f>
        <v>201</v>
      </c>
      <c r="J914" s="33" t="s">
        <v>41</v>
      </c>
      <c r="K914" s="33" t="s">
        <v>7</v>
      </c>
      <c r="L914" s="45">
        <f>AVERAGEIFS('Raw Data'!$R$2:$R$3196,'Raw Data'!$K$2:$K$3196,'Solution Sheet'!J914,'Raw Data'!$G$2:$G$3196,'Solution Sheet'!K914)</f>
        <v>33.821428571428569</v>
      </c>
      <c r="N914" s="33" t="s">
        <v>25</v>
      </c>
      <c r="O914" s="33" t="s">
        <v>33</v>
      </c>
      <c r="P914" s="45">
        <f>SUMIFS('Raw Data'!$S$2:$S$3196,'Raw Data'!$D$2:$D$3196,'Solution Sheet'!N914,'Raw Data'!$H$2:$H$3196,'Solution Sheet'!O914)</f>
        <v>226589.05000000008</v>
      </c>
    </row>
    <row r="915" spans="2:16" x14ac:dyDescent="0.35">
      <c r="B915" s="33" t="s">
        <v>55</v>
      </c>
      <c r="C915" s="33" t="s">
        <v>11</v>
      </c>
      <c r="D915" s="45">
        <f>SUMIFS('Raw Data'!$S$2:$S$3196,'Raw Data'!$E$2:$E$3196,'Solution Sheet'!B915,'Raw Data'!$G$2:$G$3196,'Solution Sheet'!C915)</f>
        <v>113543.59</v>
      </c>
      <c r="E915" s="37"/>
      <c r="F915" s="33" t="s">
        <v>45</v>
      </c>
      <c r="G915" s="33" t="s">
        <v>32</v>
      </c>
      <c r="H915" s="45">
        <f>COUNTIFS('Raw Data'!$L$2:$L$3196,'Solution Sheet'!F915,'Raw Data'!$H$2:$H$3196,'Solution Sheet'!G915)</f>
        <v>204</v>
      </c>
      <c r="J915" s="33" t="s">
        <v>42</v>
      </c>
      <c r="K915" s="33" t="s">
        <v>11</v>
      </c>
      <c r="L915" s="45">
        <f>AVERAGEIFS('Raw Data'!$R$2:$R$3196,'Raw Data'!$K$2:$K$3196,'Solution Sheet'!J915,'Raw Data'!$G$2:$G$3196,'Solution Sheet'!K915)</f>
        <v>35.16949152542373</v>
      </c>
      <c r="N915" s="33" t="s">
        <v>24</v>
      </c>
      <c r="O915" s="33" t="s">
        <v>32</v>
      </c>
      <c r="P915" s="45">
        <f>SUMIFS('Raw Data'!$S$2:$S$3196,'Raw Data'!$D$2:$D$3196,'Solution Sheet'!N915,'Raw Data'!$H$2:$H$3196,'Solution Sheet'!O915)</f>
        <v>854150.37999999919</v>
      </c>
    </row>
    <row r="916" spans="2:16" x14ac:dyDescent="0.35">
      <c r="B916" s="33" t="s">
        <v>78</v>
      </c>
      <c r="C916" s="33" t="s">
        <v>6</v>
      </c>
      <c r="D916" s="45">
        <f>SUMIFS('Raw Data'!$S$2:$S$3196,'Raw Data'!$E$2:$E$3196,'Solution Sheet'!B916,'Raw Data'!$G$2:$G$3196,'Solution Sheet'!C916)</f>
        <v>122595.86000000002</v>
      </c>
      <c r="E916" s="37"/>
      <c r="F916" s="33" t="s">
        <v>46</v>
      </c>
      <c r="G916" s="33" t="s">
        <v>32</v>
      </c>
      <c r="H916" s="45">
        <f>COUNTIFS('Raw Data'!$L$2:$L$3196,'Solution Sheet'!F916,'Raw Data'!$H$2:$H$3196,'Solution Sheet'!G916)</f>
        <v>216</v>
      </c>
      <c r="J916" s="33" t="s">
        <v>41</v>
      </c>
      <c r="K916" s="33" t="s">
        <v>6</v>
      </c>
      <c r="L916" s="45">
        <f>AVERAGEIFS('Raw Data'!$R$2:$R$3196,'Raw Data'!$K$2:$K$3196,'Solution Sheet'!J916,'Raw Data'!$G$2:$G$3196,'Solution Sheet'!K916)</f>
        <v>36.01075268817204</v>
      </c>
      <c r="N916" s="33" t="s">
        <v>24</v>
      </c>
      <c r="O916" s="33" t="s">
        <v>32</v>
      </c>
      <c r="P916" s="45">
        <f>SUMIFS('Raw Data'!$S$2:$S$3196,'Raw Data'!$D$2:$D$3196,'Solution Sheet'!N916,'Raw Data'!$H$2:$H$3196,'Solution Sheet'!O916)</f>
        <v>854150.37999999919</v>
      </c>
    </row>
    <row r="917" spans="2:16" x14ac:dyDescent="0.35">
      <c r="B917" s="33" t="s">
        <v>73</v>
      </c>
      <c r="C917" s="33" t="s">
        <v>13</v>
      </c>
      <c r="D917" s="45">
        <f>SUMIFS('Raw Data'!$S$2:$S$3196,'Raw Data'!$E$2:$E$3196,'Solution Sheet'!B917,'Raw Data'!$G$2:$G$3196,'Solution Sheet'!C917)</f>
        <v>66184.529999999984</v>
      </c>
      <c r="E917" s="37"/>
      <c r="F917" s="33" t="s">
        <v>46</v>
      </c>
      <c r="G917" s="33" t="s">
        <v>32</v>
      </c>
      <c r="H917" s="45">
        <f>COUNTIFS('Raw Data'!$L$2:$L$3196,'Solution Sheet'!F917,'Raw Data'!$H$2:$H$3196,'Solution Sheet'!G917)</f>
        <v>216</v>
      </c>
      <c r="J917" s="33" t="s">
        <v>41</v>
      </c>
      <c r="K917" s="33" t="s">
        <v>13</v>
      </c>
      <c r="L917" s="45">
        <f>AVERAGEIFS('Raw Data'!$R$2:$R$3196,'Raw Data'!$K$2:$K$3196,'Solution Sheet'!J917,'Raw Data'!$G$2:$G$3196,'Solution Sheet'!K917)</f>
        <v>33.705882352941174</v>
      </c>
      <c r="N917" s="33" t="s">
        <v>26</v>
      </c>
      <c r="O917" s="33" t="s">
        <v>32</v>
      </c>
      <c r="P917" s="45">
        <f>SUMIFS('Raw Data'!$S$2:$S$3196,'Raw Data'!$D$2:$D$3196,'Solution Sheet'!N917,'Raw Data'!$H$2:$H$3196,'Solution Sheet'!O917)</f>
        <v>713770.02999999945</v>
      </c>
    </row>
    <row r="918" spans="2:16" x14ac:dyDescent="0.35">
      <c r="B918" s="33" t="s">
        <v>58</v>
      </c>
      <c r="C918" s="33" t="s">
        <v>13</v>
      </c>
      <c r="D918" s="45">
        <f>SUMIFS('Raw Data'!$S$2:$S$3196,'Raw Data'!$E$2:$E$3196,'Solution Sheet'!B918,'Raw Data'!$G$2:$G$3196,'Solution Sheet'!C918)</f>
        <v>88782.809999999969</v>
      </c>
      <c r="E918" s="37"/>
      <c r="F918" s="33" t="s">
        <v>43</v>
      </c>
      <c r="G918" s="33" t="s">
        <v>30</v>
      </c>
      <c r="H918" s="45">
        <f>COUNTIFS('Raw Data'!$L$2:$L$3196,'Solution Sheet'!F918,'Raw Data'!$H$2:$H$3196,'Solution Sheet'!G918)</f>
        <v>201</v>
      </c>
      <c r="J918" s="33" t="s">
        <v>41</v>
      </c>
      <c r="K918" s="33" t="s">
        <v>13</v>
      </c>
      <c r="L918" s="45">
        <f>AVERAGEIFS('Raw Data'!$R$2:$R$3196,'Raw Data'!$K$2:$K$3196,'Solution Sheet'!J918,'Raw Data'!$G$2:$G$3196,'Solution Sheet'!K918)</f>
        <v>33.705882352941174</v>
      </c>
      <c r="N918" s="33" t="s">
        <v>25</v>
      </c>
      <c r="O918" s="33" t="s">
        <v>30</v>
      </c>
      <c r="P918" s="45">
        <f>SUMIFS('Raw Data'!$S$2:$S$3196,'Raw Data'!$D$2:$D$3196,'Solution Sheet'!N918,'Raw Data'!$H$2:$H$3196,'Solution Sheet'!O918)</f>
        <v>386262.99999999983</v>
      </c>
    </row>
    <row r="919" spans="2:16" x14ac:dyDescent="0.35">
      <c r="B919" s="33" t="s">
        <v>52</v>
      </c>
      <c r="C919" s="33" t="s">
        <v>7</v>
      </c>
      <c r="D919" s="45">
        <f>SUMIFS('Raw Data'!$S$2:$S$3196,'Raw Data'!$E$2:$E$3196,'Solution Sheet'!B919,'Raw Data'!$G$2:$G$3196,'Solution Sheet'!C919)</f>
        <v>91854.499999999971</v>
      </c>
      <c r="E919" s="37"/>
      <c r="F919" s="33" t="s">
        <v>43</v>
      </c>
      <c r="G919" s="33" t="s">
        <v>30</v>
      </c>
      <c r="H919" s="45">
        <f>COUNTIFS('Raw Data'!$L$2:$L$3196,'Solution Sheet'!F919,'Raw Data'!$H$2:$H$3196,'Solution Sheet'!G919)</f>
        <v>201</v>
      </c>
      <c r="J919" s="33" t="s">
        <v>42</v>
      </c>
      <c r="K919" s="33" t="s">
        <v>7</v>
      </c>
      <c r="L919" s="45">
        <f>AVERAGEIFS('Raw Data'!$R$2:$R$3196,'Raw Data'!$K$2:$K$3196,'Solution Sheet'!J919,'Raw Data'!$G$2:$G$3196,'Solution Sheet'!K919)</f>
        <v>34.288659793814432</v>
      </c>
      <c r="N919" s="33" t="s">
        <v>24</v>
      </c>
      <c r="O919" s="33" t="s">
        <v>30</v>
      </c>
      <c r="P919" s="45">
        <f>SUMIFS('Raw Data'!$S$2:$S$3196,'Raw Data'!$D$2:$D$3196,'Solution Sheet'!N919,'Raw Data'!$H$2:$H$3196,'Solution Sheet'!O919)</f>
        <v>902864.3899999999</v>
      </c>
    </row>
    <row r="920" spans="2:16" x14ac:dyDescent="0.35">
      <c r="B920" s="33" t="s">
        <v>85</v>
      </c>
      <c r="C920" s="33" t="s">
        <v>11</v>
      </c>
      <c r="D920" s="45">
        <f>SUMIFS('Raw Data'!$S$2:$S$3196,'Raw Data'!$E$2:$E$3196,'Solution Sheet'!B920,'Raw Data'!$G$2:$G$3196,'Solution Sheet'!C920)</f>
        <v>93988.74</v>
      </c>
      <c r="E920" s="37"/>
      <c r="F920" s="33" t="s">
        <v>43</v>
      </c>
      <c r="G920" s="33" t="s">
        <v>30</v>
      </c>
      <c r="H920" s="45">
        <f>COUNTIFS('Raw Data'!$L$2:$L$3196,'Solution Sheet'!F920,'Raw Data'!$H$2:$H$3196,'Solution Sheet'!G920)</f>
        <v>201</v>
      </c>
      <c r="J920" s="33" t="s">
        <v>41</v>
      </c>
      <c r="K920" s="33" t="s">
        <v>11</v>
      </c>
      <c r="L920" s="45">
        <f>AVERAGEIFS('Raw Data'!$R$2:$R$3196,'Raw Data'!$K$2:$K$3196,'Solution Sheet'!J920,'Raw Data'!$G$2:$G$3196,'Solution Sheet'!K920)</f>
        <v>35.415929203539825</v>
      </c>
      <c r="N920" s="33" t="s">
        <v>26</v>
      </c>
      <c r="O920" s="33" t="s">
        <v>30</v>
      </c>
      <c r="P920" s="45">
        <f>SUMIFS('Raw Data'!$S$2:$S$3196,'Raw Data'!$D$2:$D$3196,'Solution Sheet'!N920,'Raw Data'!$H$2:$H$3196,'Solution Sheet'!O920)</f>
        <v>705014.25000000035</v>
      </c>
    </row>
    <row r="921" spans="2:16" x14ac:dyDescent="0.35">
      <c r="B921" s="33" t="s">
        <v>52</v>
      </c>
      <c r="C921" s="33" t="s">
        <v>7</v>
      </c>
      <c r="D921" s="45">
        <f>SUMIFS('Raw Data'!$S$2:$S$3196,'Raw Data'!$E$2:$E$3196,'Solution Sheet'!B921,'Raw Data'!$G$2:$G$3196,'Solution Sheet'!C921)</f>
        <v>91854.499999999971</v>
      </c>
      <c r="E921" s="37"/>
      <c r="F921" s="33" t="s">
        <v>46</v>
      </c>
      <c r="G921" s="33" t="s">
        <v>33</v>
      </c>
      <c r="H921" s="45">
        <f>COUNTIFS('Raw Data'!$L$2:$L$3196,'Solution Sheet'!F921,'Raw Data'!$H$2:$H$3196,'Solution Sheet'!G921)</f>
        <v>201</v>
      </c>
      <c r="J921" s="33" t="s">
        <v>39</v>
      </c>
      <c r="K921" s="33" t="s">
        <v>7</v>
      </c>
      <c r="L921" s="45">
        <f>AVERAGEIFS('Raw Data'!$R$2:$R$3196,'Raw Data'!$K$2:$K$3196,'Solution Sheet'!J921,'Raw Data'!$G$2:$G$3196,'Solution Sheet'!K921)</f>
        <v>36.319672131147541</v>
      </c>
      <c r="N921" s="33" t="s">
        <v>24</v>
      </c>
      <c r="O921" s="33" t="s">
        <v>33</v>
      </c>
      <c r="P921" s="45">
        <f>SUMIFS('Raw Data'!$S$2:$S$3196,'Raw Data'!$D$2:$D$3196,'Solution Sheet'!N921,'Raw Data'!$H$2:$H$3196,'Solution Sheet'!O921)</f>
        <v>777669.78999999957</v>
      </c>
    </row>
    <row r="922" spans="2:16" x14ac:dyDescent="0.35">
      <c r="B922" s="33" t="s">
        <v>58</v>
      </c>
      <c r="C922" s="33" t="s">
        <v>13</v>
      </c>
      <c r="D922" s="45">
        <f>SUMIFS('Raw Data'!$S$2:$S$3196,'Raw Data'!$E$2:$E$3196,'Solution Sheet'!B922,'Raw Data'!$G$2:$G$3196,'Solution Sheet'!C922)</f>
        <v>88782.809999999969</v>
      </c>
      <c r="E922" s="37"/>
      <c r="F922" s="33" t="s">
        <v>46</v>
      </c>
      <c r="G922" s="33" t="s">
        <v>32</v>
      </c>
      <c r="H922" s="45">
        <f>COUNTIFS('Raw Data'!$L$2:$L$3196,'Solution Sheet'!F922,'Raw Data'!$H$2:$H$3196,'Solution Sheet'!G922)</f>
        <v>216</v>
      </c>
      <c r="J922" s="33" t="s">
        <v>41</v>
      </c>
      <c r="K922" s="33" t="s">
        <v>13</v>
      </c>
      <c r="L922" s="45">
        <f>AVERAGEIFS('Raw Data'!$R$2:$R$3196,'Raw Data'!$K$2:$K$3196,'Solution Sheet'!J922,'Raw Data'!$G$2:$G$3196,'Solution Sheet'!K922)</f>
        <v>33.705882352941174</v>
      </c>
      <c r="N922" s="33" t="s">
        <v>26</v>
      </c>
      <c r="O922" s="33" t="s">
        <v>32</v>
      </c>
      <c r="P922" s="45">
        <f>SUMIFS('Raw Data'!$S$2:$S$3196,'Raw Data'!$D$2:$D$3196,'Solution Sheet'!N922,'Raw Data'!$H$2:$H$3196,'Solution Sheet'!O922)</f>
        <v>713770.02999999945</v>
      </c>
    </row>
    <row r="923" spans="2:16" x14ac:dyDescent="0.35">
      <c r="B923" s="33" t="s">
        <v>68</v>
      </c>
      <c r="C923" s="33" t="s">
        <v>12</v>
      </c>
      <c r="D923" s="45">
        <f>SUMIFS('Raw Data'!$S$2:$S$3196,'Raw Data'!$E$2:$E$3196,'Solution Sheet'!B923,'Raw Data'!$G$2:$G$3196,'Solution Sheet'!C923)</f>
        <v>70361.200000000026</v>
      </c>
      <c r="E923" s="37"/>
      <c r="F923" s="33" t="s">
        <v>43</v>
      </c>
      <c r="G923" s="33" t="s">
        <v>33</v>
      </c>
      <c r="H923" s="45">
        <f>COUNTIFS('Raw Data'!$L$2:$L$3196,'Solution Sheet'!F923,'Raw Data'!$H$2:$H$3196,'Solution Sheet'!G923)</f>
        <v>185</v>
      </c>
      <c r="J923" s="33" t="s">
        <v>40</v>
      </c>
      <c r="K923" s="33" t="s">
        <v>12</v>
      </c>
      <c r="L923" s="45">
        <f>AVERAGEIFS('Raw Data'!$R$2:$R$3196,'Raw Data'!$K$2:$K$3196,'Solution Sheet'!J923,'Raw Data'!$G$2:$G$3196,'Solution Sheet'!K923)</f>
        <v>34.373831775700936</v>
      </c>
      <c r="N923" s="33" t="s">
        <v>26</v>
      </c>
      <c r="O923" s="33" t="s">
        <v>33</v>
      </c>
      <c r="P923" s="45">
        <f>SUMIFS('Raw Data'!$S$2:$S$3196,'Raw Data'!$D$2:$D$3196,'Solution Sheet'!N923,'Raw Data'!$H$2:$H$3196,'Solution Sheet'!O923)</f>
        <v>688621.27000000118</v>
      </c>
    </row>
    <row r="924" spans="2:16" x14ac:dyDescent="0.35">
      <c r="B924" s="33" t="s">
        <v>58</v>
      </c>
      <c r="C924" s="33" t="s">
        <v>8</v>
      </c>
      <c r="D924" s="45">
        <f>SUMIFS('Raw Data'!$S$2:$S$3196,'Raw Data'!$E$2:$E$3196,'Solution Sheet'!B924,'Raw Data'!$G$2:$G$3196,'Solution Sheet'!C924)</f>
        <v>66369.94</v>
      </c>
      <c r="E924" s="37"/>
      <c r="F924" s="33" t="s">
        <v>44</v>
      </c>
      <c r="G924" s="33" t="s">
        <v>31</v>
      </c>
      <c r="H924" s="45">
        <f>COUNTIFS('Raw Data'!$L$2:$L$3196,'Solution Sheet'!F924,'Raw Data'!$H$2:$H$3196,'Solution Sheet'!G924)</f>
        <v>216</v>
      </c>
      <c r="J924" s="33" t="s">
        <v>42</v>
      </c>
      <c r="K924" s="33" t="s">
        <v>8</v>
      </c>
      <c r="L924" s="45">
        <f>AVERAGEIFS('Raw Data'!$R$2:$R$3196,'Raw Data'!$K$2:$K$3196,'Solution Sheet'!J924,'Raw Data'!$G$2:$G$3196,'Solution Sheet'!K924)</f>
        <v>35.593023255813954</v>
      </c>
      <c r="N924" s="33" t="s">
        <v>26</v>
      </c>
      <c r="O924" s="33" t="s">
        <v>31</v>
      </c>
      <c r="P924" s="45">
        <f>SUMIFS('Raw Data'!$S$2:$S$3196,'Raw Data'!$D$2:$D$3196,'Solution Sheet'!N924,'Raw Data'!$H$2:$H$3196,'Solution Sheet'!O924)</f>
        <v>705928.4499999996</v>
      </c>
    </row>
    <row r="925" spans="2:16" x14ac:dyDescent="0.35">
      <c r="B925" s="33" t="s">
        <v>52</v>
      </c>
      <c r="C925" s="33" t="s">
        <v>7</v>
      </c>
      <c r="D925" s="45">
        <f>SUMIFS('Raw Data'!$S$2:$S$3196,'Raw Data'!$E$2:$E$3196,'Solution Sheet'!B925,'Raw Data'!$G$2:$G$3196,'Solution Sheet'!C925)</f>
        <v>91854.499999999971</v>
      </c>
      <c r="E925" s="37"/>
      <c r="F925" s="33" t="s">
        <v>45</v>
      </c>
      <c r="G925" s="33" t="s">
        <v>33</v>
      </c>
      <c r="H925" s="45">
        <f>COUNTIFS('Raw Data'!$L$2:$L$3196,'Solution Sheet'!F925,'Raw Data'!$H$2:$H$3196,'Solution Sheet'!G925)</f>
        <v>193</v>
      </c>
      <c r="J925" s="33" t="s">
        <v>41</v>
      </c>
      <c r="K925" s="33" t="s">
        <v>7</v>
      </c>
      <c r="L925" s="45">
        <f>AVERAGEIFS('Raw Data'!$R$2:$R$3196,'Raw Data'!$K$2:$K$3196,'Solution Sheet'!J925,'Raw Data'!$G$2:$G$3196,'Solution Sheet'!K925)</f>
        <v>33.821428571428569</v>
      </c>
      <c r="N925" s="33" t="s">
        <v>26</v>
      </c>
      <c r="O925" s="33" t="s">
        <v>33</v>
      </c>
      <c r="P925" s="45">
        <f>SUMIFS('Raw Data'!$S$2:$S$3196,'Raw Data'!$D$2:$D$3196,'Solution Sheet'!N925,'Raw Data'!$H$2:$H$3196,'Solution Sheet'!O925)</f>
        <v>688621.27000000118</v>
      </c>
    </row>
    <row r="926" spans="2:16" x14ac:dyDescent="0.35">
      <c r="B926" s="33" t="s">
        <v>55</v>
      </c>
      <c r="C926" s="33" t="s">
        <v>8</v>
      </c>
      <c r="D926" s="45">
        <f>SUMIFS('Raw Data'!$S$2:$S$3196,'Raw Data'!$E$2:$E$3196,'Solution Sheet'!B926,'Raw Data'!$G$2:$G$3196,'Solution Sheet'!C926)</f>
        <v>101835.39000000001</v>
      </c>
      <c r="E926" s="37"/>
      <c r="F926" s="33" t="s">
        <v>44</v>
      </c>
      <c r="G926" s="33" t="s">
        <v>30</v>
      </c>
      <c r="H926" s="45">
        <f>COUNTIFS('Raw Data'!$L$2:$L$3196,'Solution Sheet'!F926,'Raw Data'!$H$2:$H$3196,'Solution Sheet'!G926)</f>
        <v>202</v>
      </c>
      <c r="J926" s="33" t="s">
        <v>42</v>
      </c>
      <c r="K926" s="33" t="s">
        <v>8</v>
      </c>
      <c r="L926" s="45">
        <f>AVERAGEIFS('Raw Data'!$R$2:$R$3196,'Raw Data'!$K$2:$K$3196,'Solution Sheet'!J926,'Raw Data'!$G$2:$G$3196,'Solution Sheet'!K926)</f>
        <v>35.593023255813954</v>
      </c>
      <c r="N926" s="33" t="s">
        <v>26</v>
      </c>
      <c r="O926" s="33" t="s">
        <v>30</v>
      </c>
      <c r="P926" s="45">
        <f>SUMIFS('Raw Data'!$S$2:$S$3196,'Raw Data'!$D$2:$D$3196,'Solution Sheet'!N926,'Raw Data'!$H$2:$H$3196,'Solution Sheet'!O926)</f>
        <v>705014.25000000035</v>
      </c>
    </row>
    <row r="927" spans="2:16" x14ac:dyDescent="0.35">
      <c r="B927" s="33" t="s">
        <v>55</v>
      </c>
      <c r="C927" s="33" t="s">
        <v>9</v>
      </c>
      <c r="D927" s="45">
        <f>SUMIFS('Raw Data'!$S$2:$S$3196,'Raw Data'!$E$2:$E$3196,'Solution Sheet'!B927,'Raw Data'!$G$2:$G$3196,'Solution Sheet'!C927)</f>
        <v>88747.839999999997</v>
      </c>
      <c r="E927" s="37"/>
      <c r="F927" s="33" t="s">
        <v>44</v>
      </c>
      <c r="G927" s="33" t="s">
        <v>32</v>
      </c>
      <c r="H927" s="45">
        <f>COUNTIFS('Raw Data'!$L$2:$L$3196,'Solution Sheet'!F927,'Raw Data'!$H$2:$H$3196,'Solution Sheet'!G927)</f>
        <v>196</v>
      </c>
      <c r="J927" s="33" t="s">
        <v>40</v>
      </c>
      <c r="K927" s="33" t="s">
        <v>9</v>
      </c>
      <c r="L927" s="45">
        <f>AVERAGEIFS('Raw Data'!$R$2:$R$3196,'Raw Data'!$K$2:$K$3196,'Solution Sheet'!J927,'Raw Data'!$G$2:$G$3196,'Solution Sheet'!K927)</f>
        <v>33.942528735632187</v>
      </c>
      <c r="N927" s="33" t="s">
        <v>24</v>
      </c>
      <c r="O927" s="33" t="s">
        <v>32</v>
      </c>
      <c r="P927" s="45">
        <f>SUMIFS('Raw Data'!$S$2:$S$3196,'Raw Data'!$D$2:$D$3196,'Solution Sheet'!N927,'Raw Data'!$H$2:$H$3196,'Solution Sheet'!O927)</f>
        <v>854150.37999999919</v>
      </c>
    </row>
    <row r="928" spans="2:16" x14ac:dyDescent="0.35">
      <c r="B928" s="33" t="s">
        <v>106</v>
      </c>
      <c r="C928" s="33" t="s">
        <v>7</v>
      </c>
      <c r="D928" s="45">
        <f>SUMIFS('Raw Data'!$S$2:$S$3196,'Raw Data'!$E$2:$E$3196,'Solution Sheet'!B928,'Raw Data'!$G$2:$G$3196,'Solution Sheet'!C928)</f>
        <v>77343.399999999994</v>
      </c>
      <c r="E928" s="37"/>
      <c r="F928" s="33" t="s">
        <v>44</v>
      </c>
      <c r="G928" s="33" t="s">
        <v>33</v>
      </c>
      <c r="H928" s="45">
        <f>COUNTIFS('Raw Data'!$L$2:$L$3196,'Solution Sheet'!F928,'Raw Data'!$H$2:$H$3196,'Solution Sheet'!G928)</f>
        <v>207</v>
      </c>
      <c r="J928" s="33" t="s">
        <v>42</v>
      </c>
      <c r="K928" s="33" t="s">
        <v>7</v>
      </c>
      <c r="L928" s="45">
        <f>AVERAGEIFS('Raw Data'!$R$2:$R$3196,'Raw Data'!$K$2:$K$3196,'Solution Sheet'!J928,'Raw Data'!$G$2:$G$3196,'Solution Sheet'!K928)</f>
        <v>34.288659793814432</v>
      </c>
      <c r="N928" s="33" t="s">
        <v>24</v>
      </c>
      <c r="O928" s="33" t="s">
        <v>33</v>
      </c>
      <c r="P928" s="45">
        <f>SUMIFS('Raw Data'!$S$2:$S$3196,'Raw Data'!$D$2:$D$3196,'Solution Sheet'!N928,'Raw Data'!$H$2:$H$3196,'Solution Sheet'!O928)</f>
        <v>777669.78999999957</v>
      </c>
    </row>
    <row r="929" spans="2:16" x14ac:dyDescent="0.35">
      <c r="B929" s="33" t="s">
        <v>78</v>
      </c>
      <c r="C929" s="33" t="s">
        <v>6</v>
      </c>
      <c r="D929" s="45">
        <f>SUMIFS('Raw Data'!$S$2:$S$3196,'Raw Data'!$E$2:$E$3196,'Solution Sheet'!B929,'Raw Data'!$G$2:$G$3196,'Solution Sheet'!C929)</f>
        <v>122595.86000000002</v>
      </c>
      <c r="E929" s="37"/>
      <c r="F929" s="33" t="s">
        <v>45</v>
      </c>
      <c r="G929" s="33" t="s">
        <v>30</v>
      </c>
      <c r="H929" s="45">
        <f>COUNTIFS('Raw Data'!$L$2:$L$3196,'Solution Sheet'!F929,'Raw Data'!$H$2:$H$3196,'Solution Sheet'!G929)</f>
        <v>215</v>
      </c>
      <c r="J929" s="33" t="s">
        <v>42</v>
      </c>
      <c r="K929" s="33" t="s">
        <v>6</v>
      </c>
      <c r="L929" s="45">
        <f>AVERAGEIFS('Raw Data'!$R$2:$R$3196,'Raw Data'!$K$2:$K$3196,'Solution Sheet'!J929,'Raw Data'!$G$2:$G$3196,'Solution Sheet'!K929)</f>
        <v>35.892857142857146</v>
      </c>
      <c r="N929" s="33" t="s">
        <v>26</v>
      </c>
      <c r="O929" s="33" t="s">
        <v>30</v>
      </c>
      <c r="P929" s="45">
        <f>SUMIFS('Raw Data'!$S$2:$S$3196,'Raw Data'!$D$2:$D$3196,'Solution Sheet'!N929,'Raw Data'!$H$2:$H$3196,'Solution Sheet'!O929)</f>
        <v>705014.25000000035</v>
      </c>
    </row>
    <row r="930" spans="2:16" x14ac:dyDescent="0.35">
      <c r="B930" s="33" t="s">
        <v>52</v>
      </c>
      <c r="C930" s="33" t="s">
        <v>10</v>
      </c>
      <c r="D930" s="45">
        <f>SUMIFS('Raw Data'!$S$2:$S$3196,'Raw Data'!$E$2:$E$3196,'Solution Sheet'!B930,'Raw Data'!$G$2:$G$3196,'Solution Sheet'!C930)</f>
        <v>122852.18999999999</v>
      </c>
      <c r="E930" s="37"/>
      <c r="F930" s="33" t="s">
        <v>44</v>
      </c>
      <c r="G930" s="33" t="s">
        <v>32</v>
      </c>
      <c r="H930" s="45">
        <f>COUNTIFS('Raw Data'!$L$2:$L$3196,'Solution Sheet'!F930,'Raw Data'!$H$2:$H$3196,'Solution Sheet'!G930)</f>
        <v>196</v>
      </c>
      <c r="J930" s="33" t="s">
        <v>42</v>
      </c>
      <c r="K930" s="33" t="s">
        <v>10</v>
      </c>
      <c r="L930" s="45">
        <f>AVERAGEIFS('Raw Data'!$R$2:$R$3196,'Raw Data'!$K$2:$K$3196,'Solution Sheet'!J930,'Raw Data'!$G$2:$G$3196,'Solution Sheet'!K930)</f>
        <v>34.543689320388353</v>
      </c>
      <c r="N930" s="33" t="s">
        <v>25</v>
      </c>
      <c r="O930" s="33" t="s">
        <v>32</v>
      </c>
      <c r="P930" s="45">
        <f>SUMIFS('Raw Data'!$S$2:$S$3196,'Raw Data'!$D$2:$D$3196,'Solution Sheet'!N930,'Raw Data'!$H$2:$H$3196,'Solution Sheet'!O930)</f>
        <v>420136.0300000002</v>
      </c>
    </row>
    <row r="931" spans="2:16" x14ac:dyDescent="0.35">
      <c r="B931" s="33" t="s">
        <v>78</v>
      </c>
      <c r="C931" s="33" t="s">
        <v>10</v>
      </c>
      <c r="D931" s="45">
        <f>SUMIFS('Raw Data'!$S$2:$S$3196,'Raw Data'!$E$2:$E$3196,'Solution Sheet'!B931,'Raw Data'!$G$2:$G$3196,'Solution Sheet'!C931)</f>
        <v>92778.25</v>
      </c>
      <c r="E931" s="37"/>
      <c r="F931" s="33" t="s">
        <v>44</v>
      </c>
      <c r="G931" s="33" t="s">
        <v>32</v>
      </c>
      <c r="H931" s="45">
        <f>COUNTIFS('Raw Data'!$L$2:$L$3196,'Solution Sheet'!F931,'Raw Data'!$H$2:$H$3196,'Solution Sheet'!G931)</f>
        <v>196</v>
      </c>
      <c r="J931" s="33" t="s">
        <v>40</v>
      </c>
      <c r="K931" s="33" t="s">
        <v>10</v>
      </c>
      <c r="L931" s="45">
        <f>AVERAGEIFS('Raw Data'!$R$2:$R$3196,'Raw Data'!$K$2:$K$3196,'Solution Sheet'!J931,'Raw Data'!$G$2:$G$3196,'Solution Sheet'!K931)</f>
        <v>35.093023255813954</v>
      </c>
      <c r="N931" s="33" t="s">
        <v>26</v>
      </c>
      <c r="O931" s="33" t="s">
        <v>32</v>
      </c>
      <c r="P931" s="45">
        <f>SUMIFS('Raw Data'!$S$2:$S$3196,'Raw Data'!$D$2:$D$3196,'Solution Sheet'!N931,'Raw Data'!$H$2:$H$3196,'Solution Sheet'!O931)</f>
        <v>713770.02999999945</v>
      </c>
    </row>
    <row r="932" spans="2:16" x14ac:dyDescent="0.35">
      <c r="B932" s="33" t="s">
        <v>63</v>
      </c>
      <c r="C932" s="33" t="s">
        <v>8</v>
      </c>
      <c r="D932" s="45">
        <f>SUMIFS('Raw Data'!$S$2:$S$3196,'Raw Data'!$E$2:$E$3196,'Solution Sheet'!B932,'Raw Data'!$G$2:$G$3196,'Solution Sheet'!C932)</f>
        <v>87482.73</v>
      </c>
      <c r="E932" s="37"/>
      <c r="F932" s="33" t="s">
        <v>43</v>
      </c>
      <c r="G932" s="33" t="s">
        <v>32</v>
      </c>
      <c r="H932" s="45">
        <f>COUNTIFS('Raw Data'!$L$2:$L$3196,'Solution Sheet'!F932,'Raw Data'!$H$2:$H$3196,'Solution Sheet'!G932)</f>
        <v>206</v>
      </c>
      <c r="J932" s="33" t="s">
        <v>39</v>
      </c>
      <c r="K932" s="33" t="s">
        <v>8</v>
      </c>
      <c r="L932" s="45">
        <f>AVERAGEIFS('Raw Data'!$R$2:$R$3196,'Raw Data'!$K$2:$K$3196,'Solution Sheet'!J932,'Raw Data'!$G$2:$G$3196,'Solution Sheet'!K932)</f>
        <v>33.572815533980581</v>
      </c>
      <c r="N932" s="33" t="s">
        <v>25</v>
      </c>
      <c r="O932" s="33" t="s">
        <v>32</v>
      </c>
      <c r="P932" s="45">
        <f>SUMIFS('Raw Data'!$S$2:$S$3196,'Raw Data'!$D$2:$D$3196,'Solution Sheet'!N932,'Raw Data'!$H$2:$H$3196,'Solution Sheet'!O932)</f>
        <v>420136.0300000002</v>
      </c>
    </row>
    <row r="933" spans="2:16" x14ac:dyDescent="0.35">
      <c r="B933" s="33" t="s">
        <v>52</v>
      </c>
      <c r="C933" s="33" t="s">
        <v>6</v>
      </c>
      <c r="D933" s="45">
        <f>SUMIFS('Raw Data'!$S$2:$S$3196,'Raw Data'!$E$2:$E$3196,'Solution Sheet'!B933,'Raw Data'!$G$2:$G$3196,'Solution Sheet'!C933)</f>
        <v>128564.53000000004</v>
      </c>
      <c r="E933" s="37"/>
      <c r="F933" s="33" t="s">
        <v>45</v>
      </c>
      <c r="G933" s="33" t="s">
        <v>33</v>
      </c>
      <c r="H933" s="45">
        <f>COUNTIFS('Raw Data'!$L$2:$L$3196,'Solution Sheet'!F933,'Raw Data'!$H$2:$H$3196,'Solution Sheet'!G933)</f>
        <v>193</v>
      </c>
      <c r="J933" s="33" t="s">
        <v>42</v>
      </c>
      <c r="K933" s="33" t="s">
        <v>6</v>
      </c>
      <c r="L933" s="45">
        <f>AVERAGEIFS('Raw Data'!$R$2:$R$3196,'Raw Data'!$K$2:$K$3196,'Solution Sheet'!J933,'Raw Data'!$G$2:$G$3196,'Solution Sheet'!K933)</f>
        <v>35.892857142857146</v>
      </c>
      <c r="N933" s="33" t="s">
        <v>26</v>
      </c>
      <c r="O933" s="33" t="s">
        <v>33</v>
      </c>
      <c r="P933" s="45">
        <f>SUMIFS('Raw Data'!$S$2:$S$3196,'Raw Data'!$D$2:$D$3196,'Solution Sheet'!N933,'Raw Data'!$H$2:$H$3196,'Solution Sheet'!O933)</f>
        <v>688621.27000000118</v>
      </c>
    </row>
    <row r="934" spans="2:16" x14ac:dyDescent="0.35">
      <c r="B934" s="33" t="s">
        <v>106</v>
      </c>
      <c r="C934" s="33" t="s">
        <v>10</v>
      </c>
      <c r="D934" s="45">
        <f>SUMIFS('Raw Data'!$S$2:$S$3196,'Raw Data'!$E$2:$E$3196,'Solution Sheet'!B934,'Raw Data'!$G$2:$G$3196,'Solution Sheet'!C934)</f>
        <v>86293.68</v>
      </c>
      <c r="E934" s="37"/>
      <c r="F934" s="33" t="s">
        <v>45</v>
      </c>
      <c r="G934" s="33" t="s">
        <v>32</v>
      </c>
      <c r="H934" s="45">
        <f>COUNTIFS('Raw Data'!$L$2:$L$3196,'Solution Sheet'!F934,'Raw Data'!$H$2:$H$3196,'Solution Sheet'!G934)</f>
        <v>204</v>
      </c>
      <c r="J934" s="33" t="s">
        <v>39</v>
      </c>
      <c r="K934" s="33" t="s">
        <v>10</v>
      </c>
      <c r="L934" s="45">
        <f>AVERAGEIFS('Raw Data'!$R$2:$R$3196,'Raw Data'!$K$2:$K$3196,'Solution Sheet'!J934,'Raw Data'!$G$2:$G$3196,'Solution Sheet'!K934)</f>
        <v>35.052083333333336</v>
      </c>
      <c r="N934" s="33" t="s">
        <v>24</v>
      </c>
      <c r="O934" s="33" t="s">
        <v>32</v>
      </c>
      <c r="P934" s="45">
        <f>SUMIFS('Raw Data'!$S$2:$S$3196,'Raw Data'!$D$2:$D$3196,'Solution Sheet'!N934,'Raw Data'!$H$2:$H$3196,'Solution Sheet'!O934)</f>
        <v>854150.37999999919</v>
      </c>
    </row>
    <row r="935" spans="2:16" x14ac:dyDescent="0.35">
      <c r="B935" s="33" t="s">
        <v>58</v>
      </c>
      <c r="C935" s="33" t="s">
        <v>11</v>
      </c>
      <c r="D935" s="45">
        <f>SUMIFS('Raw Data'!$S$2:$S$3196,'Raw Data'!$E$2:$E$3196,'Solution Sheet'!B935,'Raw Data'!$G$2:$G$3196,'Solution Sheet'!C935)</f>
        <v>113195.5</v>
      </c>
      <c r="E935" s="37"/>
      <c r="F935" s="33" t="s">
        <v>44</v>
      </c>
      <c r="G935" s="33" t="s">
        <v>31</v>
      </c>
      <c r="H935" s="45">
        <f>COUNTIFS('Raw Data'!$L$2:$L$3196,'Solution Sheet'!F935,'Raw Data'!$H$2:$H$3196,'Solution Sheet'!G935)</f>
        <v>216</v>
      </c>
      <c r="J935" s="33" t="s">
        <v>40</v>
      </c>
      <c r="K935" s="33" t="s">
        <v>11</v>
      </c>
      <c r="L935" s="45">
        <f>AVERAGEIFS('Raw Data'!$R$2:$R$3196,'Raw Data'!$K$2:$K$3196,'Solution Sheet'!J935,'Raw Data'!$G$2:$G$3196,'Solution Sheet'!K935)</f>
        <v>33.707865168539328</v>
      </c>
      <c r="N935" s="33" t="s">
        <v>25</v>
      </c>
      <c r="O935" s="33" t="s">
        <v>31</v>
      </c>
      <c r="P935" s="45">
        <f>SUMIFS('Raw Data'!$S$2:$S$3196,'Raw Data'!$D$2:$D$3196,'Solution Sheet'!N935,'Raw Data'!$H$2:$H$3196,'Solution Sheet'!O935)</f>
        <v>343540.72000000003</v>
      </c>
    </row>
    <row r="936" spans="2:16" x14ac:dyDescent="0.35">
      <c r="B936" s="33" t="s">
        <v>55</v>
      </c>
      <c r="C936" s="33" t="s">
        <v>7</v>
      </c>
      <c r="D936" s="45">
        <f>SUMIFS('Raw Data'!$S$2:$S$3196,'Raw Data'!$E$2:$E$3196,'Solution Sheet'!B936,'Raw Data'!$G$2:$G$3196,'Solution Sheet'!C936)</f>
        <v>86248.060000000012</v>
      </c>
      <c r="E936" s="37"/>
      <c r="F936" s="33" t="s">
        <v>45</v>
      </c>
      <c r="G936" s="33" t="s">
        <v>30</v>
      </c>
      <c r="H936" s="45">
        <f>COUNTIFS('Raw Data'!$L$2:$L$3196,'Solution Sheet'!F936,'Raw Data'!$H$2:$H$3196,'Solution Sheet'!G936)</f>
        <v>215</v>
      </c>
      <c r="J936" s="33" t="s">
        <v>39</v>
      </c>
      <c r="K936" s="33" t="s">
        <v>7</v>
      </c>
      <c r="L936" s="45">
        <f>AVERAGEIFS('Raw Data'!$R$2:$R$3196,'Raw Data'!$K$2:$K$3196,'Solution Sheet'!J936,'Raw Data'!$G$2:$G$3196,'Solution Sheet'!K936)</f>
        <v>36.319672131147541</v>
      </c>
      <c r="N936" s="33" t="s">
        <v>26</v>
      </c>
      <c r="O936" s="33" t="s">
        <v>30</v>
      </c>
      <c r="P936" s="45">
        <f>SUMIFS('Raw Data'!$S$2:$S$3196,'Raw Data'!$D$2:$D$3196,'Solution Sheet'!N936,'Raw Data'!$H$2:$H$3196,'Solution Sheet'!O936)</f>
        <v>705014.25000000035</v>
      </c>
    </row>
    <row r="937" spans="2:16" x14ac:dyDescent="0.35">
      <c r="B937" s="33" t="s">
        <v>63</v>
      </c>
      <c r="C937" s="33" t="s">
        <v>7</v>
      </c>
      <c r="D937" s="45">
        <f>SUMIFS('Raw Data'!$S$2:$S$3196,'Raw Data'!$E$2:$E$3196,'Solution Sheet'!B937,'Raw Data'!$G$2:$G$3196,'Solution Sheet'!C937)</f>
        <v>92763.590000000011</v>
      </c>
      <c r="E937" s="37"/>
      <c r="F937" s="33" t="s">
        <v>46</v>
      </c>
      <c r="G937" s="33" t="s">
        <v>32</v>
      </c>
      <c r="H937" s="45">
        <f>COUNTIFS('Raw Data'!$L$2:$L$3196,'Solution Sheet'!F937,'Raw Data'!$H$2:$H$3196,'Solution Sheet'!G937)</f>
        <v>216</v>
      </c>
      <c r="J937" s="33" t="s">
        <v>42</v>
      </c>
      <c r="K937" s="33" t="s">
        <v>7</v>
      </c>
      <c r="L937" s="45">
        <f>AVERAGEIFS('Raw Data'!$R$2:$R$3196,'Raw Data'!$K$2:$K$3196,'Solution Sheet'!J937,'Raw Data'!$G$2:$G$3196,'Solution Sheet'!K937)</f>
        <v>34.288659793814432</v>
      </c>
      <c r="N937" s="33" t="s">
        <v>24</v>
      </c>
      <c r="O937" s="33" t="s">
        <v>32</v>
      </c>
      <c r="P937" s="45">
        <f>SUMIFS('Raw Data'!$S$2:$S$3196,'Raw Data'!$D$2:$D$3196,'Solution Sheet'!N937,'Raw Data'!$H$2:$H$3196,'Solution Sheet'!O937)</f>
        <v>854150.37999999919</v>
      </c>
    </row>
    <row r="938" spans="2:16" x14ac:dyDescent="0.35">
      <c r="B938" s="33" t="s">
        <v>52</v>
      </c>
      <c r="C938" s="33" t="s">
        <v>12</v>
      </c>
      <c r="D938" s="45">
        <f>SUMIFS('Raw Data'!$S$2:$S$3196,'Raw Data'!$E$2:$E$3196,'Solution Sheet'!B938,'Raw Data'!$G$2:$G$3196,'Solution Sheet'!C938)</f>
        <v>95376.180000000022</v>
      </c>
      <c r="E938" s="37"/>
      <c r="F938" s="33" t="s">
        <v>46</v>
      </c>
      <c r="G938" s="33" t="s">
        <v>33</v>
      </c>
      <c r="H938" s="45">
        <f>COUNTIFS('Raw Data'!$L$2:$L$3196,'Solution Sheet'!F938,'Raw Data'!$H$2:$H$3196,'Solution Sheet'!G938)</f>
        <v>201</v>
      </c>
      <c r="J938" s="33" t="s">
        <v>42</v>
      </c>
      <c r="K938" s="33" t="s">
        <v>12</v>
      </c>
      <c r="L938" s="45">
        <f>AVERAGEIFS('Raw Data'!$R$2:$R$3196,'Raw Data'!$K$2:$K$3196,'Solution Sheet'!J938,'Raw Data'!$G$2:$G$3196,'Solution Sheet'!K938)</f>
        <v>36.418604651162788</v>
      </c>
      <c r="N938" s="33" t="s">
        <v>26</v>
      </c>
      <c r="O938" s="33" t="s">
        <v>33</v>
      </c>
      <c r="P938" s="45">
        <f>SUMIFS('Raw Data'!$S$2:$S$3196,'Raw Data'!$D$2:$D$3196,'Solution Sheet'!N938,'Raw Data'!$H$2:$H$3196,'Solution Sheet'!O938)</f>
        <v>688621.27000000118</v>
      </c>
    </row>
    <row r="939" spans="2:16" x14ac:dyDescent="0.35">
      <c r="B939" s="33" t="s">
        <v>73</v>
      </c>
      <c r="C939" s="33" t="s">
        <v>7</v>
      </c>
      <c r="D939" s="45">
        <f>SUMIFS('Raw Data'!$S$2:$S$3196,'Raw Data'!$E$2:$E$3196,'Solution Sheet'!B939,'Raw Data'!$G$2:$G$3196,'Solution Sheet'!C939)</f>
        <v>125696.93000000001</v>
      </c>
      <c r="E939" s="37"/>
      <c r="F939" s="33" t="s">
        <v>44</v>
      </c>
      <c r="G939" s="33" t="s">
        <v>33</v>
      </c>
      <c r="H939" s="45">
        <f>COUNTIFS('Raw Data'!$L$2:$L$3196,'Solution Sheet'!F939,'Raw Data'!$H$2:$H$3196,'Solution Sheet'!G939)</f>
        <v>207</v>
      </c>
      <c r="J939" s="33" t="s">
        <v>42</v>
      </c>
      <c r="K939" s="33" t="s">
        <v>7</v>
      </c>
      <c r="L939" s="45">
        <f>AVERAGEIFS('Raw Data'!$R$2:$R$3196,'Raw Data'!$K$2:$K$3196,'Solution Sheet'!J939,'Raw Data'!$G$2:$G$3196,'Solution Sheet'!K939)</f>
        <v>34.288659793814432</v>
      </c>
      <c r="N939" s="33" t="s">
        <v>26</v>
      </c>
      <c r="O939" s="33" t="s">
        <v>33</v>
      </c>
      <c r="P939" s="45">
        <f>SUMIFS('Raw Data'!$S$2:$S$3196,'Raw Data'!$D$2:$D$3196,'Solution Sheet'!N939,'Raw Data'!$H$2:$H$3196,'Solution Sheet'!O939)</f>
        <v>688621.27000000118</v>
      </c>
    </row>
    <row r="940" spans="2:16" x14ac:dyDescent="0.35">
      <c r="B940" s="33" t="s">
        <v>85</v>
      </c>
      <c r="C940" s="33" t="s">
        <v>6</v>
      </c>
      <c r="D940" s="45">
        <f>SUMIFS('Raw Data'!$S$2:$S$3196,'Raw Data'!$E$2:$E$3196,'Solution Sheet'!B940,'Raw Data'!$G$2:$G$3196,'Solution Sheet'!C940)</f>
        <v>88130.46</v>
      </c>
      <c r="E940" s="37"/>
      <c r="F940" s="33" t="s">
        <v>44</v>
      </c>
      <c r="G940" s="33" t="s">
        <v>32</v>
      </c>
      <c r="H940" s="45">
        <f>COUNTIFS('Raw Data'!$L$2:$L$3196,'Solution Sheet'!F940,'Raw Data'!$H$2:$H$3196,'Solution Sheet'!G940)</f>
        <v>196</v>
      </c>
      <c r="J940" s="33" t="s">
        <v>42</v>
      </c>
      <c r="K940" s="33" t="s">
        <v>6</v>
      </c>
      <c r="L940" s="45">
        <f>AVERAGEIFS('Raw Data'!$R$2:$R$3196,'Raw Data'!$K$2:$K$3196,'Solution Sheet'!J940,'Raw Data'!$G$2:$G$3196,'Solution Sheet'!K940)</f>
        <v>35.892857142857146</v>
      </c>
      <c r="N940" s="33" t="s">
        <v>24</v>
      </c>
      <c r="O940" s="33" t="s">
        <v>32</v>
      </c>
      <c r="P940" s="45">
        <f>SUMIFS('Raw Data'!$S$2:$S$3196,'Raw Data'!$D$2:$D$3196,'Solution Sheet'!N940,'Raw Data'!$H$2:$H$3196,'Solution Sheet'!O940)</f>
        <v>854150.37999999919</v>
      </c>
    </row>
    <row r="941" spans="2:16" x14ac:dyDescent="0.35">
      <c r="B941" s="33" t="s">
        <v>85</v>
      </c>
      <c r="C941" s="33" t="s">
        <v>13</v>
      </c>
      <c r="D941" s="45">
        <f>SUMIFS('Raw Data'!$S$2:$S$3196,'Raw Data'!$E$2:$E$3196,'Solution Sheet'!B941,'Raw Data'!$G$2:$G$3196,'Solution Sheet'!C941)</f>
        <v>84756.55</v>
      </c>
      <c r="E941" s="37"/>
      <c r="F941" s="33" t="s">
        <v>43</v>
      </c>
      <c r="G941" s="33" t="s">
        <v>32</v>
      </c>
      <c r="H941" s="45">
        <f>COUNTIFS('Raw Data'!$L$2:$L$3196,'Solution Sheet'!F941,'Raw Data'!$H$2:$H$3196,'Solution Sheet'!G941)</f>
        <v>206</v>
      </c>
      <c r="J941" s="33" t="s">
        <v>42</v>
      </c>
      <c r="K941" s="33" t="s">
        <v>13</v>
      </c>
      <c r="L941" s="45">
        <f>AVERAGEIFS('Raw Data'!$R$2:$R$3196,'Raw Data'!$K$2:$K$3196,'Solution Sheet'!J941,'Raw Data'!$G$2:$G$3196,'Solution Sheet'!K941)</f>
        <v>36.58</v>
      </c>
      <c r="N941" s="33" t="s">
        <v>26</v>
      </c>
      <c r="O941" s="33" t="s">
        <v>32</v>
      </c>
      <c r="P941" s="45">
        <f>SUMIFS('Raw Data'!$S$2:$S$3196,'Raw Data'!$D$2:$D$3196,'Solution Sheet'!N941,'Raw Data'!$H$2:$H$3196,'Solution Sheet'!O941)</f>
        <v>713770.02999999945</v>
      </c>
    </row>
    <row r="942" spans="2:16" x14ac:dyDescent="0.35">
      <c r="B942" s="33" t="s">
        <v>68</v>
      </c>
      <c r="C942" s="33" t="s">
        <v>12</v>
      </c>
      <c r="D942" s="45">
        <f>SUMIFS('Raw Data'!$S$2:$S$3196,'Raw Data'!$E$2:$E$3196,'Solution Sheet'!B942,'Raw Data'!$G$2:$G$3196,'Solution Sheet'!C942)</f>
        <v>70361.200000000026</v>
      </c>
      <c r="E942" s="37"/>
      <c r="F942" s="33" t="s">
        <v>43</v>
      </c>
      <c r="G942" s="33" t="s">
        <v>33</v>
      </c>
      <c r="H942" s="45">
        <f>COUNTIFS('Raw Data'!$L$2:$L$3196,'Solution Sheet'!F942,'Raw Data'!$H$2:$H$3196,'Solution Sheet'!G942)</f>
        <v>185</v>
      </c>
      <c r="J942" s="33" t="s">
        <v>40</v>
      </c>
      <c r="K942" s="33" t="s">
        <v>12</v>
      </c>
      <c r="L942" s="45">
        <f>AVERAGEIFS('Raw Data'!$R$2:$R$3196,'Raw Data'!$K$2:$K$3196,'Solution Sheet'!J942,'Raw Data'!$G$2:$G$3196,'Solution Sheet'!K942)</f>
        <v>34.373831775700936</v>
      </c>
      <c r="N942" s="33" t="s">
        <v>24</v>
      </c>
      <c r="O942" s="33" t="s">
        <v>33</v>
      </c>
      <c r="P942" s="45">
        <f>SUMIFS('Raw Data'!$S$2:$S$3196,'Raw Data'!$D$2:$D$3196,'Solution Sheet'!N942,'Raw Data'!$H$2:$H$3196,'Solution Sheet'!O942)</f>
        <v>777669.78999999957</v>
      </c>
    </row>
    <row r="943" spans="2:16" x14ac:dyDescent="0.35">
      <c r="B943" s="33" t="s">
        <v>73</v>
      </c>
      <c r="C943" s="33" t="s">
        <v>6</v>
      </c>
      <c r="D943" s="45">
        <f>SUMIFS('Raw Data'!$S$2:$S$3196,'Raw Data'!$E$2:$E$3196,'Solution Sheet'!B943,'Raw Data'!$G$2:$G$3196,'Solution Sheet'!C943)</f>
        <v>72259.55</v>
      </c>
      <c r="E943" s="37"/>
      <c r="F943" s="33" t="s">
        <v>44</v>
      </c>
      <c r="G943" s="33" t="s">
        <v>30</v>
      </c>
      <c r="H943" s="45">
        <f>COUNTIFS('Raw Data'!$L$2:$L$3196,'Solution Sheet'!F943,'Raw Data'!$H$2:$H$3196,'Solution Sheet'!G943)</f>
        <v>202</v>
      </c>
      <c r="J943" s="33" t="s">
        <v>41</v>
      </c>
      <c r="K943" s="33" t="s">
        <v>6</v>
      </c>
      <c r="L943" s="45">
        <f>AVERAGEIFS('Raw Data'!$R$2:$R$3196,'Raw Data'!$K$2:$K$3196,'Solution Sheet'!J943,'Raw Data'!$G$2:$G$3196,'Solution Sheet'!K943)</f>
        <v>36.01075268817204</v>
      </c>
      <c r="N943" s="33" t="s">
        <v>25</v>
      </c>
      <c r="O943" s="33" t="s">
        <v>30</v>
      </c>
      <c r="P943" s="45">
        <f>SUMIFS('Raw Data'!$S$2:$S$3196,'Raw Data'!$D$2:$D$3196,'Solution Sheet'!N943,'Raw Data'!$H$2:$H$3196,'Solution Sheet'!O943)</f>
        <v>386262.99999999983</v>
      </c>
    </row>
    <row r="944" spans="2:16" x14ac:dyDescent="0.35">
      <c r="B944" s="33" t="s">
        <v>52</v>
      </c>
      <c r="C944" s="33" t="s">
        <v>8</v>
      </c>
      <c r="D944" s="45">
        <f>SUMIFS('Raw Data'!$S$2:$S$3196,'Raw Data'!$E$2:$E$3196,'Solution Sheet'!B944,'Raw Data'!$G$2:$G$3196,'Solution Sheet'!C944)</f>
        <v>99924.459999999977</v>
      </c>
      <c r="E944" s="37"/>
      <c r="F944" s="33" t="s">
        <v>43</v>
      </c>
      <c r="G944" s="33" t="s">
        <v>33</v>
      </c>
      <c r="H944" s="45">
        <f>COUNTIFS('Raw Data'!$L$2:$L$3196,'Solution Sheet'!F944,'Raw Data'!$H$2:$H$3196,'Solution Sheet'!G944)</f>
        <v>185</v>
      </c>
      <c r="J944" s="33" t="s">
        <v>42</v>
      </c>
      <c r="K944" s="33" t="s">
        <v>8</v>
      </c>
      <c r="L944" s="45">
        <f>AVERAGEIFS('Raw Data'!$R$2:$R$3196,'Raw Data'!$K$2:$K$3196,'Solution Sheet'!J944,'Raw Data'!$G$2:$G$3196,'Solution Sheet'!K944)</f>
        <v>35.593023255813954</v>
      </c>
      <c r="N944" s="33" t="s">
        <v>24</v>
      </c>
      <c r="O944" s="33" t="s">
        <v>33</v>
      </c>
      <c r="P944" s="45">
        <f>SUMIFS('Raw Data'!$S$2:$S$3196,'Raw Data'!$D$2:$D$3196,'Solution Sheet'!N944,'Raw Data'!$H$2:$H$3196,'Solution Sheet'!O944)</f>
        <v>777669.78999999957</v>
      </c>
    </row>
    <row r="945" spans="2:16" x14ac:dyDescent="0.35">
      <c r="B945" s="33" t="s">
        <v>52</v>
      </c>
      <c r="C945" s="33" t="s">
        <v>10</v>
      </c>
      <c r="D945" s="45">
        <f>SUMIFS('Raw Data'!$S$2:$S$3196,'Raw Data'!$E$2:$E$3196,'Solution Sheet'!B945,'Raw Data'!$G$2:$G$3196,'Solution Sheet'!C945)</f>
        <v>122852.18999999999</v>
      </c>
      <c r="E945" s="37"/>
      <c r="F945" s="33" t="s">
        <v>44</v>
      </c>
      <c r="G945" s="33" t="s">
        <v>32</v>
      </c>
      <c r="H945" s="45">
        <f>COUNTIFS('Raw Data'!$L$2:$L$3196,'Solution Sheet'!F945,'Raw Data'!$H$2:$H$3196,'Solution Sheet'!G945)</f>
        <v>196</v>
      </c>
      <c r="J945" s="33" t="s">
        <v>42</v>
      </c>
      <c r="K945" s="33" t="s">
        <v>10</v>
      </c>
      <c r="L945" s="45">
        <f>AVERAGEIFS('Raw Data'!$R$2:$R$3196,'Raw Data'!$K$2:$K$3196,'Solution Sheet'!J945,'Raw Data'!$G$2:$G$3196,'Solution Sheet'!K945)</f>
        <v>34.543689320388353</v>
      </c>
      <c r="N945" s="33" t="s">
        <v>26</v>
      </c>
      <c r="O945" s="33" t="s">
        <v>32</v>
      </c>
      <c r="P945" s="45">
        <f>SUMIFS('Raw Data'!$S$2:$S$3196,'Raw Data'!$D$2:$D$3196,'Solution Sheet'!N945,'Raw Data'!$H$2:$H$3196,'Solution Sheet'!O945)</f>
        <v>713770.02999999945</v>
      </c>
    </row>
    <row r="946" spans="2:16" x14ac:dyDescent="0.35">
      <c r="B946" s="33" t="s">
        <v>52</v>
      </c>
      <c r="C946" s="33" t="s">
        <v>12</v>
      </c>
      <c r="D946" s="45">
        <f>SUMIFS('Raw Data'!$S$2:$S$3196,'Raw Data'!$E$2:$E$3196,'Solution Sheet'!B946,'Raw Data'!$G$2:$G$3196,'Solution Sheet'!C946)</f>
        <v>95376.180000000022</v>
      </c>
      <c r="E946" s="37"/>
      <c r="F946" s="33" t="s">
        <v>45</v>
      </c>
      <c r="G946" s="33" t="s">
        <v>31</v>
      </c>
      <c r="H946" s="45">
        <f>COUNTIFS('Raw Data'!$L$2:$L$3196,'Solution Sheet'!F946,'Raw Data'!$H$2:$H$3196,'Solution Sheet'!G946)</f>
        <v>200</v>
      </c>
      <c r="J946" s="33" t="s">
        <v>41</v>
      </c>
      <c r="K946" s="33" t="s">
        <v>12</v>
      </c>
      <c r="L946" s="45">
        <f>AVERAGEIFS('Raw Data'!$R$2:$R$3196,'Raw Data'!$K$2:$K$3196,'Solution Sheet'!J946,'Raw Data'!$G$2:$G$3196,'Solution Sheet'!K946)</f>
        <v>35.657142857142858</v>
      </c>
      <c r="N946" s="33" t="s">
        <v>25</v>
      </c>
      <c r="O946" s="33" t="s">
        <v>31</v>
      </c>
      <c r="P946" s="45">
        <f>SUMIFS('Raw Data'!$S$2:$S$3196,'Raw Data'!$D$2:$D$3196,'Solution Sheet'!N946,'Raw Data'!$H$2:$H$3196,'Solution Sheet'!O946)</f>
        <v>343540.72000000003</v>
      </c>
    </row>
    <row r="947" spans="2:16" x14ac:dyDescent="0.35">
      <c r="B947" s="33" t="s">
        <v>78</v>
      </c>
      <c r="C947" s="33" t="s">
        <v>9</v>
      </c>
      <c r="D947" s="45">
        <f>SUMIFS('Raw Data'!$S$2:$S$3196,'Raw Data'!$E$2:$E$3196,'Solution Sheet'!B947,'Raw Data'!$G$2:$G$3196,'Solution Sheet'!C947)</f>
        <v>67867.660000000018</v>
      </c>
      <c r="E947" s="37"/>
      <c r="F947" s="33" t="s">
        <v>44</v>
      </c>
      <c r="G947" s="33" t="s">
        <v>31</v>
      </c>
      <c r="H947" s="45">
        <f>COUNTIFS('Raw Data'!$L$2:$L$3196,'Solution Sheet'!F947,'Raw Data'!$H$2:$H$3196,'Solution Sheet'!G947)</f>
        <v>216</v>
      </c>
      <c r="J947" s="33" t="s">
        <v>41</v>
      </c>
      <c r="K947" s="33" t="s">
        <v>9</v>
      </c>
      <c r="L947" s="45">
        <f>AVERAGEIFS('Raw Data'!$R$2:$R$3196,'Raw Data'!$K$2:$K$3196,'Solution Sheet'!J947,'Raw Data'!$G$2:$G$3196,'Solution Sheet'!K947)</f>
        <v>35.634615384615387</v>
      </c>
      <c r="N947" s="33" t="s">
        <v>24</v>
      </c>
      <c r="O947" s="33" t="s">
        <v>31</v>
      </c>
      <c r="P947" s="45">
        <f>SUMIFS('Raw Data'!$S$2:$S$3196,'Raw Data'!$D$2:$D$3196,'Solution Sheet'!N947,'Raw Data'!$H$2:$H$3196,'Solution Sheet'!O947)</f>
        <v>770751.94999999984</v>
      </c>
    </row>
    <row r="948" spans="2:16" x14ac:dyDescent="0.35">
      <c r="B948" s="33" t="s">
        <v>73</v>
      </c>
      <c r="C948" s="33" t="s">
        <v>6</v>
      </c>
      <c r="D948" s="45">
        <f>SUMIFS('Raw Data'!$S$2:$S$3196,'Raw Data'!$E$2:$E$3196,'Solution Sheet'!B948,'Raw Data'!$G$2:$G$3196,'Solution Sheet'!C948)</f>
        <v>72259.55</v>
      </c>
      <c r="E948" s="37"/>
      <c r="F948" s="33" t="s">
        <v>46</v>
      </c>
      <c r="G948" s="33" t="s">
        <v>31</v>
      </c>
      <c r="H948" s="45">
        <f>COUNTIFS('Raw Data'!$L$2:$L$3196,'Solution Sheet'!F948,'Raw Data'!$H$2:$H$3196,'Solution Sheet'!G948)</f>
        <v>159</v>
      </c>
      <c r="J948" s="33" t="s">
        <v>40</v>
      </c>
      <c r="K948" s="33" t="s">
        <v>6</v>
      </c>
      <c r="L948" s="45">
        <f>AVERAGEIFS('Raw Data'!$R$2:$R$3196,'Raw Data'!$K$2:$K$3196,'Solution Sheet'!J948,'Raw Data'!$G$2:$G$3196,'Solution Sheet'!K948)</f>
        <v>33.838383838383841</v>
      </c>
      <c r="N948" s="33" t="s">
        <v>26</v>
      </c>
      <c r="O948" s="33" t="s">
        <v>31</v>
      </c>
      <c r="P948" s="45">
        <f>SUMIFS('Raw Data'!$S$2:$S$3196,'Raw Data'!$D$2:$D$3196,'Solution Sheet'!N948,'Raw Data'!$H$2:$H$3196,'Solution Sheet'!O948)</f>
        <v>705928.4499999996</v>
      </c>
    </row>
    <row r="949" spans="2:16" x14ac:dyDescent="0.35">
      <c r="B949" s="33" t="s">
        <v>115</v>
      </c>
      <c r="C949" s="33" t="s">
        <v>9</v>
      </c>
      <c r="D949" s="45">
        <f>SUMIFS('Raw Data'!$S$2:$S$3196,'Raw Data'!$E$2:$E$3196,'Solution Sheet'!B949,'Raw Data'!$G$2:$G$3196,'Solution Sheet'!C949)</f>
        <v>85954.940000000017</v>
      </c>
      <c r="E949" s="37"/>
      <c r="F949" s="33" t="s">
        <v>44</v>
      </c>
      <c r="G949" s="33" t="s">
        <v>31</v>
      </c>
      <c r="H949" s="45">
        <f>COUNTIFS('Raw Data'!$L$2:$L$3196,'Solution Sheet'!F949,'Raw Data'!$H$2:$H$3196,'Solution Sheet'!G949)</f>
        <v>216</v>
      </c>
      <c r="J949" s="33" t="s">
        <v>42</v>
      </c>
      <c r="K949" s="33" t="s">
        <v>9</v>
      </c>
      <c r="L949" s="45">
        <f>AVERAGEIFS('Raw Data'!$R$2:$R$3196,'Raw Data'!$K$2:$K$3196,'Solution Sheet'!J949,'Raw Data'!$G$2:$G$3196,'Solution Sheet'!K949)</f>
        <v>36.282828282828284</v>
      </c>
      <c r="N949" s="33" t="s">
        <v>24</v>
      </c>
      <c r="O949" s="33" t="s">
        <v>31</v>
      </c>
      <c r="P949" s="45">
        <f>SUMIFS('Raw Data'!$S$2:$S$3196,'Raw Data'!$D$2:$D$3196,'Solution Sheet'!N949,'Raw Data'!$H$2:$H$3196,'Solution Sheet'!O949)</f>
        <v>770751.94999999984</v>
      </c>
    </row>
    <row r="950" spans="2:16" x14ac:dyDescent="0.35">
      <c r="B950" s="33" t="s">
        <v>115</v>
      </c>
      <c r="C950" s="33" t="s">
        <v>11</v>
      </c>
      <c r="D950" s="45">
        <f>SUMIFS('Raw Data'!$S$2:$S$3196,'Raw Data'!$E$2:$E$3196,'Solution Sheet'!B950,'Raw Data'!$G$2:$G$3196,'Solution Sheet'!C950)</f>
        <v>121509.75999999999</v>
      </c>
      <c r="E950" s="37"/>
      <c r="F950" s="33" t="s">
        <v>46</v>
      </c>
      <c r="G950" s="33" t="s">
        <v>32</v>
      </c>
      <c r="H950" s="45">
        <f>COUNTIFS('Raw Data'!$L$2:$L$3196,'Solution Sheet'!F950,'Raw Data'!$H$2:$H$3196,'Solution Sheet'!G950)</f>
        <v>216</v>
      </c>
      <c r="J950" s="33" t="s">
        <v>42</v>
      </c>
      <c r="K950" s="33" t="s">
        <v>11</v>
      </c>
      <c r="L950" s="45">
        <f>AVERAGEIFS('Raw Data'!$R$2:$R$3196,'Raw Data'!$K$2:$K$3196,'Solution Sheet'!J950,'Raw Data'!$G$2:$G$3196,'Solution Sheet'!K950)</f>
        <v>35.16949152542373</v>
      </c>
      <c r="N950" s="33" t="s">
        <v>26</v>
      </c>
      <c r="O950" s="33" t="s">
        <v>32</v>
      </c>
      <c r="P950" s="45">
        <f>SUMIFS('Raw Data'!$S$2:$S$3196,'Raw Data'!$D$2:$D$3196,'Solution Sheet'!N950,'Raw Data'!$H$2:$H$3196,'Solution Sheet'!O950)</f>
        <v>713770.02999999945</v>
      </c>
    </row>
    <row r="951" spans="2:16" x14ac:dyDescent="0.35">
      <c r="B951" s="33" t="s">
        <v>115</v>
      </c>
      <c r="C951" s="33" t="s">
        <v>12</v>
      </c>
      <c r="D951" s="45">
        <f>SUMIFS('Raw Data'!$S$2:$S$3196,'Raw Data'!$E$2:$E$3196,'Solution Sheet'!B951,'Raw Data'!$G$2:$G$3196,'Solution Sheet'!C951)</f>
        <v>66619.010000000009</v>
      </c>
      <c r="E951" s="37"/>
      <c r="F951" s="33" t="s">
        <v>44</v>
      </c>
      <c r="G951" s="33" t="s">
        <v>31</v>
      </c>
      <c r="H951" s="45">
        <f>COUNTIFS('Raw Data'!$L$2:$L$3196,'Solution Sheet'!F951,'Raw Data'!$H$2:$H$3196,'Solution Sheet'!G951)</f>
        <v>216</v>
      </c>
      <c r="J951" s="33" t="s">
        <v>41</v>
      </c>
      <c r="K951" s="33" t="s">
        <v>12</v>
      </c>
      <c r="L951" s="45">
        <f>AVERAGEIFS('Raw Data'!$R$2:$R$3196,'Raw Data'!$K$2:$K$3196,'Solution Sheet'!J951,'Raw Data'!$G$2:$G$3196,'Solution Sheet'!K951)</f>
        <v>35.657142857142858</v>
      </c>
      <c r="N951" s="33" t="s">
        <v>25</v>
      </c>
      <c r="O951" s="33" t="s">
        <v>31</v>
      </c>
      <c r="P951" s="45">
        <f>SUMIFS('Raw Data'!$S$2:$S$3196,'Raw Data'!$D$2:$D$3196,'Solution Sheet'!N951,'Raw Data'!$H$2:$H$3196,'Solution Sheet'!O951)</f>
        <v>343540.72000000003</v>
      </c>
    </row>
    <row r="952" spans="2:16" x14ac:dyDescent="0.35">
      <c r="B952" s="33" t="s">
        <v>73</v>
      </c>
      <c r="C952" s="33" t="s">
        <v>7</v>
      </c>
      <c r="D952" s="45">
        <f>SUMIFS('Raw Data'!$S$2:$S$3196,'Raw Data'!$E$2:$E$3196,'Solution Sheet'!B952,'Raw Data'!$G$2:$G$3196,'Solution Sheet'!C952)</f>
        <v>125696.93000000001</v>
      </c>
      <c r="E952" s="37"/>
      <c r="F952" s="33" t="s">
        <v>46</v>
      </c>
      <c r="G952" s="33" t="s">
        <v>32</v>
      </c>
      <c r="H952" s="45">
        <f>COUNTIFS('Raw Data'!$L$2:$L$3196,'Solution Sheet'!F952,'Raw Data'!$H$2:$H$3196,'Solution Sheet'!G952)</f>
        <v>216</v>
      </c>
      <c r="J952" s="33" t="s">
        <v>40</v>
      </c>
      <c r="K952" s="33" t="s">
        <v>7</v>
      </c>
      <c r="L952" s="45">
        <f>AVERAGEIFS('Raw Data'!$R$2:$R$3196,'Raw Data'!$K$2:$K$3196,'Solution Sheet'!J952,'Raw Data'!$G$2:$G$3196,'Solution Sheet'!K952)</f>
        <v>33.473118279569896</v>
      </c>
      <c r="N952" s="33" t="s">
        <v>26</v>
      </c>
      <c r="O952" s="33" t="s">
        <v>32</v>
      </c>
      <c r="P952" s="45">
        <f>SUMIFS('Raw Data'!$S$2:$S$3196,'Raw Data'!$D$2:$D$3196,'Solution Sheet'!N952,'Raw Data'!$H$2:$H$3196,'Solution Sheet'!O952)</f>
        <v>713770.02999999945</v>
      </c>
    </row>
    <row r="953" spans="2:16" x14ac:dyDescent="0.35">
      <c r="B953" s="33" t="s">
        <v>73</v>
      </c>
      <c r="C953" s="33" t="s">
        <v>10</v>
      </c>
      <c r="D953" s="45">
        <f>SUMIFS('Raw Data'!$S$2:$S$3196,'Raw Data'!$E$2:$E$3196,'Solution Sheet'!B953,'Raw Data'!$G$2:$G$3196,'Solution Sheet'!C953)</f>
        <v>86987.81</v>
      </c>
      <c r="E953" s="37"/>
      <c r="F953" s="33" t="s">
        <v>44</v>
      </c>
      <c r="G953" s="33" t="s">
        <v>30</v>
      </c>
      <c r="H953" s="45">
        <f>COUNTIFS('Raw Data'!$L$2:$L$3196,'Solution Sheet'!F953,'Raw Data'!$H$2:$H$3196,'Solution Sheet'!G953)</f>
        <v>202</v>
      </c>
      <c r="J953" s="33" t="s">
        <v>42</v>
      </c>
      <c r="K953" s="33" t="s">
        <v>10</v>
      </c>
      <c r="L953" s="45">
        <f>AVERAGEIFS('Raw Data'!$R$2:$R$3196,'Raw Data'!$K$2:$K$3196,'Solution Sheet'!J953,'Raw Data'!$G$2:$G$3196,'Solution Sheet'!K953)</f>
        <v>34.543689320388353</v>
      </c>
      <c r="N953" s="33" t="s">
        <v>24</v>
      </c>
      <c r="O953" s="33" t="s">
        <v>30</v>
      </c>
      <c r="P953" s="45">
        <f>SUMIFS('Raw Data'!$S$2:$S$3196,'Raw Data'!$D$2:$D$3196,'Solution Sheet'!N953,'Raw Data'!$H$2:$H$3196,'Solution Sheet'!O953)</f>
        <v>902864.3899999999</v>
      </c>
    </row>
    <row r="954" spans="2:16" x14ac:dyDescent="0.35">
      <c r="B954" s="33" t="s">
        <v>55</v>
      </c>
      <c r="C954" s="33" t="s">
        <v>8</v>
      </c>
      <c r="D954" s="45">
        <f>SUMIFS('Raw Data'!$S$2:$S$3196,'Raw Data'!$E$2:$E$3196,'Solution Sheet'!B954,'Raw Data'!$G$2:$G$3196,'Solution Sheet'!C954)</f>
        <v>101835.39000000001</v>
      </c>
      <c r="E954" s="37"/>
      <c r="F954" s="33" t="s">
        <v>46</v>
      </c>
      <c r="G954" s="33" t="s">
        <v>32</v>
      </c>
      <c r="H954" s="45">
        <f>COUNTIFS('Raw Data'!$L$2:$L$3196,'Solution Sheet'!F954,'Raw Data'!$H$2:$H$3196,'Solution Sheet'!G954)</f>
        <v>216</v>
      </c>
      <c r="J954" s="33" t="s">
        <v>42</v>
      </c>
      <c r="K954" s="33" t="s">
        <v>8</v>
      </c>
      <c r="L954" s="45">
        <f>AVERAGEIFS('Raw Data'!$R$2:$R$3196,'Raw Data'!$K$2:$K$3196,'Solution Sheet'!J954,'Raw Data'!$G$2:$G$3196,'Solution Sheet'!K954)</f>
        <v>35.593023255813954</v>
      </c>
      <c r="N954" s="33" t="s">
        <v>26</v>
      </c>
      <c r="O954" s="33" t="s">
        <v>32</v>
      </c>
      <c r="P954" s="45">
        <f>SUMIFS('Raw Data'!$S$2:$S$3196,'Raw Data'!$D$2:$D$3196,'Solution Sheet'!N954,'Raw Data'!$H$2:$H$3196,'Solution Sheet'!O954)</f>
        <v>713770.02999999945</v>
      </c>
    </row>
    <row r="955" spans="2:16" x14ac:dyDescent="0.35">
      <c r="B955" s="33" t="s">
        <v>73</v>
      </c>
      <c r="C955" s="33" t="s">
        <v>7</v>
      </c>
      <c r="D955" s="45">
        <f>SUMIFS('Raw Data'!$S$2:$S$3196,'Raw Data'!$E$2:$E$3196,'Solution Sheet'!B955,'Raw Data'!$G$2:$G$3196,'Solution Sheet'!C955)</f>
        <v>125696.93000000001</v>
      </c>
      <c r="E955" s="37"/>
      <c r="F955" s="33" t="s">
        <v>43</v>
      </c>
      <c r="G955" s="33" t="s">
        <v>32</v>
      </c>
      <c r="H955" s="45">
        <f>COUNTIFS('Raw Data'!$L$2:$L$3196,'Solution Sheet'!F955,'Raw Data'!$H$2:$H$3196,'Solution Sheet'!G955)</f>
        <v>206</v>
      </c>
      <c r="J955" s="33" t="s">
        <v>40</v>
      </c>
      <c r="K955" s="33" t="s">
        <v>7</v>
      </c>
      <c r="L955" s="45">
        <f>AVERAGEIFS('Raw Data'!$R$2:$R$3196,'Raw Data'!$K$2:$K$3196,'Solution Sheet'!J955,'Raw Data'!$G$2:$G$3196,'Solution Sheet'!K955)</f>
        <v>33.473118279569896</v>
      </c>
      <c r="N955" s="33" t="s">
        <v>24</v>
      </c>
      <c r="O955" s="33" t="s">
        <v>32</v>
      </c>
      <c r="P955" s="45">
        <f>SUMIFS('Raw Data'!$S$2:$S$3196,'Raw Data'!$D$2:$D$3196,'Solution Sheet'!N955,'Raw Data'!$H$2:$H$3196,'Solution Sheet'!O955)</f>
        <v>854150.37999999919</v>
      </c>
    </row>
    <row r="956" spans="2:16" x14ac:dyDescent="0.35">
      <c r="B956" s="33" t="s">
        <v>58</v>
      </c>
      <c r="C956" s="33" t="s">
        <v>11</v>
      </c>
      <c r="D956" s="45">
        <f>SUMIFS('Raw Data'!$S$2:$S$3196,'Raw Data'!$E$2:$E$3196,'Solution Sheet'!B956,'Raw Data'!$G$2:$G$3196,'Solution Sheet'!C956)</f>
        <v>113195.5</v>
      </c>
      <c r="E956" s="37"/>
      <c r="F956" s="33" t="s">
        <v>43</v>
      </c>
      <c r="G956" s="33" t="s">
        <v>32</v>
      </c>
      <c r="H956" s="45">
        <f>COUNTIFS('Raw Data'!$L$2:$L$3196,'Solution Sheet'!F956,'Raw Data'!$H$2:$H$3196,'Solution Sheet'!G956)</f>
        <v>206</v>
      </c>
      <c r="J956" s="33" t="s">
        <v>42</v>
      </c>
      <c r="K956" s="33" t="s">
        <v>11</v>
      </c>
      <c r="L956" s="45">
        <f>AVERAGEIFS('Raw Data'!$R$2:$R$3196,'Raw Data'!$K$2:$K$3196,'Solution Sheet'!J956,'Raw Data'!$G$2:$G$3196,'Solution Sheet'!K956)</f>
        <v>35.16949152542373</v>
      </c>
      <c r="N956" s="33" t="s">
        <v>24</v>
      </c>
      <c r="O956" s="33" t="s">
        <v>32</v>
      </c>
      <c r="P956" s="45">
        <f>SUMIFS('Raw Data'!$S$2:$S$3196,'Raw Data'!$D$2:$D$3196,'Solution Sheet'!N956,'Raw Data'!$H$2:$H$3196,'Solution Sheet'!O956)</f>
        <v>854150.37999999919</v>
      </c>
    </row>
    <row r="957" spans="2:16" x14ac:dyDescent="0.35">
      <c r="B957" s="33" t="s">
        <v>52</v>
      </c>
      <c r="C957" s="33" t="s">
        <v>6</v>
      </c>
      <c r="D957" s="45">
        <f>SUMIFS('Raw Data'!$S$2:$S$3196,'Raw Data'!$E$2:$E$3196,'Solution Sheet'!B957,'Raw Data'!$G$2:$G$3196,'Solution Sheet'!C957)</f>
        <v>128564.53000000004</v>
      </c>
      <c r="E957" s="37"/>
      <c r="F957" s="33" t="s">
        <v>43</v>
      </c>
      <c r="G957" s="33" t="s">
        <v>33</v>
      </c>
      <c r="H957" s="45">
        <f>COUNTIFS('Raw Data'!$L$2:$L$3196,'Solution Sheet'!F957,'Raw Data'!$H$2:$H$3196,'Solution Sheet'!G957)</f>
        <v>185</v>
      </c>
      <c r="J957" s="33" t="s">
        <v>39</v>
      </c>
      <c r="K957" s="33" t="s">
        <v>6</v>
      </c>
      <c r="L957" s="45">
        <f>AVERAGEIFS('Raw Data'!$R$2:$R$3196,'Raw Data'!$K$2:$K$3196,'Solution Sheet'!J957,'Raw Data'!$G$2:$G$3196,'Solution Sheet'!K957)</f>
        <v>36.370370370370374</v>
      </c>
      <c r="N957" s="33" t="s">
        <v>26</v>
      </c>
      <c r="O957" s="33" t="s">
        <v>33</v>
      </c>
      <c r="P957" s="45">
        <f>SUMIFS('Raw Data'!$S$2:$S$3196,'Raw Data'!$D$2:$D$3196,'Solution Sheet'!N957,'Raw Data'!$H$2:$H$3196,'Solution Sheet'!O957)</f>
        <v>688621.27000000118</v>
      </c>
    </row>
    <row r="958" spans="2:16" x14ac:dyDescent="0.35">
      <c r="B958" s="33" t="s">
        <v>78</v>
      </c>
      <c r="C958" s="33" t="s">
        <v>11</v>
      </c>
      <c r="D958" s="45">
        <f>SUMIFS('Raw Data'!$S$2:$S$3196,'Raw Data'!$E$2:$E$3196,'Solution Sheet'!B958,'Raw Data'!$G$2:$G$3196,'Solution Sheet'!C958)</f>
        <v>115609.13</v>
      </c>
      <c r="E958" s="37"/>
      <c r="F958" s="33" t="s">
        <v>44</v>
      </c>
      <c r="G958" s="33" t="s">
        <v>32</v>
      </c>
      <c r="H958" s="45">
        <f>COUNTIFS('Raw Data'!$L$2:$L$3196,'Solution Sheet'!F958,'Raw Data'!$H$2:$H$3196,'Solution Sheet'!G958)</f>
        <v>196</v>
      </c>
      <c r="J958" s="33" t="s">
        <v>39</v>
      </c>
      <c r="K958" s="33" t="s">
        <v>11</v>
      </c>
      <c r="L958" s="45">
        <f>AVERAGEIFS('Raw Data'!$R$2:$R$3196,'Raw Data'!$K$2:$K$3196,'Solution Sheet'!J958,'Raw Data'!$G$2:$G$3196,'Solution Sheet'!K958)</f>
        <v>34.901785714285715</v>
      </c>
      <c r="N958" s="33" t="s">
        <v>25</v>
      </c>
      <c r="O958" s="33" t="s">
        <v>32</v>
      </c>
      <c r="P958" s="45">
        <f>SUMIFS('Raw Data'!$S$2:$S$3196,'Raw Data'!$D$2:$D$3196,'Solution Sheet'!N958,'Raw Data'!$H$2:$H$3196,'Solution Sheet'!O958)</f>
        <v>420136.0300000002</v>
      </c>
    </row>
    <row r="959" spans="2:16" x14ac:dyDescent="0.35">
      <c r="B959" s="33" t="s">
        <v>78</v>
      </c>
      <c r="C959" s="33" t="s">
        <v>13</v>
      </c>
      <c r="D959" s="45">
        <f>SUMIFS('Raw Data'!$S$2:$S$3196,'Raw Data'!$E$2:$E$3196,'Solution Sheet'!B959,'Raw Data'!$G$2:$G$3196,'Solution Sheet'!C959)</f>
        <v>119976.9</v>
      </c>
      <c r="E959" s="37"/>
      <c r="F959" s="33" t="s">
        <v>44</v>
      </c>
      <c r="G959" s="33" t="s">
        <v>32</v>
      </c>
      <c r="H959" s="45">
        <f>COUNTIFS('Raw Data'!$L$2:$L$3196,'Solution Sheet'!F959,'Raw Data'!$H$2:$H$3196,'Solution Sheet'!G959)</f>
        <v>196</v>
      </c>
      <c r="J959" s="33" t="s">
        <v>40</v>
      </c>
      <c r="K959" s="33" t="s">
        <v>13</v>
      </c>
      <c r="L959" s="45">
        <f>AVERAGEIFS('Raw Data'!$R$2:$R$3196,'Raw Data'!$K$2:$K$3196,'Solution Sheet'!J959,'Raw Data'!$G$2:$G$3196,'Solution Sheet'!K959)</f>
        <v>34.651685393258425</v>
      </c>
      <c r="N959" s="33" t="s">
        <v>25</v>
      </c>
      <c r="O959" s="33" t="s">
        <v>32</v>
      </c>
      <c r="P959" s="45">
        <f>SUMIFS('Raw Data'!$S$2:$S$3196,'Raw Data'!$D$2:$D$3196,'Solution Sheet'!N959,'Raw Data'!$H$2:$H$3196,'Solution Sheet'!O959)</f>
        <v>420136.0300000002</v>
      </c>
    </row>
    <row r="960" spans="2:16" x14ac:dyDescent="0.35">
      <c r="B960" s="33" t="s">
        <v>68</v>
      </c>
      <c r="C960" s="33" t="s">
        <v>7</v>
      </c>
      <c r="D960" s="45">
        <f>SUMIFS('Raw Data'!$S$2:$S$3196,'Raw Data'!$E$2:$E$3196,'Solution Sheet'!B960,'Raw Data'!$G$2:$G$3196,'Solution Sheet'!C960)</f>
        <v>100847.03999999999</v>
      </c>
      <c r="E960" s="37"/>
      <c r="F960" s="33" t="s">
        <v>45</v>
      </c>
      <c r="G960" s="33" t="s">
        <v>32</v>
      </c>
      <c r="H960" s="45">
        <f>COUNTIFS('Raw Data'!$L$2:$L$3196,'Solution Sheet'!F960,'Raw Data'!$H$2:$H$3196,'Solution Sheet'!G960)</f>
        <v>204</v>
      </c>
      <c r="J960" s="33" t="s">
        <v>39</v>
      </c>
      <c r="K960" s="33" t="s">
        <v>7</v>
      </c>
      <c r="L960" s="45">
        <f>AVERAGEIFS('Raw Data'!$R$2:$R$3196,'Raw Data'!$K$2:$K$3196,'Solution Sheet'!J960,'Raw Data'!$G$2:$G$3196,'Solution Sheet'!K960)</f>
        <v>36.319672131147541</v>
      </c>
      <c r="N960" s="33" t="s">
        <v>26</v>
      </c>
      <c r="O960" s="33" t="s">
        <v>32</v>
      </c>
      <c r="P960" s="45">
        <f>SUMIFS('Raw Data'!$S$2:$S$3196,'Raw Data'!$D$2:$D$3196,'Solution Sheet'!N960,'Raw Data'!$H$2:$H$3196,'Solution Sheet'!O960)</f>
        <v>713770.02999999945</v>
      </c>
    </row>
    <row r="961" spans="2:16" x14ac:dyDescent="0.35">
      <c r="B961" s="33" t="s">
        <v>63</v>
      </c>
      <c r="C961" s="33" t="s">
        <v>12</v>
      </c>
      <c r="D961" s="45">
        <f>SUMIFS('Raw Data'!$S$2:$S$3196,'Raw Data'!$E$2:$E$3196,'Solution Sheet'!B961,'Raw Data'!$G$2:$G$3196,'Solution Sheet'!C961)</f>
        <v>121006.51999999999</v>
      </c>
      <c r="E961" s="37"/>
      <c r="F961" s="33" t="s">
        <v>46</v>
      </c>
      <c r="G961" s="33" t="s">
        <v>33</v>
      </c>
      <c r="H961" s="45">
        <f>COUNTIFS('Raw Data'!$L$2:$L$3196,'Solution Sheet'!F961,'Raw Data'!$H$2:$H$3196,'Solution Sheet'!G961)</f>
        <v>201</v>
      </c>
      <c r="J961" s="33" t="s">
        <v>39</v>
      </c>
      <c r="K961" s="33" t="s">
        <v>12</v>
      </c>
      <c r="L961" s="45">
        <f>AVERAGEIFS('Raw Data'!$R$2:$R$3196,'Raw Data'!$K$2:$K$3196,'Solution Sheet'!J961,'Raw Data'!$G$2:$G$3196,'Solution Sheet'!K961)</f>
        <v>35</v>
      </c>
      <c r="N961" s="33" t="s">
        <v>26</v>
      </c>
      <c r="O961" s="33" t="s">
        <v>33</v>
      </c>
      <c r="P961" s="45">
        <f>SUMIFS('Raw Data'!$S$2:$S$3196,'Raw Data'!$D$2:$D$3196,'Solution Sheet'!N961,'Raw Data'!$H$2:$H$3196,'Solution Sheet'!O961)</f>
        <v>688621.27000000118</v>
      </c>
    </row>
    <row r="962" spans="2:16" x14ac:dyDescent="0.35">
      <c r="B962" s="33" t="s">
        <v>106</v>
      </c>
      <c r="C962" s="33" t="s">
        <v>8</v>
      </c>
      <c r="D962" s="45">
        <f>SUMIFS('Raw Data'!$S$2:$S$3196,'Raw Data'!$E$2:$E$3196,'Solution Sheet'!B962,'Raw Data'!$G$2:$G$3196,'Solution Sheet'!C962)</f>
        <v>122017.93000000001</v>
      </c>
      <c r="E962" s="37"/>
      <c r="F962" s="33" t="s">
        <v>45</v>
      </c>
      <c r="G962" s="33" t="s">
        <v>30</v>
      </c>
      <c r="H962" s="45">
        <f>COUNTIFS('Raw Data'!$L$2:$L$3196,'Solution Sheet'!F962,'Raw Data'!$H$2:$H$3196,'Solution Sheet'!G962)</f>
        <v>215</v>
      </c>
      <c r="J962" s="33" t="s">
        <v>41</v>
      </c>
      <c r="K962" s="33" t="s">
        <v>8</v>
      </c>
      <c r="L962" s="45">
        <f>AVERAGEIFS('Raw Data'!$R$2:$R$3196,'Raw Data'!$K$2:$K$3196,'Solution Sheet'!J962,'Raw Data'!$G$2:$G$3196,'Solution Sheet'!K962)</f>
        <v>35.169642857142854</v>
      </c>
      <c r="N962" s="33" t="s">
        <v>24</v>
      </c>
      <c r="O962" s="33" t="s">
        <v>30</v>
      </c>
      <c r="P962" s="45">
        <f>SUMIFS('Raw Data'!$S$2:$S$3196,'Raw Data'!$D$2:$D$3196,'Solution Sheet'!N962,'Raw Data'!$H$2:$H$3196,'Solution Sheet'!O962)</f>
        <v>902864.3899999999</v>
      </c>
    </row>
    <row r="963" spans="2:16" x14ac:dyDescent="0.35">
      <c r="B963" s="33" t="s">
        <v>106</v>
      </c>
      <c r="C963" s="33" t="s">
        <v>12</v>
      </c>
      <c r="D963" s="45">
        <f>SUMIFS('Raw Data'!$S$2:$S$3196,'Raw Data'!$E$2:$E$3196,'Solution Sheet'!B963,'Raw Data'!$G$2:$G$3196,'Solution Sheet'!C963)</f>
        <v>111983.70999999998</v>
      </c>
      <c r="E963" s="37"/>
      <c r="F963" s="33" t="s">
        <v>46</v>
      </c>
      <c r="G963" s="33" t="s">
        <v>33</v>
      </c>
      <c r="H963" s="45">
        <f>COUNTIFS('Raw Data'!$L$2:$L$3196,'Solution Sheet'!F963,'Raw Data'!$H$2:$H$3196,'Solution Sheet'!G963)</f>
        <v>201</v>
      </c>
      <c r="J963" s="33" t="s">
        <v>40</v>
      </c>
      <c r="K963" s="33" t="s">
        <v>12</v>
      </c>
      <c r="L963" s="45">
        <f>AVERAGEIFS('Raw Data'!$R$2:$R$3196,'Raw Data'!$K$2:$K$3196,'Solution Sheet'!J963,'Raw Data'!$G$2:$G$3196,'Solution Sheet'!K963)</f>
        <v>34.373831775700936</v>
      </c>
      <c r="N963" s="33" t="s">
        <v>26</v>
      </c>
      <c r="O963" s="33" t="s">
        <v>33</v>
      </c>
      <c r="P963" s="45">
        <f>SUMIFS('Raw Data'!$S$2:$S$3196,'Raw Data'!$D$2:$D$3196,'Solution Sheet'!N963,'Raw Data'!$H$2:$H$3196,'Solution Sheet'!O963)</f>
        <v>688621.27000000118</v>
      </c>
    </row>
    <row r="964" spans="2:16" x14ac:dyDescent="0.35">
      <c r="B964" s="33" t="s">
        <v>106</v>
      </c>
      <c r="C964" s="33" t="s">
        <v>13</v>
      </c>
      <c r="D964" s="45">
        <f>SUMIFS('Raw Data'!$S$2:$S$3196,'Raw Data'!$E$2:$E$3196,'Solution Sheet'!B964,'Raw Data'!$G$2:$G$3196,'Solution Sheet'!C964)</f>
        <v>83772.33</v>
      </c>
      <c r="E964" s="37"/>
      <c r="F964" s="33" t="s">
        <v>45</v>
      </c>
      <c r="G964" s="33" t="s">
        <v>33</v>
      </c>
      <c r="H964" s="45">
        <f>COUNTIFS('Raw Data'!$L$2:$L$3196,'Solution Sheet'!F964,'Raw Data'!$H$2:$H$3196,'Solution Sheet'!G964)</f>
        <v>193</v>
      </c>
      <c r="J964" s="33" t="s">
        <v>41</v>
      </c>
      <c r="K964" s="33" t="s">
        <v>13</v>
      </c>
      <c r="L964" s="45">
        <f>AVERAGEIFS('Raw Data'!$R$2:$R$3196,'Raw Data'!$K$2:$K$3196,'Solution Sheet'!J964,'Raw Data'!$G$2:$G$3196,'Solution Sheet'!K964)</f>
        <v>33.705882352941174</v>
      </c>
      <c r="N964" s="33" t="s">
        <v>26</v>
      </c>
      <c r="O964" s="33" t="s">
        <v>33</v>
      </c>
      <c r="P964" s="45">
        <f>SUMIFS('Raw Data'!$S$2:$S$3196,'Raw Data'!$D$2:$D$3196,'Solution Sheet'!N964,'Raw Data'!$H$2:$H$3196,'Solution Sheet'!O964)</f>
        <v>688621.27000000118</v>
      </c>
    </row>
    <row r="965" spans="2:16" x14ac:dyDescent="0.35">
      <c r="B965" s="33" t="s">
        <v>115</v>
      </c>
      <c r="C965" s="33" t="s">
        <v>13</v>
      </c>
      <c r="D965" s="45">
        <f>SUMIFS('Raw Data'!$S$2:$S$3196,'Raw Data'!$E$2:$E$3196,'Solution Sheet'!B965,'Raw Data'!$G$2:$G$3196,'Solution Sheet'!C965)</f>
        <v>86905.229999999981</v>
      </c>
      <c r="E965" s="37"/>
      <c r="F965" s="33" t="s">
        <v>43</v>
      </c>
      <c r="G965" s="33" t="s">
        <v>30</v>
      </c>
      <c r="H965" s="45">
        <f>COUNTIFS('Raw Data'!$L$2:$L$3196,'Solution Sheet'!F965,'Raw Data'!$H$2:$H$3196,'Solution Sheet'!G965)</f>
        <v>201</v>
      </c>
      <c r="J965" s="33" t="s">
        <v>41</v>
      </c>
      <c r="K965" s="33" t="s">
        <v>13</v>
      </c>
      <c r="L965" s="45">
        <f>AVERAGEIFS('Raw Data'!$R$2:$R$3196,'Raw Data'!$K$2:$K$3196,'Solution Sheet'!J965,'Raw Data'!$G$2:$G$3196,'Solution Sheet'!K965)</f>
        <v>33.705882352941174</v>
      </c>
      <c r="N965" s="33" t="s">
        <v>24</v>
      </c>
      <c r="O965" s="33" t="s">
        <v>30</v>
      </c>
      <c r="P965" s="45">
        <f>SUMIFS('Raw Data'!$S$2:$S$3196,'Raw Data'!$D$2:$D$3196,'Solution Sheet'!N965,'Raw Data'!$H$2:$H$3196,'Solution Sheet'!O965)</f>
        <v>902864.3899999999</v>
      </c>
    </row>
    <row r="966" spans="2:16" x14ac:dyDescent="0.35">
      <c r="B966" s="33" t="s">
        <v>115</v>
      </c>
      <c r="C966" s="33" t="s">
        <v>7</v>
      </c>
      <c r="D966" s="45">
        <f>SUMIFS('Raw Data'!$S$2:$S$3196,'Raw Data'!$E$2:$E$3196,'Solution Sheet'!B966,'Raw Data'!$G$2:$G$3196,'Solution Sheet'!C966)</f>
        <v>104661.16</v>
      </c>
      <c r="E966" s="37"/>
      <c r="F966" s="33" t="s">
        <v>45</v>
      </c>
      <c r="G966" s="33" t="s">
        <v>32</v>
      </c>
      <c r="H966" s="45">
        <f>COUNTIFS('Raw Data'!$L$2:$L$3196,'Solution Sheet'!F966,'Raw Data'!$H$2:$H$3196,'Solution Sheet'!G966)</f>
        <v>204</v>
      </c>
      <c r="J966" s="33" t="s">
        <v>41</v>
      </c>
      <c r="K966" s="33" t="s">
        <v>7</v>
      </c>
      <c r="L966" s="45">
        <f>AVERAGEIFS('Raw Data'!$R$2:$R$3196,'Raw Data'!$K$2:$K$3196,'Solution Sheet'!J966,'Raw Data'!$G$2:$G$3196,'Solution Sheet'!K966)</f>
        <v>33.821428571428569</v>
      </c>
      <c r="N966" s="33" t="s">
        <v>25</v>
      </c>
      <c r="O966" s="33" t="s">
        <v>32</v>
      </c>
      <c r="P966" s="45">
        <f>SUMIFS('Raw Data'!$S$2:$S$3196,'Raw Data'!$D$2:$D$3196,'Solution Sheet'!N966,'Raw Data'!$H$2:$H$3196,'Solution Sheet'!O966)</f>
        <v>420136.0300000002</v>
      </c>
    </row>
    <row r="967" spans="2:16" x14ac:dyDescent="0.35">
      <c r="B967" s="33" t="s">
        <v>106</v>
      </c>
      <c r="C967" s="33" t="s">
        <v>11</v>
      </c>
      <c r="D967" s="45">
        <f>SUMIFS('Raw Data'!$S$2:$S$3196,'Raw Data'!$E$2:$E$3196,'Solution Sheet'!B967,'Raw Data'!$G$2:$G$3196,'Solution Sheet'!C967)</f>
        <v>87937.540000000023</v>
      </c>
      <c r="E967" s="37"/>
      <c r="F967" s="33" t="s">
        <v>44</v>
      </c>
      <c r="G967" s="33" t="s">
        <v>33</v>
      </c>
      <c r="H967" s="45">
        <f>COUNTIFS('Raw Data'!$L$2:$L$3196,'Solution Sheet'!F967,'Raw Data'!$H$2:$H$3196,'Solution Sheet'!G967)</f>
        <v>207</v>
      </c>
      <c r="J967" s="33" t="s">
        <v>42</v>
      </c>
      <c r="K967" s="33" t="s">
        <v>11</v>
      </c>
      <c r="L967" s="45">
        <f>AVERAGEIFS('Raw Data'!$R$2:$R$3196,'Raw Data'!$K$2:$K$3196,'Solution Sheet'!J967,'Raw Data'!$G$2:$G$3196,'Solution Sheet'!K967)</f>
        <v>35.16949152542373</v>
      </c>
      <c r="N967" s="33" t="s">
        <v>24</v>
      </c>
      <c r="O967" s="33" t="s">
        <v>33</v>
      </c>
      <c r="P967" s="45">
        <f>SUMIFS('Raw Data'!$S$2:$S$3196,'Raw Data'!$D$2:$D$3196,'Solution Sheet'!N967,'Raw Data'!$H$2:$H$3196,'Solution Sheet'!O967)</f>
        <v>777669.78999999957</v>
      </c>
    </row>
    <row r="968" spans="2:16" x14ac:dyDescent="0.35">
      <c r="B968" s="33" t="s">
        <v>85</v>
      </c>
      <c r="C968" s="33" t="s">
        <v>13</v>
      </c>
      <c r="D968" s="45">
        <f>SUMIFS('Raw Data'!$S$2:$S$3196,'Raw Data'!$E$2:$E$3196,'Solution Sheet'!B968,'Raw Data'!$G$2:$G$3196,'Solution Sheet'!C968)</f>
        <v>84756.55</v>
      </c>
      <c r="E968" s="37"/>
      <c r="F968" s="33" t="s">
        <v>46</v>
      </c>
      <c r="G968" s="33" t="s">
        <v>31</v>
      </c>
      <c r="H968" s="45">
        <f>COUNTIFS('Raw Data'!$L$2:$L$3196,'Solution Sheet'!F968,'Raw Data'!$H$2:$H$3196,'Solution Sheet'!G968)</f>
        <v>159</v>
      </c>
      <c r="J968" s="33" t="s">
        <v>42</v>
      </c>
      <c r="K968" s="33" t="s">
        <v>13</v>
      </c>
      <c r="L968" s="45">
        <f>AVERAGEIFS('Raw Data'!$R$2:$R$3196,'Raw Data'!$K$2:$K$3196,'Solution Sheet'!J968,'Raw Data'!$G$2:$G$3196,'Solution Sheet'!K968)</f>
        <v>36.58</v>
      </c>
      <c r="N968" s="33" t="s">
        <v>24</v>
      </c>
      <c r="O968" s="33" t="s">
        <v>31</v>
      </c>
      <c r="P968" s="45">
        <f>SUMIFS('Raw Data'!$S$2:$S$3196,'Raw Data'!$D$2:$D$3196,'Solution Sheet'!N968,'Raw Data'!$H$2:$H$3196,'Solution Sheet'!O968)</f>
        <v>770751.94999999984</v>
      </c>
    </row>
    <row r="969" spans="2:16" x14ac:dyDescent="0.35">
      <c r="B969" s="33" t="s">
        <v>115</v>
      </c>
      <c r="C969" s="33" t="s">
        <v>12</v>
      </c>
      <c r="D969" s="45">
        <f>SUMIFS('Raw Data'!$S$2:$S$3196,'Raw Data'!$E$2:$E$3196,'Solution Sheet'!B969,'Raw Data'!$G$2:$G$3196,'Solution Sheet'!C969)</f>
        <v>66619.010000000009</v>
      </c>
      <c r="E969" s="37"/>
      <c r="F969" s="33" t="s">
        <v>46</v>
      </c>
      <c r="G969" s="33" t="s">
        <v>32</v>
      </c>
      <c r="H969" s="45">
        <f>COUNTIFS('Raw Data'!$L$2:$L$3196,'Solution Sheet'!F969,'Raw Data'!$H$2:$H$3196,'Solution Sheet'!G969)</f>
        <v>216</v>
      </c>
      <c r="J969" s="33" t="s">
        <v>41</v>
      </c>
      <c r="K969" s="33" t="s">
        <v>12</v>
      </c>
      <c r="L969" s="45">
        <f>AVERAGEIFS('Raw Data'!$R$2:$R$3196,'Raw Data'!$K$2:$K$3196,'Solution Sheet'!J969,'Raw Data'!$G$2:$G$3196,'Solution Sheet'!K969)</f>
        <v>35.657142857142858</v>
      </c>
      <c r="N969" s="33" t="s">
        <v>25</v>
      </c>
      <c r="O969" s="33" t="s">
        <v>32</v>
      </c>
      <c r="P969" s="45">
        <f>SUMIFS('Raw Data'!$S$2:$S$3196,'Raw Data'!$D$2:$D$3196,'Solution Sheet'!N969,'Raw Data'!$H$2:$H$3196,'Solution Sheet'!O969)</f>
        <v>420136.0300000002</v>
      </c>
    </row>
    <row r="970" spans="2:16" x14ac:dyDescent="0.35">
      <c r="B970" s="33" t="s">
        <v>52</v>
      </c>
      <c r="C970" s="33" t="s">
        <v>10</v>
      </c>
      <c r="D970" s="45">
        <f>SUMIFS('Raw Data'!$S$2:$S$3196,'Raw Data'!$E$2:$E$3196,'Solution Sheet'!B970,'Raw Data'!$G$2:$G$3196,'Solution Sheet'!C970)</f>
        <v>122852.18999999999</v>
      </c>
      <c r="E970" s="37"/>
      <c r="F970" s="33" t="s">
        <v>43</v>
      </c>
      <c r="G970" s="33" t="s">
        <v>32</v>
      </c>
      <c r="H970" s="45">
        <f>COUNTIFS('Raw Data'!$L$2:$L$3196,'Solution Sheet'!F970,'Raw Data'!$H$2:$H$3196,'Solution Sheet'!G970)</f>
        <v>206</v>
      </c>
      <c r="J970" s="33" t="s">
        <v>40</v>
      </c>
      <c r="K970" s="33" t="s">
        <v>10</v>
      </c>
      <c r="L970" s="45">
        <f>AVERAGEIFS('Raw Data'!$R$2:$R$3196,'Raw Data'!$K$2:$K$3196,'Solution Sheet'!J970,'Raw Data'!$G$2:$G$3196,'Solution Sheet'!K970)</f>
        <v>35.093023255813954</v>
      </c>
      <c r="N970" s="33" t="s">
        <v>25</v>
      </c>
      <c r="O970" s="33" t="s">
        <v>32</v>
      </c>
      <c r="P970" s="45">
        <f>SUMIFS('Raw Data'!$S$2:$S$3196,'Raw Data'!$D$2:$D$3196,'Solution Sheet'!N970,'Raw Data'!$H$2:$H$3196,'Solution Sheet'!O970)</f>
        <v>420136.0300000002</v>
      </c>
    </row>
    <row r="971" spans="2:16" x14ac:dyDescent="0.35">
      <c r="B971" s="33" t="s">
        <v>68</v>
      </c>
      <c r="C971" s="33" t="s">
        <v>10</v>
      </c>
      <c r="D971" s="45">
        <f>SUMIFS('Raw Data'!$S$2:$S$3196,'Raw Data'!$E$2:$E$3196,'Solution Sheet'!B971,'Raw Data'!$G$2:$G$3196,'Solution Sheet'!C971)</f>
        <v>86801.049999999988</v>
      </c>
      <c r="E971" s="37"/>
      <c r="F971" s="33" t="s">
        <v>44</v>
      </c>
      <c r="G971" s="33" t="s">
        <v>30</v>
      </c>
      <c r="H971" s="45">
        <f>COUNTIFS('Raw Data'!$L$2:$L$3196,'Solution Sheet'!F971,'Raw Data'!$H$2:$H$3196,'Solution Sheet'!G971)</f>
        <v>202</v>
      </c>
      <c r="J971" s="33" t="s">
        <v>42</v>
      </c>
      <c r="K971" s="33" t="s">
        <v>10</v>
      </c>
      <c r="L971" s="45">
        <f>AVERAGEIFS('Raw Data'!$R$2:$R$3196,'Raw Data'!$K$2:$K$3196,'Solution Sheet'!J971,'Raw Data'!$G$2:$G$3196,'Solution Sheet'!K971)</f>
        <v>34.543689320388353</v>
      </c>
      <c r="N971" s="33" t="s">
        <v>24</v>
      </c>
      <c r="O971" s="33" t="s">
        <v>30</v>
      </c>
      <c r="P971" s="45">
        <f>SUMIFS('Raw Data'!$S$2:$S$3196,'Raw Data'!$D$2:$D$3196,'Solution Sheet'!N971,'Raw Data'!$H$2:$H$3196,'Solution Sheet'!O971)</f>
        <v>902864.3899999999</v>
      </c>
    </row>
    <row r="972" spans="2:16" x14ac:dyDescent="0.35">
      <c r="B972" s="33" t="s">
        <v>63</v>
      </c>
      <c r="C972" s="33" t="s">
        <v>8</v>
      </c>
      <c r="D972" s="45">
        <f>SUMIFS('Raw Data'!$S$2:$S$3196,'Raw Data'!$E$2:$E$3196,'Solution Sheet'!B972,'Raw Data'!$G$2:$G$3196,'Solution Sheet'!C972)</f>
        <v>87482.73</v>
      </c>
      <c r="E972" s="37"/>
      <c r="F972" s="33" t="s">
        <v>43</v>
      </c>
      <c r="G972" s="33" t="s">
        <v>33</v>
      </c>
      <c r="H972" s="45">
        <f>COUNTIFS('Raw Data'!$L$2:$L$3196,'Solution Sheet'!F972,'Raw Data'!$H$2:$H$3196,'Solution Sheet'!G972)</f>
        <v>185</v>
      </c>
      <c r="J972" s="33" t="s">
        <v>39</v>
      </c>
      <c r="K972" s="33" t="s">
        <v>8</v>
      </c>
      <c r="L972" s="45">
        <f>AVERAGEIFS('Raw Data'!$R$2:$R$3196,'Raw Data'!$K$2:$K$3196,'Solution Sheet'!J972,'Raw Data'!$G$2:$G$3196,'Solution Sheet'!K972)</f>
        <v>33.572815533980581</v>
      </c>
      <c r="N972" s="33" t="s">
        <v>24</v>
      </c>
      <c r="O972" s="33" t="s">
        <v>33</v>
      </c>
      <c r="P972" s="45">
        <f>SUMIFS('Raw Data'!$S$2:$S$3196,'Raw Data'!$D$2:$D$3196,'Solution Sheet'!N972,'Raw Data'!$H$2:$H$3196,'Solution Sheet'!O972)</f>
        <v>777669.78999999957</v>
      </c>
    </row>
    <row r="973" spans="2:16" x14ac:dyDescent="0.35">
      <c r="B973" s="33" t="s">
        <v>73</v>
      </c>
      <c r="C973" s="33" t="s">
        <v>7</v>
      </c>
      <c r="D973" s="45">
        <f>SUMIFS('Raw Data'!$S$2:$S$3196,'Raw Data'!$E$2:$E$3196,'Solution Sheet'!B973,'Raw Data'!$G$2:$G$3196,'Solution Sheet'!C973)</f>
        <v>125696.93000000001</v>
      </c>
      <c r="E973" s="37"/>
      <c r="F973" s="33" t="s">
        <v>46</v>
      </c>
      <c r="G973" s="33" t="s">
        <v>31</v>
      </c>
      <c r="H973" s="45">
        <f>COUNTIFS('Raw Data'!$L$2:$L$3196,'Solution Sheet'!F973,'Raw Data'!$H$2:$H$3196,'Solution Sheet'!G973)</f>
        <v>159</v>
      </c>
      <c r="J973" s="33" t="s">
        <v>39</v>
      </c>
      <c r="K973" s="33" t="s">
        <v>7</v>
      </c>
      <c r="L973" s="45">
        <f>AVERAGEIFS('Raw Data'!$R$2:$R$3196,'Raw Data'!$K$2:$K$3196,'Solution Sheet'!J973,'Raw Data'!$G$2:$G$3196,'Solution Sheet'!K973)</f>
        <v>36.319672131147541</v>
      </c>
      <c r="N973" s="33" t="s">
        <v>26</v>
      </c>
      <c r="O973" s="33" t="s">
        <v>31</v>
      </c>
      <c r="P973" s="45">
        <f>SUMIFS('Raw Data'!$S$2:$S$3196,'Raw Data'!$D$2:$D$3196,'Solution Sheet'!N973,'Raw Data'!$H$2:$H$3196,'Solution Sheet'!O973)</f>
        <v>705928.4499999996</v>
      </c>
    </row>
    <row r="974" spans="2:16" x14ac:dyDescent="0.35">
      <c r="B974" s="33" t="s">
        <v>78</v>
      </c>
      <c r="C974" s="33" t="s">
        <v>13</v>
      </c>
      <c r="D974" s="45">
        <f>SUMIFS('Raw Data'!$S$2:$S$3196,'Raw Data'!$E$2:$E$3196,'Solution Sheet'!B974,'Raw Data'!$G$2:$G$3196,'Solution Sheet'!C974)</f>
        <v>119976.9</v>
      </c>
      <c r="E974" s="37"/>
      <c r="F974" s="33" t="s">
        <v>46</v>
      </c>
      <c r="G974" s="33" t="s">
        <v>31</v>
      </c>
      <c r="H974" s="45">
        <f>COUNTIFS('Raw Data'!$L$2:$L$3196,'Solution Sheet'!F974,'Raw Data'!$H$2:$H$3196,'Solution Sheet'!G974)</f>
        <v>159</v>
      </c>
      <c r="J974" s="33" t="s">
        <v>42</v>
      </c>
      <c r="K974" s="33" t="s">
        <v>13</v>
      </c>
      <c r="L974" s="45">
        <f>AVERAGEIFS('Raw Data'!$R$2:$R$3196,'Raw Data'!$K$2:$K$3196,'Solution Sheet'!J974,'Raw Data'!$G$2:$G$3196,'Solution Sheet'!K974)</f>
        <v>36.58</v>
      </c>
      <c r="N974" s="33" t="s">
        <v>24</v>
      </c>
      <c r="O974" s="33" t="s">
        <v>31</v>
      </c>
      <c r="P974" s="45">
        <f>SUMIFS('Raw Data'!$S$2:$S$3196,'Raw Data'!$D$2:$D$3196,'Solution Sheet'!N974,'Raw Data'!$H$2:$H$3196,'Solution Sheet'!O974)</f>
        <v>770751.94999999984</v>
      </c>
    </row>
    <row r="975" spans="2:16" x14ac:dyDescent="0.35">
      <c r="B975" s="33" t="s">
        <v>106</v>
      </c>
      <c r="C975" s="33" t="s">
        <v>7</v>
      </c>
      <c r="D975" s="45">
        <f>SUMIFS('Raw Data'!$S$2:$S$3196,'Raw Data'!$E$2:$E$3196,'Solution Sheet'!B975,'Raw Data'!$G$2:$G$3196,'Solution Sheet'!C975)</f>
        <v>77343.399999999994</v>
      </c>
      <c r="E975" s="37"/>
      <c r="F975" s="33" t="s">
        <v>46</v>
      </c>
      <c r="G975" s="33" t="s">
        <v>31</v>
      </c>
      <c r="H975" s="45">
        <f>COUNTIFS('Raw Data'!$L$2:$L$3196,'Solution Sheet'!F975,'Raw Data'!$H$2:$H$3196,'Solution Sheet'!G975)</f>
        <v>159</v>
      </c>
      <c r="J975" s="33" t="s">
        <v>41</v>
      </c>
      <c r="K975" s="33" t="s">
        <v>7</v>
      </c>
      <c r="L975" s="45">
        <f>AVERAGEIFS('Raw Data'!$R$2:$R$3196,'Raw Data'!$K$2:$K$3196,'Solution Sheet'!J975,'Raw Data'!$G$2:$G$3196,'Solution Sheet'!K975)</f>
        <v>33.821428571428569</v>
      </c>
      <c r="N975" s="33" t="s">
        <v>25</v>
      </c>
      <c r="O975" s="33" t="s">
        <v>31</v>
      </c>
      <c r="P975" s="45">
        <f>SUMIFS('Raw Data'!$S$2:$S$3196,'Raw Data'!$D$2:$D$3196,'Solution Sheet'!N975,'Raw Data'!$H$2:$H$3196,'Solution Sheet'!O975)</f>
        <v>343540.72000000003</v>
      </c>
    </row>
    <row r="976" spans="2:16" x14ac:dyDescent="0.35">
      <c r="B976" s="33" t="s">
        <v>55</v>
      </c>
      <c r="C976" s="33" t="s">
        <v>9</v>
      </c>
      <c r="D976" s="45">
        <f>SUMIFS('Raw Data'!$S$2:$S$3196,'Raw Data'!$E$2:$E$3196,'Solution Sheet'!B976,'Raw Data'!$G$2:$G$3196,'Solution Sheet'!C976)</f>
        <v>88747.839999999997</v>
      </c>
      <c r="E976" s="37"/>
      <c r="F976" s="33" t="s">
        <v>45</v>
      </c>
      <c r="G976" s="33" t="s">
        <v>32</v>
      </c>
      <c r="H976" s="45">
        <f>COUNTIFS('Raw Data'!$L$2:$L$3196,'Solution Sheet'!F976,'Raw Data'!$H$2:$H$3196,'Solution Sheet'!G976)</f>
        <v>204</v>
      </c>
      <c r="J976" s="33" t="s">
        <v>40</v>
      </c>
      <c r="K976" s="33" t="s">
        <v>9</v>
      </c>
      <c r="L976" s="45">
        <f>AVERAGEIFS('Raw Data'!$R$2:$R$3196,'Raw Data'!$K$2:$K$3196,'Solution Sheet'!J976,'Raw Data'!$G$2:$G$3196,'Solution Sheet'!K976)</f>
        <v>33.942528735632187</v>
      </c>
      <c r="N976" s="33" t="s">
        <v>26</v>
      </c>
      <c r="O976" s="33" t="s">
        <v>32</v>
      </c>
      <c r="P976" s="45">
        <f>SUMIFS('Raw Data'!$S$2:$S$3196,'Raw Data'!$D$2:$D$3196,'Solution Sheet'!N976,'Raw Data'!$H$2:$H$3196,'Solution Sheet'!O976)</f>
        <v>713770.02999999945</v>
      </c>
    </row>
    <row r="977" spans="2:16" x14ac:dyDescent="0.35">
      <c r="B977" s="33" t="s">
        <v>106</v>
      </c>
      <c r="C977" s="33" t="s">
        <v>12</v>
      </c>
      <c r="D977" s="45">
        <f>SUMIFS('Raw Data'!$S$2:$S$3196,'Raw Data'!$E$2:$E$3196,'Solution Sheet'!B977,'Raw Data'!$G$2:$G$3196,'Solution Sheet'!C977)</f>
        <v>111983.70999999998</v>
      </c>
      <c r="E977" s="37"/>
      <c r="F977" s="33" t="s">
        <v>45</v>
      </c>
      <c r="G977" s="33" t="s">
        <v>30</v>
      </c>
      <c r="H977" s="45">
        <f>COUNTIFS('Raw Data'!$L$2:$L$3196,'Solution Sheet'!F977,'Raw Data'!$H$2:$H$3196,'Solution Sheet'!G977)</f>
        <v>215</v>
      </c>
      <c r="J977" s="33" t="s">
        <v>42</v>
      </c>
      <c r="K977" s="33" t="s">
        <v>12</v>
      </c>
      <c r="L977" s="45">
        <f>AVERAGEIFS('Raw Data'!$R$2:$R$3196,'Raw Data'!$K$2:$K$3196,'Solution Sheet'!J977,'Raw Data'!$G$2:$G$3196,'Solution Sheet'!K977)</f>
        <v>36.418604651162788</v>
      </c>
      <c r="N977" s="33" t="s">
        <v>24</v>
      </c>
      <c r="O977" s="33" t="s">
        <v>30</v>
      </c>
      <c r="P977" s="45">
        <f>SUMIFS('Raw Data'!$S$2:$S$3196,'Raw Data'!$D$2:$D$3196,'Solution Sheet'!N977,'Raw Data'!$H$2:$H$3196,'Solution Sheet'!O977)</f>
        <v>902864.3899999999</v>
      </c>
    </row>
    <row r="978" spans="2:16" x14ac:dyDescent="0.35">
      <c r="B978" s="33" t="s">
        <v>115</v>
      </c>
      <c r="C978" s="33" t="s">
        <v>11</v>
      </c>
      <c r="D978" s="45">
        <f>SUMIFS('Raw Data'!$S$2:$S$3196,'Raw Data'!$E$2:$E$3196,'Solution Sheet'!B978,'Raw Data'!$G$2:$G$3196,'Solution Sheet'!C978)</f>
        <v>121509.75999999999</v>
      </c>
      <c r="E978" s="37"/>
      <c r="F978" s="33" t="s">
        <v>44</v>
      </c>
      <c r="G978" s="33" t="s">
        <v>30</v>
      </c>
      <c r="H978" s="45">
        <f>COUNTIFS('Raw Data'!$L$2:$L$3196,'Solution Sheet'!F978,'Raw Data'!$H$2:$H$3196,'Solution Sheet'!G978)</f>
        <v>202</v>
      </c>
      <c r="J978" s="33" t="s">
        <v>39</v>
      </c>
      <c r="K978" s="33" t="s">
        <v>11</v>
      </c>
      <c r="L978" s="45">
        <f>AVERAGEIFS('Raw Data'!$R$2:$R$3196,'Raw Data'!$K$2:$K$3196,'Solution Sheet'!J978,'Raw Data'!$G$2:$G$3196,'Solution Sheet'!K978)</f>
        <v>34.901785714285715</v>
      </c>
      <c r="N978" s="33" t="s">
        <v>26</v>
      </c>
      <c r="O978" s="33" t="s">
        <v>30</v>
      </c>
      <c r="P978" s="45">
        <f>SUMIFS('Raw Data'!$S$2:$S$3196,'Raw Data'!$D$2:$D$3196,'Solution Sheet'!N978,'Raw Data'!$H$2:$H$3196,'Solution Sheet'!O978)</f>
        <v>705014.25000000035</v>
      </c>
    </row>
    <row r="979" spans="2:16" x14ac:dyDescent="0.35">
      <c r="B979" s="33" t="s">
        <v>78</v>
      </c>
      <c r="C979" s="33" t="s">
        <v>7</v>
      </c>
      <c r="D979" s="45">
        <f>SUMIFS('Raw Data'!$S$2:$S$3196,'Raw Data'!$E$2:$E$3196,'Solution Sheet'!B979,'Raw Data'!$G$2:$G$3196,'Solution Sheet'!C979)</f>
        <v>91549.210000000021</v>
      </c>
      <c r="E979" s="37"/>
      <c r="F979" s="33" t="s">
        <v>44</v>
      </c>
      <c r="G979" s="33" t="s">
        <v>30</v>
      </c>
      <c r="H979" s="45">
        <f>COUNTIFS('Raw Data'!$L$2:$L$3196,'Solution Sheet'!F979,'Raw Data'!$H$2:$H$3196,'Solution Sheet'!G979)</f>
        <v>202</v>
      </c>
      <c r="J979" s="33" t="s">
        <v>42</v>
      </c>
      <c r="K979" s="33" t="s">
        <v>7</v>
      </c>
      <c r="L979" s="45">
        <f>AVERAGEIFS('Raw Data'!$R$2:$R$3196,'Raw Data'!$K$2:$K$3196,'Solution Sheet'!J979,'Raw Data'!$G$2:$G$3196,'Solution Sheet'!K979)</f>
        <v>34.288659793814432</v>
      </c>
      <c r="N979" s="33" t="s">
        <v>25</v>
      </c>
      <c r="O979" s="33" t="s">
        <v>30</v>
      </c>
      <c r="P979" s="45">
        <f>SUMIFS('Raw Data'!$S$2:$S$3196,'Raw Data'!$D$2:$D$3196,'Solution Sheet'!N979,'Raw Data'!$H$2:$H$3196,'Solution Sheet'!O979)</f>
        <v>386262.99999999983</v>
      </c>
    </row>
    <row r="980" spans="2:16" x14ac:dyDescent="0.35">
      <c r="B980" s="33" t="s">
        <v>85</v>
      </c>
      <c r="C980" s="33" t="s">
        <v>9</v>
      </c>
      <c r="D980" s="45">
        <f>SUMIFS('Raw Data'!$S$2:$S$3196,'Raw Data'!$E$2:$E$3196,'Solution Sheet'!B980,'Raw Data'!$G$2:$G$3196,'Solution Sheet'!C980)</f>
        <v>54180.78</v>
      </c>
      <c r="E980" s="37"/>
      <c r="F980" s="33" t="s">
        <v>46</v>
      </c>
      <c r="G980" s="33" t="s">
        <v>32</v>
      </c>
      <c r="H980" s="45">
        <f>COUNTIFS('Raw Data'!$L$2:$L$3196,'Solution Sheet'!F980,'Raw Data'!$H$2:$H$3196,'Solution Sheet'!G980)</f>
        <v>216</v>
      </c>
      <c r="J980" s="33" t="s">
        <v>41</v>
      </c>
      <c r="K980" s="33" t="s">
        <v>9</v>
      </c>
      <c r="L980" s="45">
        <f>AVERAGEIFS('Raw Data'!$R$2:$R$3196,'Raw Data'!$K$2:$K$3196,'Solution Sheet'!J980,'Raw Data'!$G$2:$G$3196,'Solution Sheet'!K980)</f>
        <v>35.634615384615387</v>
      </c>
      <c r="N980" s="33" t="s">
        <v>24</v>
      </c>
      <c r="O980" s="33" t="s">
        <v>32</v>
      </c>
      <c r="P980" s="45">
        <f>SUMIFS('Raw Data'!$S$2:$S$3196,'Raw Data'!$D$2:$D$3196,'Solution Sheet'!N980,'Raw Data'!$H$2:$H$3196,'Solution Sheet'!O980)</f>
        <v>854150.37999999919</v>
      </c>
    </row>
    <row r="981" spans="2:16" x14ac:dyDescent="0.35">
      <c r="B981" s="33" t="s">
        <v>68</v>
      </c>
      <c r="C981" s="33" t="s">
        <v>9</v>
      </c>
      <c r="D981" s="45">
        <f>SUMIFS('Raw Data'!$S$2:$S$3196,'Raw Data'!$E$2:$E$3196,'Solution Sheet'!B981,'Raw Data'!$G$2:$G$3196,'Solution Sheet'!C981)</f>
        <v>139938.12</v>
      </c>
      <c r="E981" s="37"/>
      <c r="F981" s="33" t="s">
        <v>43</v>
      </c>
      <c r="G981" s="33" t="s">
        <v>30</v>
      </c>
      <c r="H981" s="45">
        <f>COUNTIFS('Raw Data'!$L$2:$L$3196,'Solution Sheet'!F981,'Raw Data'!$H$2:$H$3196,'Solution Sheet'!G981)</f>
        <v>201</v>
      </c>
      <c r="J981" s="33" t="s">
        <v>40</v>
      </c>
      <c r="K981" s="33" t="s">
        <v>9</v>
      </c>
      <c r="L981" s="45">
        <f>AVERAGEIFS('Raw Data'!$R$2:$R$3196,'Raw Data'!$K$2:$K$3196,'Solution Sheet'!J981,'Raw Data'!$G$2:$G$3196,'Solution Sheet'!K981)</f>
        <v>33.942528735632187</v>
      </c>
      <c r="N981" s="33" t="s">
        <v>24</v>
      </c>
      <c r="O981" s="33" t="s">
        <v>30</v>
      </c>
      <c r="P981" s="45">
        <f>SUMIFS('Raw Data'!$S$2:$S$3196,'Raw Data'!$D$2:$D$3196,'Solution Sheet'!N981,'Raw Data'!$H$2:$H$3196,'Solution Sheet'!O981)</f>
        <v>902864.3899999999</v>
      </c>
    </row>
    <row r="982" spans="2:16" x14ac:dyDescent="0.35">
      <c r="B982" s="33" t="s">
        <v>63</v>
      </c>
      <c r="C982" s="33" t="s">
        <v>6</v>
      </c>
      <c r="D982" s="45">
        <f>SUMIFS('Raw Data'!$S$2:$S$3196,'Raw Data'!$E$2:$E$3196,'Solution Sheet'!B982,'Raw Data'!$G$2:$G$3196,'Solution Sheet'!C982)</f>
        <v>78031.63</v>
      </c>
      <c r="E982" s="37"/>
      <c r="F982" s="33" t="s">
        <v>44</v>
      </c>
      <c r="G982" s="33" t="s">
        <v>30</v>
      </c>
      <c r="H982" s="45">
        <f>COUNTIFS('Raw Data'!$L$2:$L$3196,'Solution Sheet'!F982,'Raw Data'!$H$2:$H$3196,'Solution Sheet'!G982)</f>
        <v>202</v>
      </c>
      <c r="J982" s="33" t="s">
        <v>42</v>
      </c>
      <c r="K982" s="33" t="s">
        <v>6</v>
      </c>
      <c r="L982" s="45">
        <f>AVERAGEIFS('Raw Data'!$R$2:$R$3196,'Raw Data'!$K$2:$K$3196,'Solution Sheet'!J982,'Raw Data'!$G$2:$G$3196,'Solution Sheet'!K982)</f>
        <v>35.892857142857146</v>
      </c>
      <c r="N982" s="33" t="s">
        <v>24</v>
      </c>
      <c r="O982" s="33" t="s">
        <v>30</v>
      </c>
      <c r="P982" s="45">
        <f>SUMIFS('Raw Data'!$S$2:$S$3196,'Raw Data'!$D$2:$D$3196,'Solution Sheet'!N982,'Raw Data'!$H$2:$H$3196,'Solution Sheet'!O982)</f>
        <v>902864.3899999999</v>
      </c>
    </row>
    <row r="983" spans="2:16" x14ac:dyDescent="0.35">
      <c r="B983" s="33" t="s">
        <v>63</v>
      </c>
      <c r="C983" s="33" t="s">
        <v>11</v>
      </c>
      <c r="D983" s="45">
        <f>SUMIFS('Raw Data'!$S$2:$S$3196,'Raw Data'!$E$2:$E$3196,'Solution Sheet'!B983,'Raw Data'!$G$2:$G$3196,'Solution Sheet'!C983)</f>
        <v>122471.98000000001</v>
      </c>
      <c r="E983" s="37"/>
      <c r="F983" s="33" t="s">
        <v>46</v>
      </c>
      <c r="G983" s="33" t="s">
        <v>33</v>
      </c>
      <c r="H983" s="45">
        <f>COUNTIFS('Raw Data'!$L$2:$L$3196,'Solution Sheet'!F983,'Raw Data'!$H$2:$H$3196,'Solution Sheet'!G983)</f>
        <v>201</v>
      </c>
      <c r="J983" s="33" t="s">
        <v>39</v>
      </c>
      <c r="K983" s="33" t="s">
        <v>11</v>
      </c>
      <c r="L983" s="45">
        <f>AVERAGEIFS('Raw Data'!$R$2:$R$3196,'Raw Data'!$K$2:$K$3196,'Solution Sheet'!J983,'Raw Data'!$G$2:$G$3196,'Solution Sheet'!K983)</f>
        <v>34.901785714285715</v>
      </c>
      <c r="N983" s="33" t="s">
        <v>26</v>
      </c>
      <c r="O983" s="33" t="s">
        <v>33</v>
      </c>
      <c r="P983" s="45">
        <f>SUMIFS('Raw Data'!$S$2:$S$3196,'Raw Data'!$D$2:$D$3196,'Solution Sheet'!N983,'Raw Data'!$H$2:$H$3196,'Solution Sheet'!O983)</f>
        <v>688621.27000000118</v>
      </c>
    </row>
    <row r="984" spans="2:16" x14ac:dyDescent="0.35">
      <c r="B984" s="33" t="s">
        <v>78</v>
      </c>
      <c r="C984" s="33" t="s">
        <v>10</v>
      </c>
      <c r="D984" s="45">
        <f>SUMIFS('Raw Data'!$S$2:$S$3196,'Raw Data'!$E$2:$E$3196,'Solution Sheet'!B984,'Raw Data'!$G$2:$G$3196,'Solution Sheet'!C984)</f>
        <v>92778.25</v>
      </c>
      <c r="E984" s="37"/>
      <c r="F984" s="33" t="s">
        <v>43</v>
      </c>
      <c r="G984" s="33" t="s">
        <v>30</v>
      </c>
      <c r="H984" s="45">
        <f>COUNTIFS('Raw Data'!$L$2:$L$3196,'Solution Sheet'!F984,'Raw Data'!$H$2:$H$3196,'Solution Sheet'!G984)</f>
        <v>201</v>
      </c>
      <c r="J984" s="33" t="s">
        <v>40</v>
      </c>
      <c r="K984" s="33" t="s">
        <v>10</v>
      </c>
      <c r="L984" s="45">
        <f>AVERAGEIFS('Raw Data'!$R$2:$R$3196,'Raw Data'!$K$2:$K$3196,'Solution Sheet'!J984,'Raw Data'!$G$2:$G$3196,'Solution Sheet'!K984)</f>
        <v>35.093023255813954</v>
      </c>
      <c r="N984" s="33" t="s">
        <v>24</v>
      </c>
      <c r="O984" s="33" t="s">
        <v>30</v>
      </c>
      <c r="P984" s="45">
        <f>SUMIFS('Raw Data'!$S$2:$S$3196,'Raw Data'!$D$2:$D$3196,'Solution Sheet'!N984,'Raw Data'!$H$2:$H$3196,'Solution Sheet'!O984)</f>
        <v>902864.3899999999</v>
      </c>
    </row>
    <row r="985" spans="2:16" x14ac:dyDescent="0.35">
      <c r="B985" s="33" t="s">
        <v>73</v>
      </c>
      <c r="C985" s="33" t="s">
        <v>8</v>
      </c>
      <c r="D985" s="45">
        <f>SUMIFS('Raw Data'!$S$2:$S$3196,'Raw Data'!$E$2:$E$3196,'Solution Sheet'!B985,'Raw Data'!$G$2:$G$3196,'Solution Sheet'!C985)</f>
        <v>106033.74999999996</v>
      </c>
      <c r="E985" s="37"/>
      <c r="F985" s="33" t="s">
        <v>45</v>
      </c>
      <c r="G985" s="33" t="s">
        <v>30</v>
      </c>
      <c r="H985" s="45">
        <f>COUNTIFS('Raw Data'!$L$2:$L$3196,'Solution Sheet'!F985,'Raw Data'!$H$2:$H$3196,'Solution Sheet'!G985)</f>
        <v>215</v>
      </c>
      <c r="J985" s="33" t="s">
        <v>39</v>
      </c>
      <c r="K985" s="33" t="s">
        <v>8</v>
      </c>
      <c r="L985" s="45">
        <f>AVERAGEIFS('Raw Data'!$R$2:$R$3196,'Raw Data'!$K$2:$K$3196,'Solution Sheet'!J985,'Raw Data'!$G$2:$G$3196,'Solution Sheet'!K985)</f>
        <v>33.572815533980581</v>
      </c>
      <c r="N985" s="33" t="s">
        <v>26</v>
      </c>
      <c r="O985" s="33" t="s">
        <v>30</v>
      </c>
      <c r="P985" s="45">
        <f>SUMIFS('Raw Data'!$S$2:$S$3196,'Raw Data'!$D$2:$D$3196,'Solution Sheet'!N985,'Raw Data'!$H$2:$H$3196,'Solution Sheet'!O985)</f>
        <v>705014.25000000035</v>
      </c>
    </row>
    <row r="986" spans="2:16" x14ac:dyDescent="0.35">
      <c r="B986" s="33" t="s">
        <v>68</v>
      </c>
      <c r="C986" s="33" t="s">
        <v>9</v>
      </c>
      <c r="D986" s="45">
        <f>SUMIFS('Raw Data'!$S$2:$S$3196,'Raw Data'!$E$2:$E$3196,'Solution Sheet'!B986,'Raw Data'!$G$2:$G$3196,'Solution Sheet'!C986)</f>
        <v>139938.12</v>
      </c>
      <c r="E986" s="37"/>
      <c r="F986" s="33" t="s">
        <v>43</v>
      </c>
      <c r="G986" s="33" t="s">
        <v>33</v>
      </c>
      <c r="H986" s="45">
        <f>COUNTIFS('Raw Data'!$L$2:$L$3196,'Solution Sheet'!F986,'Raw Data'!$H$2:$H$3196,'Solution Sheet'!G986)</f>
        <v>185</v>
      </c>
      <c r="J986" s="33" t="s">
        <v>41</v>
      </c>
      <c r="K986" s="33" t="s">
        <v>9</v>
      </c>
      <c r="L986" s="45">
        <f>AVERAGEIFS('Raw Data'!$R$2:$R$3196,'Raw Data'!$K$2:$K$3196,'Solution Sheet'!J986,'Raw Data'!$G$2:$G$3196,'Solution Sheet'!K986)</f>
        <v>35.634615384615387</v>
      </c>
      <c r="N986" s="33" t="s">
        <v>24</v>
      </c>
      <c r="O986" s="33" t="s">
        <v>33</v>
      </c>
      <c r="P986" s="45">
        <f>SUMIFS('Raw Data'!$S$2:$S$3196,'Raw Data'!$D$2:$D$3196,'Solution Sheet'!N986,'Raw Data'!$H$2:$H$3196,'Solution Sheet'!O986)</f>
        <v>777669.78999999957</v>
      </c>
    </row>
    <row r="987" spans="2:16" x14ac:dyDescent="0.35">
      <c r="B987" s="33" t="s">
        <v>78</v>
      </c>
      <c r="C987" s="33" t="s">
        <v>7</v>
      </c>
      <c r="D987" s="45">
        <f>SUMIFS('Raw Data'!$S$2:$S$3196,'Raw Data'!$E$2:$E$3196,'Solution Sheet'!B987,'Raw Data'!$G$2:$G$3196,'Solution Sheet'!C987)</f>
        <v>91549.210000000021</v>
      </c>
      <c r="E987" s="37"/>
      <c r="F987" s="33" t="s">
        <v>46</v>
      </c>
      <c r="G987" s="33" t="s">
        <v>30</v>
      </c>
      <c r="H987" s="45">
        <f>COUNTIFS('Raw Data'!$L$2:$L$3196,'Solution Sheet'!F987,'Raw Data'!$H$2:$H$3196,'Solution Sheet'!G987)</f>
        <v>204</v>
      </c>
      <c r="J987" s="33" t="s">
        <v>40</v>
      </c>
      <c r="K987" s="33" t="s">
        <v>7</v>
      </c>
      <c r="L987" s="45">
        <f>AVERAGEIFS('Raw Data'!$R$2:$R$3196,'Raw Data'!$K$2:$K$3196,'Solution Sheet'!J987,'Raw Data'!$G$2:$G$3196,'Solution Sheet'!K987)</f>
        <v>33.473118279569896</v>
      </c>
      <c r="N987" s="33" t="s">
        <v>26</v>
      </c>
      <c r="O987" s="33" t="s">
        <v>30</v>
      </c>
      <c r="P987" s="45">
        <f>SUMIFS('Raw Data'!$S$2:$S$3196,'Raw Data'!$D$2:$D$3196,'Solution Sheet'!N987,'Raw Data'!$H$2:$H$3196,'Solution Sheet'!O987)</f>
        <v>705014.25000000035</v>
      </c>
    </row>
    <row r="988" spans="2:16" x14ac:dyDescent="0.35">
      <c r="B988" s="33" t="s">
        <v>63</v>
      </c>
      <c r="C988" s="33" t="s">
        <v>13</v>
      </c>
      <c r="D988" s="45">
        <f>SUMIFS('Raw Data'!$S$2:$S$3196,'Raw Data'!$E$2:$E$3196,'Solution Sheet'!B988,'Raw Data'!$G$2:$G$3196,'Solution Sheet'!C988)</f>
        <v>116307.38</v>
      </c>
      <c r="E988" s="37"/>
      <c r="F988" s="33" t="s">
        <v>44</v>
      </c>
      <c r="G988" s="33" t="s">
        <v>31</v>
      </c>
      <c r="H988" s="45">
        <f>COUNTIFS('Raw Data'!$L$2:$L$3196,'Solution Sheet'!F988,'Raw Data'!$H$2:$H$3196,'Solution Sheet'!G988)</f>
        <v>216</v>
      </c>
      <c r="J988" s="33" t="s">
        <v>39</v>
      </c>
      <c r="K988" s="33" t="s">
        <v>13</v>
      </c>
      <c r="L988" s="45">
        <f>AVERAGEIFS('Raw Data'!$R$2:$R$3196,'Raw Data'!$K$2:$K$3196,'Solution Sheet'!J988,'Raw Data'!$G$2:$G$3196,'Solution Sheet'!K988)</f>
        <v>35.833333333333336</v>
      </c>
      <c r="N988" s="33" t="s">
        <v>25</v>
      </c>
      <c r="O988" s="33" t="s">
        <v>31</v>
      </c>
      <c r="P988" s="45">
        <f>SUMIFS('Raw Data'!$S$2:$S$3196,'Raw Data'!$D$2:$D$3196,'Solution Sheet'!N988,'Raw Data'!$H$2:$H$3196,'Solution Sheet'!O988)</f>
        <v>343540.72000000003</v>
      </c>
    </row>
    <row r="989" spans="2:16" x14ac:dyDescent="0.35">
      <c r="B989" s="33" t="s">
        <v>106</v>
      </c>
      <c r="C989" s="33" t="s">
        <v>9</v>
      </c>
      <c r="D989" s="45">
        <f>SUMIFS('Raw Data'!$S$2:$S$3196,'Raw Data'!$E$2:$E$3196,'Solution Sheet'!B989,'Raw Data'!$G$2:$G$3196,'Solution Sheet'!C989)</f>
        <v>86448.35000000002</v>
      </c>
      <c r="E989" s="37"/>
      <c r="F989" s="33" t="s">
        <v>46</v>
      </c>
      <c r="G989" s="33" t="s">
        <v>30</v>
      </c>
      <c r="H989" s="45">
        <f>COUNTIFS('Raw Data'!$L$2:$L$3196,'Solution Sheet'!F989,'Raw Data'!$H$2:$H$3196,'Solution Sheet'!G989)</f>
        <v>204</v>
      </c>
      <c r="J989" s="33" t="s">
        <v>41</v>
      </c>
      <c r="K989" s="33" t="s">
        <v>9</v>
      </c>
      <c r="L989" s="45">
        <f>AVERAGEIFS('Raw Data'!$R$2:$R$3196,'Raw Data'!$K$2:$K$3196,'Solution Sheet'!J989,'Raw Data'!$G$2:$G$3196,'Solution Sheet'!K989)</f>
        <v>35.634615384615387</v>
      </c>
      <c r="N989" s="33" t="s">
        <v>26</v>
      </c>
      <c r="O989" s="33" t="s">
        <v>30</v>
      </c>
      <c r="P989" s="45">
        <f>SUMIFS('Raw Data'!$S$2:$S$3196,'Raw Data'!$D$2:$D$3196,'Solution Sheet'!N989,'Raw Data'!$H$2:$H$3196,'Solution Sheet'!O989)</f>
        <v>705014.25000000035</v>
      </c>
    </row>
    <row r="990" spans="2:16" x14ac:dyDescent="0.35">
      <c r="B990" s="33" t="s">
        <v>78</v>
      </c>
      <c r="C990" s="33" t="s">
        <v>9</v>
      </c>
      <c r="D990" s="45">
        <f>SUMIFS('Raw Data'!$S$2:$S$3196,'Raw Data'!$E$2:$E$3196,'Solution Sheet'!B990,'Raw Data'!$G$2:$G$3196,'Solution Sheet'!C990)</f>
        <v>67867.660000000018</v>
      </c>
      <c r="E990" s="37"/>
      <c r="F990" s="33" t="s">
        <v>46</v>
      </c>
      <c r="G990" s="33" t="s">
        <v>30</v>
      </c>
      <c r="H990" s="45">
        <f>COUNTIFS('Raw Data'!$L$2:$L$3196,'Solution Sheet'!F990,'Raw Data'!$H$2:$H$3196,'Solution Sheet'!G990)</f>
        <v>204</v>
      </c>
      <c r="J990" s="33" t="s">
        <v>42</v>
      </c>
      <c r="K990" s="33" t="s">
        <v>9</v>
      </c>
      <c r="L990" s="45">
        <f>AVERAGEIFS('Raw Data'!$R$2:$R$3196,'Raw Data'!$K$2:$K$3196,'Solution Sheet'!J990,'Raw Data'!$G$2:$G$3196,'Solution Sheet'!K990)</f>
        <v>36.282828282828284</v>
      </c>
      <c r="N990" s="33" t="s">
        <v>24</v>
      </c>
      <c r="O990" s="33" t="s">
        <v>30</v>
      </c>
      <c r="P990" s="45">
        <f>SUMIFS('Raw Data'!$S$2:$S$3196,'Raw Data'!$D$2:$D$3196,'Solution Sheet'!N990,'Raw Data'!$H$2:$H$3196,'Solution Sheet'!O990)</f>
        <v>902864.3899999999</v>
      </c>
    </row>
    <row r="991" spans="2:16" x14ac:dyDescent="0.35">
      <c r="B991" s="33" t="s">
        <v>78</v>
      </c>
      <c r="C991" s="33" t="s">
        <v>13</v>
      </c>
      <c r="D991" s="45">
        <f>SUMIFS('Raw Data'!$S$2:$S$3196,'Raw Data'!$E$2:$E$3196,'Solution Sheet'!B991,'Raw Data'!$G$2:$G$3196,'Solution Sheet'!C991)</f>
        <v>119976.9</v>
      </c>
      <c r="E991" s="37"/>
      <c r="F991" s="33" t="s">
        <v>46</v>
      </c>
      <c r="G991" s="33" t="s">
        <v>32</v>
      </c>
      <c r="H991" s="45">
        <f>COUNTIFS('Raw Data'!$L$2:$L$3196,'Solution Sheet'!F991,'Raw Data'!$H$2:$H$3196,'Solution Sheet'!G991)</f>
        <v>216</v>
      </c>
      <c r="J991" s="33" t="s">
        <v>39</v>
      </c>
      <c r="K991" s="33" t="s">
        <v>13</v>
      </c>
      <c r="L991" s="45">
        <f>AVERAGEIFS('Raw Data'!$R$2:$R$3196,'Raw Data'!$K$2:$K$3196,'Solution Sheet'!J991,'Raw Data'!$G$2:$G$3196,'Solution Sheet'!K991)</f>
        <v>35.833333333333336</v>
      </c>
      <c r="N991" s="33" t="s">
        <v>24</v>
      </c>
      <c r="O991" s="33" t="s">
        <v>32</v>
      </c>
      <c r="P991" s="45">
        <f>SUMIFS('Raw Data'!$S$2:$S$3196,'Raw Data'!$D$2:$D$3196,'Solution Sheet'!N991,'Raw Data'!$H$2:$H$3196,'Solution Sheet'!O991)</f>
        <v>854150.37999999919</v>
      </c>
    </row>
    <row r="992" spans="2:16" x14ac:dyDescent="0.35">
      <c r="B992" s="33" t="s">
        <v>78</v>
      </c>
      <c r="C992" s="33" t="s">
        <v>8</v>
      </c>
      <c r="D992" s="45">
        <f>SUMIFS('Raw Data'!$S$2:$S$3196,'Raw Data'!$E$2:$E$3196,'Solution Sheet'!B992,'Raw Data'!$G$2:$G$3196,'Solution Sheet'!C992)</f>
        <v>81993.12000000001</v>
      </c>
      <c r="E992" s="37"/>
      <c r="F992" s="33" t="s">
        <v>44</v>
      </c>
      <c r="G992" s="33" t="s">
        <v>33</v>
      </c>
      <c r="H992" s="45">
        <f>COUNTIFS('Raw Data'!$L$2:$L$3196,'Solution Sheet'!F992,'Raw Data'!$H$2:$H$3196,'Solution Sheet'!G992)</f>
        <v>207</v>
      </c>
      <c r="J992" s="33" t="s">
        <v>41</v>
      </c>
      <c r="K992" s="33" t="s">
        <v>8</v>
      </c>
      <c r="L992" s="45">
        <f>AVERAGEIFS('Raw Data'!$R$2:$R$3196,'Raw Data'!$K$2:$K$3196,'Solution Sheet'!J992,'Raw Data'!$G$2:$G$3196,'Solution Sheet'!K992)</f>
        <v>35.169642857142854</v>
      </c>
      <c r="N992" s="33" t="s">
        <v>24</v>
      </c>
      <c r="O992" s="33" t="s">
        <v>33</v>
      </c>
      <c r="P992" s="45">
        <f>SUMIFS('Raw Data'!$S$2:$S$3196,'Raw Data'!$D$2:$D$3196,'Solution Sheet'!N992,'Raw Data'!$H$2:$H$3196,'Solution Sheet'!O992)</f>
        <v>777669.78999999957</v>
      </c>
    </row>
    <row r="993" spans="2:16" x14ac:dyDescent="0.35">
      <c r="B993" s="33" t="s">
        <v>106</v>
      </c>
      <c r="C993" s="33" t="s">
        <v>11</v>
      </c>
      <c r="D993" s="45">
        <f>SUMIFS('Raw Data'!$S$2:$S$3196,'Raw Data'!$E$2:$E$3196,'Solution Sheet'!B993,'Raw Data'!$G$2:$G$3196,'Solution Sheet'!C993)</f>
        <v>87937.540000000023</v>
      </c>
      <c r="E993" s="37"/>
      <c r="F993" s="33" t="s">
        <v>46</v>
      </c>
      <c r="G993" s="33" t="s">
        <v>32</v>
      </c>
      <c r="H993" s="45">
        <f>COUNTIFS('Raw Data'!$L$2:$L$3196,'Solution Sheet'!F993,'Raw Data'!$H$2:$H$3196,'Solution Sheet'!G993)</f>
        <v>216</v>
      </c>
      <c r="J993" s="33" t="s">
        <v>41</v>
      </c>
      <c r="K993" s="33" t="s">
        <v>11</v>
      </c>
      <c r="L993" s="45">
        <f>AVERAGEIFS('Raw Data'!$R$2:$R$3196,'Raw Data'!$K$2:$K$3196,'Solution Sheet'!J993,'Raw Data'!$G$2:$G$3196,'Solution Sheet'!K993)</f>
        <v>35.415929203539825</v>
      </c>
      <c r="N993" s="33" t="s">
        <v>24</v>
      </c>
      <c r="O993" s="33" t="s">
        <v>32</v>
      </c>
      <c r="P993" s="45">
        <f>SUMIFS('Raw Data'!$S$2:$S$3196,'Raw Data'!$D$2:$D$3196,'Solution Sheet'!N993,'Raw Data'!$H$2:$H$3196,'Solution Sheet'!O993)</f>
        <v>854150.37999999919</v>
      </c>
    </row>
    <row r="994" spans="2:16" x14ac:dyDescent="0.35">
      <c r="B994" s="33" t="s">
        <v>115</v>
      </c>
      <c r="C994" s="33" t="s">
        <v>9</v>
      </c>
      <c r="D994" s="45">
        <f>SUMIFS('Raw Data'!$S$2:$S$3196,'Raw Data'!$E$2:$E$3196,'Solution Sheet'!B994,'Raw Data'!$G$2:$G$3196,'Solution Sheet'!C994)</f>
        <v>85954.940000000017</v>
      </c>
      <c r="E994" s="37"/>
      <c r="F994" s="33" t="s">
        <v>46</v>
      </c>
      <c r="G994" s="33" t="s">
        <v>33</v>
      </c>
      <c r="H994" s="45">
        <f>COUNTIFS('Raw Data'!$L$2:$L$3196,'Solution Sheet'!F994,'Raw Data'!$H$2:$H$3196,'Solution Sheet'!G994)</f>
        <v>201</v>
      </c>
      <c r="J994" s="33" t="s">
        <v>39</v>
      </c>
      <c r="K994" s="33" t="s">
        <v>9</v>
      </c>
      <c r="L994" s="45">
        <f>AVERAGEIFS('Raw Data'!$R$2:$R$3196,'Raw Data'!$K$2:$K$3196,'Solution Sheet'!J994,'Raw Data'!$G$2:$G$3196,'Solution Sheet'!K994)</f>
        <v>34.731182795698928</v>
      </c>
      <c r="N994" s="33" t="s">
        <v>24</v>
      </c>
      <c r="O994" s="33" t="s">
        <v>33</v>
      </c>
      <c r="P994" s="45">
        <f>SUMIFS('Raw Data'!$S$2:$S$3196,'Raw Data'!$D$2:$D$3196,'Solution Sheet'!N994,'Raw Data'!$H$2:$H$3196,'Solution Sheet'!O994)</f>
        <v>777669.78999999957</v>
      </c>
    </row>
    <row r="995" spans="2:16" x14ac:dyDescent="0.35">
      <c r="B995" s="33" t="s">
        <v>115</v>
      </c>
      <c r="C995" s="33" t="s">
        <v>8</v>
      </c>
      <c r="D995" s="45">
        <f>SUMIFS('Raw Data'!$S$2:$S$3196,'Raw Data'!$E$2:$E$3196,'Solution Sheet'!B995,'Raw Data'!$G$2:$G$3196,'Solution Sheet'!C995)</f>
        <v>78761.50999999998</v>
      </c>
      <c r="E995" s="37"/>
      <c r="F995" s="33" t="s">
        <v>45</v>
      </c>
      <c r="G995" s="33" t="s">
        <v>31</v>
      </c>
      <c r="H995" s="45">
        <f>COUNTIFS('Raw Data'!$L$2:$L$3196,'Solution Sheet'!F995,'Raw Data'!$H$2:$H$3196,'Solution Sheet'!G995)</f>
        <v>200</v>
      </c>
      <c r="J995" s="33" t="s">
        <v>39</v>
      </c>
      <c r="K995" s="33" t="s">
        <v>8</v>
      </c>
      <c r="L995" s="45">
        <f>AVERAGEIFS('Raw Data'!$R$2:$R$3196,'Raw Data'!$K$2:$K$3196,'Solution Sheet'!J995,'Raw Data'!$G$2:$G$3196,'Solution Sheet'!K995)</f>
        <v>33.572815533980581</v>
      </c>
      <c r="N995" s="33" t="s">
        <v>26</v>
      </c>
      <c r="O995" s="33" t="s">
        <v>31</v>
      </c>
      <c r="P995" s="45">
        <f>SUMIFS('Raw Data'!$S$2:$S$3196,'Raw Data'!$D$2:$D$3196,'Solution Sheet'!N995,'Raw Data'!$H$2:$H$3196,'Solution Sheet'!O995)</f>
        <v>705928.4499999996</v>
      </c>
    </row>
    <row r="996" spans="2:16" x14ac:dyDescent="0.35">
      <c r="B996" s="33" t="s">
        <v>63</v>
      </c>
      <c r="C996" s="33" t="s">
        <v>6</v>
      </c>
      <c r="D996" s="45">
        <f>SUMIFS('Raw Data'!$S$2:$S$3196,'Raw Data'!$E$2:$E$3196,'Solution Sheet'!B996,'Raw Data'!$G$2:$G$3196,'Solution Sheet'!C996)</f>
        <v>78031.63</v>
      </c>
      <c r="E996" s="37"/>
      <c r="F996" s="33" t="s">
        <v>46</v>
      </c>
      <c r="G996" s="33" t="s">
        <v>32</v>
      </c>
      <c r="H996" s="45">
        <f>COUNTIFS('Raw Data'!$L$2:$L$3196,'Solution Sheet'!F996,'Raw Data'!$H$2:$H$3196,'Solution Sheet'!G996)</f>
        <v>216</v>
      </c>
      <c r="J996" s="33" t="s">
        <v>39</v>
      </c>
      <c r="K996" s="33" t="s">
        <v>6</v>
      </c>
      <c r="L996" s="45">
        <f>AVERAGEIFS('Raw Data'!$R$2:$R$3196,'Raw Data'!$K$2:$K$3196,'Solution Sheet'!J996,'Raw Data'!$G$2:$G$3196,'Solution Sheet'!K996)</f>
        <v>36.370370370370374</v>
      </c>
      <c r="N996" s="33" t="s">
        <v>26</v>
      </c>
      <c r="O996" s="33" t="s">
        <v>32</v>
      </c>
      <c r="P996" s="45">
        <f>SUMIFS('Raw Data'!$S$2:$S$3196,'Raw Data'!$D$2:$D$3196,'Solution Sheet'!N996,'Raw Data'!$H$2:$H$3196,'Solution Sheet'!O996)</f>
        <v>713770.02999999945</v>
      </c>
    </row>
    <row r="997" spans="2:16" x14ac:dyDescent="0.35">
      <c r="B997" s="33" t="s">
        <v>115</v>
      </c>
      <c r="C997" s="33" t="s">
        <v>6</v>
      </c>
      <c r="D997" s="45">
        <f>SUMIFS('Raw Data'!$S$2:$S$3196,'Raw Data'!$E$2:$E$3196,'Solution Sheet'!B997,'Raw Data'!$G$2:$G$3196,'Solution Sheet'!C997)</f>
        <v>110066.44999999998</v>
      </c>
      <c r="E997" s="37"/>
      <c r="F997" s="33" t="s">
        <v>45</v>
      </c>
      <c r="G997" s="33" t="s">
        <v>32</v>
      </c>
      <c r="H997" s="45">
        <f>COUNTIFS('Raw Data'!$L$2:$L$3196,'Solution Sheet'!F997,'Raw Data'!$H$2:$H$3196,'Solution Sheet'!G997)</f>
        <v>204</v>
      </c>
      <c r="J997" s="33" t="s">
        <v>40</v>
      </c>
      <c r="K997" s="33" t="s">
        <v>6</v>
      </c>
      <c r="L997" s="45">
        <f>AVERAGEIFS('Raw Data'!$R$2:$R$3196,'Raw Data'!$K$2:$K$3196,'Solution Sheet'!J997,'Raw Data'!$G$2:$G$3196,'Solution Sheet'!K997)</f>
        <v>33.838383838383841</v>
      </c>
      <c r="N997" s="33" t="s">
        <v>24</v>
      </c>
      <c r="O997" s="33" t="s">
        <v>32</v>
      </c>
      <c r="P997" s="45">
        <f>SUMIFS('Raw Data'!$S$2:$S$3196,'Raw Data'!$D$2:$D$3196,'Solution Sheet'!N997,'Raw Data'!$H$2:$H$3196,'Solution Sheet'!O997)</f>
        <v>854150.37999999919</v>
      </c>
    </row>
    <row r="998" spans="2:16" x14ac:dyDescent="0.35">
      <c r="B998" s="33" t="s">
        <v>115</v>
      </c>
      <c r="C998" s="33" t="s">
        <v>13</v>
      </c>
      <c r="D998" s="45">
        <f>SUMIFS('Raw Data'!$S$2:$S$3196,'Raw Data'!$E$2:$E$3196,'Solution Sheet'!B998,'Raw Data'!$G$2:$G$3196,'Solution Sheet'!C998)</f>
        <v>86905.229999999981</v>
      </c>
      <c r="E998" s="37"/>
      <c r="F998" s="33" t="s">
        <v>43</v>
      </c>
      <c r="G998" s="33" t="s">
        <v>30</v>
      </c>
      <c r="H998" s="45">
        <f>COUNTIFS('Raw Data'!$L$2:$L$3196,'Solution Sheet'!F998,'Raw Data'!$H$2:$H$3196,'Solution Sheet'!G998)</f>
        <v>201</v>
      </c>
      <c r="J998" s="33" t="s">
        <v>39</v>
      </c>
      <c r="K998" s="33" t="s">
        <v>13</v>
      </c>
      <c r="L998" s="45">
        <f>AVERAGEIFS('Raw Data'!$R$2:$R$3196,'Raw Data'!$K$2:$K$3196,'Solution Sheet'!J998,'Raw Data'!$G$2:$G$3196,'Solution Sheet'!K998)</f>
        <v>35.833333333333336</v>
      </c>
      <c r="N998" s="33" t="s">
        <v>26</v>
      </c>
      <c r="O998" s="33" t="s">
        <v>30</v>
      </c>
      <c r="P998" s="45">
        <f>SUMIFS('Raw Data'!$S$2:$S$3196,'Raw Data'!$D$2:$D$3196,'Solution Sheet'!N998,'Raw Data'!$H$2:$H$3196,'Solution Sheet'!O998)</f>
        <v>705014.25000000035</v>
      </c>
    </row>
    <row r="999" spans="2:16" x14ac:dyDescent="0.35">
      <c r="B999" s="33" t="s">
        <v>85</v>
      </c>
      <c r="C999" s="33" t="s">
        <v>6</v>
      </c>
      <c r="D999" s="45">
        <f>SUMIFS('Raw Data'!$S$2:$S$3196,'Raw Data'!$E$2:$E$3196,'Solution Sheet'!B999,'Raw Data'!$G$2:$G$3196,'Solution Sheet'!C999)</f>
        <v>88130.46</v>
      </c>
      <c r="E999" s="37"/>
      <c r="F999" s="33" t="s">
        <v>43</v>
      </c>
      <c r="G999" s="33" t="s">
        <v>32</v>
      </c>
      <c r="H999" s="45">
        <f>COUNTIFS('Raw Data'!$L$2:$L$3196,'Solution Sheet'!F999,'Raw Data'!$H$2:$H$3196,'Solution Sheet'!G999)</f>
        <v>206</v>
      </c>
      <c r="J999" s="33" t="s">
        <v>40</v>
      </c>
      <c r="K999" s="33" t="s">
        <v>6</v>
      </c>
      <c r="L999" s="45">
        <f>AVERAGEIFS('Raw Data'!$R$2:$R$3196,'Raw Data'!$K$2:$K$3196,'Solution Sheet'!J999,'Raw Data'!$G$2:$G$3196,'Solution Sheet'!K999)</f>
        <v>33.838383838383841</v>
      </c>
      <c r="N999" s="33" t="s">
        <v>26</v>
      </c>
      <c r="O999" s="33" t="s">
        <v>32</v>
      </c>
      <c r="P999" s="45">
        <f>SUMIFS('Raw Data'!$S$2:$S$3196,'Raw Data'!$D$2:$D$3196,'Solution Sheet'!N999,'Raw Data'!$H$2:$H$3196,'Solution Sheet'!O999)</f>
        <v>713770.02999999945</v>
      </c>
    </row>
    <row r="1000" spans="2:16" x14ac:dyDescent="0.35">
      <c r="B1000" s="33" t="s">
        <v>68</v>
      </c>
      <c r="C1000" s="33" t="s">
        <v>10</v>
      </c>
      <c r="D1000" s="45">
        <f>SUMIFS('Raw Data'!$S$2:$S$3196,'Raw Data'!$E$2:$E$3196,'Solution Sheet'!B1000,'Raw Data'!$G$2:$G$3196,'Solution Sheet'!C1000)</f>
        <v>86801.049999999988</v>
      </c>
      <c r="E1000" s="37"/>
      <c r="F1000" s="33" t="s">
        <v>45</v>
      </c>
      <c r="G1000" s="33" t="s">
        <v>32</v>
      </c>
      <c r="H1000" s="45">
        <f>COUNTIFS('Raw Data'!$L$2:$L$3196,'Solution Sheet'!F1000,'Raw Data'!$H$2:$H$3196,'Solution Sheet'!G1000)</f>
        <v>204</v>
      </c>
      <c r="J1000" s="33" t="s">
        <v>42</v>
      </c>
      <c r="K1000" s="33" t="s">
        <v>10</v>
      </c>
      <c r="L1000" s="45">
        <f>AVERAGEIFS('Raw Data'!$R$2:$R$3196,'Raw Data'!$K$2:$K$3196,'Solution Sheet'!J1000,'Raw Data'!$G$2:$G$3196,'Solution Sheet'!K1000)</f>
        <v>34.543689320388353</v>
      </c>
      <c r="N1000" s="33" t="s">
        <v>24</v>
      </c>
      <c r="O1000" s="33" t="s">
        <v>32</v>
      </c>
      <c r="P1000" s="45">
        <f>SUMIFS('Raw Data'!$S$2:$S$3196,'Raw Data'!$D$2:$D$3196,'Solution Sheet'!N1000,'Raw Data'!$H$2:$H$3196,'Solution Sheet'!O1000)</f>
        <v>854150.37999999919</v>
      </c>
    </row>
    <row r="1001" spans="2:16" x14ac:dyDescent="0.35">
      <c r="B1001" s="33" t="s">
        <v>52</v>
      </c>
      <c r="C1001" s="33" t="s">
        <v>7</v>
      </c>
      <c r="D1001" s="45">
        <f>SUMIFS('Raw Data'!$S$2:$S$3196,'Raw Data'!$E$2:$E$3196,'Solution Sheet'!B1001,'Raw Data'!$G$2:$G$3196,'Solution Sheet'!C1001)</f>
        <v>91854.499999999971</v>
      </c>
      <c r="E1001" s="37"/>
      <c r="F1001" s="33" t="s">
        <v>44</v>
      </c>
      <c r="G1001" s="33" t="s">
        <v>32</v>
      </c>
      <c r="H1001" s="45">
        <f>COUNTIFS('Raw Data'!$L$2:$L$3196,'Solution Sheet'!F1001,'Raw Data'!$H$2:$H$3196,'Solution Sheet'!G1001)</f>
        <v>196</v>
      </c>
      <c r="J1001" s="33" t="s">
        <v>41</v>
      </c>
      <c r="K1001" s="33" t="s">
        <v>7</v>
      </c>
      <c r="L1001" s="45">
        <f>AVERAGEIFS('Raw Data'!$R$2:$R$3196,'Raw Data'!$K$2:$K$3196,'Solution Sheet'!J1001,'Raw Data'!$G$2:$G$3196,'Solution Sheet'!K1001)</f>
        <v>33.821428571428569</v>
      </c>
      <c r="N1001" s="33" t="s">
        <v>24</v>
      </c>
      <c r="O1001" s="33" t="s">
        <v>32</v>
      </c>
      <c r="P1001" s="45">
        <f>SUMIFS('Raw Data'!$S$2:$S$3196,'Raw Data'!$D$2:$D$3196,'Solution Sheet'!N1001,'Raw Data'!$H$2:$H$3196,'Solution Sheet'!O1001)</f>
        <v>854150.37999999919</v>
      </c>
    </row>
    <row r="1002" spans="2:16" x14ac:dyDescent="0.35">
      <c r="B1002" s="33" t="s">
        <v>55</v>
      </c>
      <c r="C1002" s="33" t="s">
        <v>13</v>
      </c>
      <c r="D1002" s="45">
        <f>SUMIFS('Raw Data'!$S$2:$S$3196,'Raw Data'!$E$2:$E$3196,'Solution Sheet'!B1002,'Raw Data'!$G$2:$G$3196,'Solution Sheet'!C1002)</f>
        <v>74301.89</v>
      </c>
      <c r="E1002" s="37"/>
      <c r="F1002" s="33" t="s">
        <v>45</v>
      </c>
      <c r="G1002" s="33" t="s">
        <v>31</v>
      </c>
      <c r="H1002" s="45">
        <f>COUNTIFS('Raw Data'!$L$2:$L$3196,'Solution Sheet'!F1002,'Raw Data'!$H$2:$H$3196,'Solution Sheet'!G1002)</f>
        <v>200</v>
      </c>
      <c r="J1002" s="33" t="s">
        <v>40</v>
      </c>
      <c r="K1002" s="33" t="s">
        <v>13</v>
      </c>
      <c r="L1002" s="45">
        <f>AVERAGEIFS('Raw Data'!$R$2:$R$3196,'Raw Data'!$K$2:$K$3196,'Solution Sheet'!J1002,'Raw Data'!$G$2:$G$3196,'Solution Sheet'!K1002)</f>
        <v>34.651685393258425</v>
      </c>
      <c r="N1002" s="33" t="s">
        <v>24</v>
      </c>
      <c r="O1002" s="33" t="s">
        <v>31</v>
      </c>
      <c r="P1002" s="45">
        <f>SUMIFS('Raw Data'!$S$2:$S$3196,'Raw Data'!$D$2:$D$3196,'Solution Sheet'!N1002,'Raw Data'!$H$2:$H$3196,'Solution Sheet'!O1002)</f>
        <v>770751.94999999984</v>
      </c>
    </row>
    <row r="1003" spans="2:16" x14ac:dyDescent="0.35">
      <c r="B1003" s="33" t="s">
        <v>58</v>
      </c>
      <c r="C1003" s="33" t="s">
        <v>10</v>
      </c>
      <c r="D1003" s="45">
        <f>SUMIFS('Raw Data'!$S$2:$S$3196,'Raw Data'!$E$2:$E$3196,'Solution Sheet'!B1003,'Raw Data'!$G$2:$G$3196,'Solution Sheet'!C1003)</f>
        <v>93884.32</v>
      </c>
      <c r="E1003" s="37"/>
      <c r="F1003" s="33" t="s">
        <v>43</v>
      </c>
      <c r="G1003" s="33" t="s">
        <v>32</v>
      </c>
      <c r="H1003" s="45">
        <f>COUNTIFS('Raw Data'!$L$2:$L$3196,'Solution Sheet'!F1003,'Raw Data'!$H$2:$H$3196,'Solution Sheet'!G1003)</f>
        <v>206</v>
      </c>
      <c r="J1003" s="33" t="s">
        <v>40</v>
      </c>
      <c r="K1003" s="33" t="s">
        <v>10</v>
      </c>
      <c r="L1003" s="45">
        <f>AVERAGEIFS('Raw Data'!$R$2:$R$3196,'Raw Data'!$K$2:$K$3196,'Solution Sheet'!J1003,'Raw Data'!$G$2:$G$3196,'Solution Sheet'!K1003)</f>
        <v>35.093023255813954</v>
      </c>
      <c r="N1003" s="33" t="s">
        <v>26</v>
      </c>
      <c r="O1003" s="33" t="s">
        <v>32</v>
      </c>
      <c r="P1003" s="45">
        <f>SUMIFS('Raw Data'!$S$2:$S$3196,'Raw Data'!$D$2:$D$3196,'Solution Sheet'!N1003,'Raw Data'!$H$2:$H$3196,'Solution Sheet'!O1003)</f>
        <v>713770.02999999945</v>
      </c>
    </row>
    <row r="1004" spans="2:16" x14ac:dyDescent="0.35">
      <c r="B1004" s="33" t="s">
        <v>78</v>
      </c>
      <c r="C1004" s="33" t="s">
        <v>13</v>
      </c>
      <c r="D1004" s="45">
        <f>SUMIFS('Raw Data'!$S$2:$S$3196,'Raw Data'!$E$2:$E$3196,'Solution Sheet'!B1004,'Raw Data'!$G$2:$G$3196,'Solution Sheet'!C1004)</f>
        <v>119976.9</v>
      </c>
      <c r="E1004" s="37"/>
      <c r="F1004" s="33" t="s">
        <v>44</v>
      </c>
      <c r="G1004" s="33" t="s">
        <v>33</v>
      </c>
      <c r="H1004" s="45">
        <f>COUNTIFS('Raw Data'!$L$2:$L$3196,'Solution Sheet'!F1004,'Raw Data'!$H$2:$H$3196,'Solution Sheet'!G1004)</f>
        <v>207</v>
      </c>
      <c r="J1004" s="33" t="s">
        <v>41</v>
      </c>
      <c r="K1004" s="33" t="s">
        <v>13</v>
      </c>
      <c r="L1004" s="45">
        <f>AVERAGEIFS('Raw Data'!$R$2:$R$3196,'Raw Data'!$K$2:$K$3196,'Solution Sheet'!J1004,'Raw Data'!$G$2:$G$3196,'Solution Sheet'!K1004)</f>
        <v>33.705882352941174</v>
      </c>
      <c r="N1004" s="33" t="s">
        <v>24</v>
      </c>
      <c r="O1004" s="33" t="s">
        <v>33</v>
      </c>
      <c r="P1004" s="45">
        <f>SUMIFS('Raw Data'!$S$2:$S$3196,'Raw Data'!$D$2:$D$3196,'Solution Sheet'!N1004,'Raw Data'!$H$2:$H$3196,'Solution Sheet'!O1004)</f>
        <v>777669.78999999957</v>
      </c>
    </row>
    <row r="1005" spans="2:16" x14ac:dyDescent="0.35">
      <c r="B1005" s="33" t="s">
        <v>63</v>
      </c>
      <c r="C1005" s="33" t="s">
        <v>12</v>
      </c>
      <c r="D1005" s="45">
        <f>SUMIFS('Raw Data'!$S$2:$S$3196,'Raw Data'!$E$2:$E$3196,'Solution Sheet'!B1005,'Raw Data'!$G$2:$G$3196,'Solution Sheet'!C1005)</f>
        <v>121006.51999999999</v>
      </c>
      <c r="E1005" s="37"/>
      <c r="F1005" s="33" t="s">
        <v>44</v>
      </c>
      <c r="G1005" s="33" t="s">
        <v>33</v>
      </c>
      <c r="H1005" s="45">
        <f>COUNTIFS('Raw Data'!$L$2:$L$3196,'Solution Sheet'!F1005,'Raw Data'!$H$2:$H$3196,'Solution Sheet'!G1005)</f>
        <v>207</v>
      </c>
      <c r="J1005" s="33" t="s">
        <v>42</v>
      </c>
      <c r="K1005" s="33" t="s">
        <v>12</v>
      </c>
      <c r="L1005" s="45">
        <f>AVERAGEIFS('Raw Data'!$R$2:$R$3196,'Raw Data'!$K$2:$K$3196,'Solution Sheet'!J1005,'Raw Data'!$G$2:$G$3196,'Solution Sheet'!K1005)</f>
        <v>36.418604651162788</v>
      </c>
      <c r="N1005" s="33" t="s">
        <v>26</v>
      </c>
      <c r="O1005" s="33" t="s">
        <v>33</v>
      </c>
      <c r="P1005" s="45">
        <f>SUMIFS('Raw Data'!$S$2:$S$3196,'Raw Data'!$D$2:$D$3196,'Solution Sheet'!N1005,'Raw Data'!$H$2:$H$3196,'Solution Sheet'!O1005)</f>
        <v>688621.27000000118</v>
      </c>
    </row>
    <row r="1006" spans="2:16" x14ac:dyDescent="0.35">
      <c r="B1006" s="33" t="s">
        <v>55</v>
      </c>
      <c r="C1006" s="33" t="s">
        <v>11</v>
      </c>
      <c r="D1006" s="45">
        <f>SUMIFS('Raw Data'!$S$2:$S$3196,'Raw Data'!$E$2:$E$3196,'Solution Sheet'!B1006,'Raw Data'!$G$2:$G$3196,'Solution Sheet'!C1006)</f>
        <v>113543.59</v>
      </c>
      <c r="E1006" s="37"/>
      <c r="F1006" s="33" t="s">
        <v>46</v>
      </c>
      <c r="G1006" s="33" t="s">
        <v>31</v>
      </c>
      <c r="H1006" s="45">
        <f>COUNTIFS('Raw Data'!$L$2:$L$3196,'Solution Sheet'!F1006,'Raw Data'!$H$2:$H$3196,'Solution Sheet'!G1006)</f>
        <v>159</v>
      </c>
      <c r="J1006" s="33" t="s">
        <v>41</v>
      </c>
      <c r="K1006" s="33" t="s">
        <v>11</v>
      </c>
      <c r="L1006" s="45">
        <f>AVERAGEIFS('Raw Data'!$R$2:$R$3196,'Raw Data'!$K$2:$K$3196,'Solution Sheet'!J1006,'Raw Data'!$G$2:$G$3196,'Solution Sheet'!K1006)</f>
        <v>35.415929203539825</v>
      </c>
      <c r="N1006" s="33" t="s">
        <v>24</v>
      </c>
      <c r="O1006" s="33" t="s">
        <v>31</v>
      </c>
      <c r="P1006" s="45">
        <f>SUMIFS('Raw Data'!$S$2:$S$3196,'Raw Data'!$D$2:$D$3196,'Solution Sheet'!N1006,'Raw Data'!$H$2:$H$3196,'Solution Sheet'!O1006)</f>
        <v>770751.94999999984</v>
      </c>
    </row>
    <row r="1007" spans="2:16" x14ac:dyDescent="0.35">
      <c r="B1007" s="33" t="s">
        <v>52</v>
      </c>
      <c r="C1007" s="33" t="s">
        <v>8</v>
      </c>
      <c r="D1007" s="45">
        <f>SUMIFS('Raw Data'!$S$2:$S$3196,'Raw Data'!$E$2:$E$3196,'Solution Sheet'!B1007,'Raw Data'!$G$2:$G$3196,'Solution Sheet'!C1007)</f>
        <v>99924.459999999977</v>
      </c>
      <c r="E1007" s="37"/>
      <c r="F1007" s="33" t="s">
        <v>43</v>
      </c>
      <c r="G1007" s="33" t="s">
        <v>33</v>
      </c>
      <c r="H1007" s="45">
        <f>COUNTIFS('Raw Data'!$L$2:$L$3196,'Solution Sheet'!F1007,'Raw Data'!$H$2:$H$3196,'Solution Sheet'!G1007)</f>
        <v>185</v>
      </c>
      <c r="J1007" s="33" t="s">
        <v>41</v>
      </c>
      <c r="K1007" s="33" t="s">
        <v>8</v>
      </c>
      <c r="L1007" s="45">
        <f>AVERAGEIFS('Raw Data'!$R$2:$R$3196,'Raw Data'!$K$2:$K$3196,'Solution Sheet'!J1007,'Raw Data'!$G$2:$G$3196,'Solution Sheet'!K1007)</f>
        <v>35.169642857142854</v>
      </c>
      <c r="N1007" s="33" t="s">
        <v>26</v>
      </c>
      <c r="O1007" s="33" t="s">
        <v>33</v>
      </c>
      <c r="P1007" s="45">
        <f>SUMIFS('Raw Data'!$S$2:$S$3196,'Raw Data'!$D$2:$D$3196,'Solution Sheet'!N1007,'Raw Data'!$H$2:$H$3196,'Solution Sheet'!O1007)</f>
        <v>688621.27000000118</v>
      </c>
    </row>
    <row r="1008" spans="2:16" x14ac:dyDescent="0.35">
      <c r="B1008" s="33" t="s">
        <v>63</v>
      </c>
      <c r="C1008" s="33" t="s">
        <v>13</v>
      </c>
      <c r="D1008" s="45">
        <f>SUMIFS('Raw Data'!$S$2:$S$3196,'Raw Data'!$E$2:$E$3196,'Solution Sheet'!B1008,'Raw Data'!$G$2:$G$3196,'Solution Sheet'!C1008)</f>
        <v>116307.38</v>
      </c>
      <c r="E1008" s="37"/>
      <c r="F1008" s="33" t="s">
        <v>46</v>
      </c>
      <c r="G1008" s="33" t="s">
        <v>33</v>
      </c>
      <c r="H1008" s="45">
        <f>COUNTIFS('Raw Data'!$L$2:$L$3196,'Solution Sheet'!F1008,'Raw Data'!$H$2:$H$3196,'Solution Sheet'!G1008)</f>
        <v>201</v>
      </c>
      <c r="J1008" s="33" t="s">
        <v>40</v>
      </c>
      <c r="K1008" s="33" t="s">
        <v>13</v>
      </c>
      <c r="L1008" s="45">
        <f>AVERAGEIFS('Raw Data'!$R$2:$R$3196,'Raw Data'!$K$2:$K$3196,'Solution Sheet'!J1008,'Raw Data'!$G$2:$G$3196,'Solution Sheet'!K1008)</f>
        <v>34.651685393258425</v>
      </c>
      <c r="N1008" s="33" t="s">
        <v>24</v>
      </c>
      <c r="O1008" s="33" t="s">
        <v>33</v>
      </c>
      <c r="P1008" s="45">
        <f>SUMIFS('Raw Data'!$S$2:$S$3196,'Raw Data'!$D$2:$D$3196,'Solution Sheet'!N1008,'Raw Data'!$H$2:$H$3196,'Solution Sheet'!O1008)</f>
        <v>777669.78999999957</v>
      </c>
    </row>
    <row r="1009" spans="2:16" x14ac:dyDescent="0.35">
      <c r="B1009" s="33" t="s">
        <v>55</v>
      </c>
      <c r="C1009" s="33" t="s">
        <v>7</v>
      </c>
      <c r="D1009" s="45">
        <f>SUMIFS('Raw Data'!$S$2:$S$3196,'Raw Data'!$E$2:$E$3196,'Solution Sheet'!B1009,'Raw Data'!$G$2:$G$3196,'Solution Sheet'!C1009)</f>
        <v>86248.060000000012</v>
      </c>
      <c r="E1009" s="37"/>
      <c r="F1009" s="33" t="s">
        <v>44</v>
      </c>
      <c r="G1009" s="33" t="s">
        <v>30</v>
      </c>
      <c r="H1009" s="45">
        <f>COUNTIFS('Raw Data'!$L$2:$L$3196,'Solution Sheet'!F1009,'Raw Data'!$H$2:$H$3196,'Solution Sheet'!G1009)</f>
        <v>202</v>
      </c>
      <c r="J1009" s="33" t="s">
        <v>42</v>
      </c>
      <c r="K1009" s="33" t="s">
        <v>7</v>
      </c>
      <c r="L1009" s="45">
        <f>AVERAGEIFS('Raw Data'!$R$2:$R$3196,'Raw Data'!$K$2:$K$3196,'Solution Sheet'!J1009,'Raw Data'!$G$2:$G$3196,'Solution Sheet'!K1009)</f>
        <v>34.288659793814432</v>
      </c>
      <c r="N1009" s="33" t="s">
        <v>24</v>
      </c>
      <c r="O1009" s="33" t="s">
        <v>30</v>
      </c>
      <c r="P1009" s="45">
        <f>SUMIFS('Raw Data'!$S$2:$S$3196,'Raw Data'!$D$2:$D$3196,'Solution Sheet'!N1009,'Raw Data'!$H$2:$H$3196,'Solution Sheet'!O1009)</f>
        <v>902864.3899999999</v>
      </c>
    </row>
    <row r="1010" spans="2:16" x14ac:dyDescent="0.35">
      <c r="B1010" s="33" t="s">
        <v>58</v>
      </c>
      <c r="C1010" s="33" t="s">
        <v>12</v>
      </c>
      <c r="D1010" s="45">
        <f>SUMIFS('Raw Data'!$S$2:$S$3196,'Raw Data'!$E$2:$E$3196,'Solution Sheet'!B1010,'Raw Data'!$G$2:$G$3196,'Solution Sheet'!C1010)</f>
        <v>103622.23999999999</v>
      </c>
      <c r="E1010" s="37"/>
      <c r="F1010" s="33" t="s">
        <v>44</v>
      </c>
      <c r="G1010" s="33" t="s">
        <v>33</v>
      </c>
      <c r="H1010" s="45">
        <f>COUNTIFS('Raw Data'!$L$2:$L$3196,'Solution Sheet'!F1010,'Raw Data'!$H$2:$H$3196,'Solution Sheet'!G1010)</f>
        <v>207</v>
      </c>
      <c r="J1010" s="33" t="s">
        <v>39</v>
      </c>
      <c r="K1010" s="33" t="s">
        <v>12</v>
      </c>
      <c r="L1010" s="45">
        <f>AVERAGEIFS('Raw Data'!$R$2:$R$3196,'Raw Data'!$K$2:$K$3196,'Solution Sheet'!J1010,'Raw Data'!$G$2:$G$3196,'Solution Sheet'!K1010)</f>
        <v>35</v>
      </c>
      <c r="N1010" s="33" t="s">
        <v>26</v>
      </c>
      <c r="O1010" s="33" t="s">
        <v>33</v>
      </c>
      <c r="P1010" s="45">
        <f>SUMIFS('Raw Data'!$S$2:$S$3196,'Raw Data'!$D$2:$D$3196,'Solution Sheet'!N1010,'Raw Data'!$H$2:$H$3196,'Solution Sheet'!O1010)</f>
        <v>688621.27000000118</v>
      </c>
    </row>
    <row r="1011" spans="2:16" x14ac:dyDescent="0.35">
      <c r="B1011" s="33" t="s">
        <v>85</v>
      </c>
      <c r="C1011" s="33" t="s">
        <v>11</v>
      </c>
      <c r="D1011" s="45">
        <f>SUMIFS('Raw Data'!$S$2:$S$3196,'Raw Data'!$E$2:$E$3196,'Solution Sheet'!B1011,'Raw Data'!$G$2:$G$3196,'Solution Sheet'!C1011)</f>
        <v>93988.74</v>
      </c>
      <c r="E1011" s="37"/>
      <c r="F1011" s="33" t="s">
        <v>45</v>
      </c>
      <c r="G1011" s="33" t="s">
        <v>30</v>
      </c>
      <c r="H1011" s="45">
        <f>COUNTIFS('Raw Data'!$L$2:$L$3196,'Solution Sheet'!F1011,'Raw Data'!$H$2:$H$3196,'Solution Sheet'!G1011)</f>
        <v>215</v>
      </c>
      <c r="J1011" s="33" t="s">
        <v>42</v>
      </c>
      <c r="K1011" s="33" t="s">
        <v>11</v>
      </c>
      <c r="L1011" s="45">
        <f>AVERAGEIFS('Raw Data'!$R$2:$R$3196,'Raw Data'!$K$2:$K$3196,'Solution Sheet'!J1011,'Raw Data'!$G$2:$G$3196,'Solution Sheet'!K1011)</f>
        <v>35.16949152542373</v>
      </c>
      <c r="N1011" s="33" t="s">
        <v>26</v>
      </c>
      <c r="O1011" s="33" t="s">
        <v>30</v>
      </c>
      <c r="P1011" s="45">
        <f>SUMIFS('Raw Data'!$S$2:$S$3196,'Raw Data'!$D$2:$D$3196,'Solution Sheet'!N1011,'Raw Data'!$H$2:$H$3196,'Solution Sheet'!O1011)</f>
        <v>705014.25000000035</v>
      </c>
    </row>
    <row r="1012" spans="2:16" x14ac:dyDescent="0.35">
      <c r="B1012" s="33" t="s">
        <v>63</v>
      </c>
      <c r="C1012" s="33" t="s">
        <v>9</v>
      </c>
      <c r="D1012" s="45">
        <f>SUMIFS('Raw Data'!$S$2:$S$3196,'Raw Data'!$E$2:$E$3196,'Solution Sheet'!B1012,'Raw Data'!$G$2:$G$3196,'Solution Sheet'!C1012)</f>
        <v>108730.27000000002</v>
      </c>
      <c r="E1012" s="37"/>
      <c r="F1012" s="33" t="s">
        <v>43</v>
      </c>
      <c r="G1012" s="33" t="s">
        <v>30</v>
      </c>
      <c r="H1012" s="45">
        <f>COUNTIFS('Raw Data'!$L$2:$L$3196,'Solution Sheet'!F1012,'Raw Data'!$H$2:$H$3196,'Solution Sheet'!G1012)</f>
        <v>201</v>
      </c>
      <c r="J1012" s="33" t="s">
        <v>39</v>
      </c>
      <c r="K1012" s="33" t="s">
        <v>9</v>
      </c>
      <c r="L1012" s="45">
        <f>AVERAGEIFS('Raw Data'!$R$2:$R$3196,'Raw Data'!$K$2:$K$3196,'Solution Sheet'!J1012,'Raw Data'!$G$2:$G$3196,'Solution Sheet'!K1012)</f>
        <v>34.731182795698928</v>
      </c>
      <c r="N1012" s="33" t="s">
        <v>26</v>
      </c>
      <c r="O1012" s="33" t="s">
        <v>30</v>
      </c>
      <c r="P1012" s="45">
        <f>SUMIFS('Raw Data'!$S$2:$S$3196,'Raw Data'!$D$2:$D$3196,'Solution Sheet'!N1012,'Raw Data'!$H$2:$H$3196,'Solution Sheet'!O1012)</f>
        <v>705014.25000000035</v>
      </c>
    </row>
    <row r="1013" spans="2:16" x14ac:dyDescent="0.35">
      <c r="B1013" s="33" t="s">
        <v>58</v>
      </c>
      <c r="C1013" s="33" t="s">
        <v>10</v>
      </c>
      <c r="D1013" s="45">
        <f>SUMIFS('Raw Data'!$S$2:$S$3196,'Raw Data'!$E$2:$E$3196,'Solution Sheet'!B1013,'Raw Data'!$G$2:$G$3196,'Solution Sheet'!C1013)</f>
        <v>93884.32</v>
      </c>
      <c r="E1013" s="37"/>
      <c r="F1013" s="33" t="s">
        <v>44</v>
      </c>
      <c r="G1013" s="33" t="s">
        <v>31</v>
      </c>
      <c r="H1013" s="45">
        <f>COUNTIFS('Raw Data'!$L$2:$L$3196,'Solution Sheet'!F1013,'Raw Data'!$H$2:$H$3196,'Solution Sheet'!G1013)</f>
        <v>216</v>
      </c>
      <c r="J1013" s="33" t="s">
        <v>40</v>
      </c>
      <c r="K1013" s="33" t="s">
        <v>10</v>
      </c>
      <c r="L1013" s="45">
        <f>AVERAGEIFS('Raw Data'!$R$2:$R$3196,'Raw Data'!$K$2:$K$3196,'Solution Sheet'!J1013,'Raw Data'!$G$2:$G$3196,'Solution Sheet'!K1013)</f>
        <v>35.093023255813954</v>
      </c>
      <c r="N1013" s="33" t="s">
        <v>26</v>
      </c>
      <c r="O1013" s="33" t="s">
        <v>31</v>
      </c>
      <c r="P1013" s="45">
        <f>SUMIFS('Raw Data'!$S$2:$S$3196,'Raw Data'!$D$2:$D$3196,'Solution Sheet'!N1013,'Raw Data'!$H$2:$H$3196,'Solution Sheet'!O1013)</f>
        <v>705928.4499999996</v>
      </c>
    </row>
    <row r="1014" spans="2:16" x14ac:dyDescent="0.35">
      <c r="B1014" s="33" t="s">
        <v>73</v>
      </c>
      <c r="C1014" s="33" t="s">
        <v>6</v>
      </c>
      <c r="D1014" s="45">
        <f>SUMIFS('Raw Data'!$S$2:$S$3196,'Raw Data'!$E$2:$E$3196,'Solution Sheet'!B1014,'Raw Data'!$G$2:$G$3196,'Solution Sheet'!C1014)</f>
        <v>72259.55</v>
      </c>
      <c r="E1014" s="37"/>
      <c r="F1014" s="33" t="s">
        <v>43</v>
      </c>
      <c r="G1014" s="33" t="s">
        <v>31</v>
      </c>
      <c r="H1014" s="45">
        <f>COUNTIFS('Raw Data'!$L$2:$L$3196,'Solution Sheet'!F1014,'Raw Data'!$H$2:$H$3196,'Solution Sheet'!G1014)</f>
        <v>190</v>
      </c>
      <c r="J1014" s="33" t="s">
        <v>40</v>
      </c>
      <c r="K1014" s="33" t="s">
        <v>6</v>
      </c>
      <c r="L1014" s="45">
        <f>AVERAGEIFS('Raw Data'!$R$2:$R$3196,'Raw Data'!$K$2:$K$3196,'Solution Sheet'!J1014,'Raw Data'!$G$2:$G$3196,'Solution Sheet'!K1014)</f>
        <v>33.838383838383841</v>
      </c>
      <c r="N1014" s="33" t="s">
        <v>24</v>
      </c>
      <c r="O1014" s="33" t="s">
        <v>31</v>
      </c>
      <c r="P1014" s="45">
        <f>SUMIFS('Raw Data'!$S$2:$S$3196,'Raw Data'!$D$2:$D$3196,'Solution Sheet'!N1014,'Raw Data'!$H$2:$H$3196,'Solution Sheet'!O1014)</f>
        <v>770751.94999999984</v>
      </c>
    </row>
    <row r="1015" spans="2:16" x14ac:dyDescent="0.35">
      <c r="B1015" s="33" t="s">
        <v>73</v>
      </c>
      <c r="C1015" s="33" t="s">
        <v>8</v>
      </c>
      <c r="D1015" s="45">
        <f>SUMIFS('Raw Data'!$S$2:$S$3196,'Raw Data'!$E$2:$E$3196,'Solution Sheet'!B1015,'Raw Data'!$G$2:$G$3196,'Solution Sheet'!C1015)</f>
        <v>106033.74999999996</v>
      </c>
      <c r="E1015" s="37"/>
      <c r="F1015" s="33" t="s">
        <v>45</v>
      </c>
      <c r="G1015" s="33" t="s">
        <v>31</v>
      </c>
      <c r="H1015" s="45">
        <f>COUNTIFS('Raw Data'!$L$2:$L$3196,'Solution Sheet'!F1015,'Raw Data'!$H$2:$H$3196,'Solution Sheet'!G1015)</f>
        <v>200</v>
      </c>
      <c r="J1015" s="33" t="s">
        <v>40</v>
      </c>
      <c r="K1015" s="33" t="s">
        <v>8</v>
      </c>
      <c r="L1015" s="45">
        <f>AVERAGEIFS('Raw Data'!$R$2:$R$3196,'Raw Data'!$K$2:$K$3196,'Solution Sheet'!J1015,'Raw Data'!$G$2:$G$3196,'Solution Sheet'!K1015)</f>
        <v>34.319148936170215</v>
      </c>
      <c r="N1015" s="33" t="s">
        <v>25</v>
      </c>
      <c r="O1015" s="33" t="s">
        <v>31</v>
      </c>
      <c r="P1015" s="45">
        <f>SUMIFS('Raw Data'!$S$2:$S$3196,'Raw Data'!$D$2:$D$3196,'Solution Sheet'!N1015,'Raw Data'!$H$2:$H$3196,'Solution Sheet'!O1015)</f>
        <v>343540.72000000003</v>
      </c>
    </row>
    <row r="1016" spans="2:16" x14ac:dyDescent="0.35">
      <c r="B1016" s="33" t="s">
        <v>78</v>
      </c>
      <c r="C1016" s="33" t="s">
        <v>13</v>
      </c>
      <c r="D1016" s="45">
        <f>SUMIFS('Raw Data'!$S$2:$S$3196,'Raw Data'!$E$2:$E$3196,'Solution Sheet'!B1016,'Raw Data'!$G$2:$G$3196,'Solution Sheet'!C1016)</f>
        <v>119976.9</v>
      </c>
      <c r="E1016" s="37"/>
      <c r="F1016" s="33" t="s">
        <v>46</v>
      </c>
      <c r="G1016" s="33" t="s">
        <v>30</v>
      </c>
      <c r="H1016" s="45">
        <f>COUNTIFS('Raw Data'!$L$2:$L$3196,'Solution Sheet'!F1016,'Raw Data'!$H$2:$H$3196,'Solution Sheet'!G1016)</f>
        <v>204</v>
      </c>
      <c r="J1016" s="33" t="s">
        <v>39</v>
      </c>
      <c r="K1016" s="33" t="s">
        <v>13</v>
      </c>
      <c r="L1016" s="45">
        <f>AVERAGEIFS('Raw Data'!$R$2:$R$3196,'Raw Data'!$K$2:$K$3196,'Solution Sheet'!J1016,'Raw Data'!$G$2:$G$3196,'Solution Sheet'!K1016)</f>
        <v>35.833333333333336</v>
      </c>
      <c r="N1016" s="33" t="s">
        <v>25</v>
      </c>
      <c r="O1016" s="33" t="s">
        <v>30</v>
      </c>
      <c r="P1016" s="45">
        <f>SUMIFS('Raw Data'!$S$2:$S$3196,'Raw Data'!$D$2:$D$3196,'Solution Sheet'!N1016,'Raw Data'!$H$2:$H$3196,'Solution Sheet'!O1016)</f>
        <v>386262.99999999983</v>
      </c>
    </row>
    <row r="1017" spans="2:16" x14ac:dyDescent="0.35">
      <c r="B1017" s="33" t="s">
        <v>52</v>
      </c>
      <c r="C1017" s="33" t="s">
        <v>6</v>
      </c>
      <c r="D1017" s="45">
        <f>SUMIFS('Raw Data'!$S$2:$S$3196,'Raw Data'!$E$2:$E$3196,'Solution Sheet'!B1017,'Raw Data'!$G$2:$G$3196,'Solution Sheet'!C1017)</f>
        <v>128564.53000000004</v>
      </c>
      <c r="E1017" s="37"/>
      <c r="F1017" s="33" t="s">
        <v>43</v>
      </c>
      <c r="G1017" s="33" t="s">
        <v>31</v>
      </c>
      <c r="H1017" s="45">
        <f>COUNTIFS('Raw Data'!$L$2:$L$3196,'Solution Sheet'!F1017,'Raw Data'!$H$2:$H$3196,'Solution Sheet'!G1017)</f>
        <v>190</v>
      </c>
      <c r="J1017" s="33" t="s">
        <v>42</v>
      </c>
      <c r="K1017" s="33" t="s">
        <v>6</v>
      </c>
      <c r="L1017" s="45">
        <f>AVERAGEIFS('Raw Data'!$R$2:$R$3196,'Raw Data'!$K$2:$K$3196,'Solution Sheet'!J1017,'Raw Data'!$G$2:$G$3196,'Solution Sheet'!K1017)</f>
        <v>35.892857142857146</v>
      </c>
      <c r="N1017" s="33" t="s">
        <v>24</v>
      </c>
      <c r="O1017" s="33" t="s">
        <v>31</v>
      </c>
      <c r="P1017" s="45">
        <f>SUMIFS('Raw Data'!$S$2:$S$3196,'Raw Data'!$D$2:$D$3196,'Solution Sheet'!N1017,'Raw Data'!$H$2:$H$3196,'Solution Sheet'!O1017)</f>
        <v>770751.94999999984</v>
      </c>
    </row>
    <row r="1018" spans="2:16" x14ac:dyDescent="0.35">
      <c r="B1018" s="33" t="s">
        <v>63</v>
      </c>
      <c r="C1018" s="33" t="s">
        <v>13</v>
      </c>
      <c r="D1018" s="45">
        <f>SUMIFS('Raw Data'!$S$2:$S$3196,'Raw Data'!$E$2:$E$3196,'Solution Sheet'!B1018,'Raw Data'!$G$2:$G$3196,'Solution Sheet'!C1018)</f>
        <v>116307.38</v>
      </c>
      <c r="E1018" s="37"/>
      <c r="F1018" s="33" t="s">
        <v>46</v>
      </c>
      <c r="G1018" s="33" t="s">
        <v>33</v>
      </c>
      <c r="H1018" s="45">
        <f>COUNTIFS('Raw Data'!$L$2:$L$3196,'Solution Sheet'!F1018,'Raw Data'!$H$2:$H$3196,'Solution Sheet'!G1018)</f>
        <v>201</v>
      </c>
      <c r="J1018" s="33" t="s">
        <v>42</v>
      </c>
      <c r="K1018" s="33" t="s">
        <v>13</v>
      </c>
      <c r="L1018" s="45">
        <f>AVERAGEIFS('Raw Data'!$R$2:$R$3196,'Raw Data'!$K$2:$K$3196,'Solution Sheet'!J1018,'Raw Data'!$G$2:$G$3196,'Solution Sheet'!K1018)</f>
        <v>36.58</v>
      </c>
      <c r="N1018" s="33" t="s">
        <v>26</v>
      </c>
      <c r="O1018" s="33" t="s">
        <v>33</v>
      </c>
      <c r="P1018" s="45">
        <f>SUMIFS('Raw Data'!$S$2:$S$3196,'Raw Data'!$D$2:$D$3196,'Solution Sheet'!N1018,'Raw Data'!$H$2:$H$3196,'Solution Sheet'!O1018)</f>
        <v>688621.27000000118</v>
      </c>
    </row>
    <row r="1019" spans="2:16" x14ac:dyDescent="0.35">
      <c r="B1019" s="33" t="s">
        <v>85</v>
      </c>
      <c r="C1019" s="33" t="s">
        <v>13</v>
      </c>
      <c r="D1019" s="45">
        <f>SUMIFS('Raw Data'!$S$2:$S$3196,'Raw Data'!$E$2:$E$3196,'Solution Sheet'!B1019,'Raw Data'!$G$2:$G$3196,'Solution Sheet'!C1019)</f>
        <v>84756.55</v>
      </c>
      <c r="E1019" s="37"/>
      <c r="F1019" s="33" t="s">
        <v>43</v>
      </c>
      <c r="G1019" s="33" t="s">
        <v>30</v>
      </c>
      <c r="H1019" s="45">
        <f>COUNTIFS('Raw Data'!$L$2:$L$3196,'Solution Sheet'!F1019,'Raw Data'!$H$2:$H$3196,'Solution Sheet'!G1019)</f>
        <v>201</v>
      </c>
      <c r="J1019" s="33" t="s">
        <v>41</v>
      </c>
      <c r="K1019" s="33" t="s">
        <v>13</v>
      </c>
      <c r="L1019" s="45">
        <f>AVERAGEIFS('Raw Data'!$R$2:$R$3196,'Raw Data'!$K$2:$K$3196,'Solution Sheet'!J1019,'Raw Data'!$G$2:$G$3196,'Solution Sheet'!K1019)</f>
        <v>33.705882352941174</v>
      </c>
      <c r="N1019" s="33" t="s">
        <v>24</v>
      </c>
      <c r="O1019" s="33" t="s">
        <v>30</v>
      </c>
      <c r="P1019" s="45">
        <f>SUMIFS('Raw Data'!$S$2:$S$3196,'Raw Data'!$D$2:$D$3196,'Solution Sheet'!N1019,'Raw Data'!$H$2:$H$3196,'Solution Sheet'!O1019)</f>
        <v>902864.3899999999</v>
      </c>
    </row>
    <row r="1020" spans="2:16" x14ac:dyDescent="0.35">
      <c r="B1020" s="33" t="s">
        <v>58</v>
      </c>
      <c r="C1020" s="33" t="s">
        <v>7</v>
      </c>
      <c r="D1020" s="45">
        <f>SUMIFS('Raw Data'!$S$2:$S$3196,'Raw Data'!$E$2:$E$3196,'Solution Sheet'!B1020,'Raw Data'!$G$2:$G$3196,'Solution Sheet'!C1020)</f>
        <v>104199.79000000001</v>
      </c>
      <c r="E1020" s="37"/>
      <c r="F1020" s="33" t="s">
        <v>46</v>
      </c>
      <c r="G1020" s="33" t="s">
        <v>30</v>
      </c>
      <c r="H1020" s="45">
        <f>COUNTIFS('Raw Data'!$L$2:$L$3196,'Solution Sheet'!F1020,'Raw Data'!$H$2:$H$3196,'Solution Sheet'!G1020)</f>
        <v>204</v>
      </c>
      <c r="J1020" s="33" t="s">
        <v>39</v>
      </c>
      <c r="K1020" s="33" t="s">
        <v>7</v>
      </c>
      <c r="L1020" s="45">
        <f>AVERAGEIFS('Raw Data'!$R$2:$R$3196,'Raw Data'!$K$2:$K$3196,'Solution Sheet'!J1020,'Raw Data'!$G$2:$G$3196,'Solution Sheet'!K1020)</f>
        <v>36.319672131147541</v>
      </c>
      <c r="N1020" s="33" t="s">
        <v>24</v>
      </c>
      <c r="O1020" s="33" t="s">
        <v>30</v>
      </c>
      <c r="P1020" s="45">
        <f>SUMIFS('Raw Data'!$S$2:$S$3196,'Raw Data'!$D$2:$D$3196,'Solution Sheet'!N1020,'Raw Data'!$H$2:$H$3196,'Solution Sheet'!O1020)</f>
        <v>902864.3899999999</v>
      </c>
    </row>
    <row r="1021" spans="2:16" x14ac:dyDescent="0.35">
      <c r="B1021" s="33" t="s">
        <v>78</v>
      </c>
      <c r="C1021" s="33" t="s">
        <v>12</v>
      </c>
      <c r="D1021" s="45">
        <f>SUMIFS('Raw Data'!$S$2:$S$3196,'Raw Data'!$E$2:$E$3196,'Solution Sheet'!B1021,'Raw Data'!$G$2:$G$3196,'Solution Sheet'!C1021)</f>
        <v>76955.800000000017</v>
      </c>
      <c r="E1021" s="37"/>
      <c r="F1021" s="33" t="s">
        <v>45</v>
      </c>
      <c r="G1021" s="33" t="s">
        <v>33</v>
      </c>
      <c r="H1021" s="45">
        <f>COUNTIFS('Raw Data'!$L$2:$L$3196,'Solution Sheet'!F1021,'Raw Data'!$H$2:$H$3196,'Solution Sheet'!G1021)</f>
        <v>193</v>
      </c>
      <c r="J1021" s="33" t="s">
        <v>41</v>
      </c>
      <c r="K1021" s="33" t="s">
        <v>12</v>
      </c>
      <c r="L1021" s="45">
        <f>AVERAGEIFS('Raw Data'!$R$2:$R$3196,'Raw Data'!$K$2:$K$3196,'Solution Sheet'!J1021,'Raw Data'!$G$2:$G$3196,'Solution Sheet'!K1021)</f>
        <v>35.657142857142858</v>
      </c>
      <c r="N1021" s="33" t="s">
        <v>26</v>
      </c>
      <c r="O1021" s="33" t="s">
        <v>33</v>
      </c>
      <c r="P1021" s="45">
        <f>SUMIFS('Raw Data'!$S$2:$S$3196,'Raw Data'!$D$2:$D$3196,'Solution Sheet'!N1021,'Raw Data'!$H$2:$H$3196,'Solution Sheet'!O1021)</f>
        <v>688621.27000000118</v>
      </c>
    </row>
    <row r="1022" spans="2:16" x14ac:dyDescent="0.35">
      <c r="B1022" s="33" t="s">
        <v>85</v>
      </c>
      <c r="C1022" s="33" t="s">
        <v>11</v>
      </c>
      <c r="D1022" s="45">
        <f>SUMIFS('Raw Data'!$S$2:$S$3196,'Raw Data'!$E$2:$E$3196,'Solution Sheet'!B1022,'Raw Data'!$G$2:$G$3196,'Solution Sheet'!C1022)</f>
        <v>93988.74</v>
      </c>
      <c r="E1022" s="37"/>
      <c r="F1022" s="33" t="s">
        <v>46</v>
      </c>
      <c r="G1022" s="33" t="s">
        <v>30</v>
      </c>
      <c r="H1022" s="45">
        <f>COUNTIFS('Raw Data'!$L$2:$L$3196,'Solution Sheet'!F1022,'Raw Data'!$H$2:$H$3196,'Solution Sheet'!G1022)</f>
        <v>204</v>
      </c>
      <c r="J1022" s="33" t="s">
        <v>40</v>
      </c>
      <c r="K1022" s="33" t="s">
        <v>11</v>
      </c>
      <c r="L1022" s="45">
        <f>AVERAGEIFS('Raw Data'!$R$2:$R$3196,'Raw Data'!$K$2:$K$3196,'Solution Sheet'!J1022,'Raw Data'!$G$2:$G$3196,'Solution Sheet'!K1022)</f>
        <v>33.707865168539328</v>
      </c>
      <c r="N1022" s="33" t="s">
        <v>24</v>
      </c>
      <c r="O1022" s="33" t="s">
        <v>30</v>
      </c>
      <c r="P1022" s="45">
        <f>SUMIFS('Raw Data'!$S$2:$S$3196,'Raw Data'!$D$2:$D$3196,'Solution Sheet'!N1022,'Raw Data'!$H$2:$H$3196,'Solution Sheet'!O1022)</f>
        <v>902864.3899999999</v>
      </c>
    </row>
    <row r="1023" spans="2:16" x14ac:dyDescent="0.35">
      <c r="B1023" s="33" t="s">
        <v>58</v>
      </c>
      <c r="C1023" s="33" t="s">
        <v>13</v>
      </c>
      <c r="D1023" s="45">
        <f>SUMIFS('Raw Data'!$S$2:$S$3196,'Raw Data'!$E$2:$E$3196,'Solution Sheet'!B1023,'Raw Data'!$G$2:$G$3196,'Solution Sheet'!C1023)</f>
        <v>88782.809999999969</v>
      </c>
      <c r="E1023" s="37"/>
      <c r="F1023" s="33" t="s">
        <v>44</v>
      </c>
      <c r="G1023" s="33" t="s">
        <v>32</v>
      </c>
      <c r="H1023" s="45">
        <f>COUNTIFS('Raw Data'!$L$2:$L$3196,'Solution Sheet'!F1023,'Raw Data'!$H$2:$H$3196,'Solution Sheet'!G1023)</f>
        <v>196</v>
      </c>
      <c r="J1023" s="33" t="s">
        <v>42</v>
      </c>
      <c r="K1023" s="33" t="s">
        <v>13</v>
      </c>
      <c r="L1023" s="45">
        <f>AVERAGEIFS('Raw Data'!$R$2:$R$3196,'Raw Data'!$K$2:$K$3196,'Solution Sheet'!J1023,'Raw Data'!$G$2:$G$3196,'Solution Sheet'!K1023)</f>
        <v>36.58</v>
      </c>
      <c r="N1023" s="33" t="s">
        <v>26</v>
      </c>
      <c r="O1023" s="33" t="s">
        <v>32</v>
      </c>
      <c r="P1023" s="45">
        <f>SUMIFS('Raw Data'!$S$2:$S$3196,'Raw Data'!$D$2:$D$3196,'Solution Sheet'!N1023,'Raw Data'!$H$2:$H$3196,'Solution Sheet'!O1023)</f>
        <v>713770.02999999945</v>
      </c>
    </row>
    <row r="1024" spans="2:16" x14ac:dyDescent="0.35">
      <c r="B1024" s="33" t="s">
        <v>52</v>
      </c>
      <c r="C1024" s="33" t="s">
        <v>8</v>
      </c>
      <c r="D1024" s="45">
        <f>SUMIFS('Raw Data'!$S$2:$S$3196,'Raw Data'!$E$2:$E$3196,'Solution Sheet'!B1024,'Raw Data'!$G$2:$G$3196,'Solution Sheet'!C1024)</f>
        <v>99924.459999999977</v>
      </c>
      <c r="E1024" s="37"/>
      <c r="F1024" s="33" t="s">
        <v>45</v>
      </c>
      <c r="G1024" s="33" t="s">
        <v>32</v>
      </c>
      <c r="H1024" s="45">
        <f>COUNTIFS('Raw Data'!$L$2:$L$3196,'Solution Sheet'!F1024,'Raw Data'!$H$2:$H$3196,'Solution Sheet'!G1024)</f>
        <v>204</v>
      </c>
      <c r="J1024" s="33" t="s">
        <v>39</v>
      </c>
      <c r="K1024" s="33" t="s">
        <v>8</v>
      </c>
      <c r="L1024" s="45">
        <f>AVERAGEIFS('Raw Data'!$R$2:$R$3196,'Raw Data'!$K$2:$K$3196,'Solution Sheet'!J1024,'Raw Data'!$G$2:$G$3196,'Solution Sheet'!K1024)</f>
        <v>33.572815533980581</v>
      </c>
      <c r="N1024" s="33" t="s">
        <v>24</v>
      </c>
      <c r="O1024" s="33" t="s">
        <v>32</v>
      </c>
      <c r="P1024" s="45">
        <f>SUMIFS('Raw Data'!$S$2:$S$3196,'Raw Data'!$D$2:$D$3196,'Solution Sheet'!N1024,'Raw Data'!$H$2:$H$3196,'Solution Sheet'!O1024)</f>
        <v>854150.37999999919</v>
      </c>
    </row>
    <row r="1025" spans="2:16" x14ac:dyDescent="0.35">
      <c r="B1025" s="33" t="s">
        <v>106</v>
      </c>
      <c r="C1025" s="33" t="s">
        <v>7</v>
      </c>
      <c r="D1025" s="45">
        <f>SUMIFS('Raw Data'!$S$2:$S$3196,'Raw Data'!$E$2:$E$3196,'Solution Sheet'!B1025,'Raw Data'!$G$2:$G$3196,'Solution Sheet'!C1025)</f>
        <v>77343.399999999994</v>
      </c>
      <c r="E1025" s="37"/>
      <c r="F1025" s="33" t="s">
        <v>45</v>
      </c>
      <c r="G1025" s="33" t="s">
        <v>31</v>
      </c>
      <c r="H1025" s="45">
        <f>COUNTIFS('Raw Data'!$L$2:$L$3196,'Solution Sheet'!F1025,'Raw Data'!$H$2:$H$3196,'Solution Sheet'!G1025)</f>
        <v>200</v>
      </c>
      <c r="J1025" s="33" t="s">
        <v>39</v>
      </c>
      <c r="K1025" s="33" t="s">
        <v>7</v>
      </c>
      <c r="L1025" s="45">
        <f>AVERAGEIFS('Raw Data'!$R$2:$R$3196,'Raw Data'!$K$2:$K$3196,'Solution Sheet'!J1025,'Raw Data'!$G$2:$G$3196,'Solution Sheet'!K1025)</f>
        <v>36.319672131147541</v>
      </c>
      <c r="N1025" s="33" t="s">
        <v>25</v>
      </c>
      <c r="O1025" s="33" t="s">
        <v>31</v>
      </c>
      <c r="P1025" s="45">
        <f>SUMIFS('Raw Data'!$S$2:$S$3196,'Raw Data'!$D$2:$D$3196,'Solution Sheet'!N1025,'Raw Data'!$H$2:$H$3196,'Solution Sheet'!O1025)</f>
        <v>343540.72000000003</v>
      </c>
    </row>
    <row r="1026" spans="2:16" x14ac:dyDescent="0.35">
      <c r="B1026" s="33" t="s">
        <v>106</v>
      </c>
      <c r="C1026" s="33" t="s">
        <v>9</v>
      </c>
      <c r="D1026" s="45">
        <f>SUMIFS('Raw Data'!$S$2:$S$3196,'Raw Data'!$E$2:$E$3196,'Solution Sheet'!B1026,'Raw Data'!$G$2:$G$3196,'Solution Sheet'!C1026)</f>
        <v>86448.35000000002</v>
      </c>
      <c r="E1026" s="37"/>
      <c r="F1026" s="33" t="s">
        <v>43</v>
      </c>
      <c r="G1026" s="33" t="s">
        <v>33</v>
      </c>
      <c r="H1026" s="45">
        <f>COUNTIFS('Raw Data'!$L$2:$L$3196,'Solution Sheet'!F1026,'Raw Data'!$H$2:$H$3196,'Solution Sheet'!G1026)</f>
        <v>185</v>
      </c>
      <c r="J1026" s="33" t="s">
        <v>41</v>
      </c>
      <c r="K1026" s="33" t="s">
        <v>9</v>
      </c>
      <c r="L1026" s="45">
        <f>AVERAGEIFS('Raw Data'!$R$2:$R$3196,'Raw Data'!$K$2:$K$3196,'Solution Sheet'!J1026,'Raw Data'!$G$2:$G$3196,'Solution Sheet'!K1026)</f>
        <v>35.634615384615387</v>
      </c>
      <c r="N1026" s="33" t="s">
        <v>26</v>
      </c>
      <c r="O1026" s="33" t="s">
        <v>33</v>
      </c>
      <c r="P1026" s="45">
        <f>SUMIFS('Raw Data'!$S$2:$S$3196,'Raw Data'!$D$2:$D$3196,'Solution Sheet'!N1026,'Raw Data'!$H$2:$H$3196,'Solution Sheet'!O1026)</f>
        <v>688621.27000000118</v>
      </c>
    </row>
    <row r="1027" spans="2:16" x14ac:dyDescent="0.35">
      <c r="B1027" s="33" t="s">
        <v>78</v>
      </c>
      <c r="C1027" s="33" t="s">
        <v>10</v>
      </c>
      <c r="D1027" s="45">
        <f>SUMIFS('Raw Data'!$S$2:$S$3196,'Raw Data'!$E$2:$E$3196,'Solution Sheet'!B1027,'Raw Data'!$G$2:$G$3196,'Solution Sheet'!C1027)</f>
        <v>92778.25</v>
      </c>
      <c r="E1027" s="37"/>
      <c r="F1027" s="33" t="s">
        <v>45</v>
      </c>
      <c r="G1027" s="33" t="s">
        <v>30</v>
      </c>
      <c r="H1027" s="45">
        <f>COUNTIFS('Raw Data'!$L$2:$L$3196,'Solution Sheet'!F1027,'Raw Data'!$H$2:$H$3196,'Solution Sheet'!G1027)</f>
        <v>215</v>
      </c>
      <c r="J1027" s="33" t="s">
        <v>42</v>
      </c>
      <c r="K1027" s="33" t="s">
        <v>10</v>
      </c>
      <c r="L1027" s="45">
        <f>AVERAGEIFS('Raw Data'!$R$2:$R$3196,'Raw Data'!$K$2:$K$3196,'Solution Sheet'!J1027,'Raw Data'!$G$2:$G$3196,'Solution Sheet'!K1027)</f>
        <v>34.543689320388353</v>
      </c>
      <c r="N1027" s="33" t="s">
        <v>24</v>
      </c>
      <c r="O1027" s="33" t="s">
        <v>30</v>
      </c>
      <c r="P1027" s="45">
        <f>SUMIFS('Raw Data'!$S$2:$S$3196,'Raw Data'!$D$2:$D$3196,'Solution Sheet'!N1027,'Raw Data'!$H$2:$H$3196,'Solution Sheet'!O1027)</f>
        <v>902864.3899999999</v>
      </c>
    </row>
    <row r="1028" spans="2:16" x14ac:dyDescent="0.35">
      <c r="B1028" s="33" t="s">
        <v>68</v>
      </c>
      <c r="C1028" s="33" t="s">
        <v>13</v>
      </c>
      <c r="D1028" s="45">
        <f>SUMIFS('Raw Data'!$S$2:$S$3196,'Raw Data'!$E$2:$E$3196,'Solution Sheet'!B1028,'Raw Data'!$G$2:$G$3196,'Solution Sheet'!C1028)</f>
        <v>82678.639999999985</v>
      </c>
      <c r="E1028" s="37"/>
      <c r="F1028" s="33" t="s">
        <v>46</v>
      </c>
      <c r="G1028" s="33" t="s">
        <v>32</v>
      </c>
      <c r="H1028" s="45">
        <f>COUNTIFS('Raw Data'!$L$2:$L$3196,'Solution Sheet'!F1028,'Raw Data'!$H$2:$H$3196,'Solution Sheet'!G1028)</f>
        <v>216</v>
      </c>
      <c r="J1028" s="33" t="s">
        <v>41</v>
      </c>
      <c r="K1028" s="33" t="s">
        <v>13</v>
      </c>
      <c r="L1028" s="45">
        <f>AVERAGEIFS('Raw Data'!$R$2:$R$3196,'Raw Data'!$K$2:$K$3196,'Solution Sheet'!J1028,'Raw Data'!$G$2:$G$3196,'Solution Sheet'!K1028)</f>
        <v>33.705882352941174</v>
      </c>
      <c r="N1028" s="33" t="s">
        <v>26</v>
      </c>
      <c r="O1028" s="33" t="s">
        <v>32</v>
      </c>
      <c r="P1028" s="45">
        <f>SUMIFS('Raw Data'!$S$2:$S$3196,'Raw Data'!$D$2:$D$3196,'Solution Sheet'!N1028,'Raw Data'!$H$2:$H$3196,'Solution Sheet'!O1028)</f>
        <v>713770.02999999945</v>
      </c>
    </row>
    <row r="1029" spans="2:16" x14ac:dyDescent="0.35">
      <c r="B1029" s="33" t="s">
        <v>115</v>
      </c>
      <c r="C1029" s="33" t="s">
        <v>8</v>
      </c>
      <c r="D1029" s="45">
        <f>SUMIFS('Raw Data'!$S$2:$S$3196,'Raw Data'!$E$2:$E$3196,'Solution Sheet'!B1029,'Raw Data'!$G$2:$G$3196,'Solution Sheet'!C1029)</f>
        <v>78761.50999999998</v>
      </c>
      <c r="E1029" s="37"/>
      <c r="F1029" s="33" t="s">
        <v>46</v>
      </c>
      <c r="G1029" s="33" t="s">
        <v>33</v>
      </c>
      <c r="H1029" s="45">
        <f>COUNTIFS('Raw Data'!$L$2:$L$3196,'Solution Sheet'!F1029,'Raw Data'!$H$2:$H$3196,'Solution Sheet'!G1029)</f>
        <v>201</v>
      </c>
      <c r="J1029" s="33" t="s">
        <v>41</v>
      </c>
      <c r="K1029" s="33" t="s">
        <v>8</v>
      </c>
      <c r="L1029" s="45">
        <f>AVERAGEIFS('Raw Data'!$R$2:$R$3196,'Raw Data'!$K$2:$K$3196,'Solution Sheet'!J1029,'Raw Data'!$G$2:$G$3196,'Solution Sheet'!K1029)</f>
        <v>35.169642857142854</v>
      </c>
      <c r="N1029" s="33" t="s">
        <v>26</v>
      </c>
      <c r="O1029" s="33" t="s">
        <v>33</v>
      </c>
      <c r="P1029" s="45">
        <f>SUMIFS('Raw Data'!$S$2:$S$3196,'Raw Data'!$D$2:$D$3196,'Solution Sheet'!N1029,'Raw Data'!$H$2:$H$3196,'Solution Sheet'!O1029)</f>
        <v>688621.27000000118</v>
      </c>
    </row>
    <row r="1030" spans="2:16" x14ac:dyDescent="0.35">
      <c r="B1030" s="33" t="s">
        <v>85</v>
      </c>
      <c r="C1030" s="33" t="s">
        <v>8</v>
      </c>
      <c r="D1030" s="45">
        <f>SUMIFS('Raw Data'!$S$2:$S$3196,'Raw Data'!$E$2:$E$3196,'Solution Sheet'!B1030,'Raw Data'!$G$2:$G$3196,'Solution Sheet'!C1030)</f>
        <v>126785.84999999996</v>
      </c>
      <c r="E1030" s="37"/>
      <c r="F1030" s="33" t="s">
        <v>45</v>
      </c>
      <c r="G1030" s="33" t="s">
        <v>30</v>
      </c>
      <c r="H1030" s="45">
        <f>COUNTIFS('Raw Data'!$L$2:$L$3196,'Solution Sheet'!F1030,'Raw Data'!$H$2:$H$3196,'Solution Sheet'!G1030)</f>
        <v>215</v>
      </c>
      <c r="J1030" s="33" t="s">
        <v>41</v>
      </c>
      <c r="K1030" s="33" t="s">
        <v>8</v>
      </c>
      <c r="L1030" s="45">
        <f>AVERAGEIFS('Raw Data'!$R$2:$R$3196,'Raw Data'!$K$2:$K$3196,'Solution Sheet'!J1030,'Raw Data'!$G$2:$G$3196,'Solution Sheet'!K1030)</f>
        <v>35.169642857142854</v>
      </c>
      <c r="N1030" s="33" t="s">
        <v>26</v>
      </c>
      <c r="O1030" s="33" t="s">
        <v>30</v>
      </c>
      <c r="P1030" s="45">
        <f>SUMIFS('Raw Data'!$S$2:$S$3196,'Raw Data'!$D$2:$D$3196,'Solution Sheet'!N1030,'Raw Data'!$H$2:$H$3196,'Solution Sheet'!O1030)</f>
        <v>705014.25000000035</v>
      </c>
    </row>
    <row r="1031" spans="2:16" x14ac:dyDescent="0.35">
      <c r="B1031" s="33" t="s">
        <v>68</v>
      </c>
      <c r="C1031" s="33" t="s">
        <v>7</v>
      </c>
      <c r="D1031" s="45">
        <f>SUMIFS('Raw Data'!$S$2:$S$3196,'Raw Data'!$E$2:$E$3196,'Solution Sheet'!B1031,'Raw Data'!$G$2:$G$3196,'Solution Sheet'!C1031)</f>
        <v>100847.03999999999</v>
      </c>
      <c r="E1031" s="37"/>
      <c r="F1031" s="33" t="s">
        <v>43</v>
      </c>
      <c r="G1031" s="33" t="s">
        <v>33</v>
      </c>
      <c r="H1031" s="45">
        <f>COUNTIFS('Raw Data'!$L$2:$L$3196,'Solution Sheet'!F1031,'Raw Data'!$H$2:$H$3196,'Solution Sheet'!G1031)</f>
        <v>185</v>
      </c>
      <c r="J1031" s="33" t="s">
        <v>39</v>
      </c>
      <c r="K1031" s="33" t="s">
        <v>7</v>
      </c>
      <c r="L1031" s="45">
        <f>AVERAGEIFS('Raw Data'!$R$2:$R$3196,'Raw Data'!$K$2:$K$3196,'Solution Sheet'!J1031,'Raw Data'!$G$2:$G$3196,'Solution Sheet'!K1031)</f>
        <v>36.319672131147541</v>
      </c>
      <c r="N1031" s="33" t="s">
        <v>26</v>
      </c>
      <c r="O1031" s="33" t="s">
        <v>33</v>
      </c>
      <c r="P1031" s="45">
        <f>SUMIFS('Raw Data'!$S$2:$S$3196,'Raw Data'!$D$2:$D$3196,'Solution Sheet'!N1031,'Raw Data'!$H$2:$H$3196,'Solution Sheet'!O1031)</f>
        <v>688621.27000000118</v>
      </c>
    </row>
    <row r="1032" spans="2:16" x14ac:dyDescent="0.35">
      <c r="B1032" s="33" t="s">
        <v>115</v>
      </c>
      <c r="C1032" s="33" t="s">
        <v>13</v>
      </c>
      <c r="D1032" s="45">
        <f>SUMIFS('Raw Data'!$S$2:$S$3196,'Raw Data'!$E$2:$E$3196,'Solution Sheet'!B1032,'Raw Data'!$G$2:$G$3196,'Solution Sheet'!C1032)</f>
        <v>86905.229999999981</v>
      </c>
      <c r="E1032" s="37"/>
      <c r="F1032" s="33" t="s">
        <v>44</v>
      </c>
      <c r="G1032" s="33" t="s">
        <v>33</v>
      </c>
      <c r="H1032" s="45">
        <f>COUNTIFS('Raw Data'!$L$2:$L$3196,'Solution Sheet'!F1032,'Raw Data'!$H$2:$H$3196,'Solution Sheet'!G1032)</f>
        <v>207</v>
      </c>
      <c r="J1032" s="33" t="s">
        <v>41</v>
      </c>
      <c r="K1032" s="33" t="s">
        <v>13</v>
      </c>
      <c r="L1032" s="45">
        <f>AVERAGEIFS('Raw Data'!$R$2:$R$3196,'Raw Data'!$K$2:$K$3196,'Solution Sheet'!J1032,'Raw Data'!$G$2:$G$3196,'Solution Sheet'!K1032)</f>
        <v>33.705882352941174</v>
      </c>
      <c r="N1032" s="33" t="s">
        <v>24</v>
      </c>
      <c r="O1032" s="33" t="s">
        <v>33</v>
      </c>
      <c r="P1032" s="45">
        <f>SUMIFS('Raw Data'!$S$2:$S$3196,'Raw Data'!$D$2:$D$3196,'Solution Sheet'!N1032,'Raw Data'!$H$2:$H$3196,'Solution Sheet'!O1032)</f>
        <v>777669.78999999957</v>
      </c>
    </row>
    <row r="1033" spans="2:16" x14ac:dyDescent="0.35">
      <c r="B1033" s="33" t="s">
        <v>58</v>
      </c>
      <c r="C1033" s="33" t="s">
        <v>11</v>
      </c>
      <c r="D1033" s="45">
        <f>SUMIFS('Raw Data'!$S$2:$S$3196,'Raw Data'!$E$2:$E$3196,'Solution Sheet'!B1033,'Raw Data'!$G$2:$G$3196,'Solution Sheet'!C1033)</f>
        <v>113195.5</v>
      </c>
      <c r="E1033" s="37"/>
      <c r="F1033" s="33" t="s">
        <v>44</v>
      </c>
      <c r="G1033" s="33" t="s">
        <v>33</v>
      </c>
      <c r="H1033" s="45">
        <f>COUNTIFS('Raw Data'!$L$2:$L$3196,'Solution Sheet'!F1033,'Raw Data'!$H$2:$H$3196,'Solution Sheet'!G1033)</f>
        <v>207</v>
      </c>
      <c r="J1033" s="33" t="s">
        <v>42</v>
      </c>
      <c r="K1033" s="33" t="s">
        <v>11</v>
      </c>
      <c r="L1033" s="45">
        <f>AVERAGEIFS('Raw Data'!$R$2:$R$3196,'Raw Data'!$K$2:$K$3196,'Solution Sheet'!J1033,'Raw Data'!$G$2:$G$3196,'Solution Sheet'!K1033)</f>
        <v>35.16949152542373</v>
      </c>
      <c r="N1033" s="33" t="s">
        <v>26</v>
      </c>
      <c r="O1033" s="33" t="s">
        <v>33</v>
      </c>
      <c r="P1033" s="45">
        <f>SUMIFS('Raw Data'!$S$2:$S$3196,'Raw Data'!$D$2:$D$3196,'Solution Sheet'!N1033,'Raw Data'!$H$2:$H$3196,'Solution Sheet'!O1033)</f>
        <v>688621.27000000118</v>
      </c>
    </row>
    <row r="1034" spans="2:16" x14ac:dyDescent="0.35">
      <c r="B1034" s="33" t="s">
        <v>73</v>
      </c>
      <c r="C1034" s="33" t="s">
        <v>8</v>
      </c>
      <c r="D1034" s="45">
        <f>SUMIFS('Raw Data'!$S$2:$S$3196,'Raw Data'!$E$2:$E$3196,'Solution Sheet'!B1034,'Raw Data'!$G$2:$G$3196,'Solution Sheet'!C1034)</f>
        <v>106033.74999999996</v>
      </c>
      <c r="E1034" s="37"/>
      <c r="F1034" s="33" t="s">
        <v>44</v>
      </c>
      <c r="G1034" s="33" t="s">
        <v>30</v>
      </c>
      <c r="H1034" s="45">
        <f>COUNTIFS('Raw Data'!$L$2:$L$3196,'Solution Sheet'!F1034,'Raw Data'!$H$2:$H$3196,'Solution Sheet'!G1034)</f>
        <v>202</v>
      </c>
      <c r="J1034" s="33" t="s">
        <v>39</v>
      </c>
      <c r="K1034" s="33" t="s">
        <v>8</v>
      </c>
      <c r="L1034" s="45">
        <f>AVERAGEIFS('Raw Data'!$R$2:$R$3196,'Raw Data'!$K$2:$K$3196,'Solution Sheet'!J1034,'Raw Data'!$G$2:$G$3196,'Solution Sheet'!K1034)</f>
        <v>33.572815533980581</v>
      </c>
      <c r="N1034" s="33" t="s">
        <v>26</v>
      </c>
      <c r="O1034" s="33" t="s">
        <v>30</v>
      </c>
      <c r="P1034" s="45">
        <f>SUMIFS('Raw Data'!$S$2:$S$3196,'Raw Data'!$D$2:$D$3196,'Solution Sheet'!N1034,'Raw Data'!$H$2:$H$3196,'Solution Sheet'!O1034)</f>
        <v>705014.25000000035</v>
      </c>
    </row>
    <row r="1035" spans="2:16" x14ac:dyDescent="0.35">
      <c r="B1035" s="33" t="s">
        <v>52</v>
      </c>
      <c r="C1035" s="33" t="s">
        <v>10</v>
      </c>
      <c r="D1035" s="45">
        <f>SUMIFS('Raw Data'!$S$2:$S$3196,'Raw Data'!$E$2:$E$3196,'Solution Sheet'!B1035,'Raw Data'!$G$2:$G$3196,'Solution Sheet'!C1035)</f>
        <v>122852.18999999999</v>
      </c>
      <c r="E1035" s="37"/>
      <c r="F1035" s="33" t="s">
        <v>45</v>
      </c>
      <c r="G1035" s="33" t="s">
        <v>30</v>
      </c>
      <c r="H1035" s="45">
        <f>COUNTIFS('Raw Data'!$L$2:$L$3196,'Solution Sheet'!F1035,'Raw Data'!$H$2:$H$3196,'Solution Sheet'!G1035)</f>
        <v>215</v>
      </c>
      <c r="J1035" s="33" t="s">
        <v>42</v>
      </c>
      <c r="K1035" s="33" t="s">
        <v>10</v>
      </c>
      <c r="L1035" s="45">
        <f>AVERAGEIFS('Raw Data'!$R$2:$R$3196,'Raw Data'!$K$2:$K$3196,'Solution Sheet'!J1035,'Raw Data'!$G$2:$G$3196,'Solution Sheet'!K1035)</f>
        <v>34.543689320388353</v>
      </c>
      <c r="N1035" s="33" t="s">
        <v>25</v>
      </c>
      <c r="O1035" s="33" t="s">
        <v>30</v>
      </c>
      <c r="P1035" s="45">
        <f>SUMIFS('Raw Data'!$S$2:$S$3196,'Raw Data'!$D$2:$D$3196,'Solution Sheet'!N1035,'Raw Data'!$H$2:$H$3196,'Solution Sheet'!O1035)</f>
        <v>386262.99999999983</v>
      </c>
    </row>
    <row r="1036" spans="2:16" x14ac:dyDescent="0.35">
      <c r="B1036" s="33" t="s">
        <v>85</v>
      </c>
      <c r="C1036" s="33" t="s">
        <v>6</v>
      </c>
      <c r="D1036" s="45">
        <f>SUMIFS('Raw Data'!$S$2:$S$3196,'Raw Data'!$E$2:$E$3196,'Solution Sheet'!B1036,'Raw Data'!$G$2:$G$3196,'Solution Sheet'!C1036)</f>
        <v>88130.46</v>
      </c>
      <c r="E1036" s="37"/>
      <c r="F1036" s="33" t="s">
        <v>46</v>
      </c>
      <c r="G1036" s="33" t="s">
        <v>32</v>
      </c>
      <c r="H1036" s="45">
        <f>COUNTIFS('Raw Data'!$L$2:$L$3196,'Solution Sheet'!F1036,'Raw Data'!$H$2:$H$3196,'Solution Sheet'!G1036)</f>
        <v>216</v>
      </c>
      <c r="J1036" s="33" t="s">
        <v>41</v>
      </c>
      <c r="K1036" s="33" t="s">
        <v>6</v>
      </c>
      <c r="L1036" s="45">
        <f>AVERAGEIFS('Raw Data'!$R$2:$R$3196,'Raw Data'!$K$2:$K$3196,'Solution Sheet'!J1036,'Raw Data'!$G$2:$G$3196,'Solution Sheet'!K1036)</f>
        <v>36.01075268817204</v>
      </c>
      <c r="N1036" s="33" t="s">
        <v>25</v>
      </c>
      <c r="O1036" s="33" t="s">
        <v>32</v>
      </c>
      <c r="P1036" s="45">
        <f>SUMIFS('Raw Data'!$S$2:$S$3196,'Raw Data'!$D$2:$D$3196,'Solution Sheet'!N1036,'Raw Data'!$H$2:$H$3196,'Solution Sheet'!O1036)</f>
        <v>420136.0300000002</v>
      </c>
    </row>
    <row r="1037" spans="2:16" x14ac:dyDescent="0.35">
      <c r="B1037" s="33" t="s">
        <v>52</v>
      </c>
      <c r="C1037" s="33" t="s">
        <v>13</v>
      </c>
      <c r="D1037" s="45">
        <f>SUMIFS('Raw Data'!$S$2:$S$3196,'Raw Data'!$E$2:$E$3196,'Solution Sheet'!B1037,'Raw Data'!$G$2:$G$3196,'Solution Sheet'!C1037)</f>
        <v>72641.01999999999</v>
      </c>
      <c r="E1037" s="37"/>
      <c r="F1037" s="33" t="s">
        <v>46</v>
      </c>
      <c r="G1037" s="33" t="s">
        <v>33</v>
      </c>
      <c r="H1037" s="45">
        <f>COUNTIFS('Raw Data'!$L$2:$L$3196,'Solution Sheet'!F1037,'Raw Data'!$H$2:$H$3196,'Solution Sheet'!G1037)</f>
        <v>201</v>
      </c>
      <c r="J1037" s="33" t="s">
        <v>42</v>
      </c>
      <c r="K1037" s="33" t="s">
        <v>13</v>
      </c>
      <c r="L1037" s="45">
        <f>AVERAGEIFS('Raw Data'!$R$2:$R$3196,'Raw Data'!$K$2:$K$3196,'Solution Sheet'!J1037,'Raw Data'!$G$2:$G$3196,'Solution Sheet'!K1037)</f>
        <v>36.58</v>
      </c>
      <c r="N1037" s="33" t="s">
        <v>25</v>
      </c>
      <c r="O1037" s="33" t="s">
        <v>33</v>
      </c>
      <c r="P1037" s="45">
        <f>SUMIFS('Raw Data'!$S$2:$S$3196,'Raw Data'!$D$2:$D$3196,'Solution Sheet'!N1037,'Raw Data'!$H$2:$H$3196,'Solution Sheet'!O1037)</f>
        <v>226589.05000000008</v>
      </c>
    </row>
    <row r="1038" spans="2:16" x14ac:dyDescent="0.35">
      <c r="B1038" s="33" t="s">
        <v>106</v>
      </c>
      <c r="C1038" s="33" t="s">
        <v>7</v>
      </c>
      <c r="D1038" s="45">
        <f>SUMIFS('Raw Data'!$S$2:$S$3196,'Raw Data'!$E$2:$E$3196,'Solution Sheet'!B1038,'Raw Data'!$G$2:$G$3196,'Solution Sheet'!C1038)</f>
        <v>77343.399999999994</v>
      </c>
      <c r="E1038" s="37"/>
      <c r="F1038" s="33" t="s">
        <v>43</v>
      </c>
      <c r="G1038" s="33" t="s">
        <v>30</v>
      </c>
      <c r="H1038" s="45">
        <f>COUNTIFS('Raw Data'!$L$2:$L$3196,'Solution Sheet'!F1038,'Raw Data'!$H$2:$H$3196,'Solution Sheet'!G1038)</f>
        <v>201</v>
      </c>
      <c r="J1038" s="33" t="s">
        <v>42</v>
      </c>
      <c r="K1038" s="33" t="s">
        <v>7</v>
      </c>
      <c r="L1038" s="45">
        <f>AVERAGEIFS('Raw Data'!$R$2:$R$3196,'Raw Data'!$K$2:$K$3196,'Solution Sheet'!J1038,'Raw Data'!$G$2:$G$3196,'Solution Sheet'!K1038)</f>
        <v>34.288659793814432</v>
      </c>
      <c r="N1038" s="33" t="s">
        <v>26</v>
      </c>
      <c r="O1038" s="33" t="s">
        <v>30</v>
      </c>
      <c r="P1038" s="45">
        <f>SUMIFS('Raw Data'!$S$2:$S$3196,'Raw Data'!$D$2:$D$3196,'Solution Sheet'!N1038,'Raw Data'!$H$2:$H$3196,'Solution Sheet'!O1038)</f>
        <v>705014.25000000035</v>
      </c>
    </row>
    <row r="1039" spans="2:16" x14ac:dyDescent="0.35">
      <c r="B1039" s="33" t="s">
        <v>106</v>
      </c>
      <c r="C1039" s="33" t="s">
        <v>6</v>
      </c>
      <c r="D1039" s="45">
        <f>SUMIFS('Raw Data'!$S$2:$S$3196,'Raw Data'!$E$2:$E$3196,'Solution Sheet'!B1039,'Raw Data'!$G$2:$G$3196,'Solution Sheet'!C1039)</f>
        <v>106057.18</v>
      </c>
      <c r="E1039" s="37"/>
      <c r="F1039" s="33" t="s">
        <v>46</v>
      </c>
      <c r="G1039" s="33" t="s">
        <v>31</v>
      </c>
      <c r="H1039" s="45">
        <f>COUNTIFS('Raw Data'!$L$2:$L$3196,'Solution Sheet'!F1039,'Raw Data'!$H$2:$H$3196,'Solution Sheet'!G1039)</f>
        <v>159</v>
      </c>
      <c r="J1039" s="33" t="s">
        <v>39</v>
      </c>
      <c r="K1039" s="33" t="s">
        <v>6</v>
      </c>
      <c r="L1039" s="45">
        <f>AVERAGEIFS('Raw Data'!$R$2:$R$3196,'Raw Data'!$K$2:$K$3196,'Solution Sheet'!J1039,'Raw Data'!$G$2:$G$3196,'Solution Sheet'!K1039)</f>
        <v>36.370370370370374</v>
      </c>
      <c r="N1039" s="33" t="s">
        <v>26</v>
      </c>
      <c r="O1039" s="33" t="s">
        <v>31</v>
      </c>
      <c r="P1039" s="45">
        <f>SUMIFS('Raw Data'!$S$2:$S$3196,'Raw Data'!$D$2:$D$3196,'Solution Sheet'!N1039,'Raw Data'!$H$2:$H$3196,'Solution Sheet'!O1039)</f>
        <v>705928.4499999996</v>
      </c>
    </row>
    <row r="1040" spans="2:16" x14ac:dyDescent="0.35">
      <c r="B1040" s="33" t="s">
        <v>58</v>
      </c>
      <c r="C1040" s="33" t="s">
        <v>13</v>
      </c>
      <c r="D1040" s="45">
        <f>SUMIFS('Raw Data'!$S$2:$S$3196,'Raw Data'!$E$2:$E$3196,'Solution Sheet'!B1040,'Raw Data'!$G$2:$G$3196,'Solution Sheet'!C1040)</f>
        <v>88782.809999999969</v>
      </c>
      <c r="E1040" s="37"/>
      <c r="F1040" s="33" t="s">
        <v>43</v>
      </c>
      <c r="G1040" s="33" t="s">
        <v>30</v>
      </c>
      <c r="H1040" s="45">
        <f>COUNTIFS('Raw Data'!$L$2:$L$3196,'Solution Sheet'!F1040,'Raw Data'!$H$2:$H$3196,'Solution Sheet'!G1040)</f>
        <v>201</v>
      </c>
      <c r="J1040" s="33" t="s">
        <v>42</v>
      </c>
      <c r="K1040" s="33" t="s">
        <v>13</v>
      </c>
      <c r="L1040" s="45">
        <f>AVERAGEIFS('Raw Data'!$R$2:$R$3196,'Raw Data'!$K$2:$K$3196,'Solution Sheet'!J1040,'Raw Data'!$G$2:$G$3196,'Solution Sheet'!K1040)</f>
        <v>36.58</v>
      </c>
      <c r="N1040" s="33" t="s">
        <v>25</v>
      </c>
      <c r="O1040" s="33" t="s">
        <v>30</v>
      </c>
      <c r="P1040" s="45">
        <f>SUMIFS('Raw Data'!$S$2:$S$3196,'Raw Data'!$D$2:$D$3196,'Solution Sheet'!N1040,'Raw Data'!$H$2:$H$3196,'Solution Sheet'!O1040)</f>
        <v>386262.99999999983</v>
      </c>
    </row>
    <row r="1041" spans="2:16" x14ac:dyDescent="0.35">
      <c r="B1041" s="33" t="s">
        <v>106</v>
      </c>
      <c r="C1041" s="33" t="s">
        <v>9</v>
      </c>
      <c r="D1041" s="45">
        <f>SUMIFS('Raw Data'!$S$2:$S$3196,'Raw Data'!$E$2:$E$3196,'Solution Sheet'!B1041,'Raw Data'!$G$2:$G$3196,'Solution Sheet'!C1041)</f>
        <v>86448.35000000002</v>
      </c>
      <c r="E1041" s="37"/>
      <c r="F1041" s="33" t="s">
        <v>43</v>
      </c>
      <c r="G1041" s="33" t="s">
        <v>30</v>
      </c>
      <c r="H1041" s="45">
        <f>COUNTIFS('Raw Data'!$L$2:$L$3196,'Solution Sheet'!F1041,'Raw Data'!$H$2:$H$3196,'Solution Sheet'!G1041)</f>
        <v>201</v>
      </c>
      <c r="J1041" s="33" t="s">
        <v>40</v>
      </c>
      <c r="K1041" s="33" t="s">
        <v>9</v>
      </c>
      <c r="L1041" s="45">
        <f>AVERAGEIFS('Raw Data'!$R$2:$R$3196,'Raw Data'!$K$2:$K$3196,'Solution Sheet'!J1041,'Raw Data'!$G$2:$G$3196,'Solution Sheet'!K1041)</f>
        <v>33.942528735632187</v>
      </c>
      <c r="N1041" s="33" t="s">
        <v>26</v>
      </c>
      <c r="O1041" s="33" t="s">
        <v>30</v>
      </c>
      <c r="P1041" s="45">
        <f>SUMIFS('Raw Data'!$S$2:$S$3196,'Raw Data'!$D$2:$D$3196,'Solution Sheet'!N1041,'Raw Data'!$H$2:$H$3196,'Solution Sheet'!O1041)</f>
        <v>705014.25000000035</v>
      </c>
    </row>
    <row r="1042" spans="2:16" x14ac:dyDescent="0.35">
      <c r="B1042" s="33" t="s">
        <v>106</v>
      </c>
      <c r="C1042" s="33" t="s">
        <v>8</v>
      </c>
      <c r="D1042" s="45">
        <f>SUMIFS('Raw Data'!$S$2:$S$3196,'Raw Data'!$E$2:$E$3196,'Solution Sheet'!B1042,'Raw Data'!$G$2:$G$3196,'Solution Sheet'!C1042)</f>
        <v>122017.93000000001</v>
      </c>
      <c r="E1042" s="37"/>
      <c r="F1042" s="33" t="s">
        <v>45</v>
      </c>
      <c r="G1042" s="33" t="s">
        <v>33</v>
      </c>
      <c r="H1042" s="45">
        <f>COUNTIFS('Raw Data'!$L$2:$L$3196,'Solution Sheet'!F1042,'Raw Data'!$H$2:$H$3196,'Solution Sheet'!G1042)</f>
        <v>193</v>
      </c>
      <c r="J1042" s="33" t="s">
        <v>40</v>
      </c>
      <c r="K1042" s="33" t="s">
        <v>8</v>
      </c>
      <c r="L1042" s="45">
        <f>AVERAGEIFS('Raw Data'!$R$2:$R$3196,'Raw Data'!$K$2:$K$3196,'Solution Sheet'!J1042,'Raw Data'!$G$2:$G$3196,'Solution Sheet'!K1042)</f>
        <v>34.319148936170215</v>
      </c>
      <c r="N1042" s="33" t="s">
        <v>24</v>
      </c>
      <c r="O1042" s="33" t="s">
        <v>33</v>
      </c>
      <c r="P1042" s="45">
        <f>SUMIFS('Raw Data'!$S$2:$S$3196,'Raw Data'!$D$2:$D$3196,'Solution Sheet'!N1042,'Raw Data'!$H$2:$H$3196,'Solution Sheet'!O1042)</f>
        <v>777669.78999999957</v>
      </c>
    </row>
    <row r="1043" spans="2:16" x14ac:dyDescent="0.35">
      <c r="B1043" s="33" t="s">
        <v>115</v>
      </c>
      <c r="C1043" s="33" t="s">
        <v>12</v>
      </c>
      <c r="D1043" s="45">
        <f>SUMIFS('Raw Data'!$S$2:$S$3196,'Raw Data'!$E$2:$E$3196,'Solution Sheet'!B1043,'Raw Data'!$G$2:$G$3196,'Solution Sheet'!C1043)</f>
        <v>66619.010000000009</v>
      </c>
      <c r="E1043" s="37"/>
      <c r="F1043" s="33" t="s">
        <v>43</v>
      </c>
      <c r="G1043" s="33" t="s">
        <v>30</v>
      </c>
      <c r="H1043" s="45">
        <f>COUNTIFS('Raw Data'!$L$2:$L$3196,'Solution Sheet'!F1043,'Raw Data'!$H$2:$H$3196,'Solution Sheet'!G1043)</f>
        <v>201</v>
      </c>
      <c r="J1043" s="33" t="s">
        <v>40</v>
      </c>
      <c r="K1043" s="33" t="s">
        <v>12</v>
      </c>
      <c r="L1043" s="45">
        <f>AVERAGEIFS('Raw Data'!$R$2:$R$3196,'Raw Data'!$K$2:$K$3196,'Solution Sheet'!J1043,'Raw Data'!$G$2:$G$3196,'Solution Sheet'!K1043)</f>
        <v>34.373831775700936</v>
      </c>
      <c r="N1043" s="33" t="s">
        <v>25</v>
      </c>
      <c r="O1043" s="33" t="s">
        <v>30</v>
      </c>
      <c r="P1043" s="45">
        <f>SUMIFS('Raw Data'!$S$2:$S$3196,'Raw Data'!$D$2:$D$3196,'Solution Sheet'!N1043,'Raw Data'!$H$2:$H$3196,'Solution Sheet'!O1043)</f>
        <v>386262.99999999983</v>
      </c>
    </row>
    <row r="1044" spans="2:16" x14ac:dyDescent="0.35">
      <c r="B1044" s="33" t="s">
        <v>68</v>
      </c>
      <c r="C1044" s="33" t="s">
        <v>11</v>
      </c>
      <c r="D1044" s="45">
        <f>SUMIFS('Raw Data'!$S$2:$S$3196,'Raw Data'!$E$2:$E$3196,'Solution Sheet'!B1044,'Raw Data'!$G$2:$G$3196,'Solution Sheet'!C1044)</f>
        <v>76381.910000000018</v>
      </c>
      <c r="E1044" s="37"/>
      <c r="F1044" s="33" t="s">
        <v>44</v>
      </c>
      <c r="G1044" s="33" t="s">
        <v>33</v>
      </c>
      <c r="H1044" s="45">
        <f>COUNTIFS('Raw Data'!$L$2:$L$3196,'Solution Sheet'!F1044,'Raw Data'!$H$2:$H$3196,'Solution Sheet'!G1044)</f>
        <v>207</v>
      </c>
      <c r="J1044" s="33" t="s">
        <v>40</v>
      </c>
      <c r="K1044" s="33" t="s">
        <v>11</v>
      </c>
      <c r="L1044" s="45">
        <f>AVERAGEIFS('Raw Data'!$R$2:$R$3196,'Raw Data'!$K$2:$K$3196,'Solution Sheet'!J1044,'Raw Data'!$G$2:$G$3196,'Solution Sheet'!K1044)</f>
        <v>33.707865168539328</v>
      </c>
      <c r="N1044" s="33" t="s">
        <v>25</v>
      </c>
      <c r="O1044" s="33" t="s">
        <v>33</v>
      </c>
      <c r="P1044" s="45">
        <f>SUMIFS('Raw Data'!$S$2:$S$3196,'Raw Data'!$D$2:$D$3196,'Solution Sheet'!N1044,'Raw Data'!$H$2:$H$3196,'Solution Sheet'!O1044)</f>
        <v>226589.05000000008</v>
      </c>
    </row>
    <row r="1045" spans="2:16" x14ac:dyDescent="0.35">
      <c r="B1045" s="33" t="s">
        <v>52</v>
      </c>
      <c r="C1045" s="33" t="s">
        <v>6</v>
      </c>
      <c r="D1045" s="45">
        <f>SUMIFS('Raw Data'!$S$2:$S$3196,'Raw Data'!$E$2:$E$3196,'Solution Sheet'!B1045,'Raw Data'!$G$2:$G$3196,'Solution Sheet'!C1045)</f>
        <v>128564.53000000004</v>
      </c>
      <c r="E1045" s="37"/>
      <c r="F1045" s="33" t="s">
        <v>46</v>
      </c>
      <c r="G1045" s="33" t="s">
        <v>33</v>
      </c>
      <c r="H1045" s="45">
        <f>COUNTIFS('Raw Data'!$L$2:$L$3196,'Solution Sheet'!F1045,'Raw Data'!$H$2:$H$3196,'Solution Sheet'!G1045)</f>
        <v>201</v>
      </c>
      <c r="J1045" s="33" t="s">
        <v>40</v>
      </c>
      <c r="K1045" s="33" t="s">
        <v>6</v>
      </c>
      <c r="L1045" s="45">
        <f>AVERAGEIFS('Raw Data'!$R$2:$R$3196,'Raw Data'!$K$2:$K$3196,'Solution Sheet'!J1045,'Raw Data'!$G$2:$G$3196,'Solution Sheet'!K1045)</f>
        <v>33.838383838383841</v>
      </c>
      <c r="N1045" s="33" t="s">
        <v>24</v>
      </c>
      <c r="O1045" s="33" t="s">
        <v>33</v>
      </c>
      <c r="P1045" s="45">
        <f>SUMIFS('Raw Data'!$S$2:$S$3196,'Raw Data'!$D$2:$D$3196,'Solution Sheet'!N1045,'Raw Data'!$H$2:$H$3196,'Solution Sheet'!O1045)</f>
        <v>777669.78999999957</v>
      </c>
    </row>
    <row r="1046" spans="2:16" x14ac:dyDescent="0.35">
      <c r="B1046" s="33" t="s">
        <v>63</v>
      </c>
      <c r="C1046" s="33" t="s">
        <v>10</v>
      </c>
      <c r="D1046" s="45">
        <f>SUMIFS('Raw Data'!$S$2:$S$3196,'Raw Data'!$E$2:$E$3196,'Solution Sheet'!B1046,'Raw Data'!$G$2:$G$3196,'Solution Sheet'!C1046)</f>
        <v>76274.34</v>
      </c>
      <c r="E1046" s="37"/>
      <c r="F1046" s="33" t="s">
        <v>44</v>
      </c>
      <c r="G1046" s="33" t="s">
        <v>31</v>
      </c>
      <c r="H1046" s="45">
        <f>COUNTIFS('Raw Data'!$L$2:$L$3196,'Solution Sheet'!F1046,'Raw Data'!$H$2:$H$3196,'Solution Sheet'!G1046)</f>
        <v>216</v>
      </c>
      <c r="J1046" s="33" t="s">
        <v>42</v>
      </c>
      <c r="K1046" s="33" t="s">
        <v>10</v>
      </c>
      <c r="L1046" s="45">
        <f>AVERAGEIFS('Raw Data'!$R$2:$R$3196,'Raw Data'!$K$2:$K$3196,'Solution Sheet'!J1046,'Raw Data'!$G$2:$G$3196,'Solution Sheet'!K1046)</f>
        <v>34.543689320388353</v>
      </c>
      <c r="N1046" s="33" t="s">
        <v>24</v>
      </c>
      <c r="O1046" s="33" t="s">
        <v>31</v>
      </c>
      <c r="P1046" s="45">
        <f>SUMIFS('Raw Data'!$S$2:$S$3196,'Raw Data'!$D$2:$D$3196,'Solution Sheet'!N1046,'Raw Data'!$H$2:$H$3196,'Solution Sheet'!O1046)</f>
        <v>770751.94999999984</v>
      </c>
    </row>
    <row r="1047" spans="2:16" x14ac:dyDescent="0.35">
      <c r="B1047" s="33" t="s">
        <v>52</v>
      </c>
      <c r="C1047" s="33" t="s">
        <v>12</v>
      </c>
      <c r="D1047" s="45">
        <f>SUMIFS('Raw Data'!$S$2:$S$3196,'Raw Data'!$E$2:$E$3196,'Solution Sheet'!B1047,'Raw Data'!$G$2:$G$3196,'Solution Sheet'!C1047)</f>
        <v>95376.180000000022</v>
      </c>
      <c r="E1047" s="37"/>
      <c r="F1047" s="33" t="s">
        <v>44</v>
      </c>
      <c r="G1047" s="33" t="s">
        <v>31</v>
      </c>
      <c r="H1047" s="45">
        <f>COUNTIFS('Raw Data'!$L$2:$L$3196,'Solution Sheet'!F1047,'Raw Data'!$H$2:$H$3196,'Solution Sheet'!G1047)</f>
        <v>216</v>
      </c>
      <c r="J1047" s="33" t="s">
        <v>42</v>
      </c>
      <c r="K1047" s="33" t="s">
        <v>12</v>
      </c>
      <c r="L1047" s="45">
        <f>AVERAGEIFS('Raw Data'!$R$2:$R$3196,'Raw Data'!$K$2:$K$3196,'Solution Sheet'!J1047,'Raw Data'!$G$2:$G$3196,'Solution Sheet'!K1047)</f>
        <v>36.418604651162788</v>
      </c>
      <c r="N1047" s="33" t="s">
        <v>26</v>
      </c>
      <c r="O1047" s="33" t="s">
        <v>31</v>
      </c>
      <c r="P1047" s="45">
        <f>SUMIFS('Raw Data'!$S$2:$S$3196,'Raw Data'!$D$2:$D$3196,'Solution Sheet'!N1047,'Raw Data'!$H$2:$H$3196,'Solution Sheet'!O1047)</f>
        <v>705928.4499999996</v>
      </c>
    </row>
    <row r="1048" spans="2:16" x14ac:dyDescent="0.35">
      <c r="B1048" s="33" t="s">
        <v>78</v>
      </c>
      <c r="C1048" s="33" t="s">
        <v>12</v>
      </c>
      <c r="D1048" s="45">
        <f>SUMIFS('Raw Data'!$S$2:$S$3196,'Raw Data'!$E$2:$E$3196,'Solution Sheet'!B1048,'Raw Data'!$G$2:$G$3196,'Solution Sheet'!C1048)</f>
        <v>76955.800000000017</v>
      </c>
      <c r="E1048" s="37"/>
      <c r="F1048" s="33" t="s">
        <v>44</v>
      </c>
      <c r="G1048" s="33" t="s">
        <v>32</v>
      </c>
      <c r="H1048" s="45">
        <f>COUNTIFS('Raw Data'!$L$2:$L$3196,'Solution Sheet'!F1048,'Raw Data'!$H$2:$H$3196,'Solution Sheet'!G1048)</f>
        <v>196</v>
      </c>
      <c r="J1048" s="33" t="s">
        <v>42</v>
      </c>
      <c r="K1048" s="33" t="s">
        <v>12</v>
      </c>
      <c r="L1048" s="45">
        <f>AVERAGEIFS('Raw Data'!$R$2:$R$3196,'Raw Data'!$K$2:$K$3196,'Solution Sheet'!J1048,'Raw Data'!$G$2:$G$3196,'Solution Sheet'!K1048)</f>
        <v>36.418604651162788</v>
      </c>
      <c r="N1048" s="33" t="s">
        <v>24</v>
      </c>
      <c r="O1048" s="33" t="s">
        <v>32</v>
      </c>
      <c r="P1048" s="45">
        <f>SUMIFS('Raw Data'!$S$2:$S$3196,'Raw Data'!$D$2:$D$3196,'Solution Sheet'!N1048,'Raw Data'!$H$2:$H$3196,'Solution Sheet'!O1048)</f>
        <v>854150.37999999919</v>
      </c>
    </row>
    <row r="1049" spans="2:16" x14ac:dyDescent="0.35">
      <c r="B1049" s="33" t="s">
        <v>85</v>
      </c>
      <c r="C1049" s="33" t="s">
        <v>8</v>
      </c>
      <c r="D1049" s="45">
        <f>SUMIFS('Raw Data'!$S$2:$S$3196,'Raw Data'!$E$2:$E$3196,'Solution Sheet'!B1049,'Raw Data'!$G$2:$G$3196,'Solution Sheet'!C1049)</f>
        <v>126785.84999999996</v>
      </c>
      <c r="E1049" s="37"/>
      <c r="F1049" s="33" t="s">
        <v>45</v>
      </c>
      <c r="G1049" s="33" t="s">
        <v>32</v>
      </c>
      <c r="H1049" s="45">
        <f>COUNTIFS('Raw Data'!$L$2:$L$3196,'Solution Sheet'!F1049,'Raw Data'!$H$2:$H$3196,'Solution Sheet'!G1049)</f>
        <v>204</v>
      </c>
      <c r="J1049" s="33" t="s">
        <v>39</v>
      </c>
      <c r="K1049" s="33" t="s">
        <v>8</v>
      </c>
      <c r="L1049" s="45">
        <f>AVERAGEIFS('Raw Data'!$R$2:$R$3196,'Raw Data'!$K$2:$K$3196,'Solution Sheet'!J1049,'Raw Data'!$G$2:$G$3196,'Solution Sheet'!K1049)</f>
        <v>33.572815533980581</v>
      </c>
      <c r="N1049" s="33" t="s">
        <v>26</v>
      </c>
      <c r="O1049" s="33" t="s">
        <v>32</v>
      </c>
      <c r="P1049" s="45">
        <f>SUMIFS('Raw Data'!$S$2:$S$3196,'Raw Data'!$D$2:$D$3196,'Solution Sheet'!N1049,'Raw Data'!$H$2:$H$3196,'Solution Sheet'!O1049)</f>
        <v>713770.02999999945</v>
      </c>
    </row>
    <row r="1050" spans="2:16" x14ac:dyDescent="0.35">
      <c r="B1050" s="33" t="s">
        <v>68</v>
      </c>
      <c r="C1050" s="33" t="s">
        <v>9</v>
      </c>
      <c r="D1050" s="45">
        <f>SUMIFS('Raw Data'!$S$2:$S$3196,'Raw Data'!$E$2:$E$3196,'Solution Sheet'!B1050,'Raw Data'!$G$2:$G$3196,'Solution Sheet'!C1050)</f>
        <v>139938.12</v>
      </c>
      <c r="E1050" s="37"/>
      <c r="F1050" s="33" t="s">
        <v>45</v>
      </c>
      <c r="G1050" s="33" t="s">
        <v>33</v>
      </c>
      <c r="H1050" s="45">
        <f>COUNTIFS('Raw Data'!$L$2:$L$3196,'Solution Sheet'!F1050,'Raw Data'!$H$2:$H$3196,'Solution Sheet'!G1050)</f>
        <v>193</v>
      </c>
      <c r="J1050" s="33" t="s">
        <v>39</v>
      </c>
      <c r="K1050" s="33" t="s">
        <v>9</v>
      </c>
      <c r="L1050" s="45">
        <f>AVERAGEIFS('Raw Data'!$R$2:$R$3196,'Raw Data'!$K$2:$K$3196,'Solution Sheet'!J1050,'Raw Data'!$G$2:$G$3196,'Solution Sheet'!K1050)</f>
        <v>34.731182795698928</v>
      </c>
      <c r="N1050" s="33" t="s">
        <v>26</v>
      </c>
      <c r="O1050" s="33" t="s">
        <v>33</v>
      </c>
      <c r="P1050" s="45">
        <f>SUMIFS('Raw Data'!$S$2:$S$3196,'Raw Data'!$D$2:$D$3196,'Solution Sheet'!N1050,'Raw Data'!$H$2:$H$3196,'Solution Sheet'!O1050)</f>
        <v>688621.27000000118</v>
      </c>
    </row>
    <row r="1051" spans="2:16" x14ac:dyDescent="0.35">
      <c r="B1051" s="33" t="s">
        <v>55</v>
      </c>
      <c r="C1051" s="33" t="s">
        <v>8</v>
      </c>
      <c r="D1051" s="45">
        <f>SUMIFS('Raw Data'!$S$2:$S$3196,'Raw Data'!$E$2:$E$3196,'Solution Sheet'!B1051,'Raw Data'!$G$2:$G$3196,'Solution Sheet'!C1051)</f>
        <v>101835.39000000001</v>
      </c>
      <c r="E1051" s="37"/>
      <c r="F1051" s="33" t="s">
        <v>43</v>
      </c>
      <c r="G1051" s="33" t="s">
        <v>32</v>
      </c>
      <c r="H1051" s="45">
        <f>COUNTIFS('Raw Data'!$L$2:$L$3196,'Solution Sheet'!F1051,'Raw Data'!$H$2:$H$3196,'Solution Sheet'!G1051)</f>
        <v>206</v>
      </c>
      <c r="J1051" s="33" t="s">
        <v>40</v>
      </c>
      <c r="K1051" s="33" t="s">
        <v>8</v>
      </c>
      <c r="L1051" s="45">
        <f>AVERAGEIFS('Raw Data'!$R$2:$R$3196,'Raw Data'!$K$2:$K$3196,'Solution Sheet'!J1051,'Raw Data'!$G$2:$G$3196,'Solution Sheet'!K1051)</f>
        <v>34.319148936170215</v>
      </c>
      <c r="N1051" s="33" t="s">
        <v>26</v>
      </c>
      <c r="O1051" s="33" t="s">
        <v>32</v>
      </c>
      <c r="P1051" s="45">
        <f>SUMIFS('Raw Data'!$S$2:$S$3196,'Raw Data'!$D$2:$D$3196,'Solution Sheet'!N1051,'Raw Data'!$H$2:$H$3196,'Solution Sheet'!O1051)</f>
        <v>713770.02999999945</v>
      </c>
    </row>
    <row r="1052" spans="2:16" x14ac:dyDescent="0.35">
      <c r="B1052" s="33" t="s">
        <v>52</v>
      </c>
      <c r="C1052" s="33" t="s">
        <v>8</v>
      </c>
      <c r="D1052" s="45">
        <f>SUMIFS('Raw Data'!$S$2:$S$3196,'Raw Data'!$E$2:$E$3196,'Solution Sheet'!B1052,'Raw Data'!$G$2:$G$3196,'Solution Sheet'!C1052)</f>
        <v>99924.459999999977</v>
      </c>
      <c r="E1052" s="37"/>
      <c r="F1052" s="33" t="s">
        <v>43</v>
      </c>
      <c r="G1052" s="33" t="s">
        <v>33</v>
      </c>
      <c r="H1052" s="45">
        <f>COUNTIFS('Raw Data'!$L$2:$L$3196,'Solution Sheet'!F1052,'Raw Data'!$H$2:$H$3196,'Solution Sheet'!G1052)</f>
        <v>185</v>
      </c>
      <c r="J1052" s="33" t="s">
        <v>40</v>
      </c>
      <c r="K1052" s="33" t="s">
        <v>8</v>
      </c>
      <c r="L1052" s="45">
        <f>AVERAGEIFS('Raw Data'!$R$2:$R$3196,'Raw Data'!$K$2:$K$3196,'Solution Sheet'!J1052,'Raw Data'!$G$2:$G$3196,'Solution Sheet'!K1052)</f>
        <v>34.319148936170215</v>
      </c>
      <c r="N1052" s="33" t="s">
        <v>24</v>
      </c>
      <c r="O1052" s="33" t="s">
        <v>33</v>
      </c>
      <c r="P1052" s="45">
        <f>SUMIFS('Raw Data'!$S$2:$S$3196,'Raw Data'!$D$2:$D$3196,'Solution Sheet'!N1052,'Raw Data'!$H$2:$H$3196,'Solution Sheet'!O1052)</f>
        <v>777669.78999999957</v>
      </c>
    </row>
    <row r="1053" spans="2:16" x14ac:dyDescent="0.35">
      <c r="B1053" s="33" t="s">
        <v>85</v>
      </c>
      <c r="C1053" s="33" t="s">
        <v>11</v>
      </c>
      <c r="D1053" s="45">
        <f>SUMIFS('Raw Data'!$S$2:$S$3196,'Raw Data'!$E$2:$E$3196,'Solution Sheet'!B1053,'Raw Data'!$G$2:$G$3196,'Solution Sheet'!C1053)</f>
        <v>93988.74</v>
      </c>
      <c r="E1053" s="37"/>
      <c r="F1053" s="33" t="s">
        <v>46</v>
      </c>
      <c r="G1053" s="33" t="s">
        <v>32</v>
      </c>
      <c r="H1053" s="45">
        <f>COUNTIFS('Raw Data'!$L$2:$L$3196,'Solution Sheet'!F1053,'Raw Data'!$H$2:$H$3196,'Solution Sheet'!G1053)</f>
        <v>216</v>
      </c>
      <c r="J1053" s="33" t="s">
        <v>41</v>
      </c>
      <c r="K1053" s="33" t="s">
        <v>11</v>
      </c>
      <c r="L1053" s="45">
        <f>AVERAGEIFS('Raw Data'!$R$2:$R$3196,'Raw Data'!$K$2:$K$3196,'Solution Sheet'!J1053,'Raw Data'!$G$2:$G$3196,'Solution Sheet'!K1053)</f>
        <v>35.415929203539825</v>
      </c>
      <c r="N1053" s="33" t="s">
        <v>26</v>
      </c>
      <c r="O1053" s="33" t="s">
        <v>32</v>
      </c>
      <c r="P1053" s="45">
        <f>SUMIFS('Raw Data'!$S$2:$S$3196,'Raw Data'!$D$2:$D$3196,'Solution Sheet'!N1053,'Raw Data'!$H$2:$H$3196,'Solution Sheet'!O1053)</f>
        <v>713770.02999999945</v>
      </c>
    </row>
    <row r="1054" spans="2:16" x14ac:dyDescent="0.35">
      <c r="B1054" s="33" t="s">
        <v>78</v>
      </c>
      <c r="C1054" s="33" t="s">
        <v>8</v>
      </c>
      <c r="D1054" s="45">
        <f>SUMIFS('Raw Data'!$S$2:$S$3196,'Raw Data'!$E$2:$E$3196,'Solution Sheet'!B1054,'Raw Data'!$G$2:$G$3196,'Solution Sheet'!C1054)</f>
        <v>81993.12000000001</v>
      </c>
      <c r="E1054" s="37"/>
      <c r="F1054" s="33" t="s">
        <v>44</v>
      </c>
      <c r="G1054" s="33" t="s">
        <v>33</v>
      </c>
      <c r="H1054" s="45">
        <f>COUNTIFS('Raw Data'!$L$2:$L$3196,'Solution Sheet'!F1054,'Raw Data'!$H$2:$H$3196,'Solution Sheet'!G1054)</f>
        <v>207</v>
      </c>
      <c r="J1054" s="33" t="s">
        <v>40</v>
      </c>
      <c r="K1054" s="33" t="s">
        <v>8</v>
      </c>
      <c r="L1054" s="45">
        <f>AVERAGEIFS('Raw Data'!$R$2:$R$3196,'Raw Data'!$K$2:$K$3196,'Solution Sheet'!J1054,'Raw Data'!$G$2:$G$3196,'Solution Sheet'!K1054)</f>
        <v>34.319148936170215</v>
      </c>
      <c r="N1054" s="33" t="s">
        <v>26</v>
      </c>
      <c r="O1054" s="33" t="s">
        <v>33</v>
      </c>
      <c r="P1054" s="45">
        <f>SUMIFS('Raw Data'!$S$2:$S$3196,'Raw Data'!$D$2:$D$3196,'Solution Sheet'!N1054,'Raw Data'!$H$2:$H$3196,'Solution Sheet'!O1054)</f>
        <v>688621.27000000118</v>
      </c>
    </row>
    <row r="1055" spans="2:16" x14ac:dyDescent="0.35">
      <c r="B1055" s="33" t="s">
        <v>58</v>
      </c>
      <c r="C1055" s="33" t="s">
        <v>13</v>
      </c>
      <c r="D1055" s="45">
        <f>SUMIFS('Raw Data'!$S$2:$S$3196,'Raw Data'!$E$2:$E$3196,'Solution Sheet'!B1055,'Raw Data'!$G$2:$G$3196,'Solution Sheet'!C1055)</f>
        <v>88782.809999999969</v>
      </c>
      <c r="E1055" s="37"/>
      <c r="F1055" s="33" t="s">
        <v>43</v>
      </c>
      <c r="G1055" s="33" t="s">
        <v>31</v>
      </c>
      <c r="H1055" s="45">
        <f>COUNTIFS('Raw Data'!$L$2:$L$3196,'Solution Sheet'!F1055,'Raw Data'!$H$2:$H$3196,'Solution Sheet'!G1055)</f>
        <v>190</v>
      </c>
      <c r="J1055" s="33" t="s">
        <v>41</v>
      </c>
      <c r="K1055" s="33" t="s">
        <v>13</v>
      </c>
      <c r="L1055" s="45">
        <f>AVERAGEIFS('Raw Data'!$R$2:$R$3196,'Raw Data'!$K$2:$K$3196,'Solution Sheet'!J1055,'Raw Data'!$G$2:$G$3196,'Solution Sheet'!K1055)</f>
        <v>33.705882352941174</v>
      </c>
      <c r="N1055" s="33" t="s">
        <v>26</v>
      </c>
      <c r="O1055" s="33" t="s">
        <v>31</v>
      </c>
      <c r="P1055" s="45">
        <f>SUMIFS('Raw Data'!$S$2:$S$3196,'Raw Data'!$D$2:$D$3196,'Solution Sheet'!N1055,'Raw Data'!$H$2:$H$3196,'Solution Sheet'!O1055)</f>
        <v>705928.4499999996</v>
      </c>
    </row>
    <row r="1056" spans="2:16" x14ac:dyDescent="0.35">
      <c r="B1056" s="33" t="s">
        <v>85</v>
      </c>
      <c r="C1056" s="33" t="s">
        <v>9</v>
      </c>
      <c r="D1056" s="45">
        <f>SUMIFS('Raw Data'!$S$2:$S$3196,'Raw Data'!$E$2:$E$3196,'Solution Sheet'!B1056,'Raw Data'!$G$2:$G$3196,'Solution Sheet'!C1056)</f>
        <v>54180.78</v>
      </c>
      <c r="E1056" s="37"/>
      <c r="F1056" s="33" t="s">
        <v>44</v>
      </c>
      <c r="G1056" s="33" t="s">
        <v>31</v>
      </c>
      <c r="H1056" s="45">
        <f>COUNTIFS('Raw Data'!$L$2:$L$3196,'Solution Sheet'!F1056,'Raw Data'!$H$2:$H$3196,'Solution Sheet'!G1056)</f>
        <v>216</v>
      </c>
      <c r="J1056" s="33" t="s">
        <v>42</v>
      </c>
      <c r="K1056" s="33" t="s">
        <v>9</v>
      </c>
      <c r="L1056" s="45">
        <f>AVERAGEIFS('Raw Data'!$R$2:$R$3196,'Raw Data'!$K$2:$K$3196,'Solution Sheet'!J1056,'Raw Data'!$G$2:$G$3196,'Solution Sheet'!K1056)</f>
        <v>36.282828282828284</v>
      </c>
      <c r="N1056" s="33" t="s">
        <v>25</v>
      </c>
      <c r="O1056" s="33" t="s">
        <v>31</v>
      </c>
      <c r="P1056" s="45">
        <f>SUMIFS('Raw Data'!$S$2:$S$3196,'Raw Data'!$D$2:$D$3196,'Solution Sheet'!N1056,'Raw Data'!$H$2:$H$3196,'Solution Sheet'!O1056)</f>
        <v>343540.72000000003</v>
      </c>
    </row>
    <row r="1057" spans="2:16" x14ac:dyDescent="0.35">
      <c r="B1057" s="33" t="s">
        <v>115</v>
      </c>
      <c r="C1057" s="33" t="s">
        <v>7</v>
      </c>
      <c r="D1057" s="45">
        <f>SUMIFS('Raw Data'!$S$2:$S$3196,'Raw Data'!$E$2:$E$3196,'Solution Sheet'!B1057,'Raw Data'!$G$2:$G$3196,'Solution Sheet'!C1057)</f>
        <v>104661.16</v>
      </c>
      <c r="E1057" s="37"/>
      <c r="F1057" s="33" t="s">
        <v>45</v>
      </c>
      <c r="G1057" s="33" t="s">
        <v>30</v>
      </c>
      <c r="H1057" s="45">
        <f>COUNTIFS('Raw Data'!$L$2:$L$3196,'Solution Sheet'!F1057,'Raw Data'!$H$2:$H$3196,'Solution Sheet'!G1057)</f>
        <v>215</v>
      </c>
      <c r="J1057" s="33" t="s">
        <v>39</v>
      </c>
      <c r="K1057" s="33" t="s">
        <v>7</v>
      </c>
      <c r="L1057" s="45">
        <f>AVERAGEIFS('Raw Data'!$R$2:$R$3196,'Raw Data'!$K$2:$K$3196,'Solution Sheet'!J1057,'Raw Data'!$G$2:$G$3196,'Solution Sheet'!K1057)</f>
        <v>36.319672131147541</v>
      </c>
      <c r="N1057" s="33" t="s">
        <v>24</v>
      </c>
      <c r="O1057" s="33" t="s">
        <v>30</v>
      </c>
      <c r="P1057" s="45">
        <f>SUMIFS('Raw Data'!$S$2:$S$3196,'Raw Data'!$D$2:$D$3196,'Solution Sheet'!N1057,'Raw Data'!$H$2:$H$3196,'Solution Sheet'!O1057)</f>
        <v>902864.3899999999</v>
      </c>
    </row>
    <row r="1058" spans="2:16" x14ac:dyDescent="0.35">
      <c r="B1058" s="33" t="s">
        <v>68</v>
      </c>
      <c r="C1058" s="33" t="s">
        <v>6</v>
      </c>
      <c r="D1058" s="45">
        <f>SUMIFS('Raw Data'!$S$2:$S$3196,'Raw Data'!$E$2:$E$3196,'Solution Sheet'!B1058,'Raw Data'!$G$2:$G$3196,'Solution Sheet'!C1058)</f>
        <v>76254.89</v>
      </c>
      <c r="E1058" s="37"/>
      <c r="F1058" s="33" t="s">
        <v>46</v>
      </c>
      <c r="G1058" s="33" t="s">
        <v>33</v>
      </c>
      <c r="H1058" s="45">
        <f>COUNTIFS('Raw Data'!$L$2:$L$3196,'Solution Sheet'!F1058,'Raw Data'!$H$2:$H$3196,'Solution Sheet'!G1058)</f>
        <v>201</v>
      </c>
      <c r="J1058" s="33" t="s">
        <v>42</v>
      </c>
      <c r="K1058" s="33" t="s">
        <v>6</v>
      </c>
      <c r="L1058" s="45">
        <f>AVERAGEIFS('Raw Data'!$R$2:$R$3196,'Raw Data'!$K$2:$K$3196,'Solution Sheet'!J1058,'Raw Data'!$G$2:$G$3196,'Solution Sheet'!K1058)</f>
        <v>35.892857142857146</v>
      </c>
      <c r="N1058" s="33" t="s">
        <v>24</v>
      </c>
      <c r="O1058" s="33" t="s">
        <v>33</v>
      </c>
      <c r="P1058" s="45">
        <f>SUMIFS('Raw Data'!$S$2:$S$3196,'Raw Data'!$D$2:$D$3196,'Solution Sheet'!N1058,'Raw Data'!$H$2:$H$3196,'Solution Sheet'!O1058)</f>
        <v>777669.78999999957</v>
      </c>
    </row>
    <row r="1059" spans="2:16" x14ac:dyDescent="0.35">
      <c r="B1059" s="33" t="s">
        <v>73</v>
      </c>
      <c r="C1059" s="33" t="s">
        <v>6</v>
      </c>
      <c r="D1059" s="45">
        <f>SUMIFS('Raw Data'!$S$2:$S$3196,'Raw Data'!$E$2:$E$3196,'Solution Sheet'!B1059,'Raw Data'!$G$2:$G$3196,'Solution Sheet'!C1059)</f>
        <v>72259.55</v>
      </c>
      <c r="E1059" s="37"/>
      <c r="F1059" s="33" t="s">
        <v>43</v>
      </c>
      <c r="G1059" s="33" t="s">
        <v>31</v>
      </c>
      <c r="H1059" s="45">
        <f>COUNTIFS('Raw Data'!$L$2:$L$3196,'Solution Sheet'!F1059,'Raw Data'!$H$2:$H$3196,'Solution Sheet'!G1059)</f>
        <v>190</v>
      </c>
      <c r="J1059" s="33" t="s">
        <v>41</v>
      </c>
      <c r="K1059" s="33" t="s">
        <v>6</v>
      </c>
      <c r="L1059" s="45">
        <f>AVERAGEIFS('Raw Data'!$R$2:$R$3196,'Raw Data'!$K$2:$K$3196,'Solution Sheet'!J1059,'Raw Data'!$G$2:$G$3196,'Solution Sheet'!K1059)</f>
        <v>36.01075268817204</v>
      </c>
      <c r="N1059" s="33" t="s">
        <v>26</v>
      </c>
      <c r="O1059" s="33" t="s">
        <v>31</v>
      </c>
      <c r="P1059" s="45">
        <f>SUMIFS('Raw Data'!$S$2:$S$3196,'Raw Data'!$D$2:$D$3196,'Solution Sheet'!N1059,'Raw Data'!$H$2:$H$3196,'Solution Sheet'!O1059)</f>
        <v>705928.4499999996</v>
      </c>
    </row>
    <row r="1060" spans="2:16" x14ac:dyDescent="0.35">
      <c r="B1060" s="33" t="s">
        <v>78</v>
      </c>
      <c r="C1060" s="33" t="s">
        <v>6</v>
      </c>
      <c r="D1060" s="45">
        <f>SUMIFS('Raw Data'!$S$2:$S$3196,'Raw Data'!$E$2:$E$3196,'Solution Sheet'!B1060,'Raw Data'!$G$2:$G$3196,'Solution Sheet'!C1060)</f>
        <v>122595.86000000002</v>
      </c>
      <c r="E1060" s="37"/>
      <c r="F1060" s="33" t="s">
        <v>45</v>
      </c>
      <c r="G1060" s="33" t="s">
        <v>33</v>
      </c>
      <c r="H1060" s="45">
        <f>COUNTIFS('Raw Data'!$L$2:$L$3196,'Solution Sheet'!F1060,'Raw Data'!$H$2:$H$3196,'Solution Sheet'!G1060)</f>
        <v>193</v>
      </c>
      <c r="J1060" s="33" t="s">
        <v>39</v>
      </c>
      <c r="K1060" s="33" t="s">
        <v>6</v>
      </c>
      <c r="L1060" s="45">
        <f>AVERAGEIFS('Raw Data'!$R$2:$R$3196,'Raw Data'!$K$2:$K$3196,'Solution Sheet'!J1060,'Raw Data'!$G$2:$G$3196,'Solution Sheet'!K1060)</f>
        <v>36.370370370370374</v>
      </c>
      <c r="N1060" s="33" t="s">
        <v>26</v>
      </c>
      <c r="O1060" s="33" t="s">
        <v>33</v>
      </c>
      <c r="P1060" s="45">
        <f>SUMIFS('Raw Data'!$S$2:$S$3196,'Raw Data'!$D$2:$D$3196,'Solution Sheet'!N1060,'Raw Data'!$H$2:$H$3196,'Solution Sheet'!O1060)</f>
        <v>688621.27000000118</v>
      </c>
    </row>
    <row r="1061" spans="2:16" x14ac:dyDescent="0.35">
      <c r="B1061" s="33" t="s">
        <v>58</v>
      </c>
      <c r="C1061" s="33" t="s">
        <v>13</v>
      </c>
      <c r="D1061" s="45">
        <f>SUMIFS('Raw Data'!$S$2:$S$3196,'Raw Data'!$E$2:$E$3196,'Solution Sheet'!B1061,'Raw Data'!$G$2:$G$3196,'Solution Sheet'!C1061)</f>
        <v>88782.809999999969</v>
      </c>
      <c r="E1061" s="37"/>
      <c r="F1061" s="33" t="s">
        <v>46</v>
      </c>
      <c r="G1061" s="33" t="s">
        <v>32</v>
      </c>
      <c r="H1061" s="45">
        <f>COUNTIFS('Raw Data'!$L$2:$L$3196,'Solution Sheet'!F1061,'Raw Data'!$H$2:$H$3196,'Solution Sheet'!G1061)</f>
        <v>216</v>
      </c>
      <c r="J1061" s="33" t="s">
        <v>42</v>
      </c>
      <c r="K1061" s="33" t="s">
        <v>13</v>
      </c>
      <c r="L1061" s="45">
        <f>AVERAGEIFS('Raw Data'!$R$2:$R$3196,'Raw Data'!$K$2:$K$3196,'Solution Sheet'!J1061,'Raw Data'!$G$2:$G$3196,'Solution Sheet'!K1061)</f>
        <v>36.58</v>
      </c>
      <c r="N1061" s="33" t="s">
        <v>25</v>
      </c>
      <c r="O1061" s="33" t="s">
        <v>32</v>
      </c>
      <c r="P1061" s="45">
        <f>SUMIFS('Raw Data'!$S$2:$S$3196,'Raw Data'!$D$2:$D$3196,'Solution Sheet'!N1061,'Raw Data'!$H$2:$H$3196,'Solution Sheet'!O1061)</f>
        <v>420136.0300000002</v>
      </c>
    </row>
    <row r="1062" spans="2:16" x14ac:dyDescent="0.35">
      <c r="B1062" s="33" t="s">
        <v>85</v>
      </c>
      <c r="C1062" s="33" t="s">
        <v>7</v>
      </c>
      <c r="D1062" s="45">
        <f>SUMIFS('Raw Data'!$S$2:$S$3196,'Raw Data'!$E$2:$E$3196,'Solution Sheet'!B1062,'Raw Data'!$G$2:$G$3196,'Solution Sheet'!C1062)</f>
        <v>95667.16</v>
      </c>
      <c r="E1062" s="37"/>
      <c r="F1062" s="33" t="s">
        <v>44</v>
      </c>
      <c r="G1062" s="33" t="s">
        <v>30</v>
      </c>
      <c r="H1062" s="45">
        <f>COUNTIFS('Raw Data'!$L$2:$L$3196,'Solution Sheet'!F1062,'Raw Data'!$H$2:$H$3196,'Solution Sheet'!G1062)</f>
        <v>202</v>
      </c>
      <c r="J1062" s="33" t="s">
        <v>40</v>
      </c>
      <c r="K1062" s="33" t="s">
        <v>7</v>
      </c>
      <c r="L1062" s="45">
        <f>AVERAGEIFS('Raw Data'!$R$2:$R$3196,'Raw Data'!$K$2:$K$3196,'Solution Sheet'!J1062,'Raw Data'!$G$2:$G$3196,'Solution Sheet'!K1062)</f>
        <v>33.473118279569896</v>
      </c>
      <c r="N1062" s="33" t="s">
        <v>24</v>
      </c>
      <c r="O1062" s="33" t="s">
        <v>30</v>
      </c>
      <c r="P1062" s="45">
        <f>SUMIFS('Raw Data'!$S$2:$S$3196,'Raw Data'!$D$2:$D$3196,'Solution Sheet'!N1062,'Raw Data'!$H$2:$H$3196,'Solution Sheet'!O1062)</f>
        <v>902864.3899999999</v>
      </c>
    </row>
    <row r="1063" spans="2:16" x14ac:dyDescent="0.35">
      <c r="B1063" s="33" t="s">
        <v>115</v>
      </c>
      <c r="C1063" s="33" t="s">
        <v>12</v>
      </c>
      <c r="D1063" s="45">
        <f>SUMIFS('Raw Data'!$S$2:$S$3196,'Raw Data'!$E$2:$E$3196,'Solution Sheet'!B1063,'Raw Data'!$G$2:$G$3196,'Solution Sheet'!C1063)</f>
        <v>66619.010000000009</v>
      </c>
      <c r="E1063" s="37"/>
      <c r="F1063" s="33" t="s">
        <v>44</v>
      </c>
      <c r="G1063" s="33" t="s">
        <v>31</v>
      </c>
      <c r="H1063" s="45">
        <f>COUNTIFS('Raw Data'!$L$2:$L$3196,'Solution Sheet'!F1063,'Raw Data'!$H$2:$H$3196,'Solution Sheet'!G1063)</f>
        <v>216</v>
      </c>
      <c r="J1063" s="33" t="s">
        <v>41</v>
      </c>
      <c r="K1063" s="33" t="s">
        <v>12</v>
      </c>
      <c r="L1063" s="45">
        <f>AVERAGEIFS('Raw Data'!$R$2:$R$3196,'Raw Data'!$K$2:$K$3196,'Solution Sheet'!J1063,'Raw Data'!$G$2:$G$3196,'Solution Sheet'!K1063)</f>
        <v>35.657142857142858</v>
      </c>
      <c r="N1063" s="33" t="s">
        <v>24</v>
      </c>
      <c r="O1063" s="33" t="s">
        <v>31</v>
      </c>
      <c r="P1063" s="45">
        <f>SUMIFS('Raw Data'!$S$2:$S$3196,'Raw Data'!$D$2:$D$3196,'Solution Sheet'!N1063,'Raw Data'!$H$2:$H$3196,'Solution Sheet'!O1063)</f>
        <v>770751.94999999984</v>
      </c>
    </row>
    <row r="1064" spans="2:16" x14ac:dyDescent="0.35">
      <c r="B1064" s="33" t="s">
        <v>58</v>
      </c>
      <c r="C1064" s="33" t="s">
        <v>7</v>
      </c>
      <c r="D1064" s="45">
        <f>SUMIFS('Raw Data'!$S$2:$S$3196,'Raw Data'!$E$2:$E$3196,'Solution Sheet'!B1064,'Raw Data'!$G$2:$G$3196,'Solution Sheet'!C1064)</f>
        <v>104199.79000000001</v>
      </c>
      <c r="E1064" s="37"/>
      <c r="F1064" s="33" t="s">
        <v>43</v>
      </c>
      <c r="G1064" s="33" t="s">
        <v>33</v>
      </c>
      <c r="H1064" s="45">
        <f>COUNTIFS('Raw Data'!$L$2:$L$3196,'Solution Sheet'!F1064,'Raw Data'!$H$2:$H$3196,'Solution Sheet'!G1064)</f>
        <v>185</v>
      </c>
      <c r="J1064" s="33" t="s">
        <v>42</v>
      </c>
      <c r="K1064" s="33" t="s">
        <v>7</v>
      </c>
      <c r="L1064" s="45">
        <f>AVERAGEIFS('Raw Data'!$R$2:$R$3196,'Raw Data'!$K$2:$K$3196,'Solution Sheet'!J1064,'Raw Data'!$G$2:$G$3196,'Solution Sheet'!K1064)</f>
        <v>34.288659793814432</v>
      </c>
      <c r="N1064" s="33" t="s">
        <v>26</v>
      </c>
      <c r="O1064" s="33" t="s">
        <v>33</v>
      </c>
      <c r="P1064" s="45">
        <f>SUMIFS('Raw Data'!$S$2:$S$3196,'Raw Data'!$D$2:$D$3196,'Solution Sheet'!N1064,'Raw Data'!$H$2:$H$3196,'Solution Sheet'!O1064)</f>
        <v>688621.27000000118</v>
      </c>
    </row>
    <row r="1065" spans="2:16" x14ac:dyDescent="0.35">
      <c r="B1065" s="33" t="s">
        <v>58</v>
      </c>
      <c r="C1065" s="33" t="s">
        <v>13</v>
      </c>
      <c r="D1065" s="45">
        <f>SUMIFS('Raw Data'!$S$2:$S$3196,'Raw Data'!$E$2:$E$3196,'Solution Sheet'!B1065,'Raw Data'!$G$2:$G$3196,'Solution Sheet'!C1065)</f>
        <v>88782.809999999969</v>
      </c>
      <c r="E1065" s="37"/>
      <c r="F1065" s="33" t="s">
        <v>44</v>
      </c>
      <c r="G1065" s="33" t="s">
        <v>30</v>
      </c>
      <c r="H1065" s="45">
        <f>COUNTIFS('Raw Data'!$L$2:$L$3196,'Solution Sheet'!F1065,'Raw Data'!$H$2:$H$3196,'Solution Sheet'!G1065)</f>
        <v>202</v>
      </c>
      <c r="J1065" s="33" t="s">
        <v>42</v>
      </c>
      <c r="K1065" s="33" t="s">
        <v>13</v>
      </c>
      <c r="L1065" s="45">
        <f>AVERAGEIFS('Raw Data'!$R$2:$R$3196,'Raw Data'!$K$2:$K$3196,'Solution Sheet'!J1065,'Raw Data'!$G$2:$G$3196,'Solution Sheet'!K1065)</f>
        <v>36.58</v>
      </c>
      <c r="N1065" s="33" t="s">
        <v>24</v>
      </c>
      <c r="O1065" s="33" t="s">
        <v>30</v>
      </c>
      <c r="P1065" s="45">
        <f>SUMIFS('Raw Data'!$S$2:$S$3196,'Raw Data'!$D$2:$D$3196,'Solution Sheet'!N1065,'Raw Data'!$H$2:$H$3196,'Solution Sheet'!O1065)</f>
        <v>902864.3899999999</v>
      </c>
    </row>
    <row r="1066" spans="2:16" x14ac:dyDescent="0.35">
      <c r="B1066" s="33" t="s">
        <v>68</v>
      </c>
      <c r="C1066" s="33" t="s">
        <v>12</v>
      </c>
      <c r="D1066" s="45">
        <f>SUMIFS('Raw Data'!$S$2:$S$3196,'Raw Data'!$E$2:$E$3196,'Solution Sheet'!B1066,'Raw Data'!$G$2:$G$3196,'Solution Sheet'!C1066)</f>
        <v>70361.200000000026</v>
      </c>
      <c r="E1066" s="37"/>
      <c r="F1066" s="33" t="s">
        <v>45</v>
      </c>
      <c r="G1066" s="33" t="s">
        <v>32</v>
      </c>
      <c r="H1066" s="45">
        <f>COUNTIFS('Raw Data'!$L$2:$L$3196,'Solution Sheet'!F1066,'Raw Data'!$H$2:$H$3196,'Solution Sheet'!G1066)</f>
        <v>204</v>
      </c>
      <c r="J1066" s="33" t="s">
        <v>41</v>
      </c>
      <c r="K1066" s="33" t="s">
        <v>12</v>
      </c>
      <c r="L1066" s="45">
        <f>AVERAGEIFS('Raw Data'!$R$2:$R$3196,'Raw Data'!$K$2:$K$3196,'Solution Sheet'!J1066,'Raw Data'!$G$2:$G$3196,'Solution Sheet'!K1066)</f>
        <v>35.657142857142858</v>
      </c>
      <c r="N1066" s="33" t="s">
        <v>26</v>
      </c>
      <c r="O1066" s="33" t="s">
        <v>32</v>
      </c>
      <c r="P1066" s="45">
        <f>SUMIFS('Raw Data'!$S$2:$S$3196,'Raw Data'!$D$2:$D$3196,'Solution Sheet'!N1066,'Raw Data'!$H$2:$H$3196,'Solution Sheet'!O1066)</f>
        <v>713770.02999999945</v>
      </c>
    </row>
    <row r="1067" spans="2:16" x14ac:dyDescent="0.35">
      <c r="B1067" s="33" t="s">
        <v>58</v>
      </c>
      <c r="C1067" s="33" t="s">
        <v>10</v>
      </c>
      <c r="D1067" s="45">
        <f>SUMIFS('Raw Data'!$S$2:$S$3196,'Raw Data'!$E$2:$E$3196,'Solution Sheet'!B1067,'Raw Data'!$G$2:$G$3196,'Solution Sheet'!C1067)</f>
        <v>93884.32</v>
      </c>
      <c r="E1067" s="37"/>
      <c r="F1067" s="33" t="s">
        <v>46</v>
      </c>
      <c r="G1067" s="33" t="s">
        <v>31</v>
      </c>
      <c r="H1067" s="45">
        <f>COUNTIFS('Raw Data'!$L$2:$L$3196,'Solution Sheet'!F1067,'Raw Data'!$H$2:$H$3196,'Solution Sheet'!G1067)</f>
        <v>159</v>
      </c>
      <c r="J1067" s="33" t="s">
        <v>42</v>
      </c>
      <c r="K1067" s="33" t="s">
        <v>10</v>
      </c>
      <c r="L1067" s="45">
        <f>AVERAGEIFS('Raw Data'!$R$2:$R$3196,'Raw Data'!$K$2:$K$3196,'Solution Sheet'!J1067,'Raw Data'!$G$2:$G$3196,'Solution Sheet'!K1067)</f>
        <v>34.543689320388353</v>
      </c>
      <c r="N1067" s="33" t="s">
        <v>24</v>
      </c>
      <c r="O1067" s="33" t="s">
        <v>31</v>
      </c>
      <c r="P1067" s="45">
        <f>SUMIFS('Raw Data'!$S$2:$S$3196,'Raw Data'!$D$2:$D$3196,'Solution Sheet'!N1067,'Raw Data'!$H$2:$H$3196,'Solution Sheet'!O1067)</f>
        <v>770751.94999999984</v>
      </c>
    </row>
    <row r="1068" spans="2:16" x14ac:dyDescent="0.35">
      <c r="B1068" s="33" t="s">
        <v>85</v>
      </c>
      <c r="C1068" s="33" t="s">
        <v>8</v>
      </c>
      <c r="D1068" s="45">
        <f>SUMIFS('Raw Data'!$S$2:$S$3196,'Raw Data'!$E$2:$E$3196,'Solution Sheet'!B1068,'Raw Data'!$G$2:$G$3196,'Solution Sheet'!C1068)</f>
        <v>126785.84999999996</v>
      </c>
      <c r="E1068" s="37"/>
      <c r="F1068" s="33" t="s">
        <v>44</v>
      </c>
      <c r="G1068" s="33" t="s">
        <v>30</v>
      </c>
      <c r="H1068" s="45">
        <f>COUNTIFS('Raw Data'!$L$2:$L$3196,'Solution Sheet'!F1068,'Raw Data'!$H$2:$H$3196,'Solution Sheet'!G1068)</f>
        <v>202</v>
      </c>
      <c r="J1068" s="33" t="s">
        <v>41</v>
      </c>
      <c r="K1068" s="33" t="s">
        <v>8</v>
      </c>
      <c r="L1068" s="45">
        <f>AVERAGEIFS('Raw Data'!$R$2:$R$3196,'Raw Data'!$K$2:$K$3196,'Solution Sheet'!J1068,'Raw Data'!$G$2:$G$3196,'Solution Sheet'!K1068)</f>
        <v>35.169642857142854</v>
      </c>
      <c r="N1068" s="33" t="s">
        <v>24</v>
      </c>
      <c r="O1068" s="33" t="s">
        <v>30</v>
      </c>
      <c r="P1068" s="45">
        <f>SUMIFS('Raw Data'!$S$2:$S$3196,'Raw Data'!$D$2:$D$3196,'Solution Sheet'!N1068,'Raw Data'!$H$2:$H$3196,'Solution Sheet'!O1068)</f>
        <v>902864.3899999999</v>
      </c>
    </row>
    <row r="1069" spans="2:16" x14ac:dyDescent="0.35">
      <c r="B1069" s="33" t="s">
        <v>55</v>
      </c>
      <c r="C1069" s="33" t="s">
        <v>13</v>
      </c>
      <c r="D1069" s="45">
        <f>SUMIFS('Raw Data'!$S$2:$S$3196,'Raw Data'!$E$2:$E$3196,'Solution Sheet'!B1069,'Raw Data'!$G$2:$G$3196,'Solution Sheet'!C1069)</f>
        <v>74301.89</v>
      </c>
      <c r="E1069" s="37"/>
      <c r="F1069" s="33" t="s">
        <v>45</v>
      </c>
      <c r="G1069" s="33" t="s">
        <v>33</v>
      </c>
      <c r="H1069" s="45">
        <f>COUNTIFS('Raw Data'!$L$2:$L$3196,'Solution Sheet'!F1069,'Raw Data'!$H$2:$H$3196,'Solution Sheet'!G1069)</f>
        <v>193</v>
      </c>
      <c r="J1069" s="33" t="s">
        <v>39</v>
      </c>
      <c r="K1069" s="33" t="s">
        <v>13</v>
      </c>
      <c r="L1069" s="45">
        <f>AVERAGEIFS('Raw Data'!$R$2:$R$3196,'Raw Data'!$K$2:$K$3196,'Solution Sheet'!J1069,'Raw Data'!$G$2:$G$3196,'Solution Sheet'!K1069)</f>
        <v>35.833333333333336</v>
      </c>
      <c r="N1069" s="33" t="s">
        <v>26</v>
      </c>
      <c r="O1069" s="33" t="s">
        <v>33</v>
      </c>
      <c r="P1069" s="45">
        <f>SUMIFS('Raw Data'!$S$2:$S$3196,'Raw Data'!$D$2:$D$3196,'Solution Sheet'!N1069,'Raw Data'!$H$2:$H$3196,'Solution Sheet'!O1069)</f>
        <v>688621.27000000118</v>
      </c>
    </row>
    <row r="1070" spans="2:16" x14ac:dyDescent="0.35">
      <c r="B1070" s="33" t="s">
        <v>63</v>
      </c>
      <c r="C1070" s="33" t="s">
        <v>11</v>
      </c>
      <c r="D1070" s="45">
        <f>SUMIFS('Raw Data'!$S$2:$S$3196,'Raw Data'!$E$2:$E$3196,'Solution Sheet'!B1070,'Raw Data'!$G$2:$G$3196,'Solution Sheet'!C1070)</f>
        <v>122471.98000000001</v>
      </c>
      <c r="E1070" s="37"/>
      <c r="F1070" s="33" t="s">
        <v>44</v>
      </c>
      <c r="G1070" s="33" t="s">
        <v>31</v>
      </c>
      <c r="H1070" s="45">
        <f>COUNTIFS('Raw Data'!$L$2:$L$3196,'Solution Sheet'!F1070,'Raw Data'!$H$2:$H$3196,'Solution Sheet'!G1070)</f>
        <v>216</v>
      </c>
      <c r="J1070" s="33" t="s">
        <v>42</v>
      </c>
      <c r="K1070" s="33" t="s">
        <v>11</v>
      </c>
      <c r="L1070" s="45">
        <f>AVERAGEIFS('Raw Data'!$R$2:$R$3196,'Raw Data'!$K$2:$K$3196,'Solution Sheet'!J1070,'Raw Data'!$G$2:$G$3196,'Solution Sheet'!K1070)</f>
        <v>35.16949152542373</v>
      </c>
      <c r="N1070" s="33" t="s">
        <v>26</v>
      </c>
      <c r="O1070" s="33" t="s">
        <v>31</v>
      </c>
      <c r="P1070" s="45">
        <f>SUMIFS('Raw Data'!$S$2:$S$3196,'Raw Data'!$D$2:$D$3196,'Solution Sheet'!N1070,'Raw Data'!$H$2:$H$3196,'Solution Sheet'!O1070)</f>
        <v>705928.4499999996</v>
      </c>
    </row>
    <row r="1071" spans="2:16" x14ac:dyDescent="0.35">
      <c r="B1071" s="33" t="s">
        <v>115</v>
      </c>
      <c r="C1071" s="33" t="s">
        <v>9</v>
      </c>
      <c r="D1071" s="45">
        <f>SUMIFS('Raw Data'!$S$2:$S$3196,'Raw Data'!$E$2:$E$3196,'Solution Sheet'!B1071,'Raw Data'!$G$2:$G$3196,'Solution Sheet'!C1071)</f>
        <v>85954.940000000017</v>
      </c>
      <c r="E1071" s="37"/>
      <c r="F1071" s="33" t="s">
        <v>44</v>
      </c>
      <c r="G1071" s="33" t="s">
        <v>30</v>
      </c>
      <c r="H1071" s="45">
        <f>COUNTIFS('Raw Data'!$L$2:$L$3196,'Solution Sheet'!F1071,'Raw Data'!$H$2:$H$3196,'Solution Sheet'!G1071)</f>
        <v>202</v>
      </c>
      <c r="J1071" s="33" t="s">
        <v>41</v>
      </c>
      <c r="K1071" s="33" t="s">
        <v>9</v>
      </c>
      <c r="L1071" s="45">
        <f>AVERAGEIFS('Raw Data'!$R$2:$R$3196,'Raw Data'!$K$2:$K$3196,'Solution Sheet'!J1071,'Raw Data'!$G$2:$G$3196,'Solution Sheet'!K1071)</f>
        <v>35.634615384615387</v>
      </c>
      <c r="N1071" s="33" t="s">
        <v>26</v>
      </c>
      <c r="O1071" s="33" t="s">
        <v>30</v>
      </c>
      <c r="P1071" s="45">
        <f>SUMIFS('Raw Data'!$S$2:$S$3196,'Raw Data'!$D$2:$D$3196,'Solution Sheet'!N1071,'Raw Data'!$H$2:$H$3196,'Solution Sheet'!O1071)</f>
        <v>705014.25000000035</v>
      </c>
    </row>
    <row r="1072" spans="2:16" x14ac:dyDescent="0.35">
      <c r="B1072" s="33" t="s">
        <v>106</v>
      </c>
      <c r="C1072" s="33" t="s">
        <v>12</v>
      </c>
      <c r="D1072" s="45">
        <f>SUMIFS('Raw Data'!$S$2:$S$3196,'Raw Data'!$E$2:$E$3196,'Solution Sheet'!B1072,'Raw Data'!$G$2:$G$3196,'Solution Sheet'!C1072)</f>
        <v>111983.70999999998</v>
      </c>
      <c r="E1072" s="37"/>
      <c r="F1072" s="33" t="s">
        <v>44</v>
      </c>
      <c r="G1072" s="33" t="s">
        <v>30</v>
      </c>
      <c r="H1072" s="45">
        <f>COUNTIFS('Raw Data'!$L$2:$L$3196,'Solution Sheet'!F1072,'Raw Data'!$H$2:$H$3196,'Solution Sheet'!G1072)</f>
        <v>202</v>
      </c>
      <c r="J1072" s="33" t="s">
        <v>41</v>
      </c>
      <c r="K1072" s="33" t="s">
        <v>12</v>
      </c>
      <c r="L1072" s="45">
        <f>AVERAGEIFS('Raw Data'!$R$2:$R$3196,'Raw Data'!$K$2:$K$3196,'Solution Sheet'!J1072,'Raw Data'!$G$2:$G$3196,'Solution Sheet'!K1072)</f>
        <v>35.657142857142858</v>
      </c>
      <c r="N1072" s="33" t="s">
        <v>24</v>
      </c>
      <c r="O1072" s="33" t="s">
        <v>30</v>
      </c>
      <c r="P1072" s="45">
        <f>SUMIFS('Raw Data'!$S$2:$S$3196,'Raw Data'!$D$2:$D$3196,'Solution Sheet'!N1072,'Raw Data'!$H$2:$H$3196,'Solution Sheet'!O1072)</f>
        <v>902864.3899999999</v>
      </c>
    </row>
    <row r="1073" spans="2:16" x14ac:dyDescent="0.35">
      <c r="B1073" s="33" t="s">
        <v>63</v>
      </c>
      <c r="C1073" s="33" t="s">
        <v>12</v>
      </c>
      <c r="D1073" s="45">
        <f>SUMIFS('Raw Data'!$S$2:$S$3196,'Raw Data'!$E$2:$E$3196,'Solution Sheet'!B1073,'Raw Data'!$G$2:$G$3196,'Solution Sheet'!C1073)</f>
        <v>121006.51999999999</v>
      </c>
      <c r="E1073" s="37"/>
      <c r="F1073" s="33" t="s">
        <v>44</v>
      </c>
      <c r="G1073" s="33" t="s">
        <v>30</v>
      </c>
      <c r="H1073" s="45">
        <f>COUNTIFS('Raw Data'!$L$2:$L$3196,'Solution Sheet'!F1073,'Raw Data'!$H$2:$H$3196,'Solution Sheet'!G1073)</f>
        <v>202</v>
      </c>
      <c r="J1073" s="33" t="s">
        <v>40</v>
      </c>
      <c r="K1073" s="33" t="s">
        <v>12</v>
      </c>
      <c r="L1073" s="45">
        <f>AVERAGEIFS('Raw Data'!$R$2:$R$3196,'Raw Data'!$K$2:$K$3196,'Solution Sheet'!J1073,'Raw Data'!$G$2:$G$3196,'Solution Sheet'!K1073)</f>
        <v>34.373831775700936</v>
      </c>
      <c r="N1073" s="33" t="s">
        <v>25</v>
      </c>
      <c r="O1073" s="33" t="s">
        <v>30</v>
      </c>
      <c r="P1073" s="45">
        <f>SUMIFS('Raw Data'!$S$2:$S$3196,'Raw Data'!$D$2:$D$3196,'Solution Sheet'!N1073,'Raw Data'!$H$2:$H$3196,'Solution Sheet'!O1073)</f>
        <v>386262.99999999983</v>
      </c>
    </row>
    <row r="1074" spans="2:16" x14ac:dyDescent="0.35">
      <c r="B1074" s="33" t="s">
        <v>106</v>
      </c>
      <c r="C1074" s="33" t="s">
        <v>7</v>
      </c>
      <c r="D1074" s="45">
        <f>SUMIFS('Raw Data'!$S$2:$S$3196,'Raw Data'!$E$2:$E$3196,'Solution Sheet'!B1074,'Raw Data'!$G$2:$G$3196,'Solution Sheet'!C1074)</f>
        <v>77343.399999999994</v>
      </c>
      <c r="E1074" s="37"/>
      <c r="F1074" s="33" t="s">
        <v>43</v>
      </c>
      <c r="G1074" s="33" t="s">
        <v>32</v>
      </c>
      <c r="H1074" s="45">
        <f>COUNTIFS('Raw Data'!$L$2:$L$3196,'Solution Sheet'!F1074,'Raw Data'!$H$2:$H$3196,'Solution Sheet'!G1074)</f>
        <v>206</v>
      </c>
      <c r="J1074" s="33" t="s">
        <v>42</v>
      </c>
      <c r="K1074" s="33" t="s">
        <v>7</v>
      </c>
      <c r="L1074" s="45">
        <f>AVERAGEIFS('Raw Data'!$R$2:$R$3196,'Raw Data'!$K$2:$K$3196,'Solution Sheet'!J1074,'Raw Data'!$G$2:$G$3196,'Solution Sheet'!K1074)</f>
        <v>34.288659793814432</v>
      </c>
      <c r="N1074" s="33" t="s">
        <v>26</v>
      </c>
      <c r="O1074" s="33" t="s">
        <v>32</v>
      </c>
      <c r="P1074" s="45">
        <f>SUMIFS('Raw Data'!$S$2:$S$3196,'Raw Data'!$D$2:$D$3196,'Solution Sheet'!N1074,'Raw Data'!$H$2:$H$3196,'Solution Sheet'!O1074)</f>
        <v>713770.02999999945</v>
      </c>
    </row>
    <row r="1075" spans="2:16" x14ac:dyDescent="0.35">
      <c r="B1075" s="33" t="s">
        <v>85</v>
      </c>
      <c r="C1075" s="33" t="s">
        <v>9</v>
      </c>
      <c r="D1075" s="45">
        <f>SUMIFS('Raw Data'!$S$2:$S$3196,'Raw Data'!$E$2:$E$3196,'Solution Sheet'!B1075,'Raw Data'!$G$2:$G$3196,'Solution Sheet'!C1075)</f>
        <v>54180.78</v>
      </c>
      <c r="E1075" s="37"/>
      <c r="F1075" s="33" t="s">
        <v>45</v>
      </c>
      <c r="G1075" s="33" t="s">
        <v>33</v>
      </c>
      <c r="H1075" s="45">
        <f>COUNTIFS('Raw Data'!$L$2:$L$3196,'Solution Sheet'!F1075,'Raw Data'!$H$2:$H$3196,'Solution Sheet'!G1075)</f>
        <v>193</v>
      </c>
      <c r="J1075" s="33" t="s">
        <v>39</v>
      </c>
      <c r="K1075" s="33" t="s">
        <v>9</v>
      </c>
      <c r="L1075" s="45">
        <f>AVERAGEIFS('Raw Data'!$R$2:$R$3196,'Raw Data'!$K$2:$K$3196,'Solution Sheet'!J1075,'Raw Data'!$G$2:$G$3196,'Solution Sheet'!K1075)</f>
        <v>34.731182795698928</v>
      </c>
      <c r="N1075" s="33" t="s">
        <v>24</v>
      </c>
      <c r="O1075" s="33" t="s">
        <v>33</v>
      </c>
      <c r="P1075" s="45">
        <f>SUMIFS('Raw Data'!$S$2:$S$3196,'Raw Data'!$D$2:$D$3196,'Solution Sheet'!N1075,'Raw Data'!$H$2:$H$3196,'Solution Sheet'!O1075)</f>
        <v>777669.78999999957</v>
      </c>
    </row>
    <row r="1076" spans="2:16" x14ac:dyDescent="0.35">
      <c r="B1076" s="33" t="s">
        <v>68</v>
      </c>
      <c r="C1076" s="33" t="s">
        <v>12</v>
      </c>
      <c r="D1076" s="45">
        <f>SUMIFS('Raw Data'!$S$2:$S$3196,'Raw Data'!$E$2:$E$3196,'Solution Sheet'!B1076,'Raw Data'!$G$2:$G$3196,'Solution Sheet'!C1076)</f>
        <v>70361.200000000026</v>
      </c>
      <c r="E1076" s="37"/>
      <c r="F1076" s="33" t="s">
        <v>45</v>
      </c>
      <c r="G1076" s="33" t="s">
        <v>31</v>
      </c>
      <c r="H1076" s="45">
        <f>COUNTIFS('Raw Data'!$L$2:$L$3196,'Solution Sheet'!F1076,'Raw Data'!$H$2:$H$3196,'Solution Sheet'!G1076)</f>
        <v>200</v>
      </c>
      <c r="J1076" s="33" t="s">
        <v>39</v>
      </c>
      <c r="K1076" s="33" t="s">
        <v>12</v>
      </c>
      <c r="L1076" s="45">
        <f>AVERAGEIFS('Raw Data'!$R$2:$R$3196,'Raw Data'!$K$2:$K$3196,'Solution Sheet'!J1076,'Raw Data'!$G$2:$G$3196,'Solution Sheet'!K1076)</f>
        <v>35</v>
      </c>
      <c r="N1076" s="33" t="s">
        <v>24</v>
      </c>
      <c r="O1076" s="33" t="s">
        <v>31</v>
      </c>
      <c r="P1076" s="45">
        <f>SUMIFS('Raw Data'!$S$2:$S$3196,'Raw Data'!$D$2:$D$3196,'Solution Sheet'!N1076,'Raw Data'!$H$2:$H$3196,'Solution Sheet'!O1076)</f>
        <v>770751.94999999984</v>
      </c>
    </row>
    <row r="1077" spans="2:16" x14ac:dyDescent="0.35">
      <c r="B1077" s="33" t="s">
        <v>73</v>
      </c>
      <c r="C1077" s="33" t="s">
        <v>12</v>
      </c>
      <c r="D1077" s="45">
        <f>SUMIFS('Raw Data'!$S$2:$S$3196,'Raw Data'!$E$2:$E$3196,'Solution Sheet'!B1077,'Raw Data'!$G$2:$G$3196,'Solution Sheet'!C1077)</f>
        <v>74246.830000000016</v>
      </c>
      <c r="E1077" s="37"/>
      <c r="F1077" s="33" t="s">
        <v>45</v>
      </c>
      <c r="G1077" s="33" t="s">
        <v>30</v>
      </c>
      <c r="H1077" s="45">
        <f>COUNTIFS('Raw Data'!$L$2:$L$3196,'Solution Sheet'!F1077,'Raw Data'!$H$2:$H$3196,'Solution Sheet'!G1077)</f>
        <v>215</v>
      </c>
      <c r="J1077" s="33" t="s">
        <v>41</v>
      </c>
      <c r="K1077" s="33" t="s">
        <v>12</v>
      </c>
      <c r="L1077" s="45">
        <f>AVERAGEIFS('Raw Data'!$R$2:$R$3196,'Raw Data'!$K$2:$K$3196,'Solution Sheet'!J1077,'Raw Data'!$G$2:$G$3196,'Solution Sheet'!K1077)</f>
        <v>35.657142857142858</v>
      </c>
      <c r="N1077" s="33" t="s">
        <v>24</v>
      </c>
      <c r="O1077" s="33" t="s">
        <v>30</v>
      </c>
      <c r="P1077" s="45">
        <f>SUMIFS('Raw Data'!$S$2:$S$3196,'Raw Data'!$D$2:$D$3196,'Solution Sheet'!N1077,'Raw Data'!$H$2:$H$3196,'Solution Sheet'!O1077)</f>
        <v>902864.3899999999</v>
      </c>
    </row>
    <row r="1078" spans="2:16" x14ac:dyDescent="0.35">
      <c r="B1078" s="33" t="s">
        <v>68</v>
      </c>
      <c r="C1078" s="33" t="s">
        <v>9</v>
      </c>
      <c r="D1078" s="45">
        <f>SUMIFS('Raw Data'!$S$2:$S$3196,'Raw Data'!$E$2:$E$3196,'Solution Sheet'!B1078,'Raw Data'!$G$2:$G$3196,'Solution Sheet'!C1078)</f>
        <v>139938.12</v>
      </c>
      <c r="E1078" s="37"/>
      <c r="F1078" s="33" t="s">
        <v>44</v>
      </c>
      <c r="G1078" s="33" t="s">
        <v>32</v>
      </c>
      <c r="H1078" s="45">
        <f>COUNTIFS('Raw Data'!$L$2:$L$3196,'Solution Sheet'!F1078,'Raw Data'!$H$2:$H$3196,'Solution Sheet'!G1078)</f>
        <v>196</v>
      </c>
      <c r="J1078" s="33" t="s">
        <v>42</v>
      </c>
      <c r="K1078" s="33" t="s">
        <v>9</v>
      </c>
      <c r="L1078" s="45">
        <f>AVERAGEIFS('Raw Data'!$R$2:$R$3196,'Raw Data'!$K$2:$K$3196,'Solution Sheet'!J1078,'Raw Data'!$G$2:$G$3196,'Solution Sheet'!K1078)</f>
        <v>36.282828282828284</v>
      </c>
      <c r="N1078" s="33" t="s">
        <v>26</v>
      </c>
      <c r="O1078" s="33" t="s">
        <v>32</v>
      </c>
      <c r="P1078" s="45">
        <f>SUMIFS('Raw Data'!$S$2:$S$3196,'Raw Data'!$D$2:$D$3196,'Solution Sheet'!N1078,'Raw Data'!$H$2:$H$3196,'Solution Sheet'!O1078)</f>
        <v>713770.02999999945</v>
      </c>
    </row>
    <row r="1079" spans="2:16" x14ac:dyDescent="0.35">
      <c r="B1079" s="33" t="s">
        <v>63</v>
      </c>
      <c r="C1079" s="33" t="s">
        <v>6</v>
      </c>
      <c r="D1079" s="45">
        <f>SUMIFS('Raw Data'!$S$2:$S$3196,'Raw Data'!$E$2:$E$3196,'Solution Sheet'!B1079,'Raw Data'!$G$2:$G$3196,'Solution Sheet'!C1079)</f>
        <v>78031.63</v>
      </c>
      <c r="E1079" s="37"/>
      <c r="F1079" s="33" t="s">
        <v>43</v>
      </c>
      <c r="G1079" s="33" t="s">
        <v>31</v>
      </c>
      <c r="H1079" s="45">
        <f>COUNTIFS('Raw Data'!$L$2:$L$3196,'Solution Sheet'!F1079,'Raw Data'!$H$2:$H$3196,'Solution Sheet'!G1079)</f>
        <v>190</v>
      </c>
      <c r="J1079" s="33" t="s">
        <v>39</v>
      </c>
      <c r="K1079" s="33" t="s">
        <v>6</v>
      </c>
      <c r="L1079" s="45">
        <f>AVERAGEIFS('Raw Data'!$R$2:$R$3196,'Raw Data'!$K$2:$K$3196,'Solution Sheet'!J1079,'Raw Data'!$G$2:$G$3196,'Solution Sheet'!K1079)</f>
        <v>36.370370370370374</v>
      </c>
      <c r="N1079" s="33" t="s">
        <v>24</v>
      </c>
      <c r="O1079" s="33" t="s">
        <v>31</v>
      </c>
      <c r="P1079" s="45">
        <f>SUMIFS('Raw Data'!$S$2:$S$3196,'Raw Data'!$D$2:$D$3196,'Solution Sheet'!N1079,'Raw Data'!$H$2:$H$3196,'Solution Sheet'!O1079)</f>
        <v>770751.94999999984</v>
      </c>
    </row>
    <row r="1080" spans="2:16" x14ac:dyDescent="0.35">
      <c r="B1080" s="33" t="s">
        <v>58</v>
      </c>
      <c r="C1080" s="33" t="s">
        <v>6</v>
      </c>
      <c r="D1080" s="45">
        <f>SUMIFS('Raw Data'!$S$2:$S$3196,'Raw Data'!$E$2:$E$3196,'Solution Sheet'!B1080,'Raw Data'!$G$2:$G$3196,'Solution Sheet'!C1080)</f>
        <v>115367.16999999998</v>
      </c>
      <c r="E1080" s="37"/>
      <c r="F1080" s="33" t="s">
        <v>44</v>
      </c>
      <c r="G1080" s="33" t="s">
        <v>31</v>
      </c>
      <c r="H1080" s="45">
        <f>COUNTIFS('Raw Data'!$L$2:$L$3196,'Solution Sheet'!F1080,'Raw Data'!$H$2:$H$3196,'Solution Sheet'!G1080)</f>
        <v>216</v>
      </c>
      <c r="J1080" s="33" t="s">
        <v>41</v>
      </c>
      <c r="K1080" s="33" t="s">
        <v>6</v>
      </c>
      <c r="L1080" s="45">
        <f>AVERAGEIFS('Raw Data'!$R$2:$R$3196,'Raw Data'!$K$2:$K$3196,'Solution Sheet'!J1080,'Raw Data'!$G$2:$G$3196,'Solution Sheet'!K1080)</f>
        <v>36.01075268817204</v>
      </c>
      <c r="N1080" s="33" t="s">
        <v>24</v>
      </c>
      <c r="O1080" s="33" t="s">
        <v>31</v>
      </c>
      <c r="P1080" s="45">
        <f>SUMIFS('Raw Data'!$S$2:$S$3196,'Raw Data'!$D$2:$D$3196,'Solution Sheet'!N1080,'Raw Data'!$H$2:$H$3196,'Solution Sheet'!O1080)</f>
        <v>770751.94999999984</v>
      </c>
    </row>
    <row r="1081" spans="2:16" x14ac:dyDescent="0.35">
      <c r="B1081" s="33" t="s">
        <v>58</v>
      </c>
      <c r="C1081" s="33" t="s">
        <v>8</v>
      </c>
      <c r="D1081" s="45">
        <f>SUMIFS('Raw Data'!$S$2:$S$3196,'Raw Data'!$E$2:$E$3196,'Solution Sheet'!B1081,'Raw Data'!$G$2:$G$3196,'Solution Sheet'!C1081)</f>
        <v>66369.94</v>
      </c>
      <c r="E1081" s="37"/>
      <c r="F1081" s="33" t="s">
        <v>43</v>
      </c>
      <c r="G1081" s="33" t="s">
        <v>30</v>
      </c>
      <c r="H1081" s="45">
        <f>COUNTIFS('Raw Data'!$L$2:$L$3196,'Solution Sheet'!F1081,'Raw Data'!$H$2:$H$3196,'Solution Sheet'!G1081)</f>
        <v>201</v>
      </c>
      <c r="J1081" s="33" t="s">
        <v>40</v>
      </c>
      <c r="K1081" s="33" t="s">
        <v>8</v>
      </c>
      <c r="L1081" s="45">
        <f>AVERAGEIFS('Raw Data'!$R$2:$R$3196,'Raw Data'!$K$2:$K$3196,'Solution Sheet'!J1081,'Raw Data'!$G$2:$G$3196,'Solution Sheet'!K1081)</f>
        <v>34.319148936170215</v>
      </c>
      <c r="N1081" s="33" t="s">
        <v>24</v>
      </c>
      <c r="O1081" s="33" t="s">
        <v>30</v>
      </c>
      <c r="P1081" s="45">
        <f>SUMIFS('Raw Data'!$S$2:$S$3196,'Raw Data'!$D$2:$D$3196,'Solution Sheet'!N1081,'Raw Data'!$H$2:$H$3196,'Solution Sheet'!O1081)</f>
        <v>902864.3899999999</v>
      </c>
    </row>
    <row r="1082" spans="2:16" x14ac:dyDescent="0.35">
      <c r="B1082" s="33" t="s">
        <v>52</v>
      </c>
      <c r="C1082" s="33" t="s">
        <v>13</v>
      </c>
      <c r="D1082" s="45">
        <f>SUMIFS('Raw Data'!$S$2:$S$3196,'Raw Data'!$E$2:$E$3196,'Solution Sheet'!B1082,'Raw Data'!$G$2:$G$3196,'Solution Sheet'!C1082)</f>
        <v>72641.01999999999</v>
      </c>
      <c r="E1082" s="37"/>
      <c r="F1082" s="33" t="s">
        <v>46</v>
      </c>
      <c r="G1082" s="33" t="s">
        <v>31</v>
      </c>
      <c r="H1082" s="45">
        <f>COUNTIFS('Raw Data'!$L$2:$L$3196,'Solution Sheet'!F1082,'Raw Data'!$H$2:$H$3196,'Solution Sheet'!G1082)</f>
        <v>159</v>
      </c>
      <c r="J1082" s="33" t="s">
        <v>41</v>
      </c>
      <c r="K1082" s="33" t="s">
        <v>13</v>
      </c>
      <c r="L1082" s="45">
        <f>AVERAGEIFS('Raw Data'!$R$2:$R$3196,'Raw Data'!$K$2:$K$3196,'Solution Sheet'!J1082,'Raw Data'!$G$2:$G$3196,'Solution Sheet'!K1082)</f>
        <v>33.705882352941174</v>
      </c>
      <c r="N1082" s="33" t="s">
        <v>25</v>
      </c>
      <c r="O1082" s="33" t="s">
        <v>31</v>
      </c>
      <c r="P1082" s="45">
        <f>SUMIFS('Raw Data'!$S$2:$S$3196,'Raw Data'!$D$2:$D$3196,'Solution Sheet'!N1082,'Raw Data'!$H$2:$H$3196,'Solution Sheet'!O1082)</f>
        <v>343540.72000000003</v>
      </c>
    </row>
    <row r="1083" spans="2:16" x14ac:dyDescent="0.35">
      <c r="B1083" s="33" t="s">
        <v>78</v>
      </c>
      <c r="C1083" s="33" t="s">
        <v>13</v>
      </c>
      <c r="D1083" s="45">
        <f>SUMIFS('Raw Data'!$S$2:$S$3196,'Raw Data'!$E$2:$E$3196,'Solution Sheet'!B1083,'Raw Data'!$G$2:$G$3196,'Solution Sheet'!C1083)</f>
        <v>119976.9</v>
      </c>
      <c r="E1083" s="37"/>
      <c r="F1083" s="33" t="s">
        <v>45</v>
      </c>
      <c r="G1083" s="33" t="s">
        <v>33</v>
      </c>
      <c r="H1083" s="45">
        <f>COUNTIFS('Raw Data'!$L$2:$L$3196,'Solution Sheet'!F1083,'Raw Data'!$H$2:$H$3196,'Solution Sheet'!G1083)</f>
        <v>193</v>
      </c>
      <c r="J1083" s="33" t="s">
        <v>39</v>
      </c>
      <c r="K1083" s="33" t="s">
        <v>13</v>
      </c>
      <c r="L1083" s="45">
        <f>AVERAGEIFS('Raw Data'!$R$2:$R$3196,'Raw Data'!$K$2:$K$3196,'Solution Sheet'!J1083,'Raw Data'!$G$2:$G$3196,'Solution Sheet'!K1083)</f>
        <v>35.833333333333336</v>
      </c>
      <c r="N1083" s="33" t="s">
        <v>25</v>
      </c>
      <c r="O1083" s="33" t="s">
        <v>33</v>
      </c>
      <c r="P1083" s="45">
        <f>SUMIFS('Raw Data'!$S$2:$S$3196,'Raw Data'!$D$2:$D$3196,'Solution Sheet'!N1083,'Raw Data'!$H$2:$H$3196,'Solution Sheet'!O1083)</f>
        <v>226589.05000000008</v>
      </c>
    </row>
    <row r="1084" spans="2:16" x14ac:dyDescent="0.35">
      <c r="B1084" s="33" t="s">
        <v>55</v>
      </c>
      <c r="C1084" s="33" t="s">
        <v>9</v>
      </c>
      <c r="D1084" s="45">
        <f>SUMIFS('Raw Data'!$S$2:$S$3196,'Raw Data'!$E$2:$E$3196,'Solution Sheet'!B1084,'Raw Data'!$G$2:$G$3196,'Solution Sheet'!C1084)</f>
        <v>88747.839999999997</v>
      </c>
      <c r="E1084" s="37"/>
      <c r="F1084" s="33" t="s">
        <v>45</v>
      </c>
      <c r="G1084" s="33" t="s">
        <v>30</v>
      </c>
      <c r="H1084" s="45">
        <f>COUNTIFS('Raw Data'!$L$2:$L$3196,'Solution Sheet'!F1084,'Raw Data'!$H$2:$H$3196,'Solution Sheet'!G1084)</f>
        <v>215</v>
      </c>
      <c r="J1084" s="33" t="s">
        <v>41</v>
      </c>
      <c r="K1084" s="33" t="s">
        <v>9</v>
      </c>
      <c r="L1084" s="45">
        <f>AVERAGEIFS('Raw Data'!$R$2:$R$3196,'Raw Data'!$K$2:$K$3196,'Solution Sheet'!J1084,'Raw Data'!$G$2:$G$3196,'Solution Sheet'!K1084)</f>
        <v>35.634615384615387</v>
      </c>
      <c r="N1084" s="33" t="s">
        <v>24</v>
      </c>
      <c r="O1084" s="33" t="s">
        <v>30</v>
      </c>
      <c r="P1084" s="45">
        <f>SUMIFS('Raw Data'!$S$2:$S$3196,'Raw Data'!$D$2:$D$3196,'Solution Sheet'!N1084,'Raw Data'!$H$2:$H$3196,'Solution Sheet'!O1084)</f>
        <v>902864.3899999999</v>
      </c>
    </row>
    <row r="1085" spans="2:16" x14ac:dyDescent="0.35">
      <c r="B1085" s="33" t="s">
        <v>55</v>
      </c>
      <c r="C1085" s="33" t="s">
        <v>8</v>
      </c>
      <c r="D1085" s="45">
        <f>SUMIFS('Raw Data'!$S$2:$S$3196,'Raw Data'!$E$2:$E$3196,'Solution Sheet'!B1085,'Raw Data'!$G$2:$G$3196,'Solution Sheet'!C1085)</f>
        <v>101835.39000000001</v>
      </c>
      <c r="E1085" s="37"/>
      <c r="F1085" s="33" t="s">
        <v>45</v>
      </c>
      <c r="G1085" s="33" t="s">
        <v>30</v>
      </c>
      <c r="H1085" s="45">
        <f>COUNTIFS('Raw Data'!$L$2:$L$3196,'Solution Sheet'!F1085,'Raw Data'!$H$2:$H$3196,'Solution Sheet'!G1085)</f>
        <v>215</v>
      </c>
      <c r="J1085" s="33" t="s">
        <v>39</v>
      </c>
      <c r="K1085" s="33" t="s">
        <v>8</v>
      </c>
      <c r="L1085" s="45">
        <f>AVERAGEIFS('Raw Data'!$R$2:$R$3196,'Raw Data'!$K$2:$K$3196,'Solution Sheet'!J1085,'Raw Data'!$G$2:$G$3196,'Solution Sheet'!K1085)</f>
        <v>33.572815533980581</v>
      </c>
      <c r="N1085" s="33" t="s">
        <v>25</v>
      </c>
      <c r="O1085" s="33" t="s">
        <v>30</v>
      </c>
      <c r="P1085" s="45">
        <f>SUMIFS('Raw Data'!$S$2:$S$3196,'Raw Data'!$D$2:$D$3196,'Solution Sheet'!N1085,'Raw Data'!$H$2:$H$3196,'Solution Sheet'!O1085)</f>
        <v>386262.99999999983</v>
      </c>
    </row>
    <row r="1086" spans="2:16" x14ac:dyDescent="0.35">
      <c r="B1086" s="33" t="s">
        <v>68</v>
      </c>
      <c r="C1086" s="33" t="s">
        <v>13</v>
      </c>
      <c r="D1086" s="45">
        <f>SUMIFS('Raw Data'!$S$2:$S$3196,'Raw Data'!$E$2:$E$3196,'Solution Sheet'!B1086,'Raw Data'!$G$2:$G$3196,'Solution Sheet'!C1086)</f>
        <v>82678.639999999985</v>
      </c>
      <c r="E1086" s="37"/>
      <c r="F1086" s="33" t="s">
        <v>45</v>
      </c>
      <c r="G1086" s="33" t="s">
        <v>31</v>
      </c>
      <c r="H1086" s="45">
        <f>COUNTIFS('Raw Data'!$L$2:$L$3196,'Solution Sheet'!F1086,'Raw Data'!$H$2:$H$3196,'Solution Sheet'!G1086)</f>
        <v>200</v>
      </c>
      <c r="J1086" s="33" t="s">
        <v>39</v>
      </c>
      <c r="K1086" s="33" t="s">
        <v>13</v>
      </c>
      <c r="L1086" s="45">
        <f>AVERAGEIFS('Raw Data'!$R$2:$R$3196,'Raw Data'!$K$2:$K$3196,'Solution Sheet'!J1086,'Raw Data'!$G$2:$G$3196,'Solution Sheet'!K1086)</f>
        <v>35.833333333333336</v>
      </c>
      <c r="N1086" s="33" t="s">
        <v>24</v>
      </c>
      <c r="O1086" s="33" t="s">
        <v>31</v>
      </c>
      <c r="P1086" s="45">
        <f>SUMIFS('Raw Data'!$S$2:$S$3196,'Raw Data'!$D$2:$D$3196,'Solution Sheet'!N1086,'Raw Data'!$H$2:$H$3196,'Solution Sheet'!O1086)</f>
        <v>770751.94999999984</v>
      </c>
    </row>
    <row r="1087" spans="2:16" x14ac:dyDescent="0.35">
      <c r="B1087" s="33" t="s">
        <v>115</v>
      </c>
      <c r="C1087" s="33" t="s">
        <v>7</v>
      </c>
      <c r="D1087" s="45">
        <f>SUMIFS('Raw Data'!$S$2:$S$3196,'Raw Data'!$E$2:$E$3196,'Solution Sheet'!B1087,'Raw Data'!$G$2:$G$3196,'Solution Sheet'!C1087)</f>
        <v>104661.16</v>
      </c>
      <c r="E1087" s="37"/>
      <c r="F1087" s="33" t="s">
        <v>44</v>
      </c>
      <c r="G1087" s="33" t="s">
        <v>32</v>
      </c>
      <c r="H1087" s="45">
        <f>COUNTIFS('Raw Data'!$L$2:$L$3196,'Solution Sheet'!F1087,'Raw Data'!$H$2:$H$3196,'Solution Sheet'!G1087)</f>
        <v>196</v>
      </c>
      <c r="J1087" s="33" t="s">
        <v>42</v>
      </c>
      <c r="K1087" s="33" t="s">
        <v>7</v>
      </c>
      <c r="L1087" s="45">
        <f>AVERAGEIFS('Raw Data'!$R$2:$R$3196,'Raw Data'!$K$2:$K$3196,'Solution Sheet'!J1087,'Raw Data'!$G$2:$G$3196,'Solution Sheet'!K1087)</f>
        <v>34.288659793814432</v>
      </c>
      <c r="N1087" s="33" t="s">
        <v>26</v>
      </c>
      <c r="O1087" s="33" t="s">
        <v>32</v>
      </c>
      <c r="P1087" s="45">
        <f>SUMIFS('Raw Data'!$S$2:$S$3196,'Raw Data'!$D$2:$D$3196,'Solution Sheet'!N1087,'Raw Data'!$H$2:$H$3196,'Solution Sheet'!O1087)</f>
        <v>713770.02999999945</v>
      </c>
    </row>
    <row r="1088" spans="2:16" x14ac:dyDescent="0.35">
      <c r="B1088" s="33" t="s">
        <v>115</v>
      </c>
      <c r="C1088" s="33" t="s">
        <v>7</v>
      </c>
      <c r="D1088" s="45">
        <f>SUMIFS('Raw Data'!$S$2:$S$3196,'Raw Data'!$E$2:$E$3196,'Solution Sheet'!B1088,'Raw Data'!$G$2:$G$3196,'Solution Sheet'!C1088)</f>
        <v>104661.16</v>
      </c>
      <c r="E1088" s="37"/>
      <c r="F1088" s="33" t="s">
        <v>43</v>
      </c>
      <c r="G1088" s="33" t="s">
        <v>32</v>
      </c>
      <c r="H1088" s="45">
        <f>COUNTIFS('Raw Data'!$L$2:$L$3196,'Solution Sheet'!F1088,'Raw Data'!$H$2:$H$3196,'Solution Sheet'!G1088)</f>
        <v>206</v>
      </c>
      <c r="J1088" s="33" t="s">
        <v>41</v>
      </c>
      <c r="K1088" s="33" t="s">
        <v>7</v>
      </c>
      <c r="L1088" s="45">
        <f>AVERAGEIFS('Raw Data'!$R$2:$R$3196,'Raw Data'!$K$2:$K$3196,'Solution Sheet'!J1088,'Raw Data'!$G$2:$G$3196,'Solution Sheet'!K1088)</f>
        <v>33.821428571428569</v>
      </c>
      <c r="N1088" s="33" t="s">
        <v>26</v>
      </c>
      <c r="O1088" s="33" t="s">
        <v>32</v>
      </c>
      <c r="P1088" s="45">
        <f>SUMIFS('Raw Data'!$S$2:$S$3196,'Raw Data'!$D$2:$D$3196,'Solution Sheet'!N1088,'Raw Data'!$H$2:$H$3196,'Solution Sheet'!O1088)</f>
        <v>713770.02999999945</v>
      </c>
    </row>
    <row r="1089" spans="2:16" x14ac:dyDescent="0.35">
      <c r="B1089" s="33" t="s">
        <v>55</v>
      </c>
      <c r="C1089" s="33" t="s">
        <v>10</v>
      </c>
      <c r="D1089" s="45">
        <f>SUMIFS('Raw Data'!$S$2:$S$3196,'Raw Data'!$E$2:$E$3196,'Solution Sheet'!B1089,'Raw Data'!$G$2:$G$3196,'Solution Sheet'!C1089)</f>
        <v>73114.26999999999</v>
      </c>
      <c r="E1089" s="37"/>
      <c r="F1089" s="33" t="s">
        <v>46</v>
      </c>
      <c r="G1089" s="33" t="s">
        <v>32</v>
      </c>
      <c r="H1089" s="45">
        <f>COUNTIFS('Raw Data'!$L$2:$L$3196,'Solution Sheet'!F1089,'Raw Data'!$H$2:$H$3196,'Solution Sheet'!G1089)</f>
        <v>216</v>
      </c>
      <c r="J1089" s="33" t="s">
        <v>39</v>
      </c>
      <c r="K1089" s="33" t="s">
        <v>10</v>
      </c>
      <c r="L1089" s="45">
        <f>AVERAGEIFS('Raw Data'!$R$2:$R$3196,'Raw Data'!$K$2:$K$3196,'Solution Sheet'!J1089,'Raw Data'!$G$2:$G$3196,'Solution Sheet'!K1089)</f>
        <v>35.052083333333336</v>
      </c>
      <c r="N1089" s="33" t="s">
        <v>26</v>
      </c>
      <c r="O1089" s="33" t="s">
        <v>32</v>
      </c>
      <c r="P1089" s="45">
        <f>SUMIFS('Raw Data'!$S$2:$S$3196,'Raw Data'!$D$2:$D$3196,'Solution Sheet'!N1089,'Raw Data'!$H$2:$H$3196,'Solution Sheet'!O1089)</f>
        <v>713770.02999999945</v>
      </c>
    </row>
    <row r="1090" spans="2:16" x14ac:dyDescent="0.35">
      <c r="B1090" s="33" t="s">
        <v>85</v>
      </c>
      <c r="C1090" s="33" t="s">
        <v>8</v>
      </c>
      <c r="D1090" s="45">
        <f>SUMIFS('Raw Data'!$S$2:$S$3196,'Raw Data'!$E$2:$E$3196,'Solution Sheet'!B1090,'Raw Data'!$G$2:$G$3196,'Solution Sheet'!C1090)</f>
        <v>126785.84999999996</v>
      </c>
      <c r="E1090" s="37"/>
      <c r="F1090" s="33" t="s">
        <v>46</v>
      </c>
      <c r="G1090" s="33" t="s">
        <v>33</v>
      </c>
      <c r="H1090" s="45">
        <f>COUNTIFS('Raw Data'!$L$2:$L$3196,'Solution Sheet'!F1090,'Raw Data'!$H$2:$H$3196,'Solution Sheet'!G1090)</f>
        <v>201</v>
      </c>
      <c r="J1090" s="33" t="s">
        <v>39</v>
      </c>
      <c r="K1090" s="33" t="s">
        <v>8</v>
      </c>
      <c r="L1090" s="45">
        <f>AVERAGEIFS('Raw Data'!$R$2:$R$3196,'Raw Data'!$K$2:$K$3196,'Solution Sheet'!J1090,'Raw Data'!$G$2:$G$3196,'Solution Sheet'!K1090)</f>
        <v>33.572815533980581</v>
      </c>
      <c r="N1090" s="33" t="s">
        <v>26</v>
      </c>
      <c r="O1090" s="33" t="s">
        <v>33</v>
      </c>
      <c r="P1090" s="45">
        <f>SUMIFS('Raw Data'!$S$2:$S$3196,'Raw Data'!$D$2:$D$3196,'Solution Sheet'!N1090,'Raw Data'!$H$2:$H$3196,'Solution Sheet'!O1090)</f>
        <v>688621.27000000118</v>
      </c>
    </row>
    <row r="1091" spans="2:16" x14ac:dyDescent="0.35">
      <c r="B1091" s="33" t="s">
        <v>106</v>
      </c>
      <c r="C1091" s="33" t="s">
        <v>12</v>
      </c>
      <c r="D1091" s="45">
        <f>SUMIFS('Raw Data'!$S$2:$S$3196,'Raw Data'!$E$2:$E$3196,'Solution Sheet'!B1091,'Raw Data'!$G$2:$G$3196,'Solution Sheet'!C1091)</f>
        <v>111983.70999999998</v>
      </c>
      <c r="E1091" s="37"/>
      <c r="F1091" s="33" t="s">
        <v>44</v>
      </c>
      <c r="G1091" s="33" t="s">
        <v>33</v>
      </c>
      <c r="H1091" s="45">
        <f>COUNTIFS('Raw Data'!$L$2:$L$3196,'Solution Sheet'!F1091,'Raw Data'!$H$2:$H$3196,'Solution Sheet'!G1091)</f>
        <v>207</v>
      </c>
      <c r="J1091" s="33" t="s">
        <v>41</v>
      </c>
      <c r="K1091" s="33" t="s">
        <v>12</v>
      </c>
      <c r="L1091" s="45">
        <f>AVERAGEIFS('Raw Data'!$R$2:$R$3196,'Raw Data'!$K$2:$K$3196,'Solution Sheet'!J1091,'Raw Data'!$G$2:$G$3196,'Solution Sheet'!K1091)</f>
        <v>35.657142857142858</v>
      </c>
      <c r="N1091" s="33" t="s">
        <v>26</v>
      </c>
      <c r="O1091" s="33" t="s">
        <v>33</v>
      </c>
      <c r="P1091" s="45">
        <f>SUMIFS('Raw Data'!$S$2:$S$3196,'Raw Data'!$D$2:$D$3196,'Solution Sheet'!N1091,'Raw Data'!$H$2:$H$3196,'Solution Sheet'!O1091)</f>
        <v>688621.27000000118</v>
      </c>
    </row>
    <row r="1092" spans="2:16" x14ac:dyDescent="0.35">
      <c r="B1092" s="33" t="s">
        <v>85</v>
      </c>
      <c r="C1092" s="33" t="s">
        <v>7</v>
      </c>
      <c r="D1092" s="45">
        <f>SUMIFS('Raw Data'!$S$2:$S$3196,'Raw Data'!$E$2:$E$3196,'Solution Sheet'!B1092,'Raw Data'!$G$2:$G$3196,'Solution Sheet'!C1092)</f>
        <v>95667.16</v>
      </c>
      <c r="E1092" s="37"/>
      <c r="F1092" s="33" t="s">
        <v>45</v>
      </c>
      <c r="G1092" s="33" t="s">
        <v>30</v>
      </c>
      <c r="H1092" s="45">
        <f>COUNTIFS('Raw Data'!$L$2:$L$3196,'Solution Sheet'!F1092,'Raw Data'!$H$2:$H$3196,'Solution Sheet'!G1092)</f>
        <v>215</v>
      </c>
      <c r="J1092" s="33" t="s">
        <v>42</v>
      </c>
      <c r="K1092" s="33" t="s">
        <v>7</v>
      </c>
      <c r="L1092" s="45">
        <f>AVERAGEIFS('Raw Data'!$R$2:$R$3196,'Raw Data'!$K$2:$K$3196,'Solution Sheet'!J1092,'Raw Data'!$G$2:$G$3196,'Solution Sheet'!K1092)</f>
        <v>34.288659793814432</v>
      </c>
      <c r="N1092" s="33" t="s">
        <v>24</v>
      </c>
      <c r="O1092" s="33" t="s">
        <v>30</v>
      </c>
      <c r="P1092" s="45">
        <f>SUMIFS('Raw Data'!$S$2:$S$3196,'Raw Data'!$D$2:$D$3196,'Solution Sheet'!N1092,'Raw Data'!$H$2:$H$3196,'Solution Sheet'!O1092)</f>
        <v>902864.3899999999</v>
      </c>
    </row>
    <row r="1093" spans="2:16" x14ac:dyDescent="0.35">
      <c r="B1093" s="33" t="s">
        <v>78</v>
      </c>
      <c r="C1093" s="33" t="s">
        <v>8</v>
      </c>
      <c r="D1093" s="45">
        <f>SUMIFS('Raw Data'!$S$2:$S$3196,'Raw Data'!$E$2:$E$3196,'Solution Sheet'!B1093,'Raw Data'!$G$2:$G$3196,'Solution Sheet'!C1093)</f>
        <v>81993.12000000001</v>
      </c>
      <c r="E1093" s="37"/>
      <c r="F1093" s="33" t="s">
        <v>44</v>
      </c>
      <c r="G1093" s="33" t="s">
        <v>31</v>
      </c>
      <c r="H1093" s="45">
        <f>COUNTIFS('Raw Data'!$L$2:$L$3196,'Solution Sheet'!F1093,'Raw Data'!$H$2:$H$3196,'Solution Sheet'!G1093)</f>
        <v>216</v>
      </c>
      <c r="J1093" s="33" t="s">
        <v>41</v>
      </c>
      <c r="K1093" s="33" t="s">
        <v>8</v>
      </c>
      <c r="L1093" s="45">
        <f>AVERAGEIFS('Raw Data'!$R$2:$R$3196,'Raw Data'!$K$2:$K$3196,'Solution Sheet'!J1093,'Raw Data'!$G$2:$G$3196,'Solution Sheet'!K1093)</f>
        <v>35.169642857142854</v>
      </c>
      <c r="N1093" s="33" t="s">
        <v>25</v>
      </c>
      <c r="O1093" s="33" t="s">
        <v>31</v>
      </c>
      <c r="P1093" s="45">
        <f>SUMIFS('Raw Data'!$S$2:$S$3196,'Raw Data'!$D$2:$D$3196,'Solution Sheet'!N1093,'Raw Data'!$H$2:$H$3196,'Solution Sheet'!O1093)</f>
        <v>343540.72000000003</v>
      </c>
    </row>
    <row r="1094" spans="2:16" x14ac:dyDescent="0.35">
      <c r="B1094" s="33" t="s">
        <v>58</v>
      </c>
      <c r="C1094" s="33" t="s">
        <v>12</v>
      </c>
      <c r="D1094" s="45">
        <f>SUMIFS('Raw Data'!$S$2:$S$3196,'Raw Data'!$E$2:$E$3196,'Solution Sheet'!B1094,'Raw Data'!$G$2:$G$3196,'Solution Sheet'!C1094)</f>
        <v>103622.23999999999</v>
      </c>
      <c r="E1094" s="37"/>
      <c r="F1094" s="33" t="s">
        <v>43</v>
      </c>
      <c r="G1094" s="33" t="s">
        <v>33</v>
      </c>
      <c r="H1094" s="45">
        <f>COUNTIFS('Raw Data'!$L$2:$L$3196,'Solution Sheet'!F1094,'Raw Data'!$H$2:$H$3196,'Solution Sheet'!G1094)</f>
        <v>185</v>
      </c>
      <c r="J1094" s="33" t="s">
        <v>41</v>
      </c>
      <c r="K1094" s="33" t="s">
        <v>12</v>
      </c>
      <c r="L1094" s="45">
        <f>AVERAGEIFS('Raw Data'!$R$2:$R$3196,'Raw Data'!$K$2:$K$3196,'Solution Sheet'!J1094,'Raw Data'!$G$2:$G$3196,'Solution Sheet'!K1094)</f>
        <v>35.657142857142858</v>
      </c>
      <c r="N1094" s="33" t="s">
        <v>24</v>
      </c>
      <c r="O1094" s="33" t="s">
        <v>33</v>
      </c>
      <c r="P1094" s="45">
        <f>SUMIFS('Raw Data'!$S$2:$S$3196,'Raw Data'!$D$2:$D$3196,'Solution Sheet'!N1094,'Raw Data'!$H$2:$H$3196,'Solution Sheet'!O1094)</f>
        <v>777669.78999999957</v>
      </c>
    </row>
    <row r="1095" spans="2:16" x14ac:dyDescent="0.35">
      <c r="B1095" s="33" t="s">
        <v>55</v>
      </c>
      <c r="C1095" s="33" t="s">
        <v>8</v>
      </c>
      <c r="D1095" s="45">
        <f>SUMIFS('Raw Data'!$S$2:$S$3196,'Raw Data'!$E$2:$E$3196,'Solution Sheet'!B1095,'Raw Data'!$G$2:$G$3196,'Solution Sheet'!C1095)</f>
        <v>101835.39000000001</v>
      </c>
      <c r="E1095" s="37"/>
      <c r="F1095" s="33" t="s">
        <v>45</v>
      </c>
      <c r="G1095" s="33" t="s">
        <v>31</v>
      </c>
      <c r="H1095" s="45">
        <f>COUNTIFS('Raw Data'!$L$2:$L$3196,'Solution Sheet'!F1095,'Raw Data'!$H$2:$H$3196,'Solution Sheet'!G1095)</f>
        <v>200</v>
      </c>
      <c r="J1095" s="33" t="s">
        <v>42</v>
      </c>
      <c r="K1095" s="33" t="s">
        <v>8</v>
      </c>
      <c r="L1095" s="45">
        <f>AVERAGEIFS('Raw Data'!$R$2:$R$3196,'Raw Data'!$K$2:$K$3196,'Solution Sheet'!J1095,'Raw Data'!$G$2:$G$3196,'Solution Sheet'!K1095)</f>
        <v>35.593023255813954</v>
      </c>
      <c r="N1095" s="33" t="s">
        <v>24</v>
      </c>
      <c r="O1095" s="33" t="s">
        <v>31</v>
      </c>
      <c r="P1095" s="45">
        <f>SUMIFS('Raw Data'!$S$2:$S$3196,'Raw Data'!$D$2:$D$3196,'Solution Sheet'!N1095,'Raw Data'!$H$2:$H$3196,'Solution Sheet'!O1095)</f>
        <v>770751.94999999984</v>
      </c>
    </row>
    <row r="1096" spans="2:16" x14ac:dyDescent="0.35">
      <c r="B1096" s="33" t="s">
        <v>68</v>
      </c>
      <c r="C1096" s="33" t="s">
        <v>12</v>
      </c>
      <c r="D1096" s="45">
        <f>SUMIFS('Raw Data'!$S$2:$S$3196,'Raw Data'!$E$2:$E$3196,'Solution Sheet'!B1096,'Raw Data'!$G$2:$G$3196,'Solution Sheet'!C1096)</f>
        <v>70361.200000000026</v>
      </c>
      <c r="E1096" s="37"/>
      <c r="F1096" s="33" t="s">
        <v>46</v>
      </c>
      <c r="G1096" s="33" t="s">
        <v>30</v>
      </c>
      <c r="H1096" s="45">
        <f>COUNTIFS('Raw Data'!$L$2:$L$3196,'Solution Sheet'!F1096,'Raw Data'!$H$2:$H$3196,'Solution Sheet'!G1096)</f>
        <v>204</v>
      </c>
      <c r="J1096" s="33" t="s">
        <v>42</v>
      </c>
      <c r="K1096" s="33" t="s">
        <v>12</v>
      </c>
      <c r="L1096" s="45">
        <f>AVERAGEIFS('Raw Data'!$R$2:$R$3196,'Raw Data'!$K$2:$K$3196,'Solution Sheet'!J1096,'Raw Data'!$G$2:$G$3196,'Solution Sheet'!K1096)</f>
        <v>36.418604651162788</v>
      </c>
      <c r="N1096" s="33" t="s">
        <v>24</v>
      </c>
      <c r="O1096" s="33" t="s">
        <v>30</v>
      </c>
      <c r="P1096" s="45">
        <f>SUMIFS('Raw Data'!$S$2:$S$3196,'Raw Data'!$D$2:$D$3196,'Solution Sheet'!N1096,'Raw Data'!$H$2:$H$3196,'Solution Sheet'!O1096)</f>
        <v>902864.3899999999</v>
      </c>
    </row>
    <row r="1097" spans="2:16" x14ac:dyDescent="0.35">
      <c r="B1097" s="33" t="s">
        <v>85</v>
      </c>
      <c r="C1097" s="33" t="s">
        <v>10</v>
      </c>
      <c r="D1097" s="45">
        <f>SUMIFS('Raw Data'!$S$2:$S$3196,'Raw Data'!$E$2:$E$3196,'Solution Sheet'!B1097,'Raw Data'!$G$2:$G$3196,'Solution Sheet'!C1097)</f>
        <v>88692.860000000015</v>
      </c>
      <c r="E1097" s="37"/>
      <c r="F1097" s="33" t="s">
        <v>43</v>
      </c>
      <c r="G1097" s="33" t="s">
        <v>32</v>
      </c>
      <c r="H1097" s="45">
        <f>COUNTIFS('Raw Data'!$L$2:$L$3196,'Solution Sheet'!F1097,'Raw Data'!$H$2:$H$3196,'Solution Sheet'!G1097)</f>
        <v>206</v>
      </c>
      <c r="J1097" s="33" t="s">
        <v>40</v>
      </c>
      <c r="K1097" s="33" t="s">
        <v>10</v>
      </c>
      <c r="L1097" s="45">
        <f>AVERAGEIFS('Raw Data'!$R$2:$R$3196,'Raw Data'!$K$2:$K$3196,'Solution Sheet'!J1097,'Raw Data'!$G$2:$G$3196,'Solution Sheet'!K1097)</f>
        <v>35.093023255813954</v>
      </c>
      <c r="N1097" s="33" t="s">
        <v>25</v>
      </c>
      <c r="O1097" s="33" t="s">
        <v>32</v>
      </c>
      <c r="P1097" s="45">
        <f>SUMIFS('Raw Data'!$S$2:$S$3196,'Raw Data'!$D$2:$D$3196,'Solution Sheet'!N1097,'Raw Data'!$H$2:$H$3196,'Solution Sheet'!O1097)</f>
        <v>420136.0300000002</v>
      </c>
    </row>
    <row r="1098" spans="2:16" x14ac:dyDescent="0.35">
      <c r="B1098" s="33" t="s">
        <v>78</v>
      </c>
      <c r="C1098" s="33" t="s">
        <v>6</v>
      </c>
      <c r="D1098" s="45">
        <f>SUMIFS('Raw Data'!$S$2:$S$3196,'Raw Data'!$E$2:$E$3196,'Solution Sheet'!B1098,'Raw Data'!$G$2:$G$3196,'Solution Sheet'!C1098)</f>
        <v>122595.86000000002</v>
      </c>
      <c r="E1098" s="37"/>
      <c r="F1098" s="33" t="s">
        <v>44</v>
      </c>
      <c r="G1098" s="33" t="s">
        <v>33</v>
      </c>
      <c r="H1098" s="45">
        <f>COUNTIFS('Raw Data'!$L$2:$L$3196,'Solution Sheet'!F1098,'Raw Data'!$H$2:$H$3196,'Solution Sheet'!G1098)</f>
        <v>207</v>
      </c>
      <c r="J1098" s="33" t="s">
        <v>39</v>
      </c>
      <c r="K1098" s="33" t="s">
        <v>6</v>
      </c>
      <c r="L1098" s="45">
        <f>AVERAGEIFS('Raw Data'!$R$2:$R$3196,'Raw Data'!$K$2:$K$3196,'Solution Sheet'!J1098,'Raw Data'!$G$2:$G$3196,'Solution Sheet'!K1098)</f>
        <v>36.370370370370374</v>
      </c>
      <c r="N1098" s="33" t="s">
        <v>25</v>
      </c>
      <c r="O1098" s="33" t="s">
        <v>33</v>
      </c>
      <c r="P1098" s="45">
        <f>SUMIFS('Raw Data'!$S$2:$S$3196,'Raw Data'!$D$2:$D$3196,'Solution Sheet'!N1098,'Raw Data'!$H$2:$H$3196,'Solution Sheet'!O1098)</f>
        <v>226589.05000000008</v>
      </c>
    </row>
    <row r="1099" spans="2:16" x14ac:dyDescent="0.35">
      <c r="B1099" s="33" t="s">
        <v>73</v>
      </c>
      <c r="C1099" s="33" t="s">
        <v>6</v>
      </c>
      <c r="D1099" s="45">
        <f>SUMIFS('Raw Data'!$S$2:$S$3196,'Raw Data'!$E$2:$E$3196,'Solution Sheet'!B1099,'Raw Data'!$G$2:$G$3196,'Solution Sheet'!C1099)</f>
        <v>72259.55</v>
      </c>
      <c r="E1099" s="37"/>
      <c r="F1099" s="33" t="s">
        <v>44</v>
      </c>
      <c r="G1099" s="33" t="s">
        <v>32</v>
      </c>
      <c r="H1099" s="45">
        <f>COUNTIFS('Raw Data'!$L$2:$L$3196,'Solution Sheet'!F1099,'Raw Data'!$H$2:$H$3196,'Solution Sheet'!G1099)</f>
        <v>196</v>
      </c>
      <c r="J1099" s="33" t="s">
        <v>39</v>
      </c>
      <c r="K1099" s="33" t="s">
        <v>6</v>
      </c>
      <c r="L1099" s="45">
        <f>AVERAGEIFS('Raw Data'!$R$2:$R$3196,'Raw Data'!$K$2:$K$3196,'Solution Sheet'!J1099,'Raw Data'!$G$2:$G$3196,'Solution Sheet'!K1099)</f>
        <v>36.370370370370374</v>
      </c>
      <c r="N1099" s="33" t="s">
        <v>24</v>
      </c>
      <c r="O1099" s="33" t="s">
        <v>32</v>
      </c>
      <c r="P1099" s="45">
        <f>SUMIFS('Raw Data'!$S$2:$S$3196,'Raw Data'!$D$2:$D$3196,'Solution Sheet'!N1099,'Raw Data'!$H$2:$H$3196,'Solution Sheet'!O1099)</f>
        <v>854150.37999999919</v>
      </c>
    </row>
    <row r="1100" spans="2:16" x14ac:dyDescent="0.35">
      <c r="B1100" s="33" t="s">
        <v>78</v>
      </c>
      <c r="C1100" s="33" t="s">
        <v>7</v>
      </c>
      <c r="D1100" s="45">
        <f>SUMIFS('Raw Data'!$S$2:$S$3196,'Raw Data'!$E$2:$E$3196,'Solution Sheet'!B1100,'Raw Data'!$G$2:$G$3196,'Solution Sheet'!C1100)</f>
        <v>91549.210000000021</v>
      </c>
      <c r="E1100" s="37"/>
      <c r="F1100" s="33" t="s">
        <v>45</v>
      </c>
      <c r="G1100" s="33" t="s">
        <v>30</v>
      </c>
      <c r="H1100" s="45">
        <f>COUNTIFS('Raw Data'!$L$2:$L$3196,'Solution Sheet'!F1100,'Raw Data'!$H$2:$H$3196,'Solution Sheet'!G1100)</f>
        <v>215</v>
      </c>
      <c r="J1100" s="33" t="s">
        <v>41</v>
      </c>
      <c r="K1100" s="33" t="s">
        <v>7</v>
      </c>
      <c r="L1100" s="45">
        <f>AVERAGEIFS('Raw Data'!$R$2:$R$3196,'Raw Data'!$K$2:$K$3196,'Solution Sheet'!J1100,'Raw Data'!$G$2:$G$3196,'Solution Sheet'!K1100)</f>
        <v>33.821428571428569</v>
      </c>
      <c r="N1100" s="33" t="s">
        <v>26</v>
      </c>
      <c r="O1100" s="33" t="s">
        <v>30</v>
      </c>
      <c r="P1100" s="45">
        <f>SUMIFS('Raw Data'!$S$2:$S$3196,'Raw Data'!$D$2:$D$3196,'Solution Sheet'!N1100,'Raw Data'!$H$2:$H$3196,'Solution Sheet'!O1100)</f>
        <v>705014.25000000035</v>
      </c>
    </row>
    <row r="1101" spans="2:16" x14ac:dyDescent="0.35">
      <c r="B1101" s="33" t="s">
        <v>73</v>
      </c>
      <c r="C1101" s="33" t="s">
        <v>10</v>
      </c>
      <c r="D1101" s="45">
        <f>SUMIFS('Raw Data'!$S$2:$S$3196,'Raw Data'!$E$2:$E$3196,'Solution Sheet'!B1101,'Raw Data'!$G$2:$G$3196,'Solution Sheet'!C1101)</f>
        <v>86987.81</v>
      </c>
      <c r="E1101" s="37"/>
      <c r="F1101" s="33" t="s">
        <v>46</v>
      </c>
      <c r="G1101" s="33" t="s">
        <v>33</v>
      </c>
      <c r="H1101" s="45">
        <f>COUNTIFS('Raw Data'!$L$2:$L$3196,'Solution Sheet'!F1101,'Raw Data'!$H$2:$H$3196,'Solution Sheet'!G1101)</f>
        <v>201</v>
      </c>
      <c r="J1101" s="33" t="s">
        <v>40</v>
      </c>
      <c r="K1101" s="33" t="s">
        <v>10</v>
      </c>
      <c r="L1101" s="45">
        <f>AVERAGEIFS('Raw Data'!$R$2:$R$3196,'Raw Data'!$K$2:$K$3196,'Solution Sheet'!J1101,'Raw Data'!$G$2:$G$3196,'Solution Sheet'!K1101)</f>
        <v>35.093023255813954</v>
      </c>
      <c r="N1101" s="33" t="s">
        <v>26</v>
      </c>
      <c r="O1101" s="33" t="s">
        <v>33</v>
      </c>
      <c r="P1101" s="45">
        <f>SUMIFS('Raw Data'!$S$2:$S$3196,'Raw Data'!$D$2:$D$3196,'Solution Sheet'!N1101,'Raw Data'!$H$2:$H$3196,'Solution Sheet'!O1101)</f>
        <v>688621.27000000118</v>
      </c>
    </row>
    <row r="1102" spans="2:16" x14ac:dyDescent="0.35">
      <c r="B1102" s="33" t="s">
        <v>68</v>
      </c>
      <c r="C1102" s="33" t="s">
        <v>10</v>
      </c>
      <c r="D1102" s="45">
        <f>SUMIFS('Raw Data'!$S$2:$S$3196,'Raw Data'!$E$2:$E$3196,'Solution Sheet'!B1102,'Raw Data'!$G$2:$G$3196,'Solution Sheet'!C1102)</f>
        <v>86801.049999999988</v>
      </c>
      <c r="E1102" s="37"/>
      <c r="F1102" s="33" t="s">
        <v>46</v>
      </c>
      <c r="G1102" s="33" t="s">
        <v>31</v>
      </c>
      <c r="H1102" s="45">
        <f>COUNTIFS('Raw Data'!$L$2:$L$3196,'Solution Sheet'!F1102,'Raw Data'!$H$2:$H$3196,'Solution Sheet'!G1102)</f>
        <v>159</v>
      </c>
      <c r="J1102" s="33" t="s">
        <v>42</v>
      </c>
      <c r="K1102" s="33" t="s">
        <v>10</v>
      </c>
      <c r="L1102" s="45">
        <f>AVERAGEIFS('Raw Data'!$R$2:$R$3196,'Raw Data'!$K$2:$K$3196,'Solution Sheet'!J1102,'Raw Data'!$G$2:$G$3196,'Solution Sheet'!K1102)</f>
        <v>34.543689320388353</v>
      </c>
      <c r="N1102" s="33" t="s">
        <v>26</v>
      </c>
      <c r="O1102" s="33" t="s">
        <v>31</v>
      </c>
      <c r="P1102" s="45">
        <f>SUMIFS('Raw Data'!$S$2:$S$3196,'Raw Data'!$D$2:$D$3196,'Solution Sheet'!N1102,'Raw Data'!$H$2:$H$3196,'Solution Sheet'!O1102)</f>
        <v>705928.4499999996</v>
      </c>
    </row>
    <row r="1103" spans="2:16" x14ac:dyDescent="0.35">
      <c r="B1103" s="33" t="s">
        <v>63</v>
      </c>
      <c r="C1103" s="33" t="s">
        <v>10</v>
      </c>
      <c r="D1103" s="45">
        <f>SUMIFS('Raw Data'!$S$2:$S$3196,'Raw Data'!$E$2:$E$3196,'Solution Sheet'!B1103,'Raw Data'!$G$2:$G$3196,'Solution Sheet'!C1103)</f>
        <v>76274.34</v>
      </c>
      <c r="E1103" s="37"/>
      <c r="F1103" s="33" t="s">
        <v>43</v>
      </c>
      <c r="G1103" s="33" t="s">
        <v>30</v>
      </c>
      <c r="H1103" s="45">
        <f>COUNTIFS('Raw Data'!$L$2:$L$3196,'Solution Sheet'!F1103,'Raw Data'!$H$2:$H$3196,'Solution Sheet'!G1103)</f>
        <v>201</v>
      </c>
      <c r="J1103" s="33" t="s">
        <v>40</v>
      </c>
      <c r="K1103" s="33" t="s">
        <v>10</v>
      </c>
      <c r="L1103" s="45">
        <f>AVERAGEIFS('Raw Data'!$R$2:$R$3196,'Raw Data'!$K$2:$K$3196,'Solution Sheet'!J1103,'Raw Data'!$G$2:$G$3196,'Solution Sheet'!K1103)</f>
        <v>35.093023255813954</v>
      </c>
      <c r="N1103" s="33" t="s">
        <v>26</v>
      </c>
      <c r="O1103" s="33" t="s">
        <v>30</v>
      </c>
      <c r="P1103" s="45">
        <f>SUMIFS('Raw Data'!$S$2:$S$3196,'Raw Data'!$D$2:$D$3196,'Solution Sheet'!N1103,'Raw Data'!$H$2:$H$3196,'Solution Sheet'!O1103)</f>
        <v>705014.25000000035</v>
      </c>
    </row>
    <row r="1104" spans="2:16" x14ac:dyDescent="0.35">
      <c r="B1104" s="33" t="s">
        <v>58</v>
      </c>
      <c r="C1104" s="33" t="s">
        <v>7</v>
      </c>
      <c r="D1104" s="45">
        <f>SUMIFS('Raw Data'!$S$2:$S$3196,'Raw Data'!$E$2:$E$3196,'Solution Sheet'!B1104,'Raw Data'!$G$2:$G$3196,'Solution Sheet'!C1104)</f>
        <v>104199.79000000001</v>
      </c>
      <c r="E1104" s="37"/>
      <c r="F1104" s="33" t="s">
        <v>43</v>
      </c>
      <c r="G1104" s="33" t="s">
        <v>32</v>
      </c>
      <c r="H1104" s="45">
        <f>COUNTIFS('Raw Data'!$L$2:$L$3196,'Solution Sheet'!F1104,'Raw Data'!$H$2:$H$3196,'Solution Sheet'!G1104)</f>
        <v>206</v>
      </c>
      <c r="J1104" s="33" t="s">
        <v>41</v>
      </c>
      <c r="K1104" s="33" t="s">
        <v>7</v>
      </c>
      <c r="L1104" s="45">
        <f>AVERAGEIFS('Raw Data'!$R$2:$R$3196,'Raw Data'!$K$2:$K$3196,'Solution Sheet'!J1104,'Raw Data'!$G$2:$G$3196,'Solution Sheet'!K1104)</f>
        <v>33.821428571428569</v>
      </c>
      <c r="N1104" s="33" t="s">
        <v>24</v>
      </c>
      <c r="O1104" s="33" t="s">
        <v>32</v>
      </c>
      <c r="P1104" s="45">
        <f>SUMIFS('Raw Data'!$S$2:$S$3196,'Raw Data'!$D$2:$D$3196,'Solution Sheet'!N1104,'Raw Data'!$H$2:$H$3196,'Solution Sheet'!O1104)</f>
        <v>854150.37999999919</v>
      </c>
    </row>
    <row r="1105" spans="2:16" x14ac:dyDescent="0.35">
      <c r="B1105" s="33" t="s">
        <v>115</v>
      </c>
      <c r="C1105" s="33" t="s">
        <v>8</v>
      </c>
      <c r="D1105" s="45">
        <f>SUMIFS('Raw Data'!$S$2:$S$3196,'Raw Data'!$E$2:$E$3196,'Solution Sheet'!B1105,'Raw Data'!$G$2:$G$3196,'Solution Sheet'!C1105)</f>
        <v>78761.50999999998</v>
      </c>
      <c r="E1105" s="37"/>
      <c r="F1105" s="33" t="s">
        <v>45</v>
      </c>
      <c r="G1105" s="33" t="s">
        <v>30</v>
      </c>
      <c r="H1105" s="45">
        <f>COUNTIFS('Raw Data'!$L$2:$L$3196,'Solution Sheet'!F1105,'Raw Data'!$H$2:$H$3196,'Solution Sheet'!G1105)</f>
        <v>215</v>
      </c>
      <c r="J1105" s="33" t="s">
        <v>42</v>
      </c>
      <c r="K1105" s="33" t="s">
        <v>8</v>
      </c>
      <c r="L1105" s="45">
        <f>AVERAGEIFS('Raw Data'!$R$2:$R$3196,'Raw Data'!$K$2:$K$3196,'Solution Sheet'!J1105,'Raw Data'!$G$2:$G$3196,'Solution Sheet'!K1105)</f>
        <v>35.593023255813954</v>
      </c>
      <c r="N1105" s="33" t="s">
        <v>26</v>
      </c>
      <c r="O1105" s="33" t="s">
        <v>30</v>
      </c>
      <c r="P1105" s="45">
        <f>SUMIFS('Raw Data'!$S$2:$S$3196,'Raw Data'!$D$2:$D$3196,'Solution Sheet'!N1105,'Raw Data'!$H$2:$H$3196,'Solution Sheet'!O1105)</f>
        <v>705014.25000000035</v>
      </c>
    </row>
    <row r="1106" spans="2:16" x14ac:dyDescent="0.35">
      <c r="B1106" s="33" t="s">
        <v>115</v>
      </c>
      <c r="C1106" s="33" t="s">
        <v>6</v>
      </c>
      <c r="D1106" s="45">
        <f>SUMIFS('Raw Data'!$S$2:$S$3196,'Raw Data'!$E$2:$E$3196,'Solution Sheet'!B1106,'Raw Data'!$G$2:$G$3196,'Solution Sheet'!C1106)</f>
        <v>110066.44999999998</v>
      </c>
      <c r="E1106" s="37"/>
      <c r="F1106" s="33" t="s">
        <v>45</v>
      </c>
      <c r="G1106" s="33" t="s">
        <v>31</v>
      </c>
      <c r="H1106" s="45">
        <f>COUNTIFS('Raw Data'!$L$2:$L$3196,'Solution Sheet'!F1106,'Raw Data'!$H$2:$H$3196,'Solution Sheet'!G1106)</f>
        <v>200</v>
      </c>
      <c r="J1106" s="33" t="s">
        <v>41</v>
      </c>
      <c r="K1106" s="33" t="s">
        <v>6</v>
      </c>
      <c r="L1106" s="45">
        <f>AVERAGEIFS('Raw Data'!$R$2:$R$3196,'Raw Data'!$K$2:$K$3196,'Solution Sheet'!J1106,'Raw Data'!$G$2:$G$3196,'Solution Sheet'!K1106)</f>
        <v>36.01075268817204</v>
      </c>
      <c r="N1106" s="33" t="s">
        <v>26</v>
      </c>
      <c r="O1106" s="33" t="s">
        <v>31</v>
      </c>
      <c r="P1106" s="45">
        <f>SUMIFS('Raw Data'!$S$2:$S$3196,'Raw Data'!$D$2:$D$3196,'Solution Sheet'!N1106,'Raw Data'!$H$2:$H$3196,'Solution Sheet'!O1106)</f>
        <v>705928.4499999996</v>
      </c>
    </row>
    <row r="1107" spans="2:16" x14ac:dyDescent="0.35">
      <c r="B1107" s="33" t="s">
        <v>115</v>
      </c>
      <c r="C1107" s="33" t="s">
        <v>11</v>
      </c>
      <c r="D1107" s="45">
        <f>SUMIFS('Raw Data'!$S$2:$S$3196,'Raw Data'!$E$2:$E$3196,'Solution Sheet'!B1107,'Raw Data'!$G$2:$G$3196,'Solution Sheet'!C1107)</f>
        <v>121509.75999999999</v>
      </c>
      <c r="E1107" s="37"/>
      <c r="F1107" s="33" t="s">
        <v>43</v>
      </c>
      <c r="G1107" s="33" t="s">
        <v>31</v>
      </c>
      <c r="H1107" s="45">
        <f>COUNTIFS('Raw Data'!$L$2:$L$3196,'Solution Sheet'!F1107,'Raw Data'!$H$2:$H$3196,'Solution Sheet'!G1107)</f>
        <v>190</v>
      </c>
      <c r="J1107" s="33" t="s">
        <v>41</v>
      </c>
      <c r="K1107" s="33" t="s">
        <v>11</v>
      </c>
      <c r="L1107" s="45">
        <f>AVERAGEIFS('Raw Data'!$R$2:$R$3196,'Raw Data'!$K$2:$K$3196,'Solution Sheet'!J1107,'Raw Data'!$G$2:$G$3196,'Solution Sheet'!K1107)</f>
        <v>35.415929203539825</v>
      </c>
      <c r="N1107" s="33" t="s">
        <v>26</v>
      </c>
      <c r="O1107" s="33" t="s">
        <v>31</v>
      </c>
      <c r="P1107" s="45">
        <f>SUMIFS('Raw Data'!$S$2:$S$3196,'Raw Data'!$D$2:$D$3196,'Solution Sheet'!N1107,'Raw Data'!$H$2:$H$3196,'Solution Sheet'!O1107)</f>
        <v>705928.4499999996</v>
      </c>
    </row>
    <row r="1108" spans="2:16" x14ac:dyDescent="0.35">
      <c r="B1108" s="33" t="s">
        <v>58</v>
      </c>
      <c r="C1108" s="33" t="s">
        <v>7</v>
      </c>
      <c r="D1108" s="45">
        <f>SUMIFS('Raw Data'!$S$2:$S$3196,'Raw Data'!$E$2:$E$3196,'Solution Sheet'!B1108,'Raw Data'!$G$2:$G$3196,'Solution Sheet'!C1108)</f>
        <v>104199.79000000001</v>
      </c>
      <c r="E1108" s="37"/>
      <c r="F1108" s="33" t="s">
        <v>44</v>
      </c>
      <c r="G1108" s="33" t="s">
        <v>30</v>
      </c>
      <c r="H1108" s="45">
        <f>COUNTIFS('Raw Data'!$L$2:$L$3196,'Solution Sheet'!F1108,'Raw Data'!$H$2:$H$3196,'Solution Sheet'!G1108)</f>
        <v>202</v>
      </c>
      <c r="J1108" s="33" t="s">
        <v>40</v>
      </c>
      <c r="K1108" s="33" t="s">
        <v>7</v>
      </c>
      <c r="L1108" s="45">
        <f>AVERAGEIFS('Raw Data'!$R$2:$R$3196,'Raw Data'!$K$2:$K$3196,'Solution Sheet'!J1108,'Raw Data'!$G$2:$G$3196,'Solution Sheet'!K1108)</f>
        <v>33.473118279569896</v>
      </c>
      <c r="N1108" s="33" t="s">
        <v>24</v>
      </c>
      <c r="O1108" s="33" t="s">
        <v>30</v>
      </c>
      <c r="P1108" s="45">
        <f>SUMIFS('Raw Data'!$S$2:$S$3196,'Raw Data'!$D$2:$D$3196,'Solution Sheet'!N1108,'Raw Data'!$H$2:$H$3196,'Solution Sheet'!O1108)</f>
        <v>902864.3899999999</v>
      </c>
    </row>
    <row r="1109" spans="2:16" x14ac:dyDescent="0.35">
      <c r="B1109" s="33" t="s">
        <v>63</v>
      </c>
      <c r="C1109" s="33" t="s">
        <v>9</v>
      </c>
      <c r="D1109" s="45">
        <f>SUMIFS('Raw Data'!$S$2:$S$3196,'Raw Data'!$E$2:$E$3196,'Solution Sheet'!B1109,'Raw Data'!$G$2:$G$3196,'Solution Sheet'!C1109)</f>
        <v>108730.27000000002</v>
      </c>
      <c r="E1109" s="37"/>
      <c r="F1109" s="33" t="s">
        <v>44</v>
      </c>
      <c r="G1109" s="33" t="s">
        <v>32</v>
      </c>
      <c r="H1109" s="45">
        <f>COUNTIFS('Raw Data'!$L$2:$L$3196,'Solution Sheet'!F1109,'Raw Data'!$H$2:$H$3196,'Solution Sheet'!G1109)</f>
        <v>196</v>
      </c>
      <c r="J1109" s="33" t="s">
        <v>41</v>
      </c>
      <c r="K1109" s="33" t="s">
        <v>9</v>
      </c>
      <c r="L1109" s="45">
        <f>AVERAGEIFS('Raw Data'!$R$2:$R$3196,'Raw Data'!$K$2:$K$3196,'Solution Sheet'!J1109,'Raw Data'!$G$2:$G$3196,'Solution Sheet'!K1109)</f>
        <v>35.634615384615387</v>
      </c>
      <c r="N1109" s="33" t="s">
        <v>26</v>
      </c>
      <c r="O1109" s="33" t="s">
        <v>32</v>
      </c>
      <c r="P1109" s="45">
        <f>SUMIFS('Raw Data'!$S$2:$S$3196,'Raw Data'!$D$2:$D$3196,'Solution Sheet'!N1109,'Raw Data'!$H$2:$H$3196,'Solution Sheet'!O1109)</f>
        <v>713770.02999999945</v>
      </c>
    </row>
    <row r="1110" spans="2:16" x14ac:dyDescent="0.35">
      <c r="B1110" s="33" t="s">
        <v>78</v>
      </c>
      <c r="C1110" s="33" t="s">
        <v>7</v>
      </c>
      <c r="D1110" s="45">
        <f>SUMIFS('Raw Data'!$S$2:$S$3196,'Raw Data'!$E$2:$E$3196,'Solution Sheet'!B1110,'Raw Data'!$G$2:$G$3196,'Solution Sheet'!C1110)</f>
        <v>91549.210000000021</v>
      </c>
      <c r="E1110" s="37"/>
      <c r="F1110" s="33" t="s">
        <v>43</v>
      </c>
      <c r="G1110" s="33" t="s">
        <v>31</v>
      </c>
      <c r="H1110" s="45">
        <f>COUNTIFS('Raw Data'!$L$2:$L$3196,'Solution Sheet'!F1110,'Raw Data'!$H$2:$H$3196,'Solution Sheet'!G1110)</f>
        <v>190</v>
      </c>
      <c r="J1110" s="33" t="s">
        <v>39</v>
      </c>
      <c r="K1110" s="33" t="s">
        <v>7</v>
      </c>
      <c r="L1110" s="45">
        <f>AVERAGEIFS('Raw Data'!$R$2:$R$3196,'Raw Data'!$K$2:$K$3196,'Solution Sheet'!J1110,'Raw Data'!$G$2:$G$3196,'Solution Sheet'!K1110)</f>
        <v>36.319672131147541</v>
      </c>
      <c r="N1110" s="33" t="s">
        <v>24</v>
      </c>
      <c r="O1110" s="33" t="s">
        <v>31</v>
      </c>
      <c r="P1110" s="45">
        <f>SUMIFS('Raw Data'!$S$2:$S$3196,'Raw Data'!$D$2:$D$3196,'Solution Sheet'!N1110,'Raw Data'!$H$2:$H$3196,'Solution Sheet'!O1110)</f>
        <v>770751.94999999984</v>
      </c>
    </row>
    <row r="1111" spans="2:16" x14ac:dyDescent="0.35">
      <c r="B1111" s="33" t="s">
        <v>55</v>
      </c>
      <c r="C1111" s="33" t="s">
        <v>10</v>
      </c>
      <c r="D1111" s="45">
        <f>SUMIFS('Raw Data'!$S$2:$S$3196,'Raw Data'!$E$2:$E$3196,'Solution Sheet'!B1111,'Raw Data'!$G$2:$G$3196,'Solution Sheet'!C1111)</f>
        <v>73114.26999999999</v>
      </c>
      <c r="E1111" s="37"/>
      <c r="F1111" s="33" t="s">
        <v>46</v>
      </c>
      <c r="G1111" s="33" t="s">
        <v>32</v>
      </c>
      <c r="H1111" s="45">
        <f>COUNTIFS('Raw Data'!$L$2:$L$3196,'Solution Sheet'!F1111,'Raw Data'!$H$2:$H$3196,'Solution Sheet'!G1111)</f>
        <v>216</v>
      </c>
      <c r="J1111" s="33" t="s">
        <v>40</v>
      </c>
      <c r="K1111" s="33" t="s">
        <v>10</v>
      </c>
      <c r="L1111" s="45">
        <f>AVERAGEIFS('Raw Data'!$R$2:$R$3196,'Raw Data'!$K$2:$K$3196,'Solution Sheet'!J1111,'Raw Data'!$G$2:$G$3196,'Solution Sheet'!K1111)</f>
        <v>35.093023255813954</v>
      </c>
      <c r="N1111" s="33" t="s">
        <v>24</v>
      </c>
      <c r="O1111" s="33" t="s">
        <v>32</v>
      </c>
      <c r="P1111" s="45">
        <f>SUMIFS('Raw Data'!$S$2:$S$3196,'Raw Data'!$D$2:$D$3196,'Solution Sheet'!N1111,'Raw Data'!$H$2:$H$3196,'Solution Sheet'!O1111)</f>
        <v>854150.37999999919</v>
      </c>
    </row>
    <row r="1112" spans="2:16" x14ac:dyDescent="0.35">
      <c r="B1112" s="33" t="s">
        <v>55</v>
      </c>
      <c r="C1112" s="33" t="s">
        <v>11</v>
      </c>
      <c r="D1112" s="45">
        <f>SUMIFS('Raw Data'!$S$2:$S$3196,'Raw Data'!$E$2:$E$3196,'Solution Sheet'!B1112,'Raw Data'!$G$2:$G$3196,'Solution Sheet'!C1112)</f>
        <v>113543.59</v>
      </c>
      <c r="E1112" s="37"/>
      <c r="F1112" s="33" t="s">
        <v>45</v>
      </c>
      <c r="G1112" s="33" t="s">
        <v>32</v>
      </c>
      <c r="H1112" s="45">
        <f>COUNTIFS('Raw Data'!$L$2:$L$3196,'Solution Sheet'!F1112,'Raw Data'!$H$2:$H$3196,'Solution Sheet'!G1112)</f>
        <v>204</v>
      </c>
      <c r="J1112" s="33" t="s">
        <v>39</v>
      </c>
      <c r="K1112" s="33" t="s">
        <v>11</v>
      </c>
      <c r="L1112" s="45">
        <f>AVERAGEIFS('Raw Data'!$R$2:$R$3196,'Raw Data'!$K$2:$K$3196,'Solution Sheet'!J1112,'Raw Data'!$G$2:$G$3196,'Solution Sheet'!K1112)</f>
        <v>34.901785714285715</v>
      </c>
      <c r="N1112" s="33" t="s">
        <v>26</v>
      </c>
      <c r="O1112" s="33" t="s">
        <v>32</v>
      </c>
      <c r="P1112" s="45">
        <f>SUMIFS('Raw Data'!$S$2:$S$3196,'Raw Data'!$D$2:$D$3196,'Solution Sheet'!N1112,'Raw Data'!$H$2:$H$3196,'Solution Sheet'!O1112)</f>
        <v>713770.02999999945</v>
      </c>
    </row>
    <row r="1113" spans="2:16" x14ac:dyDescent="0.35">
      <c r="B1113" s="33" t="s">
        <v>115</v>
      </c>
      <c r="C1113" s="33" t="s">
        <v>11</v>
      </c>
      <c r="D1113" s="45">
        <f>SUMIFS('Raw Data'!$S$2:$S$3196,'Raw Data'!$E$2:$E$3196,'Solution Sheet'!B1113,'Raw Data'!$G$2:$G$3196,'Solution Sheet'!C1113)</f>
        <v>121509.75999999999</v>
      </c>
      <c r="E1113" s="37"/>
      <c r="F1113" s="33" t="s">
        <v>44</v>
      </c>
      <c r="G1113" s="33" t="s">
        <v>30</v>
      </c>
      <c r="H1113" s="45">
        <f>COUNTIFS('Raw Data'!$L$2:$L$3196,'Solution Sheet'!F1113,'Raw Data'!$H$2:$H$3196,'Solution Sheet'!G1113)</f>
        <v>202</v>
      </c>
      <c r="J1113" s="33" t="s">
        <v>42</v>
      </c>
      <c r="K1113" s="33" t="s">
        <v>11</v>
      </c>
      <c r="L1113" s="45">
        <f>AVERAGEIFS('Raw Data'!$R$2:$R$3196,'Raw Data'!$K$2:$K$3196,'Solution Sheet'!J1113,'Raw Data'!$G$2:$G$3196,'Solution Sheet'!K1113)</f>
        <v>35.16949152542373</v>
      </c>
      <c r="N1113" s="33" t="s">
        <v>25</v>
      </c>
      <c r="O1113" s="33" t="s">
        <v>30</v>
      </c>
      <c r="P1113" s="45">
        <f>SUMIFS('Raw Data'!$S$2:$S$3196,'Raw Data'!$D$2:$D$3196,'Solution Sheet'!N1113,'Raw Data'!$H$2:$H$3196,'Solution Sheet'!O1113)</f>
        <v>386262.99999999983</v>
      </c>
    </row>
    <row r="1114" spans="2:16" x14ac:dyDescent="0.35">
      <c r="B1114" s="33" t="s">
        <v>115</v>
      </c>
      <c r="C1114" s="33" t="s">
        <v>13</v>
      </c>
      <c r="D1114" s="45">
        <f>SUMIFS('Raw Data'!$S$2:$S$3196,'Raw Data'!$E$2:$E$3196,'Solution Sheet'!B1114,'Raw Data'!$G$2:$G$3196,'Solution Sheet'!C1114)</f>
        <v>86905.229999999981</v>
      </c>
      <c r="E1114" s="37"/>
      <c r="F1114" s="33" t="s">
        <v>43</v>
      </c>
      <c r="G1114" s="33" t="s">
        <v>32</v>
      </c>
      <c r="H1114" s="45">
        <f>COUNTIFS('Raw Data'!$L$2:$L$3196,'Solution Sheet'!F1114,'Raw Data'!$H$2:$H$3196,'Solution Sheet'!G1114)</f>
        <v>206</v>
      </c>
      <c r="J1114" s="33" t="s">
        <v>39</v>
      </c>
      <c r="K1114" s="33" t="s">
        <v>13</v>
      </c>
      <c r="L1114" s="45">
        <f>AVERAGEIFS('Raw Data'!$R$2:$R$3196,'Raw Data'!$K$2:$K$3196,'Solution Sheet'!J1114,'Raw Data'!$G$2:$G$3196,'Solution Sheet'!K1114)</f>
        <v>35.833333333333336</v>
      </c>
      <c r="N1114" s="33" t="s">
        <v>25</v>
      </c>
      <c r="O1114" s="33" t="s">
        <v>32</v>
      </c>
      <c r="P1114" s="45">
        <f>SUMIFS('Raw Data'!$S$2:$S$3196,'Raw Data'!$D$2:$D$3196,'Solution Sheet'!N1114,'Raw Data'!$H$2:$H$3196,'Solution Sheet'!O1114)</f>
        <v>420136.0300000002</v>
      </c>
    </row>
    <row r="1115" spans="2:16" x14ac:dyDescent="0.35">
      <c r="B1115" s="33" t="s">
        <v>85</v>
      </c>
      <c r="C1115" s="33" t="s">
        <v>13</v>
      </c>
      <c r="D1115" s="45">
        <f>SUMIFS('Raw Data'!$S$2:$S$3196,'Raw Data'!$E$2:$E$3196,'Solution Sheet'!B1115,'Raw Data'!$G$2:$G$3196,'Solution Sheet'!C1115)</f>
        <v>84756.55</v>
      </c>
      <c r="E1115" s="37"/>
      <c r="F1115" s="33" t="s">
        <v>44</v>
      </c>
      <c r="G1115" s="33" t="s">
        <v>31</v>
      </c>
      <c r="H1115" s="45">
        <f>COUNTIFS('Raw Data'!$L$2:$L$3196,'Solution Sheet'!F1115,'Raw Data'!$H$2:$H$3196,'Solution Sheet'!G1115)</f>
        <v>216</v>
      </c>
      <c r="J1115" s="33" t="s">
        <v>39</v>
      </c>
      <c r="K1115" s="33" t="s">
        <v>13</v>
      </c>
      <c r="L1115" s="45">
        <f>AVERAGEIFS('Raw Data'!$R$2:$R$3196,'Raw Data'!$K$2:$K$3196,'Solution Sheet'!J1115,'Raw Data'!$G$2:$G$3196,'Solution Sheet'!K1115)</f>
        <v>35.833333333333336</v>
      </c>
      <c r="N1115" s="33" t="s">
        <v>26</v>
      </c>
      <c r="O1115" s="33" t="s">
        <v>31</v>
      </c>
      <c r="P1115" s="45">
        <f>SUMIFS('Raw Data'!$S$2:$S$3196,'Raw Data'!$D$2:$D$3196,'Solution Sheet'!N1115,'Raw Data'!$H$2:$H$3196,'Solution Sheet'!O1115)</f>
        <v>705928.4499999996</v>
      </c>
    </row>
    <row r="1116" spans="2:16" x14ac:dyDescent="0.35">
      <c r="B1116" s="33" t="s">
        <v>68</v>
      </c>
      <c r="C1116" s="33" t="s">
        <v>13</v>
      </c>
      <c r="D1116" s="45">
        <f>SUMIFS('Raw Data'!$S$2:$S$3196,'Raw Data'!$E$2:$E$3196,'Solution Sheet'!B1116,'Raw Data'!$G$2:$G$3196,'Solution Sheet'!C1116)</f>
        <v>82678.639999999985</v>
      </c>
      <c r="E1116" s="37"/>
      <c r="F1116" s="33" t="s">
        <v>45</v>
      </c>
      <c r="G1116" s="33" t="s">
        <v>30</v>
      </c>
      <c r="H1116" s="45">
        <f>COUNTIFS('Raw Data'!$L$2:$L$3196,'Solution Sheet'!F1116,'Raw Data'!$H$2:$H$3196,'Solution Sheet'!G1116)</f>
        <v>215</v>
      </c>
      <c r="J1116" s="33" t="s">
        <v>40</v>
      </c>
      <c r="K1116" s="33" t="s">
        <v>13</v>
      </c>
      <c r="L1116" s="45">
        <f>AVERAGEIFS('Raw Data'!$R$2:$R$3196,'Raw Data'!$K$2:$K$3196,'Solution Sheet'!J1116,'Raw Data'!$G$2:$G$3196,'Solution Sheet'!K1116)</f>
        <v>34.651685393258425</v>
      </c>
      <c r="N1116" s="33" t="s">
        <v>25</v>
      </c>
      <c r="O1116" s="33" t="s">
        <v>30</v>
      </c>
      <c r="P1116" s="45">
        <f>SUMIFS('Raw Data'!$S$2:$S$3196,'Raw Data'!$D$2:$D$3196,'Solution Sheet'!N1116,'Raw Data'!$H$2:$H$3196,'Solution Sheet'!O1116)</f>
        <v>386262.99999999983</v>
      </c>
    </row>
    <row r="1117" spans="2:16" x14ac:dyDescent="0.35">
      <c r="B1117" s="33" t="s">
        <v>115</v>
      </c>
      <c r="C1117" s="33" t="s">
        <v>11</v>
      </c>
      <c r="D1117" s="45">
        <f>SUMIFS('Raw Data'!$S$2:$S$3196,'Raw Data'!$E$2:$E$3196,'Solution Sheet'!B1117,'Raw Data'!$G$2:$G$3196,'Solution Sheet'!C1117)</f>
        <v>121509.75999999999</v>
      </c>
      <c r="E1117" s="37"/>
      <c r="F1117" s="33" t="s">
        <v>43</v>
      </c>
      <c r="G1117" s="33" t="s">
        <v>31</v>
      </c>
      <c r="H1117" s="45">
        <f>COUNTIFS('Raw Data'!$L$2:$L$3196,'Solution Sheet'!F1117,'Raw Data'!$H$2:$H$3196,'Solution Sheet'!G1117)</f>
        <v>190</v>
      </c>
      <c r="J1117" s="33" t="s">
        <v>39</v>
      </c>
      <c r="K1117" s="33" t="s">
        <v>11</v>
      </c>
      <c r="L1117" s="45">
        <f>AVERAGEIFS('Raw Data'!$R$2:$R$3196,'Raw Data'!$K$2:$K$3196,'Solution Sheet'!J1117,'Raw Data'!$G$2:$G$3196,'Solution Sheet'!K1117)</f>
        <v>34.901785714285715</v>
      </c>
      <c r="N1117" s="33" t="s">
        <v>26</v>
      </c>
      <c r="O1117" s="33" t="s">
        <v>31</v>
      </c>
      <c r="P1117" s="45">
        <f>SUMIFS('Raw Data'!$S$2:$S$3196,'Raw Data'!$D$2:$D$3196,'Solution Sheet'!N1117,'Raw Data'!$H$2:$H$3196,'Solution Sheet'!O1117)</f>
        <v>705928.4499999996</v>
      </c>
    </row>
    <row r="1118" spans="2:16" x14ac:dyDescent="0.35">
      <c r="B1118" s="33" t="s">
        <v>58</v>
      </c>
      <c r="C1118" s="33" t="s">
        <v>7</v>
      </c>
      <c r="D1118" s="45">
        <f>SUMIFS('Raw Data'!$S$2:$S$3196,'Raw Data'!$E$2:$E$3196,'Solution Sheet'!B1118,'Raw Data'!$G$2:$G$3196,'Solution Sheet'!C1118)</f>
        <v>104199.79000000001</v>
      </c>
      <c r="E1118" s="37"/>
      <c r="F1118" s="33" t="s">
        <v>46</v>
      </c>
      <c r="G1118" s="33" t="s">
        <v>33</v>
      </c>
      <c r="H1118" s="45">
        <f>COUNTIFS('Raw Data'!$L$2:$L$3196,'Solution Sheet'!F1118,'Raw Data'!$H$2:$H$3196,'Solution Sheet'!G1118)</f>
        <v>201</v>
      </c>
      <c r="J1118" s="33" t="s">
        <v>41</v>
      </c>
      <c r="K1118" s="33" t="s">
        <v>7</v>
      </c>
      <c r="L1118" s="45">
        <f>AVERAGEIFS('Raw Data'!$R$2:$R$3196,'Raw Data'!$K$2:$K$3196,'Solution Sheet'!J1118,'Raw Data'!$G$2:$G$3196,'Solution Sheet'!K1118)</f>
        <v>33.821428571428569</v>
      </c>
      <c r="N1118" s="33" t="s">
        <v>25</v>
      </c>
      <c r="O1118" s="33" t="s">
        <v>33</v>
      </c>
      <c r="P1118" s="45">
        <f>SUMIFS('Raw Data'!$S$2:$S$3196,'Raw Data'!$D$2:$D$3196,'Solution Sheet'!N1118,'Raw Data'!$H$2:$H$3196,'Solution Sheet'!O1118)</f>
        <v>226589.05000000008</v>
      </c>
    </row>
    <row r="1119" spans="2:16" x14ac:dyDescent="0.35">
      <c r="B1119" s="33" t="s">
        <v>106</v>
      </c>
      <c r="C1119" s="33" t="s">
        <v>10</v>
      </c>
      <c r="D1119" s="45">
        <f>SUMIFS('Raw Data'!$S$2:$S$3196,'Raw Data'!$E$2:$E$3196,'Solution Sheet'!B1119,'Raw Data'!$G$2:$G$3196,'Solution Sheet'!C1119)</f>
        <v>86293.68</v>
      </c>
      <c r="E1119" s="37"/>
      <c r="F1119" s="33" t="s">
        <v>43</v>
      </c>
      <c r="G1119" s="33" t="s">
        <v>32</v>
      </c>
      <c r="H1119" s="45">
        <f>COUNTIFS('Raw Data'!$L$2:$L$3196,'Solution Sheet'!F1119,'Raw Data'!$H$2:$H$3196,'Solution Sheet'!G1119)</f>
        <v>206</v>
      </c>
      <c r="J1119" s="33" t="s">
        <v>41</v>
      </c>
      <c r="K1119" s="33" t="s">
        <v>10</v>
      </c>
      <c r="L1119" s="45">
        <f>AVERAGEIFS('Raw Data'!$R$2:$R$3196,'Raw Data'!$K$2:$K$3196,'Solution Sheet'!J1119,'Raw Data'!$G$2:$G$3196,'Solution Sheet'!K1119)</f>
        <v>34.225806451612904</v>
      </c>
      <c r="N1119" s="33" t="s">
        <v>26</v>
      </c>
      <c r="O1119" s="33" t="s">
        <v>32</v>
      </c>
      <c r="P1119" s="45">
        <f>SUMIFS('Raw Data'!$S$2:$S$3196,'Raw Data'!$D$2:$D$3196,'Solution Sheet'!N1119,'Raw Data'!$H$2:$H$3196,'Solution Sheet'!O1119)</f>
        <v>713770.02999999945</v>
      </c>
    </row>
    <row r="1120" spans="2:16" x14ac:dyDescent="0.35">
      <c r="B1120" s="33" t="s">
        <v>58</v>
      </c>
      <c r="C1120" s="33" t="s">
        <v>6</v>
      </c>
      <c r="D1120" s="45">
        <f>SUMIFS('Raw Data'!$S$2:$S$3196,'Raw Data'!$E$2:$E$3196,'Solution Sheet'!B1120,'Raw Data'!$G$2:$G$3196,'Solution Sheet'!C1120)</f>
        <v>115367.16999999998</v>
      </c>
      <c r="E1120" s="37"/>
      <c r="F1120" s="33" t="s">
        <v>46</v>
      </c>
      <c r="G1120" s="33" t="s">
        <v>30</v>
      </c>
      <c r="H1120" s="45">
        <f>COUNTIFS('Raw Data'!$L$2:$L$3196,'Solution Sheet'!F1120,'Raw Data'!$H$2:$H$3196,'Solution Sheet'!G1120)</f>
        <v>204</v>
      </c>
      <c r="J1120" s="33" t="s">
        <v>39</v>
      </c>
      <c r="K1120" s="33" t="s">
        <v>6</v>
      </c>
      <c r="L1120" s="45">
        <f>AVERAGEIFS('Raw Data'!$R$2:$R$3196,'Raw Data'!$K$2:$K$3196,'Solution Sheet'!J1120,'Raw Data'!$G$2:$G$3196,'Solution Sheet'!K1120)</f>
        <v>36.370370370370374</v>
      </c>
      <c r="N1120" s="33" t="s">
        <v>25</v>
      </c>
      <c r="O1120" s="33" t="s">
        <v>30</v>
      </c>
      <c r="P1120" s="45">
        <f>SUMIFS('Raw Data'!$S$2:$S$3196,'Raw Data'!$D$2:$D$3196,'Solution Sheet'!N1120,'Raw Data'!$H$2:$H$3196,'Solution Sheet'!O1120)</f>
        <v>386262.99999999983</v>
      </c>
    </row>
    <row r="1121" spans="2:16" x14ac:dyDescent="0.35">
      <c r="B1121" s="33" t="s">
        <v>78</v>
      </c>
      <c r="C1121" s="33" t="s">
        <v>11</v>
      </c>
      <c r="D1121" s="45">
        <f>SUMIFS('Raw Data'!$S$2:$S$3196,'Raw Data'!$E$2:$E$3196,'Solution Sheet'!B1121,'Raw Data'!$G$2:$G$3196,'Solution Sheet'!C1121)</f>
        <v>115609.13</v>
      </c>
      <c r="E1121" s="37"/>
      <c r="F1121" s="33" t="s">
        <v>44</v>
      </c>
      <c r="G1121" s="33" t="s">
        <v>33</v>
      </c>
      <c r="H1121" s="45">
        <f>COUNTIFS('Raw Data'!$L$2:$L$3196,'Solution Sheet'!F1121,'Raw Data'!$H$2:$H$3196,'Solution Sheet'!G1121)</f>
        <v>207</v>
      </c>
      <c r="J1121" s="33" t="s">
        <v>39</v>
      </c>
      <c r="K1121" s="33" t="s">
        <v>11</v>
      </c>
      <c r="L1121" s="45">
        <f>AVERAGEIFS('Raw Data'!$R$2:$R$3196,'Raw Data'!$K$2:$K$3196,'Solution Sheet'!J1121,'Raw Data'!$G$2:$G$3196,'Solution Sheet'!K1121)</f>
        <v>34.901785714285715</v>
      </c>
      <c r="N1121" s="33" t="s">
        <v>26</v>
      </c>
      <c r="O1121" s="33" t="s">
        <v>33</v>
      </c>
      <c r="P1121" s="45">
        <f>SUMIFS('Raw Data'!$S$2:$S$3196,'Raw Data'!$D$2:$D$3196,'Solution Sheet'!N1121,'Raw Data'!$H$2:$H$3196,'Solution Sheet'!O1121)</f>
        <v>688621.27000000118</v>
      </c>
    </row>
    <row r="1122" spans="2:16" x14ac:dyDescent="0.35">
      <c r="B1122" s="33" t="s">
        <v>58</v>
      </c>
      <c r="C1122" s="33" t="s">
        <v>13</v>
      </c>
      <c r="D1122" s="45">
        <f>SUMIFS('Raw Data'!$S$2:$S$3196,'Raw Data'!$E$2:$E$3196,'Solution Sheet'!B1122,'Raw Data'!$G$2:$G$3196,'Solution Sheet'!C1122)</f>
        <v>88782.809999999969</v>
      </c>
      <c r="E1122" s="37"/>
      <c r="F1122" s="33" t="s">
        <v>45</v>
      </c>
      <c r="G1122" s="33" t="s">
        <v>33</v>
      </c>
      <c r="H1122" s="45">
        <f>COUNTIFS('Raw Data'!$L$2:$L$3196,'Solution Sheet'!F1122,'Raw Data'!$H$2:$H$3196,'Solution Sheet'!G1122)</f>
        <v>193</v>
      </c>
      <c r="J1122" s="33" t="s">
        <v>42</v>
      </c>
      <c r="K1122" s="33" t="s">
        <v>13</v>
      </c>
      <c r="L1122" s="45">
        <f>AVERAGEIFS('Raw Data'!$R$2:$R$3196,'Raw Data'!$K$2:$K$3196,'Solution Sheet'!J1122,'Raw Data'!$G$2:$G$3196,'Solution Sheet'!K1122)</f>
        <v>36.58</v>
      </c>
      <c r="N1122" s="33" t="s">
        <v>24</v>
      </c>
      <c r="O1122" s="33" t="s">
        <v>33</v>
      </c>
      <c r="P1122" s="45">
        <f>SUMIFS('Raw Data'!$S$2:$S$3196,'Raw Data'!$D$2:$D$3196,'Solution Sheet'!N1122,'Raw Data'!$H$2:$H$3196,'Solution Sheet'!O1122)</f>
        <v>777669.78999999957</v>
      </c>
    </row>
    <row r="1123" spans="2:16" x14ac:dyDescent="0.35">
      <c r="B1123" s="33" t="s">
        <v>55</v>
      </c>
      <c r="C1123" s="33" t="s">
        <v>10</v>
      </c>
      <c r="D1123" s="45">
        <f>SUMIFS('Raw Data'!$S$2:$S$3196,'Raw Data'!$E$2:$E$3196,'Solution Sheet'!B1123,'Raw Data'!$G$2:$G$3196,'Solution Sheet'!C1123)</f>
        <v>73114.26999999999</v>
      </c>
      <c r="E1123" s="37"/>
      <c r="F1123" s="33" t="s">
        <v>44</v>
      </c>
      <c r="G1123" s="33" t="s">
        <v>33</v>
      </c>
      <c r="H1123" s="45">
        <f>COUNTIFS('Raw Data'!$L$2:$L$3196,'Solution Sheet'!F1123,'Raw Data'!$H$2:$H$3196,'Solution Sheet'!G1123)</f>
        <v>207</v>
      </c>
      <c r="J1123" s="33" t="s">
        <v>41</v>
      </c>
      <c r="K1123" s="33" t="s">
        <v>10</v>
      </c>
      <c r="L1123" s="45">
        <f>AVERAGEIFS('Raw Data'!$R$2:$R$3196,'Raw Data'!$K$2:$K$3196,'Solution Sheet'!J1123,'Raw Data'!$G$2:$G$3196,'Solution Sheet'!K1123)</f>
        <v>34.225806451612904</v>
      </c>
      <c r="N1123" s="33" t="s">
        <v>26</v>
      </c>
      <c r="O1123" s="33" t="s">
        <v>33</v>
      </c>
      <c r="P1123" s="45">
        <f>SUMIFS('Raw Data'!$S$2:$S$3196,'Raw Data'!$D$2:$D$3196,'Solution Sheet'!N1123,'Raw Data'!$H$2:$H$3196,'Solution Sheet'!O1123)</f>
        <v>688621.27000000118</v>
      </c>
    </row>
    <row r="1124" spans="2:16" x14ac:dyDescent="0.35">
      <c r="B1124" s="33" t="s">
        <v>106</v>
      </c>
      <c r="C1124" s="33" t="s">
        <v>9</v>
      </c>
      <c r="D1124" s="45">
        <f>SUMIFS('Raw Data'!$S$2:$S$3196,'Raw Data'!$E$2:$E$3196,'Solution Sheet'!B1124,'Raw Data'!$G$2:$G$3196,'Solution Sheet'!C1124)</f>
        <v>86448.35000000002</v>
      </c>
      <c r="E1124" s="37"/>
      <c r="F1124" s="33" t="s">
        <v>46</v>
      </c>
      <c r="G1124" s="33" t="s">
        <v>31</v>
      </c>
      <c r="H1124" s="45">
        <f>COUNTIFS('Raw Data'!$L$2:$L$3196,'Solution Sheet'!F1124,'Raw Data'!$H$2:$H$3196,'Solution Sheet'!G1124)</f>
        <v>159</v>
      </c>
      <c r="J1124" s="33" t="s">
        <v>40</v>
      </c>
      <c r="K1124" s="33" t="s">
        <v>9</v>
      </c>
      <c r="L1124" s="45">
        <f>AVERAGEIFS('Raw Data'!$R$2:$R$3196,'Raw Data'!$K$2:$K$3196,'Solution Sheet'!J1124,'Raw Data'!$G$2:$G$3196,'Solution Sheet'!K1124)</f>
        <v>33.942528735632187</v>
      </c>
      <c r="N1124" s="33" t="s">
        <v>25</v>
      </c>
      <c r="O1124" s="33" t="s">
        <v>31</v>
      </c>
      <c r="P1124" s="45">
        <f>SUMIFS('Raw Data'!$S$2:$S$3196,'Raw Data'!$D$2:$D$3196,'Solution Sheet'!N1124,'Raw Data'!$H$2:$H$3196,'Solution Sheet'!O1124)</f>
        <v>343540.72000000003</v>
      </c>
    </row>
    <row r="1125" spans="2:16" x14ac:dyDescent="0.35">
      <c r="B1125" s="33" t="s">
        <v>55</v>
      </c>
      <c r="C1125" s="33" t="s">
        <v>11</v>
      </c>
      <c r="D1125" s="45">
        <f>SUMIFS('Raw Data'!$S$2:$S$3196,'Raw Data'!$E$2:$E$3196,'Solution Sheet'!B1125,'Raw Data'!$G$2:$G$3196,'Solution Sheet'!C1125)</f>
        <v>113543.59</v>
      </c>
      <c r="E1125" s="37"/>
      <c r="F1125" s="33" t="s">
        <v>46</v>
      </c>
      <c r="G1125" s="33" t="s">
        <v>32</v>
      </c>
      <c r="H1125" s="45">
        <f>COUNTIFS('Raw Data'!$L$2:$L$3196,'Solution Sheet'!F1125,'Raw Data'!$H$2:$H$3196,'Solution Sheet'!G1125)</f>
        <v>216</v>
      </c>
      <c r="J1125" s="33" t="s">
        <v>40</v>
      </c>
      <c r="K1125" s="33" t="s">
        <v>11</v>
      </c>
      <c r="L1125" s="45">
        <f>AVERAGEIFS('Raw Data'!$R$2:$R$3196,'Raw Data'!$K$2:$K$3196,'Solution Sheet'!J1125,'Raw Data'!$G$2:$G$3196,'Solution Sheet'!K1125)</f>
        <v>33.707865168539328</v>
      </c>
      <c r="N1125" s="33" t="s">
        <v>25</v>
      </c>
      <c r="O1125" s="33" t="s">
        <v>32</v>
      </c>
      <c r="P1125" s="45">
        <f>SUMIFS('Raw Data'!$S$2:$S$3196,'Raw Data'!$D$2:$D$3196,'Solution Sheet'!N1125,'Raw Data'!$H$2:$H$3196,'Solution Sheet'!O1125)</f>
        <v>420136.0300000002</v>
      </c>
    </row>
    <row r="1126" spans="2:16" x14ac:dyDescent="0.35">
      <c r="B1126" s="33" t="s">
        <v>106</v>
      </c>
      <c r="C1126" s="33" t="s">
        <v>8</v>
      </c>
      <c r="D1126" s="45">
        <f>SUMIFS('Raw Data'!$S$2:$S$3196,'Raw Data'!$E$2:$E$3196,'Solution Sheet'!B1126,'Raw Data'!$G$2:$G$3196,'Solution Sheet'!C1126)</f>
        <v>122017.93000000001</v>
      </c>
      <c r="E1126" s="37"/>
      <c r="F1126" s="33" t="s">
        <v>46</v>
      </c>
      <c r="G1126" s="33" t="s">
        <v>31</v>
      </c>
      <c r="H1126" s="45">
        <f>COUNTIFS('Raw Data'!$L$2:$L$3196,'Solution Sheet'!F1126,'Raw Data'!$H$2:$H$3196,'Solution Sheet'!G1126)</f>
        <v>159</v>
      </c>
      <c r="J1126" s="33" t="s">
        <v>42</v>
      </c>
      <c r="K1126" s="33" t="s">
        <v>8</v>
      </c>
      <c r="L1126" s="45">
        <f>AVERAGEIFS('Raw Data'!$R$2:$R$3196,'Raw Data'!$K$2:$K$3196,'Solution Sheet'!J1126,'Raw Data'!$G$2:$G$3196,'Solution Sheet'!K1126)</f>
        <v>35.593023255813954</v>
      </c>
      <c r="N1126" s="33" t="s">
        <v>25</v>
      </c>
      <c r="O1126" s="33" t="s">
        <v>31</v>
      </c>
      <c r="P1126" s="45">
        <f>SUMIFS('Raw Data'!$S$2:$S$3196,'Raw Data'!$D$2:$D$3196,'Solution Sheet'!N1126,'Raw Data'!$H$2:$H$3196,'Solution Sheet'!O1126)</f>
        <v>343540.72000000003</v>
      </c>
    </row>
    <row r="1127" spans="2:16" x14ac:dyDescent="0.35">
      <c r="B1127" s="33" t="s">
        <v>106</v>
      </c>
      <c r="C1127" s="33" t="s">
        <v>9</v>
      </c>
      <c r="D1127" s="45">
        <f>SUMIFS('Raw Data'!$S$2:$S$3196,'Raw Data'!$E$2:$E$3196,'Solution Sheet'!B1127,'Raw Data'!$G$2:$G$3196,'Solution Sheet'!C1127)</f>
        <v>86448.35000000002</v>
      </c>
      <c r="E1127" s="37"/>
      <c r="F1127" s="33" t="s">
        <v>45</v>
      </c>
      <c r="G1127" s="33" t="s">
        <v>33</v>
      </c>
      <c r="H1127" s="45">
        <f>COUNTIFS('Raw Data'!$L$2:$L$3196,'Solution Sheet'!F1127,'Raw Data'!$H$2:$H$3196,'Solution Sheet'!G1127)</f>
        <v>193</v>
      </c>
      <c r="J1127" s="33" t="s">
        <v>42</v>
      </c>
      <c r="K1127" s="33" t="s">
        <v>9</v>
      </c>
      <c r="L1127" s="45">
        <f>AVERAGEIFS('Raw Data'!$R$2:$R$3196,'Raw Data'!$K$2:$K$3196,'Solution Sheet'!J1127,'Raw Data'!$G$2:$G$3196,'Solution Sheet'!K1127)</f>
        <v>36.282828282828284</v>
      </c>
      <c r="N1127" s="33" t="s">
        <v>25</v>
      </c>
      <c r="O1127" s="33" t="s">
        <v>33</v>
      </c>
      <c r="P1127" s="45">
        <f>SUMIFS('Raw Data'!$S$2:$S$3196,'Raw Data'!$D$2:$D$3196,'Solution Sheet'!N1127,'Raw Data'!$H$2:$H$3196,'Solution Sheet'!O1127)</f>
        <v>226589.05000000008</v>
      </c>
    </row>
    <row r="1128" spans="2:16" x14ac:dyDescent="0.35">
      <c r="B1128" s="33" t="s">
        <v>52</v>
      </c>
      <c r="C1128" s="33" t="s">
        <v>11</v>
      </c>
      <c r="D1128" s="45">
        <f>SUMIFS('Raw Data'!$S$2:$S$3196,'Raw Data'!$E$2:$E$3196,'Solution Sheet'!B1128,'Raw Data'!$G$2:$G$3196,'Solution Sheet'!C1128)</f>
        <v>112086.30000000002</v>
      </c>
      <c r="E1128" s="37"/>
      <c r="F1128" s="33" t="s">
        <v>45</v>
      </c>
      <c r="G1128" s="33" t="s">
        <v>30</v>
      </c>
      <c r="H1128" s="45">
        <f>COUNTIFS('Raw Data'!$L$2:$L$3196,'Solution Sheet'!F1128,'Raw Data'!$H$2:$H$3196,'Solution Sheet'!G1128)</f>
        <v>215</v>
      </c>
      <c r="J1128" s="33" t="s">
        <v>39</v>
      </c>
      <c r="K1128" s="33" t="s">
        <v>11</v>
      </c>
      <c r="L1128" s="45">
        <f>AVERAGEIFS('Raw Data'!$R$2:$R$3196,'Raw Data'!$K$2:$K$3196,'Solution Sheet'!J1128,'Raw Data'!$G$2:$G$3196,'Solution Sheet'!K1128)</f>
        <v>34.901785714285715</v>
      </c>
      <c r="N1128" s="33" t="s">
        <v>24</v>
      </c>
      <c r="O1128" s="33" t="s">
        <v>30</v>
      </c>
      <c r="P1128" s="45">
        <f>SUMIFS('Raw Data'!$S$2:$S$3196,'Raw Data'!$D$2:$D$3196,'Solution Sheet'!N1128,'Raw Data'!$H$2:$H$3196,'Solution Sheet'!O1128)</f>
        <v>902864.3899999999</v>
      </c>
    </row>
    <row r="1129" spans="2:16" x14ac:dyDescent="0.35">
      <c r="B1129" s="33" t="s">
        <v>55</v>
      </c>
      <c r="C1129" s="33" t="s">
        <v>11</v>
      </c>
      <c r="D1129" s="45">
        <f>SUMIFS('Raw Data'!$S$2:$S$3196,'Raw Data'!$E$2:$E$3196,'Solution Sheet'!B1129,'Raw Data'!$G$2:$G$3196,'Solution Sheet'!C1129)</f>
        <v>113543.59</v>
      </c>
      <c r="E1129" s="37"/>
      <c r="F1129" s="33" t="s">
        <v>43</v>
      </c>
      <c r="G1129" s="33" t="s">
        <v>33</v>
      </c>
      <c r="H1129" s="45">
        <f>COUNTIFS('Raw Data'!$L$2:$L$3196,'Solution Sheet'!F1129,'Raw Data'!$H$2:$H$3196,'Solution Sheet'!G1129)</f>
        <v>185</v>
      </c>
      <c r="J1129" s="33" t="s">
        <v>40</v>
      </c>
      <c r="K1129" s="33" t="s">
        <v>11</v>
      </c>
      <c r="L1129" s="45">
        <f>AVERAGEIFS('Raw Data'!$R$2:$R$3196,'Raw Data'!$K$2:$K$3196,'Solution Sheet'!J1129,'Raw Data'!$G$2:$G$3196,'Solution Sheet'!K1129)</f>
        <v>33.707865168539328</v>
      </c>
      <c r="N1129" s="33" t="s">
        <v>26</v>
      </c>
      <c r="O1129" s="33" t="s">
        <v>33</v>
      </c>
      <c r="P1129" s="45">
        <f>SUMIFS('Raw Data'!$S$2:$S$3196,'Raw Data'!$D$2:$D$3196,'Solution Sheet'!N1129,'Raw Data'!$H$2:$H$3196,'Solution Sheet'!O1129)</f>
        <v>688621.27000000118</v>
      </c>
    </row>
    <row r="1130" spans="2:16" x14ac:dyDescent="0.35">
      <c r="B1130" s="33" t="s">
        <v>68</v>
      </c>
      <c r="C1130" s="33" t="s">
        <v>10</v>
      </c>
      <c r="D1130" s="45">
        <f>SUMIFS('Raw Data'!$S$2:$S$3196,'Raw Data'!$E$2:$E$3196,'Solution Sheet'!B1130,'Raw Data'!$G$2:$G$3196,'Solution Sheet'!C1130)</f>
        <v>86801.049999999988</v>
      </c>
      <c r="E1130" s="37"/>
      <c r="F1130" s="33" t="s">
        <v>45</v>
      </c>
      <c r="G1130" s="33" t="s">
        <v>32</v>
      </c>
      <c r="H1130" s="45">
        <f>COUNTIFS('Raw Data'!$L$2:$L$3196,'Solution Sheet'!F1130,'Raw Data'!$H$2:$H$3196,'Solution Sheet'!G1130)</f>
        <v>204</v>
      </c>
      <c r="J1130" s="33" t="s">
        <v>40</v>
      </c>
      <c r="K1130" s="33" t="s">
        <v>10</v>
      </c>
      <c r="L1130" s="45">
        <f>AVERAGEIFS('Raw Data'!$R$2:$R$3196,'Raw Data'!$K$2:$K$3196,'Solution Sheet'!J1130,'Raw Data'!$G$2:$G$3196,'Solution Sheet'!K1130)</f>
        <v>35.093023255813954</v>
      </c>
      <c r="N1130" s="33" t="s">
        <v>24</v>
      </c>
      <c r="O1130" s="33" t="s">
        <v>32</v>
      </c>
      <c r="P1130" s="45">
        <f>SUMIFS('Raw Data'!$S$2:$S$3196,'Raw Data'!$D$2:$D$3196,'Solution Sheet'!N1130,'Raw Data'!$H$2:$H$3196,'Solution Sheet'!O1130)</f>
        <v>854150.37999999919</v>
      </c>
    </row>
    <row r="1131" spans="2:16" x14ac:dyDescent="0.35">
      <c r="B1131" s="33" t="s">
        <v>115</v>
      </c>
      <c r="C1131" s="33" t="s">
        <v>6</v>
      </c>
      <c r="D1131" s="45">
        <f>SUMIFS('Raw Data'!$S$2:$S$3196,'Raw Data'!$E$2:$E$3196,'Solution Sheet'!B1131,'Raw Data'!$G$2:$G$3196,'Solution Sheet'!C1131)</f>
        <v>110066.44999999998</v>
      </c>
      <c r="E1131" s="37"/>
      <c r="F1131" s="33" t="s">
        <v>43</v>
      </c>
      <c r="G1131" s="33" t="s">
        <v>31</v>
      </c>
      <c r="H1131" s="45">
        <f>COUNTIFS('Raw Data'!$L$2:$L$3196,'Solution Sheet'!F1131,'Raw Data'!$H$2:$H$3196,'Solution Sheet'!G1131)</f>
        <v>190</v>
      </c>
      <c r="J1131" s="33" t="s">
        <v>41</v>
      </c>
      <c r="K1131" s="33" t="s">
        <v>6</v>
      </c>
      <c r="L1131" s="45">
        <f>AVERAGEIFS('Raw Data'!$R$2:$R$3196,'Raw Data'!$K$2:$K$3196,'Solution Sheet'!J1131,'Raw Data'!$G$2:$G$3196,'Solution Sheet'!K1131)</f>
        <v>36.01075268817204</v>
      </c>
      <c r="N1131" s="33" t="s">
        <v>24</v>
      </c>
      <c r="O1131" s="33" t="s">
        <v>31</v>
      </c>
      <c r="P1131" s="45">
        <f>SUMIFS('Raw Data'!$S$2:$S$3196,'Raw Data'!$D$2:$D$3196,'Solution Sheet'!N1131,'Raw Data'!$H$2:$H$3196,'Solution Sheet'!O1131)</f>
        <v>770751.94999999984</v>
      </c>
    </row>
    <row r="1132" spans="2:16" x14ac:dyDescent="0.35">
      <c r="B1132" s="33" t="s">
        <v>85</v>
      </c>
      <c r="C1132" s="33" t="s">
        <v>9</v>
      </c>
      <c r="D1132" s="45">
        <f>SUMIFS('Raw Data'!$S$2:$S$3196,'Raw Data'!$E$2:$E$3196,'Solution Sheet'!B1132,'Raw Data'!$G$2:$G$3196,'Solution Sheet'!C1132)</f>
        <v>54180.78</v>
      </c>
      <c r="E1132" s="37"/>
      <c r="F1132" s="33" t="s">
        <v>46</v>
      </c>
      <c r="G1132" s="33" t="s">
        <v>32</v>
      </c>
      <c r="H1132" s="45">
        <f>COUNTIFS('Raw Data'!$L$2:$L$3196,'Solution Sheet'!F1132,'Raw Data'!$H$2:$H$3196,'Solution Sheet'!G1132)</f>
        <v>216</v>
      </c>
      <c r="J1132" s="33" t="s">
        <v>42</v>
      </c>
      <c r="K1132" s="33" t="s">
        <v>9</v>
      </c>
      <c r="L1132" s="45">
        <f>AVERAGEIFS('Raw Data'!$R$2:$R$3196,'Raw Data'!$K$2:$K$3196,'Solution Sheet'!J1132,'Raw Data'!$G$2:$G$3196,'Solution Sheet'!K1132)</f>
        <v>36.282828282828284</v>
      </c>
      <c r="N1132" s="33" t="s">
        <v>24</v>
      </c>
      <c r="O1132" s="33" t="s">
        <v>32</v>
      </c>
      <c r="P1132" s="45">
        <f>SUMIFS('Raw Data'!$S$2:$S$3196,'Raw Data'!$D$2:$D$3196,'Solution Sheet'!N1132,'Raw Data'!$H$2:$H$3196,'Solution Sheet'!O1132)</f>
        <v>854150.37999999919</v>
      </c>
    </row>
    <row r="1133" spans="2:16" x14ac:dyDescent="0.35">
      <c r="B1133" s="33" t="s">
        <v>63</v>
      </c>
      <c r="C1133" s="33" t="s">
        <v>10</v>
      </c>
      <c r="D1133" s="45">
        <f>SUMIFS('Raw Data'!$S$2:$S$3196,'Raw Data'!$E$2:$E$3196,'Solution Sheet'!B1133,'Raw Data'!$G$2:$G$3196,'Solution Sheet'!C1133)</f>
        <v>76274.34</v>
      </c>
      <c r="E1133" s="37"/>
      <c r="F1133" s="33" t="s">
        <v>46</v>
      </c>
      <c r="G1133" s="33" t="s">
        <v>30</v>
      </c>
      <c r="H1133" s="45">
        <f>COUNTIFS('Raw Data'!$L$2:$L$3196,'Solution Sheet'!F1133,'Raw Data'!$H$2:$H$3196,'Solution Sheet'!G1133)</f>
        <v>204</v>
      </c>
      <c r="J1133" s="33" t="s">
        <v>41</v>
      </c>
      <c r="K1133" s="33" t="s">
        <v>10</v>
      </c>
      <c r="L1133" s="45">
        <f>AVERAGEIFS('Raw Data'!$R$2:$R$3196,'Raw Data'!$K$2:$K$3196,'Solution Sheet'!J1133,'Raw Data'!$G$2:$G$3196,'Solution Sheet'!K1133)</f>
        <v>34.225806451612904</v>
      </c>
      <c r="N1133" s="33" t="s">
        <v>26</v>
      </c>
      <c r="O1133" s="33" t="s">
        <v>30</v>
      </c>
      <c r="P1133" s="45">
        <f>SUMIFS('Raw Data'!$S$2:$S$3196,'Raw Data'!$D$2:$D$3196,'Solution Sheet'!N1133,'Raw Data'!$H$2:$H$3196,'Solution Sheet'!O1133)</f>
        <v>705014.25000000035</v>
      </c>
    </row>
    <row r="1134" spans="2:16" x14ac:dyDescent="0.35">
      <c r="B1134" s="33" t="s">
        <v>68</v>
      </c>
      <c r="C1134" s="33" t="s">
        <v>7</v>
      </c>
      <c r="D1134" s="45">
        <f>SUMIFS('Raw Data'!$S$2:$S$3196,'Raw Data'!$E$2:$E$3196,'Solution Sheet'!B1134,'Raw Data'!$G$2:$G$3196,'Solution Sheet'!C1134)</f>
        <v>100847.03999999999</v>
      </c>
      <c r="E1134" s="37"/>
      <c r="F1134" s="33" t="s">
        <v>43</v>
      </c>
      <c r="G1134" s="33" t="s">
        <v>31</v>
      </c>
      <c r="H1134" s="45">
        <f>COUNTIFS('Raw Data'!$L$2:$L$3196,'Solution Sheet'!F1134,'Raw Data'!$H$2:$H$3196,'Solution Sheet'!G1134)</f>
        <v>190</v>
      </c>
      <c r="J1134" s="33" t="s">
        <v>40</v>
      </c>
      <c r="K1134" s="33" t="s">
        <v>7</v>
      </c>
      <c r="L1134" s="45">
        <f>AVERAGEIFS('Raw Data'!$R$2:$R$3196,'Raw Data'!$K$2:$K$3196,'Solution Sheet'!J1134,'Raw Data'!$G$2:$G$3196,'Solution Sheet'!K1134)</f>
        <v>33.473118279569896</v>
      </c>
      <c r="N1134" s="33" t="s">
        <v>24</v>
      </c>
      <c r="O1134" s="33" t="s">
        <v>31</v>
      </c>
      <c r="P1134" s="45">
        <f>SUMIFS('Raw Data'!$S$2:$S$3196,'Raw Data'!$D$2:$D$3196,'Solution Sheet'!N1134,'Raw Data'!$H$2:$H$3196,'Solution Sheet'!O1134)</f>
        <v>770751.94999999984</v>
      </c>
    </row>
    <row r="1135" spans="2:16" x14ac:dyDescent="0.35">
      <c r="B1135" s="33" t="s">
        <v>58</v>
      </c>
      <c r="C1135" s="33" t="s">
        <v>13</v>
      </c>
      <c r="D1135" s="45">
        <f>SUMIFS('Raw Data'!$S$2:$S$3196,'Raw Data'!$E$2:$E$3196,'Solution Sheet'!B1135,'Raw Data'!$G$2:$G$3196,'Solution Sheet'!C1135)</f>
        <v>88782.809999999969</v>
      </c>
      <c r="E1135" s="37"/>
      <c r="F1135" s="33" t="s">
        <v>43</v>
      </c>
      <c r="G1135" s="33" t="s">
        <v>32</v>
      </c>
      <c r="H1135" s="45">
        <f>COUNTIFS('Raw Data'!$L$2:$L$3196,'Solution Sheet'!F1135,'Raw Data'!$H$2:$H$3196,'Solution Sheet'!G1135)</f>
        <v>206</v>
      </c>
      <c r="J1135" s="33" t="s">
        <v>40</v>
      </c>
      <c r="K1135" s="33" t="s">
        <v>13</v>
      </c>
      <c r="L1135" s="45">
        <f>AVERAGEIFS('Raw Data'!$R$2:$R$3196,'Raw Data'!$K$2:$K$3196,'Solution Sheet'!J1135,'Raw Data'!$G$2:$G$3196,'Solution Sheet'!K1135)</f>
        <v>34.651685393258425</v>
      </c>
      <c r="N1135" s="33" t="s">
        <v>26</v>
      </c>
      <c r="O1135" s="33" t="s">
        <v>32</v>
      </c>
      <c r="P1135" s="45">
        <f>SUMIFS('Raw Data'!$S$2:$S$3196,'Raw Data'!$D$2:$D$3196,'Solution Sheet'!N1135,'Raw Data'!$H$2:$H$3196,'Solution Sheet'!O1135)</f>
        <v>713770.02999999945</v>
      </c>
    </row>
    <row r="1136" spans="2:16" x14ac:dyDescent="0.35">
      <c r="B1136" s="33" t="s">
        <v>78</v>
      </c>
      <c r="C1136" s="33" t="s">
        <v>8</v>
      </c>
      <c r="D1136" s="45">
        <f>SUMIFS('Raw Data'!$S$2:$S$3196,'Raw Data'!$E$2:$E$3196,'Solution Sheet'!B1136,'Raw Data'!$G$2:$G$3196,'Solution Sheet'!C1136)</f>
        <v>81993.12000000001</v>
      </c>
      <c r="E1136" s="37"/>
      <c r="F1136" s="33" t="s">
        <v>45</v>
      </c>
      <c r="G1136" s="33" t="s">
        <v>30</v>
      </c>
      <c r="H1136" s="45">
        <f>COUNTIFS('Raw Data'!$L$2:$L$3196,'Solution Sheet'!F1136,'Raw Data'!$H$2:$H$3196,'Solution Sheet'!G1136)</f>
        <v>215</v>
      </c>
      <c r="J1136" s="33" t="s">
        <v>42</v>
      </c>
      <c r="K1136" s="33" t="s">
        <v>8</v>
      </c>
      <c r="L1136" s="45">
        <f>AVERAGEIFS('Raw Data'!$R$2:$R$3196,'Raw Data'!$K$2:$K$3196,'Solution Sheet'!J1136,'Raw Data'!$G$2:$G$3196,'Solution Sheet'!K1136)</f>
        <v>35.593023255813954</v>
      </c>
      <c r="N1136" s="33" t="s">
        <v>26</v>
      </c>
      <c r="O1136" s="33" t="s">
        <v>30</v>
      </c>
      <c r="P1136" s="45">
        <f>SUMIFS('Raw Data'!$S$2:$S$3196,'Raw Data'!$D$2:$D$3196,'Solution Sheet'!N1136,'Raw Data'!$H$2:$H$3196,'Solution Sheet'!O1136)</f>
        <v>705014.25000000035</v>
      </c>
    </row>
    <row r="1137" spans="2:16" x14ac:dyDescent="0.35">
      <c r="B1137" s="33" t="s">
        <v>63</v>
      </c>
      <c r="C1137" s="33" t="s">
        <v>7</v>
      </c>
      <c r="D1137" s="45">
        <f>SUMIFS('Raw Data'!$S$2:$S$3196,'Raw Data'!$E$2:$E$3196,'Solution Sheet'!B1137,'Raw Data'!$G$2:$G$3196,'Solution Sheet'!C1137)</f>
        <v>92763.590000000011</v>
      </c>
      <c r="E1137" s="37"/>
      <c r="F1137" s="33" t="s">
        <v>46</v>
      </c>
      <c r="G1137" s="33" t="s">
        <v>32</v>
      </c>
      <c r="H1137" s="45">
        <f>COUNTIFS('Raw Data'!$L$2:$L$3196,'Solution Sheet'!F1137,'Raw Data'!$H$2:$H$3196,'Solution Sheet'!G1137)</f>
        <v>216</v>
      </c>
      <c r="J1137" s="33" t="s">
        <v>39</v>
      </c>
      <c r="K1137" s="33" t="s">
        <v>7</v>
      </c>
      <c r="L1137" s="45">
        <f>AVERAGEIFS('Raw Data'!$R$2:$R$3196,'Raw Data'!$K$2:$K$3196,'Solution Sheet'!J1137,'Raw Data'!$G$2:$G$3196,'Solution Sheet'!K1137)</f>
        <v>36.319672131147541</v>
      </c>
      <c r="N1137" s="33" t="s">
        <v>25</v>
      </c>
      <c r="O1137" s="33" t="s">
        <v>32</v>
      </c>
      <c r="P1137" s="45">
        <f>SUMIFS('Raw Data'!$S$2:$S$3196,'Raw Data'!$D$2:$D$3196,'Solution Sheet'!N1137,'Raw Data'!$H$2:$H$3196,'Solution Sheet'!O1137)</f>
        <v>420136.0300000002</v>
      </c>
    </row>
    <row r="1138" spans="2:16" x14ac:dyDescent="0.35">
      <c r="B1138" s="33" t="s">
        <v>58</v>
      </c>
      <c r="C1138" s="33" t="s">
        <v>11</v>
      </c>
      <c r="D1138" s="45">
        <f>SUMIFS('Raw Data'!$S$2:$S$3196,'Raw Data'!$E$2:$E$3196,'Solution Sheet'!B1138,'Raw Data'!$G$2:$G$3196,'Solution Sheet'!C1138)</f>
        <v>113195.5</v>
      </c>
      <c r="E1138" s="37"/>
      <c r="F1138" s="33" t="s">
        <v>43</v>
      </c>
      <c r="G1138" s="33" t="s">
        <v>33</v>
      </c>
      <c r="H1138" s="45">
        <f>COUNTIFS('Raw Data'!$L$2:$L$3196,'Solution Sheet'!F1138,'Raw Data'!$H$2:$H$3196,'Solution Sheet'!G1138)</f>
        <v>185</v>
      </c>
      <c r="J1138" s="33" t="s">
        <v>42</v>
      </c>
      <c r="K1138" s="33" t="s">
        <v>11</v>
      </c>
      <c r="L1138" s="45">
        <f>AVERAGEIFS('Raw Data'!$R$2:$R$3196,'Raw Data'!$K$2:$K$3196,'Solution Sheet'!J1138,'Raw Data'!$G$2:$G$3196,'Solution Sheet'!K1138)</f>
        <v>35.16949152542373</v>
      </c>
      <c r="N1138" s="33" t="s">
        <v>26</v>
      </c>
      <c r="O1138" s="33" t="s">
        <v>33</v>
      </c>
      <c r="P1138" s="45">
        <f>SUMIFS('Raw Data'!$S$2:$S$3196,'Raw Data'!$D$2:$D$3196,'Solution Sheet'!N1138,'Raw Data'!$H$2:$H$3196,'Solution Sheet'!O1138)</f>
        <v>688621.27000000118</v>
      </c>
    </row>
    <row r="1139" spans="2:16" x14ac:dyDescent="0.35">
      <c r="B1139" s="33" t="s">
        <v>78</v>
      </c>
      <c r="C1139" s="33" t="s">
        <v>13</v>
      </c>
      <c r="D1139" s="45">
        <f>SUMIFS('Raw Data'!$S$2:$S$3196,'Raw Data'!$E$2:$E$3196,'Solution Sheet'!B1139,'Raw Data'!$G$2:$G$3196,'Solution Sheet'!C1139)</f>
        <v>119976.9</v>
      </c>
      <c r="E1139" s="37"/>
      <c r="F1139" s="33" t="s">
        <v>44</v>
      </c>
      <c r="G1139" s="33" t="s">
        <v>30</v>
      </c>
      <c r="H1139" s="45">
        <f>COUNTIFS('Raw Data'!$L$2:$L$3196,'Solution Sheet'!F1139,'Raw Data'!$H$2:$H$3196,'Solution Sheet'!G1139)</f>
        <v>202</v>
      </c>
      <c r="J1139" s="33" t="s">
        <v>40</v>
      </c>
      <c r="K1139" s="33" t="s">
        <v>13</v>
      </c>
      <c r="L1139" s="45">
        <f>AVERAGEIFS('Raw Data'!$R$2:$R$3196,'Raw Data'!$K$2:$K$3196,'Solution Sheet'!J1139,'Raw Data'!$G$2:$G$3196,'Solution Sheet'!K1139)</f>
        <v>34.651685393258425</v>
      </c>
      <c r="N1139" s="33" t="s">
        <v>24</v>
      </c>
      <c r="O1139" s="33" t="s">
        <v>30</v>
      </c>
      <c r="P1139" s="45">
        <f>SUMIFS('Raw Data'!$S$2:$S$3196,'Raw Data'!$D$2:$D$3196,'Solution Sheet'!N1139,'Raw Data'!$H$2:$H$3196,'Solution Sheet'!O1139)</f>
        <v>902864.3899999999</v>
      </c>
    </row>
    <row r="1140" spans="2:16" x14ac:dyDescent="0.35">
      <c r="B1140" s="33" t="s">
        <v>63</v>
      </c>
      <c r="C1140" s="33" t="s">
        <v>8</v>
      </c>
      <c r="D1140" s="45">
        <f>SUMIFS('Raw Data'!$S$2:$S$3196,'Raw Data'!$E$2:$E$3196,'Solution Sheet'!B1140,'Raw Data'!$G$2:$G$3196,'Solution Sheet'!C1140)</f>
        <v>87482.73</v>
      </c>
      <c r="E1140" s="37"/>
      <c r="F1140" s="33" t="s">
        <v>46</v>
      </c>
      <c r="G1140" s="33" t="s">
        <v>30</v>
      </c>
      <c r="H1140" s="45">
        <f>COUNTIFS('Raw Data'!$L$2:$L$3196,'Solution Sheet'!F1140,'Raw Data'!$H$2:$H$3196,'Solution Sheet'!G1140)</f>
        <v>204</v>
      </c>
      <c r="J1140" s="33" t="s">
        <v>39</v>
      </c>
      <c r="K1140" s="33" t="s">
        <v>8</v>
      </c>
      <c r="L1140" s="45">
        <f>AVERAGEIFS('Raw Data'!$R$2:$R$3196,'Raw Data'!$K$2:$K$3196,'Solution Sheet'!J1140,'Raw Data'!$G$2:$G$3196,'Solution Sheet'!K1140)</f>
        <v>33.572815533980581</v>
      </c>
      <c r="N1140" s="33" t="s">
        <v>24</v>
      </c>
      <c r="O1140" s="33" t="s">
        <v>30</v>
      </c>
      <c r="P1140" s="45">
        <f>SUMIFS('Raw Data'!$S$2:$S$3196,'Raw Data'!$D$2:$D$3196,'Solution Sheet'!N1140,'Raw Data'!$H$2:$H$3196,'Solution Sheet'!O1140)</f>
        <v>902864.3899999999</v>
      </c>
    </row>
    <row r="1141" spans="2:16" x14ac:dyDescent="0.35">
      <c r="B1141" s="33" t="s">
        <v>115</v>
      </c>
      <c r="C1141" s="33" t="s">
        <v>8</v>
      </c>
      <c r="D1141" s="45">
        <f>SUMIFS('Raw Data'!$S$2:$S$3196,'Raw Data'!$E$2:$E$3196,'Solution Sheet'!B1141,'Raw Data'!$G$2:$G$3196,'Solution Sheet'!C1141)</f>
        <v>78761.50999999998</v>
      </c>
      <c r="E1141" s="37"/>
      <c r="F1141" s="33" t="s">
        <v>46</v>
      </c>
      <c r="G1141" s="33" t="s">
        <v>32</v>
      </c>
      <c r="H1141" s="45">
        <f>COUNTIFS('Raw Data'!$L$2:$L$3196,'Solution Sheet'!F1141,'Raw Data'!$H$2:$H$3196,'Solution Sheet'!G1141)</f>
        <v>216</v>
      </c>
      <c r="J1141" s="33" t="s">
        <v>39</v>
      </c>
      <c r="K1141" s="33" t="s">
        <v>8</v>
      </c>
      <c r="L1141" s="45">
        <f>AVERAGEIFS('Raw Data'!$R$2:$R$3196,'Raw Data'!$K$2:$K$3196,'Solution Sheet'!J1141,'Raw Data'!$G$2:$G$3196,'Solution Sheet'!K1141)</f>
        <v>33.572815533980581</v>
      </c>
      <c r="N1141" s="33" t="s">
        <v>24</v>
      </c>
      <c r="O1141" s="33" t="s">
        <v>32</v>
      </c>
      <c r="P1141" s="45">
        <f>SUMIFS('Raw Data'!$S$2:$S$3196,'Raw Data'!$D$2:$D$3196,'Solution Sheet'!N1141,'Raw Data'!$H$2:$H$3196,'Solution Sheet'!O1141)</f>
        <v>854150.37999999919</v>
      </c>
    </row>
    <row r="1142" spans="2:16" x14ac:dyDescent="0.35">
      <c r="B1142" s="33" t="s">
        <v>52</v>
      </c>
      <c r="C1142" s="33" t="s">
        <v>8</v>
      </c>
      <c r="D1142" s="45">
        <f>SUMIFS('Raw Data'!$S$2:$S$3196,'Raw Data'!$E$2:$E$3196,'Solution Sheet'!B1142,'Raw Data'!$G$2:$G$3196,'Solution Sheet'!C1142)</f>
        <v>99924.459999999977</v>
      </c>
      <c r="E1142" s="37"/>
      <c r="F1142" s="33" t="s">
        <v>43</v>
      </c>
      <c r="G1142" s="33" t="s">
        <v>32</v>
      </c>
      <c r="H1142" s="45">
        <f>COUNTIFS('Raw Data'!$L$2:$L$3196,'Solution Sheet'!F1142,'Raw Data'!$H$2:$H$3196,'Solution Sheet'!G1142)</f>
        <v>206</v>
      </c>
      <c r="J1142" s="33" t="s">
        <v>42</v>
      </c>
      <c r="K1142" s="33" t="s">
        <v>8</v>
      </c>
      <c r="L1142" s="45">
        <f>AVERAGEIFS('Raw Data'!$R$2:$R$3196,'Raw Data'!$K$2:$K$3196,'Solution Sheet'!J1142,'Raw Data'!$G$2:$G$3196,'Solution Sheet'!K1142)</f>
        <v>35.593023255813954</v>
      </c>
      <c r="N1142" s="33" t="s">
        <v>24</v>
      </c>
      <c r="O1142" s="33" t="s">
        <v>32</v>
      </c>
      <c r="P1142" s="45">
        <f>SUMIFS('Raw Data'!$S$2:$S$3196,'Raw Data'!$D$2:$D$3196,'Solution Sheet'!N1142,'Raw Data'!$H$2:$H$3196,'Solution Sheet'!O1142)</f>
        <v>854150.37999999919</v>
      </c>
    </row>
    <row r="1143" spans="2:16" x14ac:dyDescent="0.35">
      <c r="B1143" s="33" t="s">
        <v>63</v>
      </c>
      <c r="C1143" s="33" t="s">
        <v>12</v>
      </c>
      <c r="D1143" s="45">
        <f>SUMIFS('Raw Data'!$S$2:$S$3196,'Raw Data'!$E$2:$E$3196,'Solution Sheet'!B1143,'Raw Data'!$G$2:$G$3196,'Solution Sheet'!C1143)</f>
        <v>121006.51999999999</v>
      </c>
      <c r="E1143" s="37"/>
      <c r="F1143" s="33" t="s">
        <v>44</v>
      </c>
      <c r="G1143" s="33" t="s">
        <v>31</v>
      </c>
      <c r="H1143" s="45">
        <f>COUNTIFS('Raw Data'!$L$2:$L$3196,'Solution Sheet'!F1143,'Raw Data'!$H$2:$H$3196,'Solution Sheet'!G1143)</f>
        <v>216</v>
      </c>
      <c r="J1143" s="33" t="s">
        <v>41</v>
      </c>
      <c r="K1143" s="33" t="s">
        <v>12</v>
      </c>
      <c r="L1143" s="45">
        <f>AVERAGEIFS('Raw Data'!$R$2:$R$3196,'Raw Data'!$K$2:$K$3196,'Solution Sheet'!J1143,'Raw Data'!$G$2:$G$3196,'Solution Sheet'!K1143)</f>
        <v>35.657142857142858</v>
      </c>
      <c r="N1143" s="33" t="s">
        <v>25</v>
      </c>
      <c r="O1143" s="33" t="s">
        <v>31</v>
      </c>
      <c r="P1143" s="45">
        <f>SUMIFS('Raw Data'!$S$2:$S$3196,'Raw Data'!$D$2:$D$3196,'Solution Sheet'!N1143,'Raw Data'!$H$2:$H$3196,'Solution Sheet'!O1143)</f>
        <v>343540.72000000003</v>
      </c>
    </row>
    <row r="1144" spans="2:16" x14ac:dyDescent="0.35">
      <c r="B1144" s="33" t="s">
        <v>63</v>
      </c>
      <c r="C1144" s="33" t="s">
        <v>11</v>
      </c>
      <c r="D1144" s="45">
        <f>SUMIFS('Raw Data'!$S$2:$S$3196,'Raw Data'!$E$2:$E$3196,'Solution Sheet'!B1144,'Raw Data'!$G$2:$G$3196,'Solution Sheet'!C1144)</f>
        <v>122471.98000000001</v>
      </c>
      <c r="E1144" s="37"/>
      <c r="F1144" s="33" t="s">
        <v>45</v>
      </c>
      <c r="G1144" s="33" t="s">
        <v>32</v>
      </c>
      <c r="H1144" s="45">
        <f>COUNTIFS('Raw Data'!$L$2:$L$3196,'Solution Sheet'!F1144,'Raw Data'!$H$2:$H$3196,'Solution Sheet'!G1144)</f>
        <v>204</v>
      </c>
      <c r="J1144" s="33" t="s">
        <v>41</v>
      </c>
      <c r="K1144" s="33" t="s">
        <v>11</v>
      </c>
      <c r="L1144" s="45">
        <f>AVERAGEIFS('Raw Data'!$R$2:$R$3196,'Raw Data'!$K$2:$K$3196,'Solution Sheet'!J1144,'Raw Data'!$G$2:$G$3196,'Solution Sheet'!K1144)</f>
        <v>35.415929203539825</v>
      </c>
      <c r="N1144" s="33" t="s">
        <v>24</v>
      </c>
      <c r="O1144" s="33" t="s">
        <v>32</v>
      </c>
      <c r="P1144" s="45">
        <f>SUMIFS('Raw Data'!$S$2:$S$3196,'Raw Data'!$D$2:$D$3196,'Solution Sheet'!N1144,'Raw Data'!$H$2:$H$3196,'Solution Sheet'!O1144)</f>
        <v>854150.37999999919</v>
      </c>
    </row>
    <row r="1145" spans="2:16" x14ac:dyDescent="0.35">
      <c r="B1145" s="33" t="s">
        <v>115</v>
      </c>
      <c r="C1145" s="33" t="s">
        <v>6</v>
      </c>
      <c r="D1145" s="45">
        <f>SUMIFS('Raw Data'!$S$2:$S$3196,'Raw Data'!$E$2:$E$3196,'Solution Sheet'!B1145,'Raw Data'!$G$2:$G$3196,'Solution Sheet'!C1145)</f>
        <v>110066.44999999998</v>
      </c>
      <c r="E1145" s="37"/>
      <c r="F1145" s="33" t="s">
        <v>44</v>
      </c>
      <c r="G1145" s="33" t="s">
        <v>33</v>
      </c>
      <c r="H1145" s="45">
        <f>COUNTIFS('Raw Data'!$L$2:$L$3196,'Solution Sheet'!F1145,'Raw Data'!$H$2:$H$3196,'Solution Sheet'!G1145)</f>
        <v>207</v>
      </c>
      <c r="J1145" s="33" t="s">
        <v>40</v>
      </c>
      <c r="K1145" s="33" t="s">
        <v>6</v>
      </c>
      <c r="L1145" s="45">
        <f>AVERAGEIFS('Raw Data'!$R$2:$R$3196,'Raw Data'!$K$2:$K$3196,'Solution Sheet'!J1145,'Raw Data'!$G$2:$G$3196,'Solution Sheet'!K1145)</f>
        <v>33.838383838383841</v>
      </c>
      <c r="N1145" s="33" t="s">
        <v>24</v>
      </c>
      <c r="O1145" s="33" t="s">
        <v>33</v>
      </c>
      <c r="P1145" s="45">
        <f>SUMIFS('Raw Data'!$S$2:$S$3196,'Raw Data'!$D$2:$D$3196,'Solution Sheet'!N1145,'Raw Data'!$H$2:$H$3196,'Solution Sheet'!O1145)</f>
        <v>777669.78999999957</v>
      </c>
    </row>
    <row r="1146" spans="2:16" x14ac:dyDescent="0.35">
      <c r="B1146" s="33" t="s">
        <v>85</v>
      </c>
      <c r="C1146" s="33" t="s">
        <v>11</v>
      </c>
      <c r="D1146" s="45">
        <f>SUMIFS('Raw Data'!$S$2:$S$3196,'Raw Data'!$E$2:$E$3196,'Solution Sheet'!B1146,'Raw Data'!$G$2:$G$3196,'Solution Sheet'!C1146)</f>
        <v>93988.74</v>
      </c>
      <c r="E1146" s="37"/>
      <c r="F1146" s="33" t="s">
        <v>43</v>
      </c>
      <c r="G1146" s="33" t="s">
        <v>32</v>
      </c>
      <c r="H1146" s="45">
        <f>COUNTIFS('Raw Data'!$L$2:$L$3196,'Solution Sheet'!F1146,'Raw Data'!$H$2:$H$3196,'Solution Sheet'!G1146)</f>
        <v>206</v>
      </c>
      <c r="J1146" s="33" t="s">
        <v>41</v>
      </c>
      <c r="K1146" s="33" t="s">
        <v>11</v>
      </c>
      <c r="L1146" s="45">
        <f>AVERAGEIFS('Raw Data'!$R$2:$R$3196,'Raw Data'!$K$2:$K$3196,'Solution Sheet'!J1146,'Raw Data'!$G$2:$G$3196,'Solution Sheet'!K1146)</f>
        <v>35.415929203539825</v>
      </c>
      <c r="N1146" s="33" t="s">
        <v>25</v>
      </c>
      <c r="O1146" s="33" t="s">
        <v>32</v>
      </c>
      <c r="P1146" s="45">
        <f>SUMIFS('Raw Data'!$S$2:$S$3196,'Raw Data'!$D$2:$D$3196,'Solution Sheet'!N1146,'Raw Data'!$H$2:$H$3196,'Solution Sheet'!O1146)</f>
        <v>420136.0300000002</v>
      </c>
    </row>
    <row r="1147" spans="2:16" x14ac:dyDescent="0.35">
      <c r="B1147" s="33" t="s">
        <v>78</v>
      </c>
      <c r="C1147" s="33" t="s">
        <v>9</v>
      </c>
      <c r="D1147" s="45">
        <f>SUMIFS('Raw Data'!$S$2:$S$3196,'Raw Data'!$E$2:$E$3196,'Solution Sheet'!B1147,'Raw Data'!$G$2:$G$3196,'Solution Sheet'!C1147)</f>
        <v>67867.660000000018</v>
      </c>
      <c r="E1147" s="37"/>
      <c r="F1147" s="33" t="s">
        <v>45</v>
      </c>
      <c r="G1147" s="33" t="s">
        <v>32</v>
      </c>
      <c r="H1147" s="45">
        <f>COUNTIFS('Raw Data'!$L$2:$L$3196,'Solution Sheet'!F1147,'Raw Data'!$H$2:$H$3196,'Solution Sheet'!G1147)</f>
        <v>204</v>
      </c>
      <c r="J1147" s="33" t="s">
        <v>39</v>
      </c>
      <c r="K1147" s="33" t="s">
        <v>9</v>
      </c>
      <c r="L1147" s="45">
        <f>AVERAGEIFS('Raw Data'!$R$2:$R$3196,'Raw Data'!$K$2:$K$3196,'Solution Sheet'!J1147,'Raw Data'!$G$2:$G$3196,'Solution Sheet'!K1147)</f>
        <v>34.731182795698928</v>
      </c>
      <c r="N1147" s="33" t="s">
        <v>24</v>
      </c>
      <c r="O1147" s="33" t="s">
        <v>32</v>
      </c>
      <c r="P1147" s="45">
        <f>SUMIFS('Raw Data'!$S$2:$S$3196,'Raw Data'!$D$2:$D$3196,'Solution Sheet'!N1147,'Raw Data'!$H$2:$H$3196,'Solution Sheet'!O1147)</f>
        <v>854150.37999999919</v>
      </c>
    </row>
    <row r="1148" spans="2:16" x14ac:dyDescent="0.35">
      <c r="B1148" s="33" t="s">
        <v>106</v>
      </c>
      <c r="C1148" s="33" t="s">
        <v>6</v>
      </c>
      <c r="D1148" s="45">
        <f>SUMIFS('Raw Data'!$S$2:$S$3196,'Raw Data'!$E$2:$E$3196,'Solution Sheet'!B1148,'Raw Data'!$G$2:$G$3196,'Solution Sheet'!C1148)</f>
        <v>106057.18</v>
      </c>
      <c r="E1148" s="37"/>
      <c r="F1148" s="33" t="s">
        <v>44</v>
      </c>
      <c r="G1148" s="33" t="s">
        <v>33</v>
      </c>
      <c r="H1148" s="45">
        <f>COUNTIFS('Raw Data'!$L$2:$L$3196,'Solution Sheet'!F1148,'Raw Data'!$H$2:$H$3196,'Solution Sheet'!G1148)</f>
        <v>207</v>
      </c>
      <c r="J1148" s="33" t="s">
        <v>41</v>
      </c>
      <c r="K1148" s="33" t="s">
        <v>6</v>
      </c>
      <c r="L1148" s="45">
        <f>AVERAGEIFS('Raw Data'!$R$2:$R$3196,'Raw Data'!$K$2:$K$3196,'Solution Sheet'!J1148,'Raw Data'!$G$2:$G$3196,'Solution Sheet'!K1148)</f>
        <v>36.01075268817204</v>
      </c>
      <c r="N1148" s="33" t="s">
        <v>24</v>
      </c>
      <c r="O1148" s="33" t="s">
        <v>33</v>
      </c>
      <c r="P1148" s="45">
        <f>SUMIFS('Raw Data'!$S$2:$S$3196,'Raw Data'!$D$2:$D$3196,'Solution Sheet'!N1148,'Raw Data'!$H$2:$H$3196,'Solution Sheet'!O1148)</f>
        <v>777669.78999999957</v>
      </c>
    </row>
    <row r="1149" spans="2:16" x14ac:dyDescent="0.35">
      <c r="B1149" s="33" t="s">
        <v>63</v>
      </c>
      <c r="C1149" s="33" t="s">
        <v>13</v>
      </c>
      <c r="D1149" s="45">
        <f>SUMIFS('Raw Data'!$S$2:$S$3196,'Raw Data'!$E$2:$E$3196,'Solution Sheet'!B1149,'Raw Data'!$G$2:$G$3196,'Solution Sheet'!C1149)</f>
        <v>116307.38</v>
      </c>
      <c r="E1149" s="37"/>
      <c r="F1149" s="33" t="s">
        <v>44</v>
      </c>
      <c r="G1149" s="33" t="s">
        <v>30</v>
      </c>
      <c r="H1149" s="45">
        <f>COUNTIFS('Raw Data'!$L$2:$L$3196,'Solution Sheet'!F1149,'Raw Data'!$H$2:$H$3196,'Solution Sheet'!G1149)</f>
        <v>202</v>
      </c>
      <c r="J1149" s="33" t="s">
        <v>41</v>
      </c>
      <c r="K1149" s="33" t="s">
        <v>13</v>
      </c>
      <c r="L1149" s="45">
        <f>AVERAGEIFS('Raw Data'!$R$2:$R$3196,'Raw Data'!$K$2:$K$3196,'Solution Sheet'!J1149,'Raw Data'!$G$2:$G$3196,'Solution Sheet'!K1149)</f>
        <v>33.705882352941174</v>
      </c>
      <c r="N1149" s="33" t="s">
        <v>26</v>
      </c>
      <c r="O1149" s="33" t="s">
        <v>30</v>
      </c>
      <c r="P1149" s="45">
        <f>SUMIFS('Raw Data'!$S$2:$S$3196,'Raw Data'!$D$2:$D$3196,'Solution Sheet'!N1149,'Raw Data'!$H$2:$H$3196,'Solution Sheet'!O1149)</f>
        <v>705014.25000000035</v>
      </c>
    </row>
    <row r="1150" spans="2:16" x14ac:dyDescent="0.35">
      <c r="B1150" s="33" t="s">
        <v>106</v>
      </c>
      <c r="C1150" s="33" t="s">
        <v>12</v>
      </c>
      <c r="D1150" s="45">
        <f>SUMIFS('Raw Data'!$S$2:$S$3196,'Raw Data'!$E$2:$E$3196,'Solution Sheet'!B1150,'Raw Data'!$G$2:$G$3196,'Solution Sheet'!C1150)</f>
        <v>111983.70999999998</v>
      </c>
      <c r="E1150" s="37"/>
      <c r="F1150" s="33" t="s">
        <v>45</v>
      </c>
      <c r="G1150" s="33" t="s">
        <v>31</v>
      </c>
      <c r="H1150" s="45">
        <f>COUNTIFS('Raw Data'!$L$2:$L$3196,'Solution Sheet'!F1150,'Raw Data'!$H$2:$H$3196,'Solution Sheet'!G1150)</f>
        <v>200</v>
      </c>
      <c r="J1150" s="33" t="s">
        <v>39</v>
      </c>
      <c r="K1150" s="33" t="s">
        <v>12</v>
      </c>
      <c r="L1150" s="45">
        <f>AVERAGEIFS('Raw Data'!$R$2:$R$3196,'Raw Data'!$K$2:$K$3196,'Solution Sheet'!J1150,'Raw Data'!$G$2:$G$3196,'Solution Sheet'!K1150)</f>
        <v>35</v>
      </c>
      <c r="N1150" s="33" t="s">
        <v>26</v>
      </c>
      <c r="O1150" s="33" t="s">
        <v>31</v>
      </c>
      <c r="P1150" s="45">
        <f>SUMIFS('Raw Data'!$S$2:$S$3196,'Raw Data'!$D$2:$D$3196,'Solution Sheet'!N1150,'Raw Data'!$H$2:$H$3196,'Solution Sheet'!O1150)</f>
        <v>705928.4499999996</v>
      </c>
    </row>
    <row r="1151" spans="2:16" x14ac:dyDescent="0.35">
      <c r="B1151" s="33" t="s">
        <v>73</v>
      </c>
      <c r="C1151" s="33" t="s">
        <v>11</v>
      </c>
      <c r="D1151" s="45">
        <f>SUMIFS('Raw Data'!$S$2:$S$3196,'Raw Data'!$E$2:$E$3196,'Solution Sheet'!B1151,'Raw Data'!$G$2:$G$3196,'Solution Sheet'!C1151)</f>
        <v>112167.56</v>
      </c>
      <c r="E1151" s="37"/>
      <c r="F1151" s="33" t="s">
        <v>45</v>
      </c>
      <c r="G1151" s="33" t="s">
        <v>32</v>
      </c>
      <c r="H1151" s="45">
        <f>COUNTIFS('Raw Data'!$L$2:$L$3196,'Solution Sheet'!F1151,'Raw Data'!$H$2:$H$3196,'Solution Sheet'!G1151)</f>
        <v>204</v>
      </c>
      <c r="J1151" s="33" t="s">
        <v>42</v>
      </c>
      <c r="K1151" s="33" t="s">
        <v>11</v>
      </c>
      <c r="L1151" s="45">
        <f>AVERAGEIFS('Raw Data'!$R$2:$R$3196,'Raw Data'!$K$2:$K$3196,'Solution Sheet'!J1151,'Raw Data'!$G$2:$G$3196,'Solution Sheet'!K1151)</f>
        <v>35.16949152542373</v>
      </c>
      <c r="N1151" s="33" t="s">
        <v>25</v>
      </c>
      <c r="O1151" s="33" t="s">
        <v>32</v>
      </c>
      <c r="P1151" s="45">
        <f>SUMIFS('Raw Data'!$S$2:$S$3196,'Raw Data'!$D$2:$D$3196,'Solution Sheet'!N1151,'Raw Data'!$H$2:$H$3196,'Solution Sheet'!O1151)</f>
        <v>420136.0300000002</v>
      </c>
    </row>
    <row r="1152" spans="2:16" x14ac:dyDescent="0.35">
      <c r="B1152" s="33" t="s">
        <v>115</v>
      </c>
      <c r="C1152" s="33" t="s">
        <v>8</v>
      </c>
      <c r="D1152" s="45">
        <f>SUMIFS('Raw Data'!$S$2:$S$3196,'Raw Data'!$E$2:$E$3196,'Solution Sheet'!B1152,'Raw Data'!$G$2:$G$3196,'Solution Sheet'!C1152)</f>
        <v>78761.50999999998</v>
      </c>
      <c r="E1152" s="37"/>
      <c r="F1152" s="33" t="s">
        <v>43</v>
      </c>
      <c r="G1152" s="33" t="s">
        <v>31</v>
      </c>
      <c r="H1152" s="45">
        <f>COUNTIFS('Raw Data'!$L$2:$L$3196,'Solution Sheet'!F1152,'Raw Data'!$H$2:$H$3196,'Solution Sheet'!G1152)</f>
        <v>190</v>
      </c>
      <c r="J1152" s="33" t="s">
        <v>41</v>
      </c>
      <c r="K1152" s="33" t="s">
        <v>8</v>
      </c>
      <c r="L1152" s="45">
        <f>AVERAGEIFS('Raw Data'!$R$2:$R$3196,'Raw Data'!$K$2:$K$3196,'Solution Sheet'!J1152,'Raw Data'!$G$2:$G$3196,'Solution Sheet'!K1152)</f>
        <v>35.169642857142854</v>
      </c>
      <c r="N1152" s="33" t="s">
        <v>26</v>
      </c>
      <c r="O1152" s="33" t="s">
        <v>31</v>
      </c>
      <c r="P1152" s="45">
        <f>SUMIFS('Raw Data'!$S$2:$S$3196,'Raw Data'!$D$2:$D$3196,'Solution Sheet'!N1152,'Raw Data'!$H$2:$H$3196,'Solution Sheet'!O1152)</f>
        <v>705928.4499999996</v>
      </c>
    </row>
    <row r="1153" spans="2:16" x14ac:dyDescent="0.35">
      <c r="B1153" s="33" t="s">
        <v>115</v>
      </c>
      <c r="C1153" s="33" t="s">
        <v>13</v>
      </c>
      <c r="D1153" s="45">
        <f>SUMIFS('Raw Data'!$S$2:$S$3196,'Raw Data'!$E$2:$E$3196,'Solution Sheet'!B1153,'Raw Data'!$G$2:$G$3196,'Solution Sheet'!C1153)</f>
        <v>86905.229999999981</v>
      </c>
      <c r="E1153" s="37"/>
      <c r="F1153" s="33" t="s">
        <v>46</v>
      </c>
      <c r="G1153" s="33" t="s">
        <v>32</v>
      </c>
      <c r="H1153" s="45">
        <f>COUNTIFS('Raw Data'!$L$2:$L$3196,'Solution Sheet'!F1153,'Raw Data'!$H$2:$H$3196,'Solution Sheet'!G1153)</f>
        <v>216</v>
      </c>
      <c r="J1153" s="33" t="s">
        <v>39</v>
      </c>
      <c r="K1153" s="33" t="s">
        <v>13</v>
      </c>
      <c r="L1153" s="45">
        <f>AVERAGEIFS('Raw Data'!$R$2:$R$3196,'Raw Data'!$K$2:$K$3196,'Solution Sheet'!J1153,'Raw Data'!$G$2:$G$3196,'Solution Sheet'!K1153)</f>
        <v>35.833333333333336</v>
      </c>
      <c r="N1153" s="33" t="s">
        <v>24</v>
      </c>
      <c r="O1153" s="33" t="s">
        <v>32</v>
      </c>
      <c r="P1153" s="45">
        <f>SUMIFS('Raw Data'!$S$2:$S$3196,'Raw Data'!$D$2:$D$3196,'Solution Sheet'!N1153,'Raw Data'!$H$2:$H$3196,'Solution Sheet'!O1153)</f>
        <v>854150.37999999919</v>
      </c>
    </row>
    <row r="1154" spans="2:16" x14ac:dyDescent="0.35">
      <c r="B1154" s="33" t="s">
        <v>52</v>
      </c>
      <c r="C1154" s="33" t="s">
        <v>9</v>
      </c>
      <c r="D1154" s="45">
        <f>SUMIFS('Raw Data'!$S$2:$S$3196,'Raw Data'!$E$2:$E$3196,'Solution Sheet'!B1154,'Raw Data'!$G$2:$G$3196,'Solution Sheet'!C1154)</f>
        <v>91971.540000000008</v>
      </c>
      <c r="E1154" s="37"/>
      <c r="F1154" s="33" t="s">
        <v>43</v>
      </c>
      <c r="G1154" s="33" t="s">
        <v>32</v>
      </c>
      <c r="H1154" s="45">
        <f>COUNTIFS('Raw Data'!$L$2:$L$3196,'Solution Sheet'!F1154,'Raw Data'!$H$2:$H$3196,'Solution Sheet'!G1154)</f>
        <v>206</v>
      </c>
      <c r="J1154" s="33" t="s">
        <v>39</v>
      </c>
      <c r="K1154" s="33" t="s">
        <v>9</v>
      </c>
      <c r="L1154" s="45">
        <f>AVERAGEIFS('Raw Data'!$R$2:$R$3196,'Raw Data'!$K$2:$K$3196,'Solution Sheet'!J1154,'Raw Data'!$G$2:$G$3196,'Solution Sheet'!K1154)</f>
        <v>34.731182795698928</v>
      </c>
      <c r="N1154" s="33" t="s">
        <v>24</v>
      </c>
      <c r="O1154" s="33" t="s">
        <v>32</v>
      </c>
      <c r="P1154" s="45">
        <f>SUMIFS('Raw Data'!$S$2:$S$3196,'Raw Data'!$D$2:$D$3196,'Solution Sheet'!N1154,'Raw Data'!$H$2:$H$3196,'Solution Sheet'!O1154)</f>
        <v>854150.37999999919</v>
      </c>
    </row>
    <row r="1155" spans="2:16" x14ac:dyDescent="0.35">
      <c r="B1155" s="33" t="s">
        <v>78</v>
      </c>
      <c r="C1155" s="33" t="s">
        <v>7</v>
      </c>
      <c r="D1155" s="45">
        <f>SUMIFS('Raw Data'!$S$2:$S$3196,'Raw Data'!$E$2:$E$3196,'Solution Sheet'!B1155,'Raw Data'!$G$2:$G$3196,'Solution Sheet'!C1155)</f>
        <v>91549.210000000021</v>
      </c>
      <c r="E1155" s="37"/>
      <c r="F1155" s="33" t="s">
        <v>43</v>
      </c>
      <c r="G1155" s="33" t="s">
        <v>32</v>
      </c>
      <c r="H1155" s="45">
        <f>COUNTIFS('Raw Data'!$L$2:$L$3196,'Solution Sheet'!F1155,'Raw Data'!$H$2:$H$3196,'Solution Sheet'!G1155)</f>
        <v>206</v>
      </c>
      <c r="J1155" s="33" t="s">
        <v>39</v>
      </c>
      <c r="K1155" s="33" t="s">
        <v>7</v>
      </c>
      <c r="L1155" s="45">
        <f>AVERAGEIFS('Raw Data'!$R$2:$R$3196,'Raw Data'!$K$2:$K$3196,'Solution Sheet'!J1155,'Raw Data'!$G$2:$G$3196,'Solution Sheet'!K1155)</f>
        <v>36.319672131147541</v>
      </c>
      <c r="N1155" s="33" t="s">
        <v>24</v>
      </c>
      <c r="O1155" s="33" t="s">
        <v>32</v>
      </c>
      <c r="P1155" s="45">
        <f>SUMIFS('Raw Data'!$S$2:$S$3196,'Raw Data'!$D$2:$D$3196,'Solution Sheet'!N1155,'Raw Data'!$H$2:$H$3196,'Solution Sheet'!O1155)</f>
        <v>854150.37999999919</v>
      </c>
    </row>
    <row r="1156" spans="2:16" x14ac:dyDescent="0.35">
      <c r="B1156" s="33" t="s">
        <v>52</v>
      </c>
      <c r="C1156" s="33" t="s">
        <v>9</v>
      </c>
      <c r="D1156" s="45">
        <f>SUMIFS('Raw Data'!$S$2:$S$3196,'Raw Data'!$E$2:$E$3196,'Solution Sheet'!B1156,'Raw Data'!$G$2:$G$3196,'Solution Sheet'!C1156)</f>
        <v>91971.540000000008</v>
      </c>
      <c r="E1156" s="37"/>
      <c r="F1156" s="33" t="s">
        <v>46</v>
      </c>
      <c r="G1156" s="33" t="s">
        <v>33</v>
      </c>
      <c r="H1156" s="45">
        <f>COUNTIFS('Raw Data'!$L$2:$L$3196,'Solution Sheet'!F1156,'Raw Data'!$H$2:$H$3196,'Solution Sheet'!G1156)</f>
        <v>201</v>
      </c>
      <c r="J1156" s="33" t="s">
        <v>40</v>
      </c>
      <c r="K1156" s="33" t="s">
        <v>9</v>
      </c>
      <c r="L1156" s="45">
        <f>AVERAGEIFS('Raw Data'!$R$2:$R$3196,'Raw Data'!$K$2:$K$3196,'Solution Sheet'!J1156,'Raw Data'!$G$2:$G$3196,'Solution Sheet'!K1156)</f>
        <v>33.942528735632187</v>
      </c>
      <c r="N1156" s="33" t="s">
        <v>26</v>
      </c>
      <c r="O1156" s="33" t="s">
        <v>33</v>
      </c>
      <c r="P1156" s="45">
        <f>SUMIFS('Raw Data'!$S$2:$S$3196,'Raw Data'!$D$2:$D$3196,'Solution Sheet'!N1156,'Raw Data'!$H$2:$H$3196,'Solution Sheet'!O1156)</f>
        <v>688621.27000000118</v>
      </c>
    </row>
    <row r="1157" spans="2:16" x14ac:dyDescent="0.35">
      <c r="B1157" s="33" t="s">
        <v>55</v>
      </c>
      <c r="C1157" s="33" t="s">
        <v>6</v>
      </c>
      <c r="D1157" s="45">
        <f>SUMIFS('Raw Data'!$S$2:$S$3196,'Raw Data'!$E$2:$E$3196,'Solution Sheet'!B1157,'Raw Data'!$G$2:$G$3196,'Solution Sheet'!C1157)</f>
        <v>103547.48999999999</v>
      </c>
      <c r="E1157" s="37"/>
      <c r="F1157" s="33" t="s">
        <v>45</v>
      </c>
      <c r="G1157" s="33" t="s">
        <v>33</v>
      </c>
      <c r="H1157" s="45">
        <f>COUNTIFS('Raw Data'!$L$2:$L$3196,'Solution Sheet'!F1157,'Raw Data'!$H$2:$H$3196,'Solution Sheet'!G1157)</f>
        <v>193</v>
      </c>
      <c r="J1157" s="33" t="s">
        <v>42</v>
      </c>
      <c r="K1157" s="33" t="s">
        <v>6</v>
      </c>
      <c r="L1157" s="45">
        <f>AVERAGEIFS('Raw Data'!$R$2:$R$3196,'Raw Data'!$K$2:$K$3196,'Solution Sheet'!J1157,'Raw Data'!$G$2:$G$3196,'Solution Sheet'!K1157)</f>
        <v>35.892857142857146</v>
      </c>
      <c r="N1157" s="33" t="s">
        <v>26</v>
      </c>
      <c r="O1157" s="33" t="s">
        <v>33</v>
      </c>
      <c r="P1157" s="45">
        <f>SUMIFS('Raw Data'!$S$2:$S$3196,'Raw Data'!$D$2:$D$3196,'Solution Sheet'!N1157,'Raw Data'!$H$2:$H$3196,'Solution Sheet'!O1157)</f>
        <v>688621.27000000118</v>
      </c>
    </row>
    <row r="1158" spans="2:16" x14ac:dyDescent="0.35">
      <c r="B1158" s="33" t="s">
        <v>73</v>
      </c>
      <c r="C1158" s="33" t="s">
        <v>8</v>
      </c>
      <c r="D1158" s="45">
        <f>SUMIFS('Raw Data'!$S$2:$S$3196,'Raw Data'!$E$2:$E$3196,'Solution Sheet'!B1158,'Raw Data'!$G$2:$G$3196,'Solution Sheet'!C1158)</f>
        <v>106033.74999999996</v>
      </c>
      <c r="E1158" s="37"/>
      <c r="F1158" s="33" t="s">
        <v>45</v>
      </c>
      <c r="G1158" s="33" t="s">
        <v>31</v>
      </c>
      <c r="H1158" s="45">
        <f>COUNTIFS('Raw Data'!$L$2:$L$3196,'Solution Sheet'!F1158,'Raw Data'!$H$2:$H$3196,'Solution Sheet'!G1158)</f>
        <v>200</v>
      </c>
      <c r="J1158" s="33" t="s">
        <v>42</v>
      </c>
      <c r="K1158" s="33" t="s">
        <v>8</v>
      </c>
      <c r="L1158" s="45">
        <f>AVERAGEIFS('Raw Data'!$R$2:$R$3196,'Raw Data'!$K$2:$K$3196,'Solution Sheet'!J1158,'Raw Data'!$G$2:$G$3196,'Solution Sheet'!K1158)</f>
        <v>35.593023255813954</v>
      </c>
      <c r="N1158" s="33" t="s">
        <v>25</v>
      </c>
      <c r="O1158" s="33" t="s">
        <v>31</v>
      </c>
      <c r="P1158" s="45">
        <f>SUMIFS('Raw Data'!$S$2:$S$3196,'Raw Data'!$D$2:$D$3196,'Solution Sheet'!N1158,'Raw Data'!$H$2:$H$3196,'Solution Sheet'!O1158)</f>
        <v>343540.72000000003</v>
      </c>
    </row>
    <row r="1159" spans="2:16" x14ac:dyDescent="0.35">
      <c r="B1159" s="33" t="s">
        <v>63</v>
      </c>
      <c r="C1159" s="33" t="s">
        <v>11</v>
      </c>
      <c r="D1159" s="45">
        <f>SUMIFS('Raw Data'!$S$2:$S$3196,'Raw Data'!$E$2:$E$3196,'Solution Sheet'!B1159,'Raw Data'!$G$2:$G$3196,'Solution Sheet'!C1159)</f>
        <v>122471.98000000001</v>
      </c>
      <c r="E1159" s="37"/>
      <c r="F1159" s="33" t="s">
        <v>43</v>
      </c>
      <c r="G1159" s="33" t="s">
        <v>31</v>
      </c>
      <c r="H1159" s="45">
        <f>COUNTIFS('Raw Data'!$L$2:$L$3196,'Solution Sheet'!F1159,'Raw Data'!$H$2:$H$3196,'Solution Sheet'!G1159)</f>
        <v>190</v>
      </c>
      <c r="J1159" s="33" t="s">
        <v>39</v>
      </c>
      <c r="K1159" s="33" t="s">
        <v>11</v>
      </c>
      <c r="L1159" s="45">
        <f>AVERAGEIFS('Raw Data'!$R$2:$R$3196,'Raw Data'!$K$2:$K$3196,'Solution Sheet'!J1159,'Raw Data'!$G$2:$G$3196,'Solution Sheet'!K1159)</f>
        <v>34.901785714285715</v>
      </c>
      <c r="N1159" s="33" t="s">
        <v>25</v>
      </c>
      <c r="O1159" s="33" t="s">
        <v>31</v>
      </c>
      <c r="P1159" s="45">
        <f>SUMIFS('Raw Data'!$S$2:$S$3196,'Raw Data'!$D$2:$D$3196,'Solution Sheet'!N1159,'Raw Data'!$H$2:$H$3196,'Solution Sheet'!O1159)</f>
        <v>343540.72000000003</v>
      </c>
    </row>
    <row r="1160" spans="2:16" x14ac:dyDescent="0.35">
      <c r="B1160" s="33" t="s">
        <v>63</v>
      </c>
      <c r="C1160" s="33" t="s">
        <v>10</v>
      </c>
      <c r="D1160" s="45">
        <f>SUMIFS('Raw Data'!$S$2:$S$3196,'Raw Data'!$E$2:$E$3196,'Solution Sheet'!B1160,'Raw Data'!$G$2:$G$3196,'Solution Sheet'!C1160)</f>
        <v>76274.34</v>
      </c>
      <c r="E1160" s="37"/>
      <c r="F1160" s="33" t="s">
        <v>45</v>
      </c>
      <c r="G1160" s="33" t="s">
        <v>33</v>
      </c>
      <c r="H1160" s="45">
        <f>COUNTIFS('Raw Data'!$L$2:$L$3196,'Solution Sheet'!F1160,'Raw Data'!$H$2:$H$3196,'Solution Sheet'!G1160)</f>
        <v>193</v>
      </c>
      <c r="J1160" s="33" t="s">
        <v>41</v>
      </c>
      <c r="K1160" s="33" t="s">
        <v>10</v>
      </c>
      <c r="L1160" s="45">
        <f>AVERAGEIFS('Raw Data'!$R$2:$R$3196,'Raw Data'!$K$2:$K$3196,'Solution Sheet'!J1160,'Raw Data'!$G$2:$G$3196,'Solution Sheet'!K1160)</f>
        <v>34.225806451612904</v>
      </c>
      <c r="N1160" s="33" t="s">
        <v>26</v>
      </c>
      <c r="O1160" s="33" t="s">
        <v>33</v>
      </c>
      <c r="P1160" s="45">
        <f>SUMIFS('Raw Data'!$S$2:$S$3196,'Raw Data'!$D$2:$D$3196,'Solution Sheet'!N1160,'Raw Data'!$H$2:$H$3196,'Solution Sheet'!O1160)</f>
        <v>688621.27000000118</v>
      </c>
    </row>
    <row r="1161" spans="2:16" x14ac:dyDescent="0.35">
      <c r="B1161" s="33" t="s">
        <v>73</v>
      </c>
      <c r="C1161" s="33" t="s">
        <v>9</v>
      </c>
      <c r="D1161" s="45">
        <f>SUMIFS('Raw Data'!$S$2:$S$3196,'Raw Data'!$E$2:$E$3196,'Solution Sheet'!B1161,'Raw Data'!$G$2:$G$3196,'Solution Sheet'!C1161)</f>
        <v>97902.090000000011</v>
      </c>
      <c r="E1161" s="37"/>
      <c r="F1161" s="33" t="s">
        <v>45</v>
      </c>
      <c r="G1161" s="33" t="s">
        <v>32</v>
      </c>
      <c r="H1161" s="45">
        <f>COUNTIFS('Raw Data'!$L$2:$L$3196,'Solution Sheet'!F1161,'Raw Data'!$H$2:$H$3196,'Solution Sheet'!G1161)</f>
        <v>204</v>
      </c>
      <c r="J1161" s="33" t="s">
        <v>40</v>
      </c>
      <c r="K1161" s="33" t="s">
        <v>9</v>
      </c>
      <c r="L1161" s="45">
        <f>AVERAGEIFS('Raw Data'!$R$2:$R$3196,'Raw Data'!$K$2:$K$3196,'Solution Sheet'!J1161,'Raw Data'!$G$2:$G$3196,'Solution Sheet'!K1161)</f>
        <v>33.942528735632187</v>
      </c>
      <c r="N1161" s="33" t="s">
        <v>26</v>
      </c>
      <c r="O1161" s="33" t="s">
        <v>32</v>
      </c>
      <c r="P1161" s="45">
        <f>SUMIFS('Raw Data'!$S$2:$S$3196,'Raw Data'!$D$2:$D$3196,'Solution Sheet'!N1161,'Raw Data'!$H$2:$H$3196,'Solution Sheet'!O1161)</f>
        <v>713770.02999999945</v>
      </c>
    </row>
    <row r="1162" spans="2:16" x14ac:dyDescent="0.35">
      <c r="B1162" s="33" t="s">
        <v>106</v>
      </c>
      <c r="C1162" s="33" t="s">
        <v>6</v>
      </c>
      <c r="D1162" s="45">
        <f>SUMIFS('Raw Data'!$S$2:$S$3196,'Raw Data'!$E$2:$E$3196,'Solution Sheet'!B1162,'Raw Data'!$G$2:$G$3196,'Solution Sheet'!C1162)</f>
        <v>106057.18</v>
      </c>
      <c r="E1162" s="37"/>
      <c r="F1162" s="33" t="s">
        <v>43</v>
      </c>
      <c r="G1162" s="33" t="s">
        <v>32</v>
      </c>
      <c r="H1162" s="45">
        <f>COUNTIFS('Raw Data'!$L$2:$L$3196,'Solution Sheet'!F1162,'Raw Data'!$H$2:$H$3196,'Solution Sheet'!G1162)</f>
        <v>206</v>
      </c>
      <c r="J1162" s="33" t="s">
        <v>39</v>
      </c>
      <c r="K1162" s="33" t="s">
        <v>6</v>
      </c>
      <c r="L1162" s="45">
        <f>AVERAGEIFS('Raw Data'!$R$2:$R$3196,'Raw Data'!$K$2:$K$3196,'Solution Sheet'!J1162,'Raw Data'!$G$2:$G$3196,'Solution Sheet'!K1162)</f>
        <v>36.370370370370374</v>
      </c>
      <c r="N1162" s="33" t="s">
        <v>26</v>
      </c>
      <c r="O1162" s="33" t="s">
        <v>32</v>
      </c>
      <c r="P1162" s="45">
        <f>SUMIFS('Raw Data'!$S$2:$S$3196,'Raw Data'!$D$2:$D$3196,'Solution Sheet'!N1162,'Raw Data'!$H$2:$H$3196,'Solution Sheet'!O1162)</f>
        <v>713770.02999999945</v>
      </c>
    </row>
    <row r="1163" spans="2:16" x14ac:dyDescent="0.35">
      <c r="B1163" s="33" t="s">
        <v>73</v>
      </c>
      <c r="C1163" s="33" t="s">
        <v>6</v>
      </c>
      <c r="D1163" s="45">
        <f>SUMIFS('Raw Data'!$S$2:$S$3196,'Raw Data'!$E$2:$E$3196,'Solution Sheet'!B1163,'Raw Data'!$G$2:$G$3196,'Solution Sheet'!C1163)</f>
        <v>72259.55</v>
      </c>
      <c r="E1163" s="37"/>
      <c r="F1163" s="33" t="s">
        <v>45</v>
      </c>
      <c r="G1163" s="33" t="s">
        <v>33</v>
      </c>
      <c r="H1163" s="45">
        <f>COUNTIFS('Raw Data'!$L$2:$L$3196,'Solution Sheet'!F1163,'Raw Data'!$H$2:$H$3196,'Solution Sheet'!G1163)</f>
        <v>193</v>
      </c>
      <c r="J1163" s="33" t="s">
        <v>40</v>
      </c>
      <c r="K1163" s="33" t="s">
        <v>6</v>
      </c>
      <c r="L1163" s="45">
        <f>AVERAGEIFS('Raw Data'!$R$2:$R$3196,'Raw Data'!$K$2:$K$3196,'Solution Sheet'!J1163,'Raw Data'!$G$2:$G$3196,'Solution Sheet'!K1163)</f>
        <v>33.838383838383841</v>
      </c>
      <c r="N1163" s="33" t="s">
        <v>24</v>
      </c>
      <c r="O1163" s="33" t="s">
        <v>33</v>
      </c>
      <c r="P1163" s="45">
        <f>SUMIFS('Raw Data'!$S$2:$S$3196,'Raw Data'!$D$2:$D$3196,'Solution Sheet'!N1163,'Raw Data'!$H$2:$H$3196,'Solution Sheet'!O1163)</f>
        <v>777669.78999999957</v>
      </c>
    </row>
    <row r="1164" spans="2:16" x14ac:dyDescent="0.35">
      <c r="B1164" s="33" t="s">
        <v>106</v>
      </c>
      <c r="C1164" s="33" t="s">
        <v>7</v>
      </c>
      <c r="D1164" s="45">
        <f>SUMIFS('Raw Data'!$S$2:$S$3196,'Raw Data'!$E$2:$E$3196,'Solution Sheet'!B1164,'Raw Data'!$G$2:$G$3196,'Solution Sheet'!C1164)</f>
        <v>77343.399999999994</v>
      </c>
      <c r="E1164" s="37"/>
      <c r="F1164" s="33" t="s">
        <v>43</v>
      </c>
      <c r="G1164" s="33" t="s">
        <v>31</v>
      </c>
      <c r="H1164" s="45">
        <f>COUNTIFS('Raw Data'!$L$2:$L$3196,'Solution Sheet'!F1164,'Raw Data'!$H$2:$H$3196,'Solution Sheet'!G1164)</f>
        <v>190</v>
      </c>
      <c r="J1164" s="33" t="s">
        <v>41</v>
      </c>
      <c r="K1164" s="33" t="s">
        <v>7</v>
      </c>
      <c r="L1164" s="45">
        <f>AVERAGEIFS('Raw Data'!$R$2:$R$3196,'Raw Data'!$K$2:$K$3196,'Solution Sheet'!J1164,'Raw Data'!$G$2:$G$3196,'Solution Sheet'!K1164)</f>
        <v>33.821428571428569</v>
      </c>
      <c r="N1164" s="33" t="s">
        <v>26</v>
      </c>
      <c r="O1164" s="33" t="s">
        <v>31</v>
      </c>
      <c r="P1164" s="45">
        <f>SUMIFS('Raw Data'!$S$2:$S$3196,'Raw Data'!$D$2:$D$3196,'Solution Sheet'!N1164,'Raw Data'!$H$2:$H$3196,'Solution Sheet'!O1164)</f>
        <v>705928.4499999996</v>
      </c>
    </row>
    <row r="1165" spans="2:16" x14ac:dyDescent="0.35">
      <c r="B1165" s="33" t="s">
        <v>115</v>
      </c>
      <c r="C1165" s="33" t="s">
        <v>6</v>
      </c>
      <c r="D1165" s="45">
        <f>SUMIFS('Raw Data'!$S$2:$S$3196,'Raw Data'!$E$2:$E$3196,'Solution Sheet'!B1165,'Raw Data'!$G$2:$G$3196,'Solution Sheet'!C1165)</f>
        <v>110066.44999999998</v>
      </c>
      <c r="E1165" s="37"/>
      <c r="F1165" s="33" t="s">
        <v>43</v>
      </c>
      <c r="G1165" s="33" t="s">
        <v>33</v>
      </c>
      <c r="H1165" s="45">
        <f>COUNTIFS('Raw Data'!$L$2:$L$3196,'Solution Sheet'!F1165,'Raw Data'!$H$2:$H$3196,'Solution Sheet'!G1165)</f>
        <v>185</v>
      </c>
      <c r="J1165" s="33" t="s">
        <v>42</v>
      </c>
      <c r="K1165" s="33" t="s">
        <v>6</v>
      </c>
      <c r="L1165" s="45">
        <f>AVERAGEIFS('Raw Data'!$R$2:$R$3196,'Raw Data'!$K$2:$K$3196,'Solution Sheet'!J1165,'Raw Data'!$G$2:$G$3196,'Solution Sheet'!K1165)</f>
        <v>35.892857142857146</v>
      </c>
      <c r="N1165" s="33" t="s">
        <v>24</v>
      </c>
      <c r="O1165" s="33" t="s">
        <v>33</v>
      </c>
      <c r="P1165" s="45">
        <f>SUMIFS('Raw Data'!$S$2:$S$3196,'Raw Data'!$D$2:$D$3196,'Solution Sheet'!N1165,'Raw Data'!$H$2:$H$3196,'Solution Sheet'!O1165)</f>
        <v>777669.78999999957</v>
      </c>
    </row>
    <row r="1166" spans="2:16" x14ac:dyDescent="0.35">
      <c r="B1166" s="33" t="s">
        <v>63</v>
      </c>
      <c r="C1166" s="33" t="s">
        <v>8</v>
      </c>
      <c r="D1166" s="45">
        <f>SUMIFS('Raw Data'!$S$2:$S$3196,'Raw Data'!$E$2:$E$3196,'Solution Sheet'!B1166,'Raw Data'!$G$2:$G$3196,'Solution Sheet'!C1166)</f>
        <v>87482.73</v>
      </c>
      <c r="E1166" s="37"/>
      <c r="F1166" s="33" t="s">
        <v>46</v>
      </c>
      <c r="G1166" s="33" t="s">
        <v>30</v>
      </c>
      <c r="H1166" s="45">
        <f>COUNTIFS('Raw Data'!$L$2:$L$3196,'Solution Sheet'!F1166,'Raw Data'!$H$2:$H$3196,'Solution Sheet'!G1166)</f>
        <v>204</v>
      </c>
      <c r="J1166" s="33" t="s">
        <v>40</v>
      </c>
      <c r="K1166" s="33" t="s">
        <v>8</v>
      </c>
      <c r="L1166" s="45">
        <f>AVERAGEIFS('Raw Data'!$R$2:$R$3196,'Raw Data'!$K$2:$K$3196,'Solution Sheet'!J1166,'Raw Data'!$G$2:$G$3196,'Solution Sheet'!K1166)</f>
        <v>34.319148936170215</v>
      </c>
      <c r="N1166" s="33" t="s">
        <v>24</v>
      </c>
      <c r="O1166" s="33" t="s">
        <v>30</v>
      </c>
      <c r="P1166" s="45">
        <f>SUMIFS('Raw Data'!$S$2:$S$3196,'Raw Data'!$D$2:$D$3196,'Solution Sheet'!N1166,'Raw Data'!$H$2:$H$3196,'Solution Sheet'!O1166)</f>
        <v>902864.3899999999</v>
      </c>
    </row>
    <row r="1167" spans="2:16" x14ac:dyDescent="0.35">
      <c r="B1167" s="33" t="s">
        <v>78</v>
      </c>
      <c r="C1167" s="33" t="s">
        <v>6</v>
      </c>
      <c r="D1167" s="45">
        <f>SUMIFS('Raw Data'!$S$2:$S$3196,'Raw Data'!$E$2:$E$3196,'Solution Sheet'!B1167,'Raw Data'!$G$2:$G$3196,'Solution Sheet'!C1167)</f>
        <v>122595.86000000002</v>
      </c>
      <c r="E1167" s="37"/>
      <c r="F1167" s="33" t="s">
        <v>46</v>
      </c>
      <c r="G1167" s="33" t="s">
        <v>33</v>
      </c>
      <c r="H1167" s="45">
        <f>COUNTIFS('Raw Data'!$L$2:$L$3196,'Solution Sheet'!F1167,'Raw Data'!$H$2:$H$3196,'Solution Sheet'!G1167)</f>
        <v>201</v>
      </c>
      <c r="J1167" s="33" t="s">
        <v>41</v>
      </c>
      <c r="K1167" s="33" t="s">
        <v>6</v>
      </c>
      <c r="L1167" s="45">
        <f>AVERAGEIFS('Raw Data'!$R$2:$R$3196,'Raw Data'!$K$2:$K$3196,'Solution Sheet'!J1167,'Raw Data'!$G$2:$G$3196,'Solution Sheet'!K1167)</f>
        <v>36.01075268817204</v>
      </c>
      <c r="N1167" s="33" t="s">
        <v>26</v>
      </c>
      <c r="O1167" s="33" t="s">
        <v>33</v>
      </c>
      <c r="P1167" s="45">
        <f>SUMIFS('Raw Data'!$S$2:$S$3196,'Raw Data'!$D$2:$D$3196,'Solution Sheet'!N1167,'Raw Data'!$H$2:$H$3196,'Solution Sheet'!O1167)</f>
        <v>688621.27000000118</v>
      </c>
    </row>
    <row r="1168" spans="2:16" x14ac:dyDescent="0.35">
      <c r="B1168" s="33" t="s">
        <v>78</v>
      </c>
      <c r="C1168" s="33" t="s">
        <v>8</v>
      </c>
      <c r="D1168" s="45">
        <f>SUMIFS('Raw Data'!$S$2:$S$3196,'Raw Data'!$E$2:$E$3196,'Solution Sheet'!B1168,'Raw Data'!$G$2:$G$3196,'Solution Sheet'!C1168)</f>
        <v>81993.12000000001</v>
      </c>
      <c r="E1168" s="37"/>
      <c r="F1168" s="33" t="s">
        <v>46</v>
      </c>
      <c r="G1168" s="33" t="s">
        <v>30</v>
      </c>
      <c r="H1168" s="45">
        <f>COUNTIFS('Raw Data'!$L$2:$L$3196,'Solution Sheet'!F1168,'Raw Data'!$H$2:$H$3196,'Solution Sheet'!G1168)</f>
        <v>204</v>
      </c>
      <c r="J1168" s="33" t="s">
        <v>42</v>
      </c>
      <c r="K1168" s="33" t="s">
        <v>8</v>
      </c>
      <c r="L1168" s="45">
        <f>AVERAGEIFS('Raw Data'!$R$2:$R$3196,'Raw Data'!$K$2:$K$3196,'Solution Sheet'!J1168,'Raw Data'!$G$2:$G$3196,'Solution Sheet'!K1168)</f>
        <v>35.593023255813954</v>
      </c>
      <c r="N1168" s="33" t="s">
        <v>25</v>
      </c>
      <c r="O1168" s="33" t="s">
        <v>30</v>
      </c>
      <c r="P1168" s="45">
        <f>SUMIFS('Raw Data'!$S$2:$S$3196,'Raw Data'!$D$2:$D$3196,'Solution Sheet'!N1168,'Raw Data'!$H$2:$H$3196,'Solution Sheet'!O1168)</f>
        <v>386262.99999999983</v>
      </c>
    </row>
    <row r="1169" spans="2:16" x14ac:dyDescent="0.35">
      <c r="B1169" s="33" t="s">
        <v>55</v>
      </c>
      <c r="C1169" s="33" t="s">
        <v>8</v>
      </c>
      <c r="D1169" s="45">
        <f>SUMIFS('Raw Data'!$S$2:$S$3196,'Raw Data'!$E$2:$E$3196,'Solution Sheet'!B1169,'Raw Data'!$G$2:$G$3196,'Solution Sheet'!C1169)</f>
        <v>101835.39000000001</v>
      </c>
      <c r="E1169" s="37"/>
      <c r="F1169" s="33" t="s">
        <v>46</v>
      </c>
      <c r="G1169" s="33" t="s">
        <v>32</v>
      </c>
      <c r="H1169" s="45">
        <f>COUNTIFS('Raw Data'!$L$2:$L$3196,'Solution Sheet'!F1169,'Raw Data'!$H$2:$H$3196,'Solution Sheet'!G1169)</f>
        <v>216</v>
      </c>
      <c r="J1169" s="33" t="s">
        <v>40</v>
      </c>
      <c r="K1169" s="33" t="s">
        <v>8</v>
      </c>
      <c r="L1169" s="45">
        <f>AVERAGEIFS('Raw Data'!$R$2:$R$3196,'Raw Data'!$K$2:$K$3196,'Solution Sheet'!J1169,'Raw Data'!$G$2:$G$3196,'Solution Sheet'!K1169)</f>
        <v>34.319148936170215</v>
      </c>
      <c r="N1169" s="33" t="s">
        <v>26</v>
      </c>
      <c r="O1169" s="33" t="s">
        <v>32</v>
      </c>
      <c r="P1169" s="45">
        <f>SUMIFS('Raw Data'!$S$2:$S$3196,'Raw Data'!$D$2:$D$3196,'Solution Sheet'!N1169,'Raw Data'!$H$2:$H$3196,'Solution Sheet'!O1169)</f>
        <v>713770.02999999945</v>
      </c>
    </row>
    <row r="1170" spans="2:16" x14ac:dyDescent="0.35">
      <c r="B1170" s="33" t="s">
        <v>58</v>
      </c>
      <c r="C1170" s="33" t="s">
        <v>9</v>
      </c>
      <c r="D1170" s="45">
        <f>SUMIFS('Raw Data'!$S$2:$S$3196,'Raw Data'!$E$2:$E$3196,'Solution Sheet'!B1170,'Raw Data'!$G$2:$G$3196,'Solution Sheet'!C1170)</f>
        <v>93015.799999999974</v>
      </c>
      <c r="E1170" s="37"/>
      <c r="F1170" s="33" t="s">
        <v>43</v>
      </c>
      <c r="G1170" s="33" t="s">
        <v>32</v>
      </c>
      <c r="H1170" s="45">
        <f>COUNTIFS('Raw Data'!$L$2:$L$3196,'Solution Sheet'!F1170,'Raw Data'!$H$2:$H$3196,'Solution Sheet'!G1170)</f>
        <v>206</v>
      </c>
      <c r="J1170" s="33" t="s">
        <v>41</v>
      </c>
      <c r="K1170" s="33" t="s">
        <v>9</v>
      </c>
      <c r="L1170" s="45">
        <f>AVERAGEIFS('Raw Data'!$R$2:$R$3196,'Raw Data'!$K$2:$K$3196,'Solution Sheet'!J1170,'Raw Data'!$G$2:$G$3196,'Solution Sheet'!K1170)</f>
        <v>35.634615384615387</v>
      </c>
      <c r="N1170" s="33" t="s">
        <v>24</v>
      </c>
      <c r="O1170" s="33" t="s">
        <v>32</v>
      </c>
      <c r="P1170" s="45">
        <f>SUMIFS('Raw Data'!$S$2:$S$3196,'Raw Data'!$D$2:$D$3196,'Solution Sheet'!N1170,'Raw Data'!$H$2:$H$3196,'Solution Sheet'!O1170)</f>
        <v>854150.37999999919</v>
      </c>
    </row>
    <row r="1171" spans="2:16" x14ac:dyDescent="0.35">
      <c r="B1171" s="33" t="s">
        <v>68</v>
      </c>
      <c r="C1171" s="33" t="s">
        <v>7</v>
      </c>
      <c r="D1171" s="45">
        <f>SUMIFS('Raw Data'!$S$2:$S$3196,'Raw Data'!$E$2:$E$3196,'Solution Sheet'!B1171,'Raw Data'!$G$2:$G$3196,'Solution Sheet'!C1171)</f>
        <v>100847.03999999999</v>
      </c>
      <c r="E1171" s="37"/>
      <c r="F1171" s="33" t="s">
        <v>44</v>
      </c>
      <c r="G1171" s="33" t="s">
        <v>32</v>
      </c>
      <c r="H1171" s="45">
        <f>COUNTIFS('Raw Data'!$L$2:$L$3196,'Solution Sheet'!F1171,'Raw Data'!$H$2:$H$3196,'Solution Sheet'!G1171)</f>
        <v>196</v>
      </c>
      <c r="J1171" s="33" t="s">
        <v>41</v>
      </c>
      <c r="K1171" s="33" t="s">
        <v>7</v>
      </c>
      <c r="L1171" s="45">
        <f>AVERAGEIFS('Raw Data'!$R$2:$R$3196,'Raw Data'!$K$2:$K$3196,'Solution Sheet'!J1171,'Raw Data'!$G$2:$G$3196,'Solution Sheet'!K1171)</f>
        <v>33.821428571428569</v>
      </c>
      <c r="N1171" s="33" t="s">
        <v>25</v>
      </c>
      <c r="O1171" s="33" t="s">
        <v>32</v>
      </c>
      <c r="P1171" s="45">
        <f>SUMIFS('Raw Data'!$S$2:$S$3196,'Raw Data'!$D$2:$D$3196,'Solution Sheet'!N1171,'Raw Data'!$H$2:$H$3196,'Solution Sheet'!O1171)</f>
        <v>420136.0300000002</v>
      </c>
    </row>
    <row r="1172" spans="2:16" x14ac:dyDescent="0.35">
      <c r="B1172" s="33" t="s">
        <v>58</v>
      </c>
      <c r="C1172" s="33" t="s">
        <v>12</v>
      </c>
      <c r="D1172" s="45">
        <f>SUMIFS('Raw Data'!$S$2:$S$3196,'Raw Data'!$E$2:$E$3196,'Solution Sheet'!B1172,'Raw Data'!$G$2:$G$3196,'Solution Sheet'!C1172)</f>
        <v>103622.23999999999</v>
      </c>
      <c r="E1172" s="37"/>
      <c r="F1172" s="33" t="s">
        <v>46</v>
      </c>
      <c r="G1172" s="33" t="s">
        <v>32</v>
      </c>
      <c r="H1172" s="45">
        <f>COUNTIFS('Raw Data'!$L$2:$L$3196,'Solution Sheet'!F1172,'Raw Data'!$H$2:$H$3196,'Solution Sheet'!G1172)</f>
        <v>216</v>
      </c>
      <c r="J1172" s="33" t="s">
        <v>39</v>
      </c>
      <c r="K1172" s="33" t="s">
        <v>12</v>
      </c>
      <c r="L1172" s="45">
        <f>AVERAGEIFS('Raw Data'!$R$2:$R$3196,'Raw Data'!$K$2:$K$3196,'Solution Sheet'!J1172,'Raw Data'!$G$2:$G$3196,'Solution Sheet'!K1172)</f>
        <v>35</v>
      </c>
      <c r="N1172" s="33" t="s">
        <v>25</v>
      </c>
      <c r="O1172" s="33" t="s">
        <v>32</v>
      </c>
      <c r="P1172" s="45">
        <f>SUMIFS('Raw Data'!$S$2:$S$3196,'Raw Data'!$D$2:$D$3196,'Solution Sheet'!N1172,'Raw Data'!$H$2:$H$3196,'Solution Sheet'!O1172)</f>
        <v>420136.0300000002</v>
      </c>
    </row>
    <row r="1173" spans="2:16" x14ac:dyDescent="0.35">
      <c r="B1173" s="33" t="s">
        <v>55</v>
      </c>
      <c r="C1173" s="33" t="s">
        <v>9</v>
      </c>
      <c r="D1173" s="45">
        <f>SUMIFS('Raw Data'!$S$2:$S$3196,'Raw Data'!$E$2:$E$3196,'Solution Sheet'!B1173,'Raw Data'!$G$2:$G$3196,'Solution Sheet'!C1173)</f>
        <v>88747.839999999997</v>
      </c>
      <c r="E1173" s="37"/>
      <c r="F1173" s="33" t="s">
        <v>43</v>
      </c>
      <c r="G1173" s="33" t="s">
        <v>30</v>
      </c>
      <c r="H1173" s="45">
        <f>COUNTIFS('Raw Data'!$L$2:$L$3196,'Solution Sheet'!F1173,'Raw Data'!$H$2:$H$3196,'Solution Sheet'!G1173)</f>
        <v>201</v>
      </c>
      <c r="J1173" s="33" t="s">
        <v>42</v>
      </c>
      <c r="K1173" s="33" t="s">
        <v>9</v>
      </c>
      <c r="L1173" s="45">
        <f>AVERAGEIFS('Raw Data'!$R$2:$R$3196,'Raw Data'!$K$2:$K$3196,'Solution Sheet'!J1173,'Raw Data'!$G$2:$G$3196,'Solution Sheet'!K1173)</f>
        <v>36.282828282828284</v>
      </c>
      <c r="N1173" s="33" t="s">
        <v>25</v>
      </c>
      <c r="O1173" s="33" t="s">
        <v>30</v>
      </c>
      <c r="P1173" s="45">
        <f>SUMIFS('Raw Data'!$S$2:$S$3196,'Raw Data'!$D$2:$D$3196,'Solution Sheet'!N1173,'Raw Data'!$H$2:$H$3196,'Solution Sheet'!O1173)</f>
        <v>386262.99999999983</v>
      </c>
    </row>
    <row r="1174" spans="2:16" x14ac:dyDescent="0.35">
      <c r="B1174" s="33" t="s">
        <v>78</v>
      </c>
      <c r="C1174" s="33" t="s">
        <v>6</v>
      </c>
      <c r="D1174" s="45">
        <f>SUMIFS('Raw Data'!$S$2:$S$3196,'Raw Data'!$E$2:$E$3196,'Solution Sheet'!B1174,'Raw Data'!$G$2:$G$3196,'Solution Sheet'!C1174)</f>
        <v>122595.86000000002</v>
      </c>
      <c r="E1174" s="37"/>
      <c r="F1174" s="33" t="s">
        <v>46</v>
      </c>
      <c r="G1174" s="33" t="s">
        <v>33</v>
      </c>
      <c r="H1174" s="45">
        <f>COUNTIFS('Raw Data'!$L$2:$L$3196,'Solution Sheet'!F1174,'Raw Data'!$H$2:$H$3196,'Solution Sheet'!G1174)</f>
        <v>201</v>
      </c>
      <c r="J1174" s="33" t="s">
        <v>40</v>
      </c>
      <c r="K1174" s="33" t="s">
        <v>6</v>
      </c>
      <c r="L1174" s="45">
        <f>AVERAGEIFS('Raw Data'!$R$2:$R$3196,'Raw Data'!$K$2:$K$3196,'Solution Sheet'!J1174,'Raw Data'!$G$2:$G$3196,'Solution Sheet'!K1174)</f>
        <v>33.838383838383841</v>
      </c>
      <c r="N1174" s="33" t="s">
        <v>26</v>
      </c>
      <c r="O1174" s="33" t="s">
        <v>33</v>
      </c>
      <c r="P1174" s="45">
        <f>SUMIFS('Raw Data'!$S$2:$S$3196,'Raw Data'!$D$2:$D$3196,'Solution Sheet'!N1174,'Raw Data'!$H$2:$H$3196,'Solution Sheet'!O1174)</f>
        <v>688621.27000000118</v>
      </c>
    </row>
    <row r="1175" spans="2:16" x14ac:dyDescent="0.35">
      <c r="B1175" s="33" t="s">
        <v>52</v>
      </c>
      <c r="C1175" s="33" t="s">
        <v>10</v>
      </c>
      <c r="D1175" s="45">
        <f>SUMIFS('Raw Data'!$S$2:$S$3196,'Raw Data'!$E$2:$E$3196,'Solution Sheet'!B1175,'Raw Data'!$G$2:$G$3196,'Solution Sheet'!C1175)</f>
        <v>122852.18999999999</v>
      </c>
      <c r="E1175" s="37"/>
      <c r="F1175" s="33" t="s">
        <v>45</v>
      </c>
      <c r="G1175" s="33" t="s">
        <v>31</v>
      </c>
      <c r="H1175" s="45">
        <f>COUNTIFS('Raw Data'!$L$2:$L$3196,'Solution Sheet'!F1175,'Raw Data'!$H$2:$H$3196,'Solution Sheet'!G1175)</f>
        <v>200</v>
      </c>
      <c r="J1175" s="33" t="s">
        <v>41</v>
      </c>
      <c r="K1175" s="33" t="s">
        <v>10</v>
      </c>
      <c r="L1175" s="45">
        <f>AVERAGEIFS('Raw Data'!$R$2:$R$3196,'Raw Data'!$K$2:$K$3196,'Solution Sheet'!J1175,'Raw Data'!$G$2:$G$3196,'Solution Sheet'!K1175)</f>
        <v>34.225806451612904</v>
      </c>
      <c r="N1175" s="33" t="s">
        <v>24</v>
      </c>
      <c r="O1175" s="33" t="s">
        <v>31</v>
      </c>
      <c r="P1175" s="45">
        <f>SUMIFS('Raw Data'!$S$2:$S$3196,'Raw Data'!$D$2:$D$3196,'Solution Sheet'!N1175,'Raw Data'!$H$2:$H$3196,'Solution Sheet'!O1175)</f>
        <v>770751.94999999984</v>
      </c>
    </row>
    <row r="1176" spans="2:16" x14ac:dyDescent="0.35">
      <c r="B1176" s="33" t="s">
        <v>78</v>
      </c>
      <c r="C1176" s="33" t="s">
        <v>9</v>
      </c>
      <c r="D1176" s="45">
        <f>SUMIFS('Raw Data'!$S$2:$S$3196,'Raw Data'!$E$2:$E$3196,'Solution Sheet'!B1176,'Raw Data'!$G$2:$G$3196,'Solution Sheet'!C1176)</f>
        <v>67867.660000000018</v>
      </c>
      <c r="E1176" s="37"/>
      <c r="F1176" s="33" t="s">
        <v>46</v>
      </c>
      <c r="G1176" s="33" t="s">
        <v>31</v>
      </c>
      <c r="H1176" s="45">
        <f>COUNTIFS('Raw Data'!$L$2:$L$3196,'Solution Sheet'!F1176,'Raw Data'!$H$2:$H$3196,'Solution Sheet'!G1176)</f>
        <v>159</v>
      </c>
      <c r="J1176" s="33" t="s">
        <v>42</v>
      </c>
      <c r="K1176" s="33" t="s">
        <v>9</v>
      </c>
      <c r="L1176" s="45">
        <f>AVERAGEIFS('Raw Data'!$R$2:$R$3196,'Raw Data'!$K$2:$K$3196,'Solution Sheet'!J1176,'Raw Data'!$G$2:$G$3196,'Solution Sheet'!K1176)</f>
        <v>36.282828282828284</v>
      </c>
      <c r="N1176" s="33" t="s">
        <v>24</v>
      </c>
      <c r="O1176" s="33" t="s">
        <v>31</v>
      </c>
      <c r="P1176" s="45">
        <f>SUMIFS('Raw Data'!$S$2:$S$3196,'Raw Data'!$D$2:$D$3196,'Solution Sheet'!N1176,'Raw Data'!$H$2:$H$3196,'Solution Sheet'!O1176)</f>
        <v>770751.94999999984</v>
      </c>
    </row>
    <row r="1177" spans="2:16" x14ac:dyDescent="0.35">
      <c r="B1177" s="33" t="s">
        <v>52</v>
      </c>
      <c r="C1177" s="33" t="s">
        <v>6</v>
      </c>
      <c r="D1177" s="45">
        <f>SUMIFS('Raw Data'!$S$2:$S$3196,'Raw Data'!$E$2:$E$3196,'Solution Sheet'!B1177,'Raw Data'!$G$2:$G$3196,'Solution Sheet'!C1177)</f>
        <v>128564.53000000004</v>
      </c>
      <c r="E1177" s="37"/>
      <c r="F1177" s="33" t="s">
        <v>45</v>
      </c>
      <c r="G1177" s="33" t="s">
        <v>33</v>
      </c>
      <c r="H1177" s="45">
        <f>COUNTIFS('Raw Data'!$L$2:$L$3196,'Solution Sheet'!F1177,'Raw Data'!$H$2:$H$3196,'Solution Sheet'!G1177)</f>
        <v>193</v>
      </c>
      <c r="J1177" s="33" t="s">
        <v>41</v>
      </c>
      <c r="K1177" s="33" t="s">
        <v>6</v>
      </c>
      <c r="L1177" s="45">
        <f>AVERAGEIFS('Raw Data'!$R$2:$R$3196,'Raw Data'!$K$2:$K$3196,'Solution Sheet'!J1177,'Raw Data'!$G$2:$G$3196,'Solution Sheet'!K1177)</f>
        <v>36.01075268817204</v>
      </c>
      <c r="N1177" s="33" t="s">
        <v>24</v>
      </c>
      <c r="O1177" s="33" t="s">
        <v>33</v>
      </c>
      <c r="P1177" s="45">
        <f>SUMIFS('Raw Data'!$S$2:$S$3196,'Raw Data'!$D$2:$D$3196,'Solution Sheet'!N1177,'Raw Data'!$H$2:$H$3196,'Solution Sheet'!O1177)</f>
        <v>777669.78999999957</v>
      </c>
    </row>
    <row r="1178" spans="2:16" x14ac:dyDescent="0.35">
      <c r="B1178" s="33" t="s">
        <v>63</v>
      </c>
      <c r="C1178" s="33" t="s">
        <v>10</v>
      </c>
      <c r="D1178" s="45">
        <f>SUMIFS('Raw Data'!$S$2:$S$3196,'Raw Data'!$E$2:$E$3196,'Solution Sheet'!B1178,'Raw Data'!$G$2:$G$3196,'Solution Sheet'!C1178)</f>
        <v>76274.34</v>
      </c>
      <c r="E1178" s="37"/>
      <c r="F1178" s="33" t="s">
        <v>46</v>
      </c>
      <c r="G1178" s="33" t="s">
        <v>30</v>
      </c>
      <c r="H1178" s="45">
        <f>COUNTIFS('Raw Data'!$L$2:$L$3196,'Solution Sheet'!F1178,'Raw Data'!$H$2:$H$3196,'Solution Sheet'!G1178)</f>
        <v>204</v>
      </c>
      <c r="J1178" s="33" t="s">
        <v>41</v>
      </c>
      <c r="K1178" s="33" t="s">
        <v>10</v>
      </c>
      <c r="L1178" s="45">
        <f>AVERAGEIFS('Raw Data'!$R$2:$R$3196,'Raw Data'!$K$2:$K$3196,'Solution Sheet'!J1178,'Raw Data'!$G$2:$G$3196,'Solution Sheet'!K1178)</f>
        <v>34.225806451612904</v>
      </c>
      <c r="N1178" s="33" t="s">
        <v>26</v>
      </c>
      <c r="O1178" s="33" t="s">
        <v>30</v>
      </c>
      <c r="P1178" s="45">
        <f>SUMIFS('Raw Data'!$S$2:$S$3196,'Raw Data'!$D$2:$D$3196,'Solution Sheet'!N1178,'Raw Data'!$H$2:$H$3196,'Solution Sheet'!O1178)</f>
        <v>705014.25000000035</v>
      </c>
    </row>
    <row r="1179" spans="2:16" x14ac:dyDescent="0.35">
      <c r="B1179" s="33" t="s">
        <v>115</v>
      </c>
      <c r="C1179" s="33" t="s">
        <v>11</v>
      </c>
      <c r="D1179" s="45">
        <f>SUMIFS('Raw Data'!$S$2:$S$3196,'Raw Data'!$E$2:$E$3196,'Solution Sheet'!B1179,'Raw Data'!$G$2:$G$3196,'Solution Sheet'!C1179)</f>
        <v>121509.75999999999</v>
      </c>
      <c r="E1179" s="37"/>
      <c r="F1179" s="33" t="s">
        <v>44</v>
      </c>
      <c r="G1179" s="33" t="s">
        <v>33</v>
      </c>
      <c r="H1179" s="45">
        <f>COUNTIFS('Raw Data'!$L$2:$L$3196,'Solution Sheet'!F1179,'Raw Data'!$H$2:$H$3196,'Solution Sheet'!G1179)</f>
        <v>207</v>
      </c>
      <c r="J1179" s="33" t="s">
        <v>39</v>
      </c>
      <c r="K1179" s="33" t="s">
        <v>11</v>
      </c>
      <c r="L1179" s="45">
        <f>AVERAGEIFS('Raw Data'!$R$2:$R$3196,'Raw Data'!$K$2:$K$3196,'Solution Sheet'!J1179,'Raw Data'!$G$2:$G$3196,'Solution Sheet'!K1179)</f>
        <v>34.901785714285715</v>
      </c>
      <c r="N1179" s="33" t="s">
        <v>24</v>
      </c>
      <c r="O1179" s="33" t="s">
        <v>33</v>
      </c>
      <c r="P1179" s="45">
        <f>SUMIFS('Raw Data'!$S$2:$S$3196,'Raw Data'!$D$2:$D$3196,'Solution Sheet'!N1179,'Raw Data'!$H$2:$H$3196,'Solution Sheet'!O1179)</f>
        <v>777669.78999999957</v>
      </c>
    </row>
    <row r="1180" spans="2:16" x14ac:dyDescent="0.35">
      <c r="B1180" s="33" t="s">
        <v>78</v>
      </c>
      <c r="C1180" s="33" t="s">
        <v>12</v>
      </c>
      <c r="D1180" s="45">
        <f>SUMIFS('Raw Data'!$S$2:$S$3196,'Raw Data'!$E$2:$E$3196,'Solution Sheet'!B1180,'Raw Data'!$G$2:$G$3196,'Solution Sheet'!C1180)</f>
        <v>76955.800000000017</v>
      </c>
      <c r="E1180" s="37"/>
      <c r="F1180" s="33" t="s">
        <v>43</v>
      </c>
      <c r="G1180" s="33" t="s">
        <v>32</v>
      </c>
      <c r="H1180" s="45">
        <f>COUNTIFS('Raw Data'!$L$2:$L$3196,'Solution Sheet'!F1180,'Raw Data'!$H$2:$H$3196,'Solution Sheet'!G1180)</f>
        <v>206</v>
      </c>
      <c r="J1180" s="33" t="s">
        <v>41</v>
      </c>
      <c r="K1180" s="33" t="s">
        <v>12</v>
      </c>
      <c r="L1180" s="45">
        <f>AVERAGEIFS('Raw Data'!$R$2:$R$3196,'Raw Data'!$K$2:$K$3196,'Solution Sheet'!J1180,'Raw Data'!$G$2:$G$3196,'Solution Sheet'!K1180)</f>
        <v>35.657142857142858</v>
      </c>
      <c r="N1180" s="33" t="s">
        <v>24</v>
      </c>
      <c r="O1180" s="33" t="s">
        <v>32</v>
      </c>
      <c r="P1180" s="45">
        <f>SUMIFS('Raw Data'!$S$2:$S$3196,'Raw Data'!$D$2:$D$3196,'Solution Sheet'!N1180,'Raw Data'!$H$2:$H$3196,'Solution Sheet'!O1180)</f>
        <v>854150.37999999919</v>
      </c>
    </row>
    <row r="1181" spans="2:16" x14ac:dyDescent="0.35">
      <c r="B1181" s="33" t="s">
        <v>115</v>
      </c>
      <c r="C1181" s="33" t="s">
        <v>7</v>
      </c>
      <c r="D1181" s="45">
        <f>SUMIFS('Raw Data'!$S$2:$S$3196,'Raw Data'!$E$2:$E$3196,'Solution Sheet'!B1181,'Raw Data'!$G$2:$G$3196,'Solution Sheet'!C1181)</f>
        <v>104661.16</v>
      </c>
      <c r="E1181" s="37"/>
      <c r="F1181" s="33" t="s">
        <v>43</v>
      </c>
      <c r="G1181" s="33" t="s">
        <v>30</v>
      </c>
      <c r="H1181" s="45">
        <f>COUNTIFS('Raw Data'!$L$2:$L$3196,'Solution Sheet'!F1181,'Raw Data'!$H$2:$H$3196,'Solution Sheet'!G1181)</f>
        <v>201</v>
      </c>
      <c r="J1181" s="33" t="s">
        <v>41</v>
      </c>
      <c r="K1181" s="33" t="s">
        <v>7</v>
      </c>
      <c r="L1181" s="45">
        <f>AVERAGEIFS('Raw Data'!$R$2:$R$3196,'Raw Data'!$K$2:$K$3196,'Solution Sheet'!J1181,'Raw Data'!$G$2:$G$3196,'Solution Sheet'!K1181)</f>
        <v>33.821428571428569</v>
      </c>
      <c r="N1181" s="33" t="s">
        <v>26</v>
      </c>
      <c r="O1181" s="33" t="s">
        <v>30</v>
      </c>
      <c r="P1181" s="45">
        <f>SUMIFS('Raw Data'!$S$2:$S$3196,'Raw Data'!$D$2:$D$3196,'Solution Sheet'!N1181,'Raw Data'!$H$2:$H$3196,'Solution Sheet'!O1181)</f>
        <v>705014.25000000035</v>
      </c>
    </row>
    <row r="1182" spans="2:16" x14ac:dyDescent="0.35">
      <c r="B1182" s="33" t="s">
        <v>73</v>
      </c>
      <c r="C1182" s="33" t="s">
        <v>6</v>
      </c>
      <c r="D1182" s="45">
        <f>SUMIFS('Raw Data'!$S$2:$S$3196,'Raw Data'!$E$2:$E$3196,'Solution Sheet'!B1182,'Raw Data'!$G$2:$G$3196,'Solution Sheet'!C1182)</f>
        <v>72259.55</v>
      </c>
      <c r="E1182" s="37"/>
      <c r="F1182" s="33" t="s">
        <v>46</v>
      </c>
      <c r="G1182" s="33" t="s">
        <v>31</v>
      </c>
      <c r="H1182" s="45">
        <f>COUNTIFS('Raw Data'!$L$2:$L$3196,'Solution Sheet'!F1182,'Raw Data'!$H$2:$H$3196,'Solution Sheet'!G1182)</f>
        <v>159</v>
      </c>
      <c r="J1182" s="33" t="s">
        <v>40</v>
      </c>
      <c r="K1182" s="33" t="s">
        <v>6</v>
      </c>
      <c r="L1182" s="45">
        <f>AVERAGEIFS('Raw Data'!$R$2:$R$3196,'Raw Data'!$K$2:$K$3196,'Solution Sheet'!J1182,'Raw Data'!$G$2:$G$3196,'Solution Sheet'!K1182)</f>
        <v>33.838383838383841</v>
      </c>
      <c r="N1182" s="33" t="s">
        <v>24</v>
      </c>
      <c r="O1182" s="33" t="s">
        <v>31</v>
      </c>
      <c r="P1182" s="45">
        <f>SUMIFS('Raw Data'!$S$2:$S$3196,'Raw Data'!$D$2:$D$3196,'Solution Sheet'!N1182,'Raw Data'!$H$2:$H$3196,'Solution Sheet'!O1182)</f>
        <v>770751.94999999984</v>
      </c>
    </row>
    <row r="1183" spans="2:16" x14ac:dyDescent="0.35">
      <c r="B1183" s="33" t="s">
        <v>73</v>
      </c>
      <c r="C1183" s="33" t="s">
        <v>9</v>
      </c>
      <c r="D1183" s="45">
        <f>SUMIFS('Raw Data'!$S$2:$S$3196,'Raw Data'!$E$2:$E$3196,'Solution Sheet'!B1183,'Raw Data'!$G$2:$G$3196,'Solution Sheet'!C1183)</f>
        <v>97902.090000000011</v>
      </c>
      <c r="E1183" s="37"/>
      <c r="F1183" s="33" t="s">
        <v>45</v>
      </c>
      <c r="G1183" s="33" t="s">
        <v>30</v>
      </c>
      <c r="H1183" s="45">
        <f>COUNTIFS('Raw Data'!$L$2:$L$3196,'Solution Sheet'!F1183,'Raw Data'!$H$2:$H$3196,'Solution Sheet'!G1183)</f>
        <v>215</v>
      </c>
      <c r="J1183" s="33" t="s">
        <v>41</v>
      </c>
      <c r="K1183" s="33" t="s">
        <v>9</v>
      </c>
      <c r="L1183" s="45">
        <f>AVERAGEIFS('Raw Data'!$R$2:$R$3196,'Raw Data'!$K$2:$K$3196,'Solution Sheet'!J1183,'Raw Data'!$G$2:$G$3196,'Solution Sheet'!K1183)</f>
        <v>35.634615384615387</v>
      </c>
      <c r="N1183" s="33" t="s">
        <v>26</v>
      </c>
      <c r="O1183" s="33" t="s">
        <v>30</v>
      </c>
      <c r="P1183" s="45">
        <f>SUMIFS('Raw Data'!$S$2:$S$3196,'Raw Data'!$D$2:$D$3196,'Solution Sheet'!N1183,'Raw Data'!$H$2:$H$3196,'Solution Sheet'!O1183)</f>
        <v>705014.25000000035</v>
      </c>
    </row>
    <row r="1184" spans="2:16" x14ac:dyDescent="0.35">
      <c r="B1184" s="33" t="s">
        <v>73</v>
      </c>
      <c r="C1184" s="33" t="s">
        <v>11</v>
      </c>
      <c r="D1184" s="45">
        <f>SUMIFS('Raw Data'!$S$2:$S$3196,'Raw Data'!$E$2:$E$3196,'Solution Sheet'!B1184,'Raw Data'!$G$2:$G$3196,'Solution Sheet'!C1184)</f>
        <v>112167.56</v>
      </c>
      <c r="E1184" s="37"/>
      <c r="F1184" s="33" t="s">
        <v>45</v>
      </c>
      <c r="G1184" s="33" t="s">
        <v>32</v>
      </c>
      <c r="H1184" s="45">
        <f>COUNTIFS('Raw Data'!$L$2:$L$3196,'Solution Sheet'!F1184,'Raw Data'!$H$2:$H$3196,'Solution Sheet'!G1184)</f>
        <v>204</v>
      </c>
      <c r="J1184" s="33" t="s">
        <v>39</v>
      </c>
      <c r="K1184" s="33" t="s">
        <v>11</v>
      </c>
      <c r="L1184" s="45">
        <f>AVERAGEIFS('Raw Data'!$R$2:$R$3196,'Raw Data'!$K$2:$K$3196,'Solution Sheet'!J1184,'Raw Data'!$G$2:$G$3196,'Solution Sheet'!K1184)</f>
        <v>34.901785714285715</v>
      </c>
      <c r="N1184" s="33" t="s">
        <v>24</v>
      </c>
      <c r="O1184" s="33" t="s">
        <v>32</v>
      </c>
      <c r="P1184" s="45">
        <f>SUMIFS('Raw Data'!$S$2:$S$3196,'Raw Data'!$D$2:$D$3196,'Solution Sheet'!N1184,'Raw Data'!$H$2:$H$3196,'Solution Sheet'!O1184)</f>
        <v>854150.37999999919</v>
      </c>
    </row>
    <row r="1185" spans="2:16" x14ac:dyDescent="0.35">
      <c r="B1185" s="33" t="s">
        <v>68</v>
      </c>
      <c r="C1185" s="33" t="s">
        <v>7</v>
      </c>
      <c r="D1185" s="45">
        <f>SUMIFS('Raw Data'!$S$2:$S$3196,'Raw Data'!$E$2:$E$3196,'Solution Sheet'!B1185,'Raw Data'!$G$2:$G$3196,'Solution Sheet'!C1185)</f>
        <v>100847.03999999999</v>
      </c>
      <c r="E1185" s="37"/>
      <c r="F1185" s="33" t="s">
        <v>43</v>
      </c>
      <c r="G1185" s="33" t="s">
        <v>32</v>
      </c>
      <c r="H1185" s="45">
        <f>COUNTIFS('Raw Data'!$L$2:$L$3196,'Solution Sheet'!F1185,'Raw Data'!$H$2:$H$3196,'Solution Sheet'!G1185)</f>
        <v>206</v>
      </c>
      <c r="J1185" s="33" t="s">
        <v>42</v>
      </c>
      <c r="K1185" s="33" t="s">
        <v>7</v>
      </c>
      <c r="L1185" s="45">
        <f>AVERAGEIFS('Raw Data'!$R$2:$R$3196,'Raw Data'!$K$2:$K$3196,'Solution Sheet'!J1185,'Raw Data'!$G$2:$G$3196,'Solution Sheet'!K1185)</f>
        <v>34.288659793814432</v>
      </c>
      <c r="N1185" s="33" t="s">
        <v>24</v>
      </c>
      <c r="O1185" s="33" t="s">
        <v>32</v>
      </c>
      <c r="P1185" s="45">
        <f>SUMIFS('Raw Data'!$S$2:$S$3196,'Raw Data'!$D$2:$D$3196,'Solution Sheet'!N1185,'Raw Data'!$H$2:$H$3196,'Solution Sheet'!O1185)</f>
        <v>854150.37999999919</v>
      </c>
    </row>
    <row r="1186" spans="2:16" x14ac:dyDescent="0.35">
      <c r="B1186" s="33" t="s">
        <v>73</v>
      </c>
      <c r="C1186" s="33" t="s">
        <v>9</v>
      </c>
      <c r="D1186" s="45">
        <f>SUMIFS('Raw Data'!$S$2:$S$3196,'Raw Data'!$E$2:$E$3196,'Solution Sheet'!B1186,'Raw Data'!$G$2:$G$3196,'Solution Sheet'!C1186)</f>
        <v>97902.090000000011</v>
      </c>
      <c r="E1186" s="37"/>
      <c r="F1186" s="33" t="s">
        <v>46</v>
      </c>
      <c r="G1186" s="33" t="s">
        <v>32</v>
      </c>
      <c r="H1186" s="45">
        <f>COUNTIFS('Raw Data'!$L$2:$L$3196,'Solution Sheet'!F1186,'Raw Data'!$H$2:$H$3196,'Solution Sheet'!G1186)</f>
        <v>216</v>
      </c>
      <c r="J1186" s="33" t="s">
        <v>40</v>
      </c>
      <c r="K1186" s="33" t="s">
        <v>9</v>
      </c>
      <c r="L1186" s="45">
        <f>AVERAGEIFS('Raw Data'!$R$2:$R$3196,'Raw Data'!$K$2:$K$3196,'Solution Sheet'!J1186,'Raw Data'!$G$2:$G$3196,'Solution Sheet'!K1186)</f>
        <v>33.942528735632187</v>
      </c>
      <c r="N1186" s="33" t="s">
        <v>26</v>
      </c>
      <c r="O1186" s="33" t="s">
        <v>32</v>
      </c>
      <c r="P1186" s="45">
        <f>SUMIFS('Raw Data'!$S$2:$S$3196,'Raw Data'!$D$2:$D$3196,'Solution Sheet'!N1186,'Raw Data'!$H$2:$H$3196,'Solution Sheet'!O1186)</f>
        <v>713770.02999999945</v>
      </c>
    </row>
    <row r="1187" spans="2:16" x14ac:dyDescent="0.35">
      <c r="B1187" s="33" t="s">
        <v>55</v>
      </c>
      <c r="C1187" s="33" t="s">
        <v>7</v>
      </c>
      <c r="D1187" s="45">
        <f>SUMIFS('Raw Data'!$S$2:$S$3196,'Raw Data'!$E$2:$E$3196,'Solution Sheet'!B1187,'Raw Data'!$G$2:$G$3196,'Solution Sheet'!C1187)</f>
        <v>86248.060000000012</v>
      </c>
      <c r="E1187" s="37"/>
      <c r="F1187" s="33" t="s">
        <v>43</v>
      </c>
      <c r="G1187" s="33" t="s">
        <v>31</v>
      </c>
      <c r="H1187" s="45">
        <f>COUNTIFS('Raw Data'!$L$2:$L$3196,'Solution Sheet'!F1187,'Raw Data'!$H$2:$H$3196,'Solution Sheet'!G1187)</f>
        <v>190</v>
      </c>
      <c r="J1187" s="33" t="s">
        <v>40</v>
      </c>
      <c r="K1187" s="33" t="s">
        <v>7</v>
      </c>
      <c r="L1187" s="45">
        <f>AVERAGEIFS('Raw Data'!$R$2:$R$3196,'Raw Data'!$K$2:$K$3196,'Solution Sheet'!J1187,'Raw Data'!$G$2:$G$3196,'Solution Sheet'!K1187)</f>
        <v>33.473118279569896</v>
      </c>
      <c r="N1187" s="33" t="s">
        <v>25</v>
      </c>
      <c r="O1187" s="33" t="s">
        <v>31</v>
      </c>
      <c r="P1187" s="45">
        <f>SUMIFS('Raw Data'!$S$2:$S$3196,'Raw Data'!$D$2:$D$3196,'Solution Sheet'!N1187,'Raw Data'!$H$2:$H$3196,'Solution Sheet'!O1187)</f>
        <v>343540.72000000003</v>
      </c>
    </row>
    <row r="1188" spans="2:16" x14ac:dyDescent="0.35">
      <c r="B1188" s="33" t="s">
        <v>52</v>
      </c>
      <c r="C1188" s="33" t="s">
        <v>10</v>
      </c>
      <c r="D1188" s="45">
        <f>SUMIFS('Raw Data'!$S$2:$S$3196,'Raw Data'!$E$2:$E$3196,'Solution Sheet'!B1188,'Raw Data'!$G$2:$G$3196,'Solution Sheet'!C1188)</f>
        <v>122852.18999999999</v>
      </c>
      <c r="E1188" s="37"/>
      <c r="F1188" s="33" t="s">
        <v>43</v>
      </c>
      <c r="G1188" s="33" t="s">
        <v>30</v>
      </c>
      <c r="H1188" s="45">
        <f>COUNTIFS('Raw Data'!$L$2:$L$3196,'Solution Sheet'!F1188,'Raw Data'!$H$2:$H$3196,'Solution Sheet'!G1188)</f>
        <v>201</v>
      </c>
      <c r="J1188" s="33" t="s">
        <v>39</v>
      </c>
      <c r="K1188" s="33" t="s">
        <v>10</v>
      </c>
      <c r="L1188" s="45">
        <f>AVERAGEIFS('Raw Data'!$R$2:$R$3196,'Raw Data'!$K$2:$K$3196,'Solution Sheet'!J1188,'Raw Data'!$G$2:$G$3196,'Solution Sheet'!K1188)</f>
        <v>35.052083333333336</v>
      </c>
      <c r="N1188" s="33" t="s">
        <v>25</v>
      </c>
      <c r="O1188" s="33" t="s">
        <v>30</v>
      </c>
      <c r="P1188" s="45">
        <f>SUMIFS('Raw Data'!$S$2:$S$3196,'Raw Data'!$D$2:$D$3196,'Solution Sheet'!N1188,'Raw Data'!$H$2:$H$3196,'Solution Sheet'!O1188)</f>
        <v>386262.99999999983</v>
      </c>
    </row>
    <row r="1189" spans="2:16" x14ac:dyDescent="0.35">
      <c r="B1189" s="33" t="s">
        <v>55</v>
      </c>
      <c r="C1189" s="33" t="s">
        <v>9</v>
      </c>
      <c r="D1189" s="45">
        <f>SUMIFS('Raw Data'!$S$2:$S$3196,'Raw Data'!$E$2:$E$3196,'Solution Sheet'!B1189,'Raw Data'!$G$2:$G$3196,'Solution Sheet'!C1189)</f>
        <v>88747.839999999997</v>
      </c>
      <c r="E1189" s="37"/>
      <c r="F1189" s="33" t="s">
        <v>46</v>
      </c>
      <c r="G1189" s="33" t="s">
        <v>30</v>
      </c>
      <c r="H1189" s="45">
        <f>COUNTIFS('Raw Data'!$L$2:$L$3196,'Solution Sheet'!F1189,'Raw Data'!$H$2:$H$3196,'Solution Sheet'!G1189)</f>
        <v>204</v>
      </c>
      <c r="J1189" s="33" t="s">
        <v>42</v>
      </c>
      <c r="K1189" s="33" t="s">
        <v>9</v>
      </c>
      <c r="L1189" s="45">
        <f>AVERAGEIFS('Raw Data'!$R$2:$R$3196,'Raw Data'!$K$2:$K$3196,'Solution Sheet'!J1189,'Raw Data'!$G$2:$G$3196,'Solution Sheet'!K1189)</f>
        <v>36.282828282828284</v>
      </c>
      <c r="N1189" s="33" t="s">
        <v>26</v>
      </c>
      <c r="O1189" s="33" t="s">
        <v>30</v>
      </c>
      <c r="P1189" s="45">
        <f>SUMIFS('Raw Data'!$S$2:$S$3196,'Raw Data'!$D$2:$D$3196,'Solution Sheet'!N1189,'Raw Data'!$H$2:$H$3196,'Solution Sheet'!O1189)</f>
        <v>705014.25000000035</v>
      </c>
    </row>
    <row r="1190" spans="2:16" x14ac:dyDescent="0.35">
      <c r="B1190" s="33" t="s">
        <v>106</v>
      </c>
      <c r="C1190" s="33" t="s">
        <v>8</v>
      </c>
      <c r="D1190" s="45">
        <f>SUMIFS('Raw Data'!$S$2:$S$3196,'Raw Data'!$E$2:$E$3196,'Solution Sheet'!B1190,'Raw Data'!$G$2:$G$3196,'Solution Sheet'!C1190)</f>
        <v>122017.93000000001</v>
      </c>
      <c r="E1190" s="37"/>
      <c r="F1190" s="33" t="s">
        <v>45</v>
      </c>
      <c r="G1190" s="33" t="s">
        <v>31</v>
      </c>
      <c r="H1190" s="45">
        <f>COUNTIFS('Raw Data'!$L$2:$L$3196,'Solution Sheet'!F1190,'Raw Data'!$H$2:$H$3196,'Solution Sheet'!G1190)</f>
        <v>200</v>
      </c>
      <c r="J1190" s="33" t="s">
        <v>42</v>
      </c>
      <c r="K1190" s="33" t="s">
        <v>8</v>
      </c>
      <c r="L1190" s="45">
        <f>AVERAGEIFS('Raw Data'!$R$2:$R$3196,'Raw Data'!$K$2:$K$3196,'Solution Sheet'!J1190,'Raw Data'!$G$2:$G$3196,'Solution Sheet'!K1190)</f>
        <v>35.593023255813954</v>
      </c>
      <c r="N1190" s="33" t="s">
        <v>25</v>
      </c>
      <c r="O1190" s="33" t="s">
        <v>31</v>
      </c>
      <c r="P1190" s="45">
        <f>SUMIFS('Raw Data'!$S$2:$S$3196,'Raw Data'!$D$2:$D$3196,'Solution Sheet'!N1190,'Raw Data'!$H$2:$H$3196,'Solution Sheet'!O1190)</f>
        <v>343540.72000000003</v>
      </c>
    </row>
    <row r="1191" spans="2:16" x14ac:dyDescent="0.35">
      <c r="B1191" s="33" t="s">
        <v>73</v>
      </c>
      <c r="C1191" s="33" t="s">
        <v>8</v>
      </c>
      <c r="D1191" s="45">
        <f>SUMIFS('Raw Data'!$S$2:$S$3196,'Raw Data'!$E$2:$E$3196,'Solution Sheet'!B1191,'Raw Data'!$G$2:$G$3196,'Solution Sheet'!C1191)</f>
        <v>106033.74999999996</v>
      </c>
      <c r="E1191" s="37"/>
      <c r="F1191" s="33" t="s">
        <v>45</v>
      </c>
      <c r="G1191" s="33" t="s">
        <v>33</v>
      </c>
      <c r="H1191" s="45">
        <f>COUNTIFS('Raw Data'!$L$2:$L$3196,'Solution Sheet'!F1191,'Raw Data'!$H$2:$H$3196,'Solution Sheet'!G1191)</f>
        <v>193</v>
      </c>
      <c r="J1191" s="33" t="s">
        <v>41</v>
      </c>
      <c r="K1191" s="33" t="s">
        <v>8</v>
      </c>
      <c r="L1191" s="45">
        <f>AVERAGEIFS('Raw Data'!$R$2:$R$3196,'Raw Data'!$K$2:$K$3196,'Solution Sheet'!J1191,'Raw Data'!$G$2:$G$3196,'Solution Sheet'!K1191)</f>
        <v>35.169642857142854</v>
      </c>
      <c r="N1191" s="33" t="s">
        <v>25</v>
      </c>
      <c r="O1191" s="33" t="s">
        <v>33</v>
      </c>
      <c r="P1191" s="45">
        <f>SUMIFS('Raw Data'!$S$2:$S$3196,'Raw Data'!$D$2:$D$3196,'Solution Sheet'!N1191,'Raw Data'!$H$2:$H$3196,'Solution Sheet'!O1191)</f>
        <v>226589.05000000008</v>
      </c>
    </row>
    <row r="1192" spans="2:16" x14ac:dyDescent="0.35">
      <c r="B1192" s="33" t="s">
        <v>52</v>
      </c>
      <c r="C1192" s="33" t="s">
        <v>11</v>
      </c>
      <c r="D1192" s="45">
        <f>SUMIFS('Raw Data'!$S$2:$S$3196,'Raw Data'!$E$2:$E$3196,'Solution Sheet'!B1192,'Raw Data'!$G$2:$G$3196,'Solution Sheet'!C1192)</f>
        <v>112086.30000000002</v>
      </c>
      <c r="E1192" s="37"/>
      <c r="F1192" s="33" t="s">
        <v>45</v>
      </c>
      <c r="G1192" s="33" t="s">
        <v>30</v>
      </c>
      <c r="H1192" s="45">
        <f>COUNTIFS('Raw Data'!$L$2:$L$3196,'Solution Sheet'!F1192,'Raw Data'!$H$2:$H$3196,'Solution Sheet'!G1192)</f>
        <v>215</v>
      </c>
      <c r="J1192" s="33" t="s">
        <v>41</v>
      </c>
      <c r="K1192" s="33" t="s">
        <v>11</v>
      </c>
      <c r="L1192" s="45">
        <f>AVERAGEIFS('Raw Data'!$R$2:$R$3196,'Raw Data'!$K$2:$K$3196,'Solution Sheet'!J1192,'Raw Data'!$G$2:$G$3196,'Solution Sheet'!K1192)</f>
        <v>35.415929203539825</v>
      </c>
      <c r="N1192" s="33" t="s">
        <v>26</v>
      </c>
      <c r="O1192" s="33" t="s">
        <v>30</v>
      </c>
      <c r="P1192" s="45">
        <f>SUMIFS('Raw Data'!$S$2:$S$3196,'Raw Data'!$D$2:$D$3196,'Solution Sheet'!N1192,'Raw Data'!$H$2:$H$3196,'Solution Sheet'!O1192)</f>
        <v>705014.25000000035</v>
      </c>
    </row>
    <row r="1193" spans="2:16" x14ac:dyDescent="0.35">
      <c r="B1193" s="33" t="s">
        <v>85</v>
      </c>
      <c r="C1193" s="33" t="s">
        <v>7</v>
      </c>
      <c r="D1193" s="45">
        <f>SUMIFS('Raw Data'!$S$2:$S$3196,'Raw Data'!$E$2:$E$3196,'Solution Sheet'!B1193,'Raw Data'!$G$2:$G$3196,'Solution Sheet'!C1193)</f>
        <v>95667.16</v>
      </c>
      <c r="E1193" s="37"/>
      <c r="F1193" s="33" t="s">
        <v>43</v>
      </c>
      <c r="G1193" s="33" t="s">
        <v>31</v>
      </c>
      <c r="H1193" s="45">
        <f>COUNTIFS('Raw Data'!$L$2:$L$3196,'Solution Sheet'!F1193,'Raw Data'!$H$2:$H$3196,'Solution Sheet'!G1193)</f>
        <v>190</v>
      </c>
      <c r="J1193" s="33" t="s">
        <v>41</v>
      </c>
      <c r="K1193" s="33" t="s">
        <v>7</v>
      </c>
      <c r="L1193" s="45">
        <f>AVERAGEIFS('Raw Data'!$R$2:$R$3196,'Raw Data'!$K$2:$K$3196,'Solution Sheet'!J1193,'Raw Data'!$G$2:$G$3196,'Solution Sheet'!K1193)</f>
        <v>33.821428571428569</v>
      </c>
      <c r="N1193" s="33" t="s">
        <v>26</v>
      </c>
      <c r="O1193" s="33" t="s">
        <v>31</v>
      </c>
      <c r="P1193" s="45">
        <f>SUMIFS('Raw Data'!$S$2:$S$3196,'Raw Data'!$D$2:$D$3196,'Solution Sheet'!N1193,'Raw Data'!$H$2:$H$3196,'Solution Sheet'!O1193)</f>
        <v>705928.4499999996</v>
      </c>
    </row>
    <row r="1194" spans="2:16" x14ac:dyDescent="0.35">
      <c r="B1194" s="33" t="s">
        <v>115</v>
      </c>
      <c r="C1194" s="33" t="s">
        <v>7</v>
      </c>
      <c r="D1194" s="45">
        <f>SUMIFS('Raw Data'!$S$2:$S$3196,'Raw Data'!$E$2:$E$3196,'Solution Sheet'!B1194,'Raw Data'!$G$2:$G$3196,'Solution Sheet'!C1194)</f>
        <v>104661.16</v>
      </c>
      <c r="E1194" s="37"/>
      <c r="F1194" s="33" t="s">
        <v>45</v>
      </c>
      <c r="G1194" s="33" t="s">
        <v>30</v>
      </c>
      <c r="H1194" s="45">
        <f>COUNTIFS('Raw Data'!$L$2:$L$3196,'Solution Sheet'!F1194,'Raw Data'!$H$2:$H$3196,'Solution Sheet'!G1194)</f>
        <v>215</v>
      </c>
      <c r="J1194" s="33" t="s">
        <v>40</v>
      </c>
      <c r="K1194" s="33" t="s">
        <v>7</v>
      </c>
      <c r="L1194" s="45">
        <f>AVERAGEIFS('Raw Data'!$R$2:$R$3196,'Raw Data'!$K$2:$K$3196,'Solution Sheet'!J1194,'Raw Data'!$G$2:$G$3196,'Solution Sheet'!K1194)</f>
        <v>33.473118279569896</v>
      </c>
      <c r="N1194" s="33" t="s">
        <v>24</v>
      </c>
      <c r="O1194" s="33" t="s">
        <v>30</v>
      </c>
      <c r="P1194" s="45">
        <f>SUMIFS('Raw Data'!$S$2:$S$3196,'Raw Data'!$D$2:$D$3196,'Solution Sheet'!N1194,'Raw Data'!$H$2:$H$3196,'Solution Sheet'!O1194)</f>
        <v>902864.3899999999</v>
      </c>
    </row>
    <row r="1195" spans="2:16" x14ac:dyDescent="0.35">
      <c r="B1195" s="33" t="s">
        <v>68</v>
      </c>
      <c r="C1195" s="33" t="s">
        <v>13</v>
      </c>
      <c r="D1195" s="45">
        <f>SUMIFS('Raw Data'!$S$2:$S$3196,'Raw Data'!$E$2:$E$3196,'Solution Sheet'!B1195,'Raw Data'!$G$2:$G$3196,'Solution Sheet'!C1195)</f>
        <v>82678.639999999985</v>
      </c>
      <c r="E1195" s="37"/>
      <c r="F1195" s="33" t="s">
        <v>45</v>
      </c>
      <c r="G1195" s="33" t="s">
        <v>31</v>
      </c>
      <c r="H1195" s="45">
        <f>COUNTIFS('Raw Data'!$L$2:$L$3196,'Solution Sheet'!F1195,'Raw Data'!$H$2:$H$3196,'Solution Sheet'!G1195)</f>
        <v>200</v>
      </c>
      <c r="J1195" s="33" t="s">
        <v>40</v>
      </c>
      <c r="K1195" s="33" t="s">
        <v>13</v>
      </c>
      <c r="L1195" s="45">
        <f>AVERAGEIFS('Raw Data'!$R$2:$R$3196,'Raw Data'!$K$2:$K$3196,'Solution Sheet'!J1195,'Raw Data'!$G$2:$G$3196,'Solution Sheet'!K1195)</f>
        <v>34.651685393258425</v>
      </c>
      <c r="N1195" s="33" t="s">
        <v>24</v>
      </c>
      <c r="O1195" s="33" t="s">
        <v>31</v>
      </c>
      <c r="P1195" s="45">
        <f>SUMIFS('Raw Data'!$S$2:$S$3196,'Raw Data'!$D$2:$D$3196,'Solution Sheet'!N1195,'Raw Data'!$H$2:$H$3196,'Solution Sheet'!O1195)</f>
        <v>770751.94999999984</v>
      </c>
    </row>
    <row r="1196" spans="2:16" x14ac:dyDescent="0.35">
      <c r="B1196" s="33" t="s">
        <v>73</v>
      </c>
      <c r="C1196" s="33" t="s">
        <v>11</v>
      </c>
      <c r="D1196" s="45">
        <f>SUMIFS('Raw Data'!$S$2:$S$3196,'Raw Data'!$E$2:$E$3196,'Solution Sheet'!B1196,'Raw Data'!$G$2:$G$3196,'Solution Sheet'!C1196)</f>
        <v>112167.56</v>
      </c>
      <c r="E1196" s="37"/>
      <c r="F1196" s="33" t="s">
        <v>46</v>
      </c>
      <c r="G1196" s="33" t="s">
        <v>31</v>
      </c>
      <c r="H1196" s="45">
        <f>COUNTIFS('Raw Data'!$L$2:$L$3196,'Solution Sheet'!F1196,'Raw Data'!$H$2:$H$3196,'Solution Sheet'!G1196)</f>
        <v>159</v>
      </c>
      <c r="J1196" s="33" t="s">
        <v>39</v>
      </c>
      <c r="K1196" s="33" t="s">
        <v>11</v>
      </c>
      <c r="L1196" s="45">
        <f>AVERAGEIFS('Raw Data'!$R$2:$R$3196,'Raw Data'!$K$2:$K$3196,'Solution Sheet'!J1196,'Raw Data'!$G$2:$G$3196,'Solution Sheet'!K1196)</f>
        <v>34.901785714285715</v>
      </c>
      <c r="N1196" s="33" t="s">
        <v>24</v>
      </c>
      <c r="O1196" s="33" t="s">
        <v>31</v>
      </c>
      <c r="P1196" s="45">
        <f>SUMIFS('Raw Data'!$S$2:$S$3196,'Raw Data'!$D$2:$D$3196,'Solution Sheet'!N1196,'Raw Data'!$H$2:$H$3196,'Solution Sheet'!O1196)</f>
        <v>770751.94999999984</v>
      </c>
    </row>
    <row r="1197" spans="2:16" x14ac:dyDescent="0.35">
      <c r="B1197" s="33" t="s">
        <v>106</v>
      </c>
      <c r="C1197" s="33" t="s">
        <v>8</v>
      </c>
      <c r="D1197" s="45">
        <f>SUMIFS('Raw Data'!$S$2:$S$3196,'Raw Data'!$E$2:$E$3196,'Solution Sheet'!B1197,'Raw Data'!$G$2:$G$3196,'Solution Sheet'!C1197)</f>
        <v>122017.93000000001</v>
      </c>
      <c r="E1197" s="37"/>
      <c r="F1197" s="33" t="s">
        <v>46</v>
      </c>
      <c r="G1197" s="33" t="s">
        <v>32</v>
      </c>
      <c r="H1197" s="45">
        <f>COUNTIFS('Raw Data'!$L$2:$L$3196,'Solution Sheet'!F1197,'Raw Data'!$H$2:$H$3196,'Solution Sheet'!G1197)</f>
        <v>216</v>
      </c>
      <c r="J1197" s="33" t="s">
        <v>40</v>
      </c>
      <c r="K1197" s="33" t="s">
        <v>8</v>
      </c>
      <c r="L1197" s="45">
        <f>AVERAGEIFS('Raw Data'!$R$2:$R$3196,'Raw Data'!$K$2:$K$3196,'Solution Sheet'!J1197,'Raw Data'!$G$2:$G$3196,'Solution Sheet'!K1197)</f>
        <v>34.319148936170215</v>
      </c>
      <c r="N1197" s="33" t="s">
        <v>24</v>
      </c>
      <c r="O1197" s="33" t="s">
        <v>32</v>
      </c>
      <c r="P1197" s="45">
        <f>SUMIFS('Raw Data'!$S$2:$S$3196,'Raw Data'!$D$2:$D$3196,'Solution Sheet'!N1197,'Raw Data'!$H$2:$H$3196,'Solution Sheet'!O1197)</f>
        <v>854150.37999999919</v>
      </c>
    </row>
    <row r="1198" spans="2:16" x14ac:dyDescent="0.35">
      <c r="B1198" s="33" t="s">
        <v>55</v>
      </c>
      <c r="C1198" s="33" t="s">
        <v>7</v>
      </c>
      <c r="D1198" s="45">
        <f>SUMIFS('Raw Data'!$S$2:$S$3196,'Raw Data'!$E$2:$E$3196,'Solution Sheet'!B1198,'Raw Data'!$G$2:$G$3196,'Solution Sheet'!C1198)</f>
        <v>86248.060000000012</v>
      </c>
      <c r="E1198" s="37"/>
      <c r="F1198" s="33" t="s">
        <v>46</v>
      </c>
      <c r="G1198" s="33" t="s">
        <v>32</v>
      </c>
      <c r="H1198" s="45">
        <f>COUNTIFS('Raw Data'!$L$2:$L$3196,'Solution Sheet'!F1198,'Raw Data'!$H$2:$H$3196,'Solution Sheet'!G1198)</f>
        <v>216</v>
      </c>
      <c r="J1198" s="33" t="s">
        <v>42</v>
      </c>
      <c r="K1198" s="33" t="s">
        <v>7</v>
      </c>
      <c r="L1198" s="45">
        <f>AVERAGEIFS('Raw Data'!$R$2:$R$3196,'Raw Data'!$K$2:$K$3196,'Solution Sheet'!J1198,'Raw Data'!$G$2:$G$3196,'Solution Sheet'!K1198)</f>
        <v>34.288659793814432</v>
      </c>
      <c r="N1198" s="33" t="s">
        <v>26</v>
      </c>
      <c r="O1198" s="33" t="s">
        <v>32</v>
      </c>
      <c r="P1198" s="45">
        <f>SUMIFS('Raw Data'!$S$2:$S$3196,'Raw Data'!$D$2:$D$3196,'Solution Sheet'!N1198,'Raw Data'!$H$2:$H$3196,'Solution Sheet'!O1198)</f>
        <v>713770.02999999945</v>
      </c>
    </row>
    <row r="1199" spans="2:16" x14ac:dyDescent="0.35">
      <c r="B1199" s="33" t="s">
        <v>58</v>
      </c>
      <c r="C1199" s="33" t="s">
        <v>6</v>
      </c>
      <c r="D1199" s="45">
        <f>SUMIFS('Raw Data'!$S$2:$S$3196,'Raw Data'!$E$2:$E$3196,'Solution Sheet'!B1199,'Raw Data'!$G$2:$G$3196,'Solution Sheet'!C1199)</f>
        <v>115367.16999999998</v>
      </c>
      <c r="E1199" s="37"/>
      <c r="F1199" s="33" t="s">
        <v>43</v>
      </c>
      <c r="G1199" s="33" t="s">
        <v>33</v>
      </c>
      <c r="H1199" s="45">
        <f>COUNTIFS('Raw Data'!$L$2:$L$3196,'Solution Sheet'!F1199,'Raw Data'!$H$2:$H$3196,'Solution Sheet'!G1199)</f>
        <v>185</v>
      </c>
      <c r="J1199" s="33" t="s">
        <v>42</v>
      </c>
      <c r="K1199" s="33" t="s">
        <v>6</v>
      </c>
      <c r="L1199" s="45">
        <f>AVERAGEIFS('Raw Data'!$R$2:$R$3196,'Raw Data'!$K$2:$K$3196,'Solution Sheet'!J1199,'Raw Data'!$G$2:$G$3196,'Solution Sheet'!K1199)</f>
        <v>35.892857142857146</v>
      </c>
      <c r="N1199" s="33" t="s">
        <v>26</v>
      </c>
      <c r="O1199" s="33" t="s">
        <v>33</v>
      </c>
      <c r="P1199" s="45">
        <f>SUMIFS('Raw Data'!$S$2:$S$3196,'Raw Data'!$D$2:$D$3196,'Solution Sheet'!N1199,'Raw Data'!$H$2:$H$3196,'Solution Sheet'!O1199)</f>
        <v>688621.27000000118</v>
      </c>
    </row>
    <row r="1200" spans="2:16" x14ac:dyDescent="0.35">
      <c r="B1200" s="33" t="s">
        <v>63</v>
      </c>
      <c r="C1200" s="33" t="s">
        <v>6</v>
      </c>
      <c r="D1200" s="45">
        <f>SUMIFS('Raw Data'!$S$2:$S$3196,'Raw Data'!$E$2:$E$3196,'Solution Sheet'!B1200,'Raw Data'!$G$2:$G$3196,'Solution Sheet'!C1200)</f>
        <v>78031.63</v>
      </c>
      <c r="E1200" s="37"/>
      <c r="F1200" s="33" t="s">
        <v>46</v>
      </c>
      <c r="G1200" s="33" t="s">
        <v>33</v>
      </c>
      <c r="H1200" s="45">
        <f>COUNTIFS('Raw Data'!$L$2:$L$3196,'Solution Sheet'!F1200,'Raw Data'!$H$2:$H$3196,'Solution Sheet'!G1200)</f>
        <v>201</v>
      </c>
      <c r="J1200" s="33" t="s">
        <v>42</v>
      </c>
      <c r="K1200" s="33" t="s">
        <v>6</v>
      </c>
      <c r="L1200" s="45">
        <f>AVERAGEIFS('Raw Data'!$R$2:$R$3196,'Raw Data'!$K$2:$K$3196,'Solution Sheet'!J1200,'Raw Data'!$G$2:$G$3196,'Solution Sheet'!K1200)</f>
        <v>35.892857142857146</v>
      </c>
      <c r="N1200" s="33" t="s">
        <v>24</v>
      </c>
      <c r="O1200" s="33" t="s">
        <v>33</v>
      </c>
      <c r="P1200" s="45">
        <f>SUMIFS('Raw Data'!$S$2:$S$3196,'Raw Data'!$D$2:$D$3196,'Solution Sheet'!N1200,'Raw Data'!$H$2:$H$3196,'Solution Sheet'!O1200)</f>
        <v>777669.78999999957</v>
      </c>
    </row>
    <row r="1201" spans="2:16" x14ac:dyDescent="0.35">
      <c r="B1201" s="33" t="s">
        <v>58</v>
      </c>
      <c r="C1201" s="33" t="s">
        <v>9</v>
      </c>
      <c r="D1201" s="45">
        <f>SUMIFS('Raw Data'!$S$2:$S$3196,'Raw Data'!$E$2:$E$3196,'Solution Sheet'!B1201,'Raw Data'!$G$2:$G$3196,'Solution Sheet'!C1201)</f>
        <v>93015.799999999974</v>
      </c>
      <c r="E1201" s="37"/>
      <c r="F1201" s="33" t="s">
        <v>46</v>
      </c>
      <c r="G1201" s="33" t="s">
        <v>32</v>
      </c>
      <c r="H1201" s="45">
        <f>COUNTIFS('Raw Data'!$L$2:$L$3196,'Solution Sheet'!F1201,'Raw Data'!$H$2:$H$3196,'Solution Sheet'!G1201)</f>
        <v>216</v>
      </c>
      <c r="J1201" s="33" t="s">
        <v>40</v>
      </c>
      <c r="K1201" s="33" t="s">
        <v>9</v>
      </c>
      <c r="L1201" s="45">
        <f>AVERAGEIFS('Raw Data'!$R$2:$R$3196,'Raw Data'!$K$2:$K$3196,'Solution Sheet'!J1201,'Raw Data'!$G$2:$G$3196,'Solution Sheet'!K1201)</f>
        <v>33.942528735632187</v>
      </c>
      <c r="N1201" s="33" t="s">
        <v>24</v>
      </c>
      <c r="O1201" s="33" t="s">
        <v>32</v>
      </c>
      <c r="P1201" s="45">
        <f>SUMIFS('Raw Data'!$S$2:$S$3196,'Raw Data'!$D$2:$D$3196,'Solution Sheet'!N1201,'Raw Data'!$H$2:$H$3196,'Solution Sheet'!O1201)</f>
        <v>854150.37999999919</v>
      </c>
    </row>
    <row r="1202" spans="2:16" x14ac:dyDescent="0.35">
      <c r="B1202" s="33" t="s">
        <v>115</v>
      </c>
      <c r="C1202" s="33" t="s">
        <v>12</v>
      </c>
      <c r="D1202" s="45">
        <f>SUMIFS('Raw Data'!$S$2:$S$3196,'Raw Data'!$E$2:$E$3196,'Solution Sheet'!B1202,'Raw Data'!$G$2:$G$3196,'Solution Sheet'!C1202)</f>
        <v>66619.010000000009</v>
      </c>
      <c r="E1202" s="37"/>
      <c r="F1202" s="33" t="s">
        <v>45</v>
      </c>
      <c r="G1202" s="33" t="s">
        <v>30</v>
      </c>
      <c r="H1202" s="45">
        <f>COUNTIFS('Raw Data'!$L$2:$L$3196,'Solution Sheet'!F1202,'Raw Data'!$H$2:$H$3196,'Solution Sheet'!G1202)</f>
        <v>215</v>
      </c>
      <c r="J1202" s="33" t="s">
        <v>39</v>
      </c>
      <c r="K1202" s="33" t="s">
        <v>12</v>
      </c>
      <c r="L1202" s="45">
        <f>AVERAGEIFS('Raw Data'!$R$2:$R$3196,'Raw Data'!$K$2:$K$3196,'Solution Sheet'!J1202,'Raw Data'!$G$2:$G$3196,'Solution Sheet'!K1202)</f>
        <v>35</v>
      </c>
      <c r="N1202" s="33" t="s">
        <v>25</v>
      </c>
      <c r="O1202" s="33" t="s">
        <v>30</v>
      </c>
      <c r="P1202" s="45">
        <f>SUMIFS('Raw Data'!$S$2:$S$3196,'Raw Data'!$D$2:$D$3196,'Solution Sheet'!N1202,'Raw Data'!$H$2:$H$3196,'Solution Sheet'!O1202)</f>
        <v>386262.99999999983</v>
      </c>
    </row>
    <row r="1203" spans="2:16" x14ac:dyDescent="0.35">
      <c r="B1203" s="33" t="s">
        <v>68</v>
      </c>
      <c r="C1203" s="33" t="s">
        <v>12</v>
      </c>
      <c r="D1203" s="45">
        <f>SUMIFS('Raw Data'!$S$2:$S$3196,'Raw Data'!$E$2:$E$3196,'Solution Sheet'!B1203,'Raw Data'!$G$2:$G$3196,'Solution Sheet'!C1203)</f>
        <v>70361.200000000026</v>
      </c>
      <c r="E1203" s="37"/>
      <c r="F1203" s="33" t="s">
        <v>46</v>
      </c>
      <c r="G1203" s="33" t="s">
        <v>30</v>
      </c>
      <c r="H1203" s="45">
        <f>COUNTIFS('Raw Data'!$L$2:$L$3196,'Solution Sheet'!F1203,'Raw Data'!$H$2:$H$3196,'Solution Sheet'!G1203)</f>
        <v>204</v>
      </c>
      <c r="J1203" s="33" t="s">
        <v>42</v>
      </c>
      <c r="K1203" s="33" t="s">
        <v>12</v>
      </c>
      <c r="L1203" s="45">
        <f>AVERAGEIFS('Raw Data'!$R$2:$R$3196,'Raw Data'!$K$2:$K$3196,'Solution Sheet'!J1203,'Raw Data'!$G$2:$G$3196,'Solution Sheet'!K1203)</f>
        <v>36.418604651162788</v>
      </c>
      <c r="N1203" s="33" t="s">
        <v>24</v>
      </c>
      <c r="O1203" s="33" t="s">
        <v>30</v>
      </c>
      <c r="P1203" s="45">
        <f>SUMIFS('Raw Data'!$S$2:$S$3196,'Raw Data'!$D$2:$D$3196,'Solution Sheet'!N1203,'Raw Data'!$H$2:$H$3196,'Solution Sheet'!O1203)</f>
        <v>902864.3899999999</v>
      </c>
    </row>
    <row r="1204" spans="2:16" x14ac:dyDescent="0.35">
      <c r="B1204" s="33" t="s">
        <v>63</v>
      </c>
      <c r="C1204" s="33" t="s">
        <v>13</v>
      </c>
      <c r="D1204" s="45">
        <f>SUMIFS('Raw Data'!$S$2:$S$3196,'Raw Data'!$E$2:$E$3196,'Solution Sheet'!B1204,'Raw Data'!$G$2:$G$3196,'Solution Sheet'!C1204)</f>
        <v>116307.38</v>
      </c>
      <c r="E1204" s="37"/>
      <c r="F1204" s="33" t="s">
        <v>45</v>
      </c>
      <c r="G1204" s="33" t="s">
        <v>32</v>
      </c>
      <c r="H1204" s="45">
        <f>COUNTIFS('Raw Data'!$L$2:$L$3196,'Solution Sheet'!F1204,'Raw Data'!$H$2:$H$3196,'Solution Sheet'!G1204)</f>
        <v>204</v>
      </c>
      <c r="J1204" s="33" t="s">
        <v>41</v>
      </c>
      <c r="K1204" s="33" t="s">
        <v>13</v>
      </c>
      <c r="L1204" s="45">
        <f>AVERAGEIFS('Raw Data'!$R$2:$R$3196,'Raw Data'!$K$2:$K$3196,'Solution Sheet'!J1204,'Raw Data'!$G$2:$G$3196,'Solution Sheet'!K1204)</f>
        <v>33.705882352941174</v>
      </c>
      <c r="N1204" s="33" t="s">
        <v>25</v>
      </c>
      <c r="O1204" s="33" t="s">
        <v>32</v>
      </c>
      <c r="P1204" s="45">
        <f>SUMIFS('Raw Data'!$S$2:$S$3196,'Raw Data'!$D$2:$D$3196,'Solution Sheet'!N1204,'Raw Data'!$H$2:$H$3196,'Solution Sheet'!O1204)</f>
        <v>420136.0300000002</v>
      </c>
    </row>
    <row r="1205" spans="2:16" x14ac:dyDescent="0.35">
      <c r="B1205" s="33" t="s">
        <v>63</v>
      </c>
      <c r="C1205" s="33" t="s">
        <v>8</v>
      </c>
      <c r="D1205" s="45">
        <f>SUMIFS('Raw Data'!$S$2:$S$3196,'Raw Data'!$E$2:$E$3196,'Solution Sheet'!B1205,'Raw Data'!$G$2:$G$3196,'Solution Sheet'!C1205)</f>
        <v>87482.73</v>
      </c>
      <c r="E1205" s="37"/>
      <c r="F1205" s="33" t="s">
        <v>45</v>
      </c>
      <c r="G1205" s="33" t="s">
        <v>30</v>
      </c>
      <c r="H1205" s="45">
        <f>COUNTIFS('Raw Data'!$L$2:$L$3196,'Solution Sheet'!F1205,'Raw Data'!$H$2:$H$3196,'Solution Sheet'!G1205)</f>
        <v>215</v>
      </c>
      <c r="J1205" s="33" t="s">
        <v>41</v>
      </c>
      <c r="K1205" s="33" t="s">
        <v>8</v>
      </c>
      <c r="L1205" s="45">
        <f>AVERAGEIFS('Raw Data'!$R$2:$R$3196,'Raw Data'!$K$2:$K$3196,'Solution Sheet'!J1205,'Raw Data'!$G$2:$G$3196,'Solution Sheet'!K1205)</f>
        <v>35.169642857142854</v>
      </c>
      <c r="N1205" s="33" t="s">
        <v>24</v>
      </c>
      <c r="O1205" s="33" t="s">
        <v>30</v>
      </c>
      <c r="P1205" s="45">
        <f>SUMIFS('Raw Data'!$S$2:$S$3196,'Raw Data'!$D$2:$D$3196,'Solution Sheet'!N1205,'Raw Data'!$H$2:$H$3196,'Solution Sheet'!O1205)</f>
        <v>902864.3899999999</v>
      </c>
    </row>
    <row r="1206" spans="2:16" x14ac:dyDescent="0.35">
      <c r="B1206" s="33" t="s">
        <v>115</v>
      </c>
      <c r="C1206" s="33" t="s">
        <v>11</v>
      </c>
      <c r="D1206" s="45">
        <f>SUMIFS('Raw Data'!$S$2:$S$3196,'Raw Data'!$E$2:$E$3196,'Solution Sheet'!B1206,'Raw Data'!$G$2:$G$3196,'Solution Sheet'!C1206)</f>
        <v>121509.75999999999</v>
      </c>
      <c r="E1206" s="37"/>
      <c r="F1206" s="33" t="s">
        <v>43</v>
      </c>
      <c r="G1206" s="33" t="s">
        <v>32</v>
      </c>
      <c r="H1206" s="45">
        <f>COUNTIFS('Raw Data'!$L$2:$L$3196,'Solution Sheet'!F1206,'Raw Data'!$H$2:$H$3196,'Solution Sheet'!G1206)</f>
        <v>206</v>
      </c>
      <c r="J1206" s="33" t="s">
        <v>42</v>
      </c>
      <c r="K1206" s="33" t="s">
        <v>11</v>
      </c>
      <c r="L1206" s="45">
        <f>AVERAGEIFS('Raw Data'!$R$2:$R$3196,'Raw Data'!$K$2:$K$3196,'Solution Sheet'!J1206,'Raw Data'!$G$2:$G$3196,'Solution Sheet'!K1206)</f>
        <v>35.16949152542373</v>
      </c>
      <c r="N1206" s="33" t="s">
        <v>24</v>
      </c>
      <c r="O1206" s="33" t="s">
        <v>32</v>
      </c>
      <c r="P1206" s="45">
        <f>SUMIFS('Raw Data'!$S$2:$S$3196,'Raw Data'!$D$2:$D$3196,'Solution Sheet'!N1206,'Raw Data'!$H$2:$H$3196,'Solution Sheet'!O1206)</f>
        <v>854150.37999999919</v>
      </c>
    </row>
    <row r="1207" spans="2:16" x14ac:dyDescent="0.35">
      <c r="B1207" s="33" t="s">
        <v>55</v>
      </c>
      <c r="C1207" s="33" t="s">
        <v>9</v>
      </c>
      <c r="D1207" s="45">
        <f>SUMIFS('Raw Data'!$S$2:$S$3196,'Raw Data'!$E$2:$E$3196,'Solution Sheet'!B1207,'Raw Data'!$G$2:$G$3196,'Solution Sheet'!C1207)</f>
        <v>88747.839999999997</v>
      </c>
      <c r="E1207" s="37"/>
      <c r="F1207" s="33" t="s">
        <v>46</v>
      </c>
      <c r="G1207" s="33" t="s">
        <v>33</v>
      </c>
      <c r="H1207" s="45">
        <f>COUNTIFS('Raw Data'!$L$2:$L$3196,'Solution Sheet'!F1207,'Raw Data'!$H$2:$H$3196,'Solution Sheet'!G1207)</f>
        <v>201</v>
      </c>
      <c r="J1207" s="33" t="s">
        <v>40</v>
      </c>
      <c r="K1207" s="33" t="s">
        <v>9</v>
      </c>
      <c r="L1207" s="45">
        <f>AVERAGEIFS('Raw Data'!$R$2:$R$3196,'Raw Data'!$K$2:$K$3196,'Solution Sheet'!J1207,'Raw Data'!$G$2:$G$3196,'Solution Sheet'!K1207)</f>
        <v>33.942528735632187</v>
      </c>
      <c r="N1207" s="33" t="s">
        <v>26</v>
      </c>
      <c r="O1207" s="33" t="s">
        <v>33</v>
      </c>
      <c r="P1207" s="45">
        <f>SUMIFS('Raw Data'!$S$2:$S$3196,'Raw Data'!$D$2:$D$3196,'Solution Sheet'!N1207,'Raw Data'!$H$2:$H$3196,'Solution Sheet'!O1207)</f>
        <v>688621.27000000118</v>
      </c>
    </row>
    <row r="1208" spans="2:16" x14ac:dyDescent="0.35">
      <c r="B1208" s="33" t="s">
        <v>55</v>
      </c>
      <c r="C1208" s="33" t="s">
        <v>13</v>
      </c>
      <c r="D1208" s="45">
        <f>SUMIFS('Raw Data'!$S$2:$S$3196,'Raw Data'!$E$2:$E$3196,'Solution Sheet'!B1208,'Raw Data'!$G$2:$G$3196,'Solution Sheet'!C1208)</f>
        <v>74301.89</v>
      </c>
      <c r="E1208" s="37"/>
      <c r="F1208" s="33" t="s">
        <v>44</v>
      </c>
      <c r="G1208" s="33" t="s">
        <v>30</v>
      </c>
      <c r="H1208" s="45">
        <f>COUNTIFS('Raw Data'!$L$2:$L$3196,'Solution Sheet'!F1208,'Raw Data'!$H$2:$H$3196,'Solution Sheet'!G1208)</f>
        <v>202</v>
      </c>
      <c r="J1208" s="33" t="s">
        <v>41</v>
      </c>
      <c r="K1208" s="33" t="s">
        <v>13</v>
      </c>
      <c r="L1208" s="45">
        <f>AVERAGEIFS('Raw Data'!$R$2:$R$3196,'Raw Data'!$K$2:$K$3196,'Solution Sheet'!J1208,'Raw Data'!$G$2:$G$3196,'Solution Sheet'!K1208)</f>
        <v>33.705882352941174</v>
      </c>
      <c r="N1208" s="33" t="s">
        <v>26</v>
      </c>
      <c r="O1208" s="33" t="s">
        <v>30</v>
      </c>
      <c r="P1208" s="45">
        <f>SUMIFS('Raw Data'!$S$2:$S$3196,'Raw Data'!$D$2:$D$3196,'Solution Sheet'!N1208,'Raw Data'!$H$2:$H$3196,'Solution Sheet'!O1208)</f>
        <v>705014.25000000035</v>
      </c>
    </row>
    <row r="1209" spans="2:16" x14ac:dyDescent="0.35">
      <c r="B1209" s="33" t="s">
        <v>58</v>
      </c>
      <c r="C1209" s="33" t="s">
        <v>10</v>
      </c>
      <c r="D1209" s="45">
        <f>SUMIFS('Raw Data'!$S$2:$S$3196,'Raw Data'!$E$2:$E$3196,'Solution Sheet'!B1209,'Raw Data'!$G$2:$G$3196,'Solution Sheet'!C1209)</f>
        <v>93884.32</v>
      </c>
      <c r="E1209" s="37"/>
      <c r="F1209" s="33" t="s">
        <v>44</v>
      </c>
      <c r="G1209" s="33" t="s">
        <v>32</v>
      </c>
      <c r="H1209" s="45">
        <f>COUNTIFS('Raw Data'!$L$2:$L$3196,'Solution Sheet'!F1209,'Raw Data'!$H$2:$H$3196,'Solution Sheet'!G1209)</f>
        <v>196</v>
      </c>
      <c r="J1209" s="33" t="s">
        <v>42</v>
      </c>
      <c r="K1209" s="33" t="s">
        <v>10</v>
      </c>
      <c r="L1209" s="45">
        <f>AVERAGEIFS('Raw Data'!$R$2:$R$3196,'Raw Data'!$K$2:$K$3196,'Solution Sheet'!J1209,'Raw Data'!$G$2:$G$3196,'Solution Sheet'!K1209)</f>
        <v>34.543689320388353</v>
      </c>
      <c r="N1209" s="33" t="s">
        <v>24</v>
      </c>
      <c r="O1209" s="33" t="s">
        <v>32</v>
      </c>
      <c r="P1209" s="45">
        <f>SUMIFS('Raw Data'!$S$2:$S$3196,'Raw Data'!$D$2:$D$3196,'Solution Sheet'!N1209,'Raw Data'!$H$2:$H$3196,'Solution Sheet'!O1209)</f>
        <v>854150.37999999919</v>
      </c>
    </row>
    <row r="1210" spans="2:16" x14ac:dyDescent="0.35">
      <c r="B1210" s="33" t="s">
        <v>58</v>
      </c>
      <c r="C1210" s="33" t="s">
        <v>12</v>
      </c>
      <c r="D1210" s="45">
        <f>SUMIFS('Raw Data'!$S$2:$S$3196,'Raw Data'!$E$2:$E$3196,'Solution Sheet'!B1210,'Raw Data'!$G$2:$G$3196,'Solution Sheet'!C1210)</f>
        <v>103622.23999999999</v>
      </c>
      <c r="E1210" s="37"/>
      <c r="F1210" s="33" t="s">
        <v>43</v>
      </c>
      <c r="G1210" s="33" t="s">
        <v>31</v>
      </c>
      <c r="H1210" s="45">
        <f>COUNTIFS('Raw Data'!$L$2:$L$3196,'Solution Sheet'!F1210,'Raw Data'!$H$2:$H$3196,'Solution Sheet'!G1210)</f>
        <v>190</v>
      </c>
      <c r="J1210" s="33" t="s">
        <v>39</v>
      </c>
      <c r="K1210" s="33" t="s">
        <v>12</v>
      </c>
      <c r="L1210" s="45">
        <f>AVERAGEIFS('Raw Data'!$R$2:$R$3196,'Raw Data'!$K$2:$K$3196,'Solution Sheet'!J1210,'Raw Data'!$G$2:$G$3196,'Solution Sheet'!K1210)</f>
        <v>35</v>
      </c>
      <c r="N1210" s="33" t="s">
        <v>24</v>
      </c>
      <c r="O1210" s="33" t="s">
        <v>31</v>
      </c>
      <c r="P1210" s="45">
        <f>SUMIFS('Raw Data'!$S$2:$S$3196,'Raw Data'!$D$2:$D$3196,'Solution Sheet'!N1210,'Raw Data'!$H$2:$H$3196,'Solution Sheet'!O1210)</f>
        <v>770751.94999999984</v>
      </c>
    </row>
    <row r="1211" spans="2:16" x14ac:dyDescent="0.35">
      <c r="B1211" s="33" t="s">
        <v>52</v>
      </c>
      <c r="C1211" s="33" t="s">
        <v>7</v>
      </c>
      <c r="D1211" s="45">
        <f>SUMIFS('Raw Data'!$S$2:$S$3196,'Raw Data'!$E$2:$E$3196,'Solution Sheet'!B1211,'Raw Data'!$G$2:$G$3196,'Solution Sheet'!C1211)</f>
        <v>91854.499999999971</v>
      </c>
      <c r="E1211" s="37"/>
      <c r="F1211" s="33" t="s">
        <v>44</v>
      </c>
      <c r="G1211" s="33" t="s">
        <v>32</v>
      </c>
      <c r="H1211" s="45">
        <f>COUNTIFS('Raw Data'!$L$2:$L$3196,'Solution Sheet'!F1211,'Raw Data'!$H$2:$H$3196,'Solution Sheet'!G1211)</f>
        <v>196</v>
      </c>
      <c r="J1211" s="33" t="s">
        <v>39</v>
      </c>
      <c r="K1211" s="33" t="s">
        <v>7</v>
      </c>
      <c r="L1211" s="45">
        <f>AVERAGEIFS('Raw Data'!$R$2:$R$3196,'Raw Data'!$K$2:$K$3196,'Solution Sheet'!J1211,'Raw Data'!$G$2:$G$3196,'Solution Sheet'!K1211)</f>
        <v>36.319672131147541</v>
      </c>
      <c r="N1211" s="33" t="s">
        <v>26</v>
      </c>
      <c r="O1211" s="33" t="s">
        <v>32</v>
      </c>
      <c r="P1211" s="45">
        <f>SUMIFS('Raw Data'!$S$2:$S$3196,'Raw Data'!$D$2:$D$3196,'Solution Sheet'!N1211,'Raw Data'!$H$2:$H$3196,'Solution Sheet'!O1211)</f>
        <v>713770.02999999945</v>
      </c>
    </row>
    <row r="1212" spans="2:16" x14ac:dyDescent="0.35">
      <c r="B1212" s="33" t="s">
        <v>58</v>
      </c>
      <c r="C1212" s="33" t="s">
        <v>11</v>
      </c>
      <c r="D1212" s="45">
        <f>SUMIFS('Raw Data'!$S$2:$S$3196,'Raw Data'!$E$2:$E$3196,'Solution Sheet'!B1212,'Raw Data'!$G$2:$G$3196,'Solution Sheet'!C1212)</f>
        <v>113195.5</v>
      </c>
      <c r="E1212" s="37"/>
      <c r="F1212" s="33" t="s">
        <v>43</v>
      </c>
      <c r="G1212" s="33" t="s">
        <v>33</v>
      </c>
      <c r="H1212" s="45">
        <f>COUNTIFS('Raw Data'!$L$2:$L$3196,'Solution Sheet'!F1212,'Raw Data'!$H$2:$H$3196,'Solution Sheet'!G1212)</f>
        <v>185</v>
      </c>
      <c r="J1212" s="33" t="s">
        <v>40</v>
      </c>
      <c r="K1212" s="33" t="s">
        <v>11</v>
      </c>
      <c r="L1212" s="45">
        <f>AVERAGEIFS('Raw Data'!$R$2:$R$3196,'Raw Data'!$K$2:$K$3196,'Solution Sheet'!J1212,'Raw Data'!$G$2:$G$3196,'Solution Sheet'!K1212)</f>
        <v>33.707865168539328</v>
      </c>
      <c r="N1212" s="33" t="s">
        <v>24</v>
      </c>
      <c r="O1212" s="33" t="s">
        <v>33</v>
      </c>
      <c r="P1212" s="45">
        <f>SUMIFS('Raw Data'!$S$2:$S$3196,'Raw Data'!$D$2:$D$3196,'Solution Sheet'!N1212,'Raw Data'!$H$2:$H$3196,'Solution Sheet'!O1212)</f>
        <v>777669.78999999957</v>
      </c>
    </row>
    <row r="1213" spans="2:16" x14ac:dyDescent="0.35">
      <c r="B1213" s="33" t="s">
        <v>106</v>
      </c>
      <c r="C1213" s="33" t="s">
        <v>13</v>
      </c>
      <c r="D1213" s="45">
        <f>SUMIFS('Raw Data'!$S$2:$S$3196,'Raw Data'!$E$2:$E$3196,'Solution Sheet'!B1213,'Raw Data'!$G$2:$G$3196,'Solution Sheet'!C1213)</f>
        <v>83772.33</v>
      </c>
      <c r="E1213" s="37"/>
      <c r="F1213" s="33" t="s">
        <v>46</v>
      </c>
      <c r="G1213" s="33" t="s">
        <v>32</v>
      </c>
      <c r="H1213" s="45">
        <f>COUNTIFS('Raw Data'!$L$2:$L$3196,'Solution Sheet'!F1213,'Raw Data'!$H$2:$H$3196,'Solution Sheet'!G1213)</f>
        <v>216</v>
      </c>
      <c r="J1213" s="33" t="s">
        <v>42</v>
      </c>
      <c r="K1213" s="33" t="s">
        <v>13</v>
      </c>
      <c r="L1213" s="45">
        <f>AVERAGEIFS('Raw Data'!$R$2:$R$3196,'Raw Data'!$K$2:$K$3196,'Solution Sheet'!J1213,'Raw Data'!$G$2:$G$3196,'Solution Sheet'!K1213)</f>
        <v>36.58</v>
      </c>
      <c r="N1213" s="33" t="s">
        <v>25</v>
      </c>
      <c r="O1213" s="33" t="s">
        <v>32</v>
      </c>
      <c r="P1213" s="45">
        <f>SUMIFS('Raw Data'!$S$2:$S$3196,'Raw Data'!$D$2:$D$3196,'Solution Sheet'!N1213,'Raw Data'!$H$2:$H$3196,'Solution Sheet'!O1213)</f>
        <v>420136.0300000002</v>
      </c>
    </row>
    <row r="1214" spans="2:16" x14ac:dyDescent="0.35">
      <c r="B1214" s="33" t="s">
        <v>78</v>
      </c>
      <c r="C1214" s="33" t="s">
        <v>13</v>
      </c>
      <c r="D1214" s="45">
        <f>SUMIFS('Raw Data'!$S$2:$S$3196,'Raw Data'!$E$2:$E$3196,'Solution Sheet'!B1214,'Raw Data'!$G$2:$G$3196,'Solution Sheet'!C1214)</f>
        <v>119976.9</v>
      </c>
      <c r="E1214" s="37"/>
      <c r="F1214" s="33" t="s">
        <v>45</v>
      </c>
      <c r="G1214" s="33" t="s">
        <v>33</v>
      </c>
      <c r="H1214" s="45">
        <f>COUNTIFS('Raw Data'!$L$2:$L$3196,'Solution Sheet'!F1214,'Raw Data'!$H$2:$H$3196,'Solution Sheet'!G1214)</f>
        <v>193</v>
      </c>
      <c r="J1214" s="33" t="s">
        <v>42</v>
      </c>
      <c r="K1214" s="33" t="s">
        <v>13</v>
      </c>
      <c r="L1214" s="45">
        <f>AVERAGEIFS('Raw Data'!$R$2:$R$3196,'Raw Data'!$K$2:$K$3196,'Solution Sheet'!J1214,'Raw Data'!$G$2:$G$3196,'Solution Sheet'!K1214)</f>
        <v>36.58</v>
      </c>
      <c r="N1214" s="33" t="s">
        <v>26</v>
      </c>
      <c r="O1214" s="33" t="s">
        <v>33</v>
      </c>
      <c r="P1214" s="45">
        <f>SUMIFS('Raw Data'!$S$2:$S$3196,'Raw Data'!$D$2:$D$3196,'Solution Sheet'!N1214,'Raw Data'!$H$2:$H$3196,'Solution Sheet'!O1214)</f>
        <v>688621.27000000118</v>
      </c>
    </row>
    <row r="1215" spans="2:16" x14ac:dyDescent="0.35">
      <c r="B1215" s="33" t="s">
        <v>106</v>
      </c>
      <c r="C1215" s="33" t="s">
        <v>9</v>
      </c>
      <c r="D1215" s="45">
        <f>SUMIFS('Raw Data'!$S$2:$S$3196,'Raw Data'!$E$2:$E$3196,'Solution Sheet'!B1215,'Raw Data'!$G$2:$G$3196,'Solution Sheet'!C1215)</f>
        <v>86448.35000000002</v>
      </c>
      <c r="E1215" s="37"/>
      <c r="F1215" s="33" t="s">
        <v>45</v>
      </c>
      <c r="G1215" s="33" t="s">
        <v>30</v>
      </c>
      <c r="H1215" s="45">
        <f>COUNTIFS('Raw Data'!$L$2:$L$3196,'Solution Sheet'!F1215,'Raw Data'!$H$2:$H$3196,'Solution Sheet'!G1215)</f>
        <v>215</v>
      </c>
      <c r="J1215" s="33" t="s">
        <v>41</v>
      </c>
      <c r="K1215" s="33" t="s">
        <v>9</v>
      </c>
      <c r="L1215" s="45">
        <f>AVERAGEIFS('Raw Data'!$R$2:$R$3196,'Raw Data'!$K$2:$K$3196,'Solution Sheet'!J1215,'Raw Data'!$G$2:$G$3196,'Solution Sheet'!K1215)</f>
        <v>35.634615384615387</v>
      </c>
      <c r="N1215" s="33" t="s">
        <v>24</v>
      </c>
      <c r="O1215" s="33" t="s">
        <v>30</v>
      </c>
      <c r="P1215" s="45">
        <f>SUMIFS('Raw Data'!$S$2:$S$3196,'Raw Data'!$D$2:$D$3196,'Solution Sheet'!N1215,'Raw Data'!$H$2:$H$3196,'Solution Sheet'!O1215)</f>
        <v>902864.3899999999</v>
      </c>
    </row>
    <row r="1216" spans="2:16" x14ac:dyDescent="0.35">
      <c r="B1216" s="33" t="s">
        <v>115</v>
      </c>
      <c r="C1216" s="33" t="s">
        <v>9</v>
      </c>
      <c r="D1216" s="45">
        <f>SUMIFS('Raw Data'!$S$2:$S$3196,'Raw Data'!$E$2:$E$3196,'Solution Sheet'!B1216,'Raw Data'!$G$2:$G$3196,'Solution Sheet'!C1216)</f>
        <v>85954.940000000017</v>
      </c>
      <c r="E1216" s="37"/>
      <c r="F1216" s="33" t="s">
        <v>46</v>
      </c>
      <c r="G1216" s="33" t="s">
        <v>30</v>
      </c>
      <c r="H1216" s="45">
        <f>COUNTIFS('Raw Data'!$L$2:$L$3196,'Solution Sheet'!F1216,'Raw Data'!$H$2:$H$3196,'Solution Sheet'!G1216)</f>
        <v>204</v>
      </c>
      <c r="J1216" s="33" t="s">
        <v>41</v>
      </c>
      <c r="K1216" s="33" t="s">
        <v>9</v>
      </c>
      <c r="L1216" s="45">
        <f>AVERAGEIFS('Raw Data'!$R$2:$R$3196,'Raw Data'!$K$2:$K$3196,'Solution Sheet'!J1216,'Raw Data'!$G$2:$G$3196,'Solution Sheet'!K1216)</f>
        <v>35.634615384615387</v>
      </c>
      <c r="N1216" s="33" t="s">
        <v>26</v>
      </c>
      <c r="O1216" s="33" t="s">
        <v>30</v>
      </c>
      <c r="P1216" s="45">
        <f>SUMIFS('Raw Data'!$S$2:$S$3196,'Raw Data'!$D$2:$D$3196,'Solution Sheet'!N1216,'Raw Data'!$H$2:$H$3196,'Solution Sheet'!O1216)</f>
        <v>705014.25000000035</v>
      </c>
    </row>
    <row r="1217" spans="2:16" x14ac:dyDescent="0.35">
      <c r="B1217" s="33" t="s">
        <v>106</v>
      </c>
      <c r="C1217" s="33" t="s">
        <v>12</v>
      </c>
      <c r="D1217" s="45">
        <f>SUMIFS('Raw Data'!$S$2:$S$3196,'Raw Data'!$E$2:$E$3196,'Solution Sheet'!B1217,'Raw Data'!$G$2:$G$3196,'Solution Sheet'!C1217)</f>
        <v>111983.70999999998</v>
      </c>
      <c r="E1217" s="37"/>
      <c r="F1217" s="33" t="s">
        <v>46</v>
      </c>
      <c r="G1217" s="33" t="s">
        <v>30</v>
      </c>
      <c r="H1217" s="45">
        <f>COUNTIFS('Raw Data'!$L$2:$L$3196,'Solution Sheet'!F1217,'Raw Data'!$H$2:$H$3196,'Solution Sheet'!G1217)</f>
        <v>204</v>
      </c>
      <c r="J1217" s="33" t="s">
        <v>40</v>
      </c>
      <c r="K1217" s="33" t="s">
        <v>12</v>
      </c>
      <c r="L1217" s="45">
        <f>AVERAGEIFS('Raw Data'!$R$2:$R$3196,'Raw Data'!$K$2:$K$3196,'Solution Sheet'!J1217,'Raw Data'!$G$2:$G$3196,'Solution Sheet'!K1217)</f>
        <v>34.373831775700936</v>
      </c>
      <c r="N1217" s="33" t="s">
        <v>24</v>
      </c>
      <c r="O1217" s="33" t="s">
        <v>30</v>
      </c>
      <c r="P1217" s="45">
        <f>SUMIFS('Raw Data'!$S$2:$S$3196,'Raw Data'!$D$2:$D$3196,'Solution Sheet'!N1217,'Raw Data'!$H$2:$H$3196,'Solution Sheet'!O1217)</f>
        <v>902864.3899999999</v>
      </c>
    </row>
    <row r="1218" spans="2:16" x14ac:dyDescent="0.35">
      <c r="B1218" s="33" t="s">
        <v>115</v>
      </c>
      <c r="C1218" s="33" t="s">
        <v>8</v>
      </c>
      <c r="D1218" s="45">
        <f>SUMIFS('Raw Data'!$S$2:$S$3196,'Raw Data'!$E$2:$E$3196,'Solution Sheet'!B1218,'Raw Data'!$G$2:$G$3196,'Solution Sheet'!C1218)</f>
        <v>78761.50999999998</v>
      </c>
      <c r="E1218" s="37"/>
      <c r="F1218" s="33" t="s">
        <v>45</v>
      </c>
      <c r="G1218" s="33" t="s">
        <v>30</v>
      </c>
      <c r="H1218" s="45">
        <f>COUNTIFS('Raw Data'!$L$2:$L$3196,'Solution Sheet'!F1218,'Raw Data'!$H$2:$H$3196,'Solution Sheet'!G1218)</f>
        <v>215</v>
      </c>
      <c r="J1218" s="33" t="s">
        <v>39</v>
      </c>
      <c r="K1218" s="33" t="s">
        <v>8</v>
      </c>
      <c r="L1218" s="45">
        <f>AVERAGEIFS('Raw Data'!$R$2:$R$3196,'Raw Data'!$K$2:$K$3196,'Solution Sheet'!J1218,'Raw Data'!$G$2:$G$3196,'Solution Sheet'!K1218)</f>
        <v>33.572815533980581</v>
      </c>
      <c r="N1218" s="33" t="s">
        <v>24</v>
      </c>
      <c r="O1218" s="33" t="s">
        <v>30</v>
      </c>
      <c r="P1218" s="45">
        <f>SUMIFS('Raw Data'!$S$2:$S$3196,'Raw Data'!$D$2:$D$3196,'Solution Sheet'!N1218,'Raw Data'!$H$2:$H$3196,'Solution Sheet'!O1218)</f>
        <v>902864.3899999999</v>
      </c>
    </row>
    <row r="1219" spans="2:16" x14ac:dyDescent="0.35">
      <c r="B1219" s="33" t="s">
        <v>68</v>
      </c>
      <c r="C1219" s="33" t="s">
        <v>10</v>
      </c>
      <c r="D1219" s="45">
        <f>SUMIFS('Raw Data'!$S$2:$S$3196,'Raw Data'!$E$2:$E$3196,'Solution Sheet'!B1219,'Raw Data'!$G$2:$G$3196,'Solution Sheet'!C1219)</f>
        <v>86801.049999999988</v>
      </c>
      <c r="E1219" s="37"/>
      <c r="F1219" s="33" t="s">
        <v>45</v>
      </c>
      <c r="G1219" s="33" t="s">
        <v>32</v>
      </c>
      <c r="H1219" s="45">
        <f>COUNTIFS('Raw Data'!$L$2:$L$3196,'Solution Sheet'!F1219,'Raw Data'!$H$2:$H$3196,'Solution Sheet'!G1219)</f>
        <v>204</v>
      </c>
      <c r="J1219" s="33" t="s">
        <v>41</v>
      </c>
      <c r="K1219" s="33" t="s">
        <v>10</v>
      </c>
      <c r="L1219" s="45">
        <f>AVERAGEIFS('Raw Data'!$R$2:$R$3196,'Raw Data'!$K$2:$K$3196,'Solution Sheet'!J1219,'Raw Data'!$G$2:$G$3196,'Solution Sheet'!K1219)</f>
        <v>34.225806451612904</v>
      </c>
      <c r="N1219" s="33" t="s">
        <v>24</v>
      </c>
      <c r="O1219" s="33" t="s">
        <v>32</v>
      </c>
      <c r="P1219" s="45">
        <f>SUMIFS('Raw Data'!$S$2:$S$3196,'Raw Data'!$D$2:$D$3196,'Solution Sheet'!N1219,'Raw Data'!$H$2:$H$3196,'Solution Sheet'!O1219)</f>
        <v>854150.37999999919</v>
      </c>
    </row>
    <row r="1220" spans="2:16" x14ac:dyDescent="0.35">
      <c r="B1220" s="33" t="s">
        <v>68</v>
      </c>
      <c r="C1220" s="33" t="s">
        <v>10</v>
      </c>
      <c r="D1220" s="45">
        <f>SUMIFS('Raw Data'!$S$2:$S$3196,'Raw Data'!$E$2:$E$3196,'Solution Sheet'!B1220,'Raw Data'!$G$2:$G$3196,'Solution Sheet'!C1220)</f>
        <v>86801.049999999988</v>
      </c>
      <c r="E1220" s="37"/>
      <c r="F1220" s="33" t="s">
        <v>43</v>
      </c>
      <c r="G1220" s="33" t="s">
        <v>31</v>
      </c>
      <c r="H1220" s="45">
        <f>COUNTIFS('Raw Data'!$L$2:$L$3196,'Solution Sheet'!F1220,'Raw Data'!$H$2:$H$3196,'Solution Sheet'!G1220)</f>
        <v>190</v>
      </c>
      <c r="J1220" s="33" t="s">
        <v>40</v>
      </c>
      <c r="K1220" s="33" t="s">
        <v>10</v>
      </c>
      <c r="L1220" s="45">
        <f>AVERAGEIFS('Raw Data'!$R$2:$R$3196,'Raw Data'!$K$2:$K$3196,'Solution Sheet'!J1220,'Raw Data'!$G$2:$G$3196,'Solution Sheet'!K1220)</f>
        <v>35.093023255813954</v>
      </c>
      <c r="N1220" s="33" t="s">
        <v>25</v>
      </c>
      <c r="O1220" s="33" t="s">
        <v>31</v>
      </c>
      <c r="P1220" s="45">
        <f>SUMIFS('Raw Data'!$S$2:$S$3196,'Raw Data'!$D$2:$D$3196,'Solution Sheet'!N1220,'Raw Data'!$H$2:$H$3196,'Solution Sheet'!O1220)</f>
        <v>343540.72000000003</v>
      </c>
    </row>
    <row r="1221" spans="2:16" x14ac:dyDescent="0.35">
      <c r="B1221" s="33" t="s">
        <v>115</v>
      </c>
      <c r="C1221" s="33" t="s">
        <v>13</v>
      </c>
      <c r="D1221" s="45">
        <f>SUMIFS('Raw Data'!$S$2:$S$3196,'Raw Data'!$E$2:$E$3196,'Solution Sheet'!B1221,'Raw Data'!$G$2:$G$3196,'Solution Sheet'!C1221)</f>
        <v>86905.229999999981</v>
      </c>
      <c r="E1221" s="37"/>
      <c r="F1221" s="33" t="s">
        <v>46</v>
      </c>
      <c r="G1221" s="33" t="s">
        <v>32</v>
      </c>
      <c r="H1221" s="45">
        <f>COUNTIFS('Raw Data'!$L$2:$L$3196,'Solution Sheet'!F1221,'Raw Data'!$H$2:$H$3196,'Solution Sheet'!G1221)</f>
        <v>216</v>
      </c>
      <c r="J1221" s="33" t="s">
        <v>41</v>
      </c>
      <c r="K1221" s="33" t="s">
        <v>13</v>
      </c>
      <c r="L1221" s="45">
        <f>AVERAGEIFS('Raw Data'!$R$2:$R$3196,'Raw Data'!$K$2:$K$3196,'Solution Sheet'!J1221,'Raw Data'!$G$2:$G$3196,'Solution Sheet'!K1221)</f>
        <v>33.705882352941174</v>
      </c>
      <c r="N1221" s="33" t="s">
        <v>25</v>
      </c>
      <c r="O1221" s="33" t="s">
        <v>32</v>
      </c>
      <c r="P1221" s="45">
        <f>SUMIFS('Raw Data'!$S$2:$S$3196,'Raw Data'!$D$2:$D$3196,'Solution Sheet'!N1221,'Raw Data'!$H$2:$H$3196,'Solution Sheet'!O1221)</f>
        <v>420136.0300000002</v>
      </c>
    </row>
    <row r="1222" spans="2:16" x14ac:dyDescent="0.35">
      <c r="B1222" s="33" t="s">
        <v>85</v>
      </c>
      <c r="C1222" s="33" t="s">
        <v>7</v>
      </c>
      <c r="D1222" s="45">
        <f>SUMIFS('Raw Data'!$S$2:$S$3196,'Raw Data'!$E$2:$E$3196,'Solution Sheet'!B1222,'Raw Data'!$G$2:$G$3196,'Solution Sheet'!C1222)</f>
        <v>95667.16</v>
      </c>
      <c r="E1222" s="37"/>
      <c r="F1222" s="33" t="s">
        <v>45</v>
      </c>
      <c r="G1222" s="33" t="s">
        <v>32</v>
      </c>
      <c r="H1222" s="45">
        <f>COUNTIFS('Raw Data'!$L$2:$L$3196,'Solution Sheet'!F1222,'Raw Data'!$H$2:$H$3196,'Solution Sheet'!G1222)</f>
        <v>204</v>
      </c>
      <c r="J1222" s="33" t="s">
        <v>39</v>
      </c>
      <c r="K1222" s="33" t="s">
        <v>7</v>
      </c>
      <c r="L1222" s="45">
        <f>AVERAGEIFS('Raw Data'!$R$2:$R$3196,'Raw Data'!$K$2:$K$3196,'Solution Sheet'!J1222,'Raw Data'!$G$2:$G$3196,'Solution Sheet'!K1222)</f>
        <v>36.319672131147541</v>
      </c>
      <c r="N1222" s="33" t="s">
        <v>24</v>
      </c>
      <c r="O1222" s="33" t="s">
        <v>32</v>
      </c>
      <c r="P1222" s="45">
        <f>SUMIFS('Raw Data'!$S$2:$S$3196,'Raw Data'!$D$2:$D$3196,'Solution Sheet'!N1222,'Raw Data'!$H$2:$H$3196,'Solution Sheet'!O1222)</f>
        <v>854150.37999999919</v>
      </c>
    </row>
    <row r="1223" spans="2:16" x14ac:dyDescent="0.35">
      <c r="B1223" s="33" t="s">
        <v>73</v>
      </c>
      <c r="C1223" s="33" t="s">
        <v>7</v>
      </c>
      <c r="D1223" s="45">
        <f>SUMIFS('Raw Data'!$S$2:$S$3196,'Raw Data'!$E$2:$E$3196,'Solution Sheet'!B1223,'Raw Data'!$G$2:$G$3196,'Solution Sheet'!C1223)</f>
        <v>125696.93000000001</v>
      </c>
      <c r="E1223" s="37"/>
      <c r="F1223" s="33" t="s">
        <v>46</v>
      </c>
      <c r="G1223" s="33" t="s">
        <v>30</v>
      </c>
      <c r="H1223" s="45">
        <f>COUNTIFS('Raw Data'!$L$2:$L$3196,'Solution Sheet'!F1223,'Raw Data'!$H$2:$H$3196,'Solution Sheet'!G1223)</f>
        <v>204</v>
      </c>
      <c r="J1223" s="33" t="s">
        <v>39</v>
      </c>
      <c r="K1223" s="33" t="s">
        <v>7</v>
      </c>
      <c r="L1223" s="45">
        <f>AVERAGEIFS('Raw Data'!$R$2:$R$3196,'Raw Data'!$K$2:$K$3196,'Solution Sheet'!J1223,'Raw Data'!$G$2:$G$3196,'Solution Sheet'!K1223)</f>
        <v>36.319672131147541</v>
      </c>
      <c r="N1223" s="33" t="s">
        <v>24</v>
      </c>
      <c r="O1223" s="33" t="s">
        <v>30</v>
      </c>
      <c r="P1223" s="45">
        <f>SUMIFS('Raw Data'!$S$2:$S$3196,'Raw Data'!$D$2:$D$3196,'Solution Sheet'!N1223,'Raw Data'!$H$2:$H$3196,'Solution Sheet'!O1223)</f>
        <v>902864.3899999999</v>
      </c>
    </row>
    <row r="1224" spans="2:16" x14ac:dyDescent="0.35">
      <c r="B1224" s="33" t="s">
        <v>58</v>
      </c>
      <c r="C1224" s="33" t="s">
        <v>6</v>
      </c>
      <c r="D1224" s="45">
        <f>SUMIFS('Raw Data'!$S$2:$S$3196,'Raw Data'!$E$2:$E$3196,'Solution Sheet'!B1224,'Raw Data'!$G$2:$G$3196,'Solution Sheet'!C1224)</f>
        <v>115367.16999999998</v>
      </c>
      <c r="E1224" s="37"/>
      <c r="F1224" s="33" t="s">
        <v>44</v>
      </c>
      <c r="G1224" s="33" t="s">
        <v>30</v>
      </c>
      <c r="H1224" s="45">
        <f>COUNTIFS('Raw Data'!$L$2:$L$3196,'Solution Sheet'!F1224,'Raw Data'!$H$2:$H$3196,'Solution Sheet'!G1224)</f>
        <v>202</v>
      </c>
      <c r="J1224" s="33" t="s">
        <v>40</v>
      </c>
      <c r="K1224" s="33" t="s">
        <v>6</v>
      </c>
      <c r="L1224" s="45">
        <f>AVERAGEIFS('Raw Data'!$R$2:$R$3196,'Raw Data'!$K$2:$K$3196,'Solution Sheet'!J1224,'Raw Data'!$G$2:$G$3196,'Solution Sheet'!K1224)</f>
        <v>33.838383838383841</v>
      </c>
      <c r="N1224" s="33" t="s">
        <v>24</v>
      </c>
      <c r="O1224" s="33" t="s">
        <v>30</v>
      </c>
      <c r="P1224" s="45">
        <f>SUMIFS('Raw Data'!$S$2:$S$3196,'Raw Data'!$D$2:$D$3196,'Solution Sheet'!N1224,'Raw Data'!$H$2:$H$3196,'Solution Sheet'!O1224)</f>
        <v>902864.3899999999</v>
      </c>
    </row>
    <row r="1225" spans="2:16" x14ac:dyDescent="0.35">
      <c r="B1225" s="33" t="s">
        <v>85</v>
      </c>
      <c r="C1225" s="33" t="s">
        <v>9</v>
      </c>
      <c r="D1225" s="45">
        <f>SUMIFS('Raw Data'!$S$2:$S$3196,'Raw Data'!$E$2:$E$3196,'Solution Sheet'!B1225,'Raw Data'!$G$2:$G$3196,'Solution Sheet'!C1225)</f>
        <v>54180.78</v>
      </c>
      <c r="E1225" s="37"/>
      <c r="F1225" s="33" t="s">
        <v>44</v>
      </c>
      <c r="G1225" s="33" t="s">
        <v>33</v>
      </c>
      <c r="H1225" s="45">
        <f>COUNTIFS('Raw Data'!$L$2:$L$3196,'Solution Sheet'!F1225,'Raw Data'!$H$2:$H$3196,'Solution Sheet'!G1225)</f>
        <v>207</v>
      </c>
      <c r="J1225" s="33" t="s">
        <v>42</v>
      </c>
      <c r="K1225" s="33" t="s">
        <v>9</v>
      </c>
      <c r="L1225" s="45">
        <f>AVERAGEIFS('Raw Data'!$R$2:$R$3196,'Raw Data'!$K$2:$K$3196,'Solution Sheet'!J1225,'Raw Data'!$G$2:$G$3196,'Solution Sheet'!K1225)</f>
        <v>36.282828282828284</v>
      </c>
      <c r="N1225" s="33" t="s">
        <v>26</v>
      </c>
      <c r="O1225" s="33" t="s">
        <v>33</v>
      </c>
      <c r="P1225" s="45">
        <f>SUMIFS('Raw Data'!$S$2:$S$3196,'Raw Data'!$D$2:$D$3196,'Solution Sheet'!N1225,'Raw Data'!$H$2:$H$3196,'Solution Sheet'!O1225)</f>
        <v>688621.27000000118</v>
      </c>
    </row>
    <row r="1226" spans="2:16" x14ac:dyDescent="0.35">
      <c r="B1226" s="33" t="s">
        <v>68</v>
      </c>
      <c r="C1226" s="33" t="s">
        <v>6</v>
      </c>
      <c r="D1226" s="45">
        <f>SUMIFS('Raw Data'!$S$2:$S$3196,'Raw Data'!$E$2:$E$3196,'Solution Sheet'!B1226,'Raw Data'!$G$2:$G$3196,'Solution Sheet'!C1226)</f>
        <v>76254.89</v>
      </c>
      <c r="E1226" s="37"/>
      <c r="F1226" s="33" t="s">
        <v>44</v>
      </c>
      <c r="G1226" s="33" t="s">
        <v>33</v>
      </c>
      <c r="H1226" s="45">
        <f>COUNTIFS('Raw Data'!$L$2:$L$3196,'Solution Sheet'!F1226,'Raw Data'!$H$2:$H$3196,'Solution Sheet'!G1226)</f>
        <v>207</v>
      </c>
      <c r="J1226" s="33" t="s">
        <v>39</v>
      </c>
      <c r="K1226" s="33" t="s">
        <v>6</v>
      </c>
      <c r="L1226" s="45">
        <f>AVERAGEIFS('Raw Data'!$R$2:$R$3196,'Raw Data'!$K$2:$K$3196,'Solution Sheet'!J1226,'Raw Data'!$G$2:$G$3196,'Solution Sheet'!K1226)</f>
        <v>36.370370370370374</v>
      </c>
      <c r="N1226" s="33" t="s">
        <v>24</v>
      </c>
      <c r="O1226" s="33" t="s">
        <v>33</v>
      </c>
      <c r="P1226" s="45">
        <f>SUMIFS('Raw Data'!$S$2:$S$3196,'Raw Data'!$D$2:$D$3196,'Solution Sheet'!N1226,'Raw Data'!$H$2:$H$3196,'Solution Sheet'!O1226)</f>
        <v>777669.78999999957</v>
      </c>
    </row>
    <row r="1227" spans="2:16" x14ac:dyDescent="0.35">
      <c r="B1227" s="33" t="s">
        <v>115</v>
      </c>
      <c r="C1227" s="33" t="s">
        <v>12</v>
      </c>
      <c r="D1227" s="45">
        <f>SUMIFS('Raw Data'!$S$2:$S$3196,'Raw Data'!$E$2:$E$3196,'Solution Sheet'!B1227,'Raw Data'!$G$2:$G$3196,'Solution Sheet'!C1227)</f>
        <v>66619.010000000009</v>
      </c>
      <c r="E1227" s="37"/>
      <c r="F1227" s="33" t="s">
        <v>44</v>
      </c>
      <c r="G1227" s="33" t="s">
        <v>32</v>
      </c>
      <c r="H1227" s="45">
        <f>COUNTIFS('Raw Data'!$L$2:$L$3196,'Solution Sheet'!F1227,'Raw Data'!$H$2:$H$3196,'Solution Sheet'!G1227)</f>
        <v>196</v>
      </c>
      <c r="J1227" s="33" t="s">
        <v>40</v>
      </c>
      <c r="K1227" s="33" t="s">
        <v>12</v>
      </c>
      <c r="L1227" s="45">
        <f>AVERAGEIFS('Raw Data'!$R$2:$R$3196,'Raw Data'!$K$2:$K$3196,'Solution Sheet'!J1227,'Raw Data'!$G$2:$G$3196,'Solution Sheet'!K1227)</f>
        <v>34.373831775700936</v>
      </c>
      <c r="N1227" s="33" t="s">
        <v>24</v>
      </c>
      <c r="O1227" s="33" t="s">
        <v>32</v>
      </c>
      <c r="P1227" s="45">
        <f>SUMIFS('Raw Data'!$S$2:$S$3196,'Raw Data'!$D$2:$D$3196,'Solution Sheet'!N1227,'Raw Data'!$H$2:$H$3196,'Solution Sheet'!O1227)</f>
        <v>854150.37999999919</v>
      </c>
    </row>
    <row r="1228" spans="2:16" x14ac:dyDescent="0.35">
      <c r="B1228" s="33" t="s">
        <v>106</v>
      </c>
      <c r="C1228" s="33" t="s">
        <v>6</v>
      </c>
      <c r="D1228" s="45">
        <f>SUMIFS('Raw Data'!$S$2:$S$3196,'Raw Data'!$E$2:$E$3196,'Solution Sheet'!B1228,'Raw Data'!$G$2:$G$3196,'Solution Sheet'!C1228)</f>
        <v>106057.18</v>
      </c>
      <c r="E1228" s="37"/>
      <c r="F1228" s="33" t="s">
        <v>43</v>
      </c>
      <c r="G1228" s="33" t="s">
        <v>33</v>
      </c>
      <c r="H1228" s="45">
        <f>COUNTIFS('Raw Data'!$L$2:$L$3196,'Solution Sheet'!F1228,'Raw Data'!$H$2:$H$3196,'Solution Sheet'!G1228)</f>
        <v>185</v>
      </c>
      <c r="J1228" s="33" t="s">
        <v>41</v>
      </c>
      <c r="K1228" s="33" t="s">
        <v>6</v>
      </c>
      <c r="L1228" s="45">
        <f>AVERAGEIFS('Raw Data'!$R$2:$R$3196,'Raw Data'!$K$2:$K$3196,'Solution Sheet'!J1228,'Raw Data'!$G$2:$G$3196,'Solution Sheet'!K1228)</f>
        <v>36.01075268817204</v>
      </c>
      <c r="N1228" s="33" t="s">
        <v>25</v>
      </c>
      <c r="O1228" s="33" t="s">
        <v>33</v>
      </c>
      <c r="P1228" s="45">
        <f>SUMIFS('Raw Data'!$S$2:$S$3196,'Raw Data'!$D$2:$D$3196,'Solution Sheet'!N1228,'Raw Data'!$H$2:$H$3196,'Solution Sheet'!O1228)</f>
        <v>226589.05000000008</v>
      </c>
    </row>
    <row r="1229" spans="2:16" x14ac:dyDescent="0.35">
      <c r="B1229" s="33" t="s">
        <v>52</v>
      </c>
      <c r="C1229" s="33" t="s">
        <v>9</v>
      </c>
      <c r="D1229" s="45">
        <f>SUMIFS('Raw Data'!$S$2:$S$3196,'Raw Data'!$E$2:$E$3196,'Solution Sheet'!B1229,'Raw Data'!$G$2:$G$3196,'Solution Sheet'!C1229)</f>
        <v>91971.540000000008</v>
      </c>
      <c r="E1229" s="37"/>
      <c r="F1229" s="33" t="s">
        <v>43</v>
      </c>
      <c r="G1229" s="33" t="s">
        <v>33</v>
      </c>
      <c r="H1229" s="45">
        <f>COUNTIFS('Raw Data'!$L$2:$L$3196,'Solution Sheet'!F1229,'Raw Data'!$H$2:$H$3196,'Solution Sheet'!G1229)</f>
        <v>185</v>
      </c>
      <c r="J1229" s="33" t="s">
        <v>40</v>
      </c>
      <c r="K1229" s="33" t="s">
        <v>9</v>
      </c>
      <c r="L1229" s="45">
        <f>AVERAGEIFS('Raw Data'!$R$2:$R$3196,'Raw Data'!$K$2:$K$3196,'Solution Sheet'!J1229,'Raw Data'!$G$2:$G$3196,'Solution Sheet'!K1229)</f>
        <v>33.942528735632187</v>
      </c>
      <c r="N1229" s="33" t="s">
        <v>24</v>
      </c>
      <c r="O1229" s="33" t="s">
        <v>33</v>
      </c>
      <c r="P1229" s="45">
        <f>SUMIFS('Raw Data'!$S$2:$S$3196,'Raw Data'!$D$2:$D$3196,'Solution Sheet'!N1229,'Raw Data'!$H$2:$H$3196,'Solution Sheet'!O1229)</f>
        <v>777669.78999999957</v>
      </c>
    </row>
    <row r="1230" spans="2:16" x14ac:dyDescent="0.35">
      <c r="B1230" s="33" t="s">
        <v>115</v>
      </c>
      <c r="C1230" s="33" t="s">
        <v>9</v>
      </c>
      <c r="D1230" s="45">
        <f>SUMIFS('Raw Data'!$S$2:$S$3196,'Raw Data'!$E$2:$E$3196,'Solution Sheet'!B1230,'Raw Data'!$G$2:$G$3196,'Solution Sheet'!C1230)</f>
        <v>85954.940000000017</v>
      </c>
      <c r="E1230" s="37"/>
      <c r="F1230" s="33" t="s">
        <v>46</v>
      </c>
      <c r="G1230" s="33" t="s">
        <v>32</v>
      </c>
      <c r="H1230" s="45">
        <f>COUNTIFS('Raw Data'!$L$2:$L$3196,'Solution Sheet'!F1230,'Raw Data'!$H$2:$H$3196,'Solution Sheet'!G1230)</f>
        <v>216</v>
      </c>
      <c r="J1230" s="33" t="s">
        <v>39</v>
      </c>
      <c r="K1230" s="33" t="s">
        <v>9</v>
      </c>
      <c r="L1230" s="45">
        <f>AVERAGEIFS('Raw Data'!$R$2:$R$3196,'Raw Data'!$K$2:$K$3196,'Solution Sheet'!J1230,'Raw Data'!$G$2:$G$3196,'Solution Sheet'!K1230)</f>
        <v>34.731182795698928</v>
      </c>
      <c r="N1230" s="33" t="s">
        <v>24</v>
      </c>
      <c r="O1230" s="33" t="s">
        <v>32</v>
      </c>
      <c r="P1230" s="45">
        <f>SUMIFS('Raw Data'!$S$2:$S$3196,'Raw Data'!$D$2:$D$3196,'Solution Sheet'!N1230,'Raw Data'!$H$2:$H$3196,'Solution Sheet'!O1230)</f>
        <v>854150.37999999919</v>
      </c>
    </row>
    <row r="1231" spans="2:16" x14ac:dyDescent="0.35">
      <c r="B1231" s="33" t="s">
        <v>63</v>
      </c>
      <c r="C1231" s="33" t="s">
        <v>6</v>
      </c>
      <c r="D1231" s="45">
        <f>SUMIFS('Raw Data'!$S$2:$S$3196,'Raw Data'!$E$2:$E$3196,'Solution Sheet'!B1231,'Raw Data'!$G$2:$G$3196,'Solution Sheet'!C1231)</f>
        <v>78031.63</v>
      </c>
      <c r="E1231" s="37"/>
      <c r="F1231" s="33" t="s">
        <v>44</v>
      </c>
      <c r="G1231" s="33" t="s">
        <v>33</v>
      </c>
      <c r="H1231" s="45">
        <f>COUNTIFS('Raw Data'!$L$2:$L$3196,'Solution Sheet'!F1231,'Raw Data'!$H$2:$H$3196,'Solution Sheet'!G1231)</f>
        <v>207</v>
      </c>
      <c r="J1231" s="33" t="s">
        <v>42</v>
      </c>
      <c r="K1231" s="33" t="s">
        <v>6</v>
      </c>
      <c r="L1231" s="45">
        <f>AVERAGEIFS('Raw Data'!$R$2:$R$3196,'Raw Data'!$K$2:$K$3196,'Solution Sheet'!J1231,'Raw Data'!$G$2:$G$3196,'Solution Sheet'!K1231)</f>
        <v>35.892857142857146</v>
      </c>
      <c r="N1231" s="33" t="s">
        <v>24</v>
      </c>
      <c r="O1231" s="33" t="s">
        <v>33</v>
      </c>
      <c r="P1231" s="45">
        <f>SUMIFS('Raw Data'!$S$2:$S$3196,'Raw Data'!$D$2:$D$3196,'Solution Sheet'!N1231,'Raw Data'!$H$2:$H$3196,'Solution Sheet'!O1231)</f>
        <v>777669.78999999957</v>
      </c>
    </row>
    <row r="1232" spans="2:16" x14ac:dyDescent="0.35">
      <c r="B1232" s="33" t="s">
        <v>106</v>
      </c>
      <c r="C1232" s="33" t="s">
        <v>6</v>
      </c>
      <c r="D1232" s="45">
        <f>SUMIFS('Raw Data'!$S$2:$S$3196,'Raw Data'!$E$2:$E$3196,'Solution Sheet'!B1232,'Raw Data'!$G$2:$G$3196,'Solution Sheet'!C1232)</f>
        <v>106057.18</v>
      </c>
      <c r="E1232" s="37"/>
      <c r="F1232" s="33" t="s">
        <v>44</v>
      </c>
      <c r="G1232" s="33" t="s">
        <v>30</v>
      </c>
      <c r="H1232" s="45">
        <f>COUNTIFS('Raw Data'!$L$2:$L$3196,'Solution Sheet'!F1232,'Raw Data'!$H$2:$H$3196,'Solution Sheet'!G1232)</f>
        <v>202</v>
      </c>
      <c r="J1232" s="33" t="s">
        <v>39</v>
      </c>
      <c r="K1232" s="33" t="s">
        <v>6</v>
      </c>
      <c r="L1232" s="45">
        <f>AVERAGEIFS('Raw Data'!$R$2:$R$3196,'Raw Data'!$K$2:$K$3196,'Solution Sheet'!J1232,'Raw Data'!$G$2:$G$3196,'Solution Sheet'!K1232)</f>
        <v>36.370370370370374</v>
      </c>
      <c r="N1232" s="33" t="s">
        <v>25</v>
      </c>
      <c r="O1232" s="33" t="s">
        <v>30</v>
      </c>
      <c r="P1232" s="45">
        <f>SUMIFS('Raw Data'!$S$2:$S$3196,'Raw Data'!$D$2:$D$3196,'Solution Sheet'!N1232,'Raw Data'!$H$2:$H$3196,'Solution Sheet'!O1232)</f>
        <v>386262.99999999983</v>
      </c>
    </row>
    <row r="1233" spans="2:16" x14ac:dyDescent="0.35">
      <c r="B1233" s="33" t="s">
        <v>78</v>
      </c>
      <c r="C1233" s="33" t="s">
        <v>8</v>
      </c>
      <c r="D1233" s="45">
        <f>SUMIFS('Raw Data'!$S$2:$S$3196,'Raw Data'!$E$2:$E$3196,'Solution Sheet'!B1233,'Raw Data'!$G$2:$G$3196,'Solution Sheet'!C1233)</f>
        <v>81993.12000000001</v>
      </c>
      <c r="E1233" s="37"/>
      <c r="F1233" s="33" t="s">
        <v>45</v>
      </c>
      <c r="G1233" s="33" t="s">
        <v>31</v>
      </c>
      <c r="H1233" s="45">
        <f>COUNTIFS('Raw Data'!$L$2:$L$3196,'Solution Sheet'!F1233,'Raw Data'!$H$2:$H$3196,'Solution Sheet'!G1233)</f>
        <v>200</v>
      </c>
      <c r="J1233" s="33" t="s">
        <v>41</v>
      </c>
      <c r="K1233" s="33" t="s">
        <v>8</v>
      </c>
      <c r="L1233" s="45">
        <f>AVERAGEIFS('Raw Data'!$R$2:$R$3196,'Raw Data'!$K$2:$K$3196,'Solution Sheet'!J1233,'Raw Data'!$G$2:$G$3196,'Solution Sheet'!K1233)</f>
        <v>35.169642857142854</v>
      </c>
      <c r="N1233" s="33" t="s">
        <v>24</v>
      </c>
      <c r="O1233" s="33" t="s">
        <v>31</v>
      </c>
      <c r="P1233" s="45">
        <f>SUMIFS('Raw Data'!$S$2:$S$3196,'Raw Data'!$D$2:$D$3196,'Solution Sheet'!N1233,'Raw Data'!$H$2:$H$3196,'Solution Sheet'!O1233)</f>
        <v>770751.94999999984</v>
      </c>
    </row>
    <row r="1234" spans="2:16" x14ac:dyDescent="0.35">
      <c r="B1234" s="33" t="s">
        <v>73</v>
      </c>
      <c r="C1234" s="33" t="s">
        <v>10</v>
      </c>
      <c r="D1234" s="45">
        <f>SUMIFS('Raw Data'!$S$2:$S$3196,'Raw Data'!$E$2:$E$3196,'Solution Sheet'!B1234,'Raw Data'!$G$2:$G$3196,'Solution Sheet'!C1234)</f>
        <v>86987.81</v>
      </c>
      <c r="E1234" s="37"/>
      <c r="F1234" s="33" t="s">
        <v>46</v>
      </c>
      <c r="G1234" s="33" t="s">
        <v>30</v>
      </c>
      <c r="H1234" s="45">
        <f>COUNTIFS('Raw Data'!$L$2:$L$3196,'Solution Sheet'!F1234,'Raw Data'!$H$2:$H$3196,'Solution Sheet'!G1234)</f>
        <v>204</v>
      </c>
      <c r="J1234" s="33" t="s">
        <v>40</v>
      </c>
      <c r="K1234" s="33" t="s">
        <v>10</v>
      </c>
      <c r="L1234" s="45">
        <f>AVERAGEIFS('Raw Data'!$R$2:$R$3196,'Raw Data'!$K$2:$K$3196,'Solution Sheet'!J1234,'Raw Data'!$G$2:$G$3196,'Solution Sheet'!K1234)</f>
        <v>35.093023255813954</v>
      </c>
      <c r="N1234" s="33" t="s">
        <v>26</v>
      </c>
      <c r="O1234" s="33" t="s">
        <v>30</v>
      </c>
      <c r="P1234" s="45">
        <f>SUMIFS('Raw Data'!$S$2:$S$3196,'Raw Data'!$D$2:$D$3196,'Solution Sheet'!N1234,'Raw Data'!$H$2:$H$3196,'Solution Sheet'!O1234)</f>
        <v>705014.25000000035</v>
      </c>
    </row>
    <row r="1235" spans="2:16" x14ac:dyDescent="0.35">
      <c r="B1235" s="33" t="s">
        <v>106</v>
      </c>
      <c r="C1235" s="33" t="s">
        <v>10</v>
      </c>
      <c r="D1235" s="45">
        <f>SUMIFS('Raw Data'!$S$2:$S$3196,'Raw Data'!$E$2:$E$3196,'Solution Sheet'!B1235,'Raw Data'!$G$2:$G$3196,'Solution Sheet'!C1235)</f>
        <v>86293.68</v>
      </c>
      <c r="E1235" s="37"/>
      <c r="F1235" s="33" t="s">
        <v>45</v>
      </c>
      <c r="G1235" s="33" t="s">
        <v>30</v>
      </c>
      <c r="H1235" s="45">
        <f>COUNTIFS('Raw Data'!$L$2:$L$3196,'Solution Sheet'!F1235,'Raw Data'!$H$2:$H$3196,'Solution Sheet'!G1235)</f>
        <v>215</v>
      </c>
      <c r="J1235" s="33" t="s">
        <v>39</v>
      </c>
      <c r="K1235" s="33" t="s">
        <v>10</v>
      </c>
      <c r="L1235" s="45">
        <f>AVERAGEIFS('Raw Data'!$R$2:$R$3196,'Raw Data'!$K$2:$K$3196,'Solution Sheet'!J1235,'Raw Data'!$G$2:$G$3196,'Solution Sheet'!K1235)</f>
        <v>35.052083333333336</v>
      </c>
      <c r="N1235" s="33" t="s">
        <v>24</v>
      </c>
      <c r="O1235" s="33" t="s">
        <v>30</v>
      </c>
      <c r="P1235" s="45">
        <f>SUMIFS('Raw Data'!$S$2:$S$3196,'Raw Data'!$D$2:$D$3196,'Solution Sheet'!N1235,'Raw Data'!$H$2:$H$3196,'Solution Sheet'!O1235)</f>
        <v>902864.3899999999</v>
      </c>
    </row>
    <row r="1236" spans="2:16" x14ac:dyDescent="0.35">
      <c r="B1236" s="33" t="s">
        <v>68</v>
      </c>
      <c r="C1236" s="33" t="s">
        <v>8</v>
      </c>
      <c r="D1236" s="45">
        <f>SUMIFS('Raw Data'!$S$2:$S$3196,'Raw Data'!$E$2:$E$3196,'Solution Sheet'!B1236,'Raw Data'!$G$2:$G$3196,'Solution Sheet'!C1236)</f>
        <v>65393.969999999994</v>
      </c>
      <c r="E1236" s="37"/>
      <c r="F1236" s="33" t="s">
        <v>46</v>
      </c>
      <c r="G1236" s="33" t="s">
        <v>30</v>
      </c>
      <c r="H1236" s="45">
        <f>COUNTIFS('Raw Data'!$L$2:$L$3196,'Solution Sheet'!F1236,'Raw Data'!$H$2:$H$3196,'Solution Sheet'!G1236)</f>
        <v>204</v>
      </c>
      <c r="J1236" s="33" t="s">
        <v>40</v>
      </c>
      <c r="K1236" s="33" t="s">
        <v>8</v>
      </c>
      <c r="L1236" s="45">
        <f>AVERAGEIFS('Raw Data'!$R$2:$R$3196,'Raw Data'!$K$2:$K$3196,'Solution Sheet'!J1236,'Raw Data'!$G$2:$G$3196,'Solution Sheet'!K1236)</f>
        <v>34.319148936170215</v>
      </c>
      <c r="N1236" s="33" t="s">
        <v>26</v>
      </c>
      <c r="O1236" s="33" t="s">
        <v>30</v>
      </c>
      <c r="P1236" s="45">
        <f>SUMIFS('Raw Data'!$S$2:$S$3196,'Raw Data'!$D$2:$D$3196,'Solution Sheet'!N1236,'Raw Data'!$H$2:$H$3196,'Solution Sheet'!O1236)</f>
        <v>705014.25000000035</v>
      </c>
    </row>
    <row r="1237" spans="2:16" x14ac:dyDescent="0.35">
      <c r="B1237" s="33" t="s">
        <v>55</v>
      </c>
      <c r="C1237" s="33" t="s">
        <v>7</v>
      </c>
      <c r="D1237" s="45">
        <f>SUMIFS('Raw Data'!$S$2:$S$3196,'Raw Data'!$E$2:$E$3196,'Solution Sheet'!B1237,'Raw Data'!$G$2:$G$3196,'Solution Sheet'!C1237)</f>
        <v>86248.060000000012</v>
      </c>
      <c r="E1237" s="37"/>
      <c r="F1237" s="33" t="s">
        <v>43</v>
      </c>
      <c r="G1237" s="33" t="s">
        <v>32</v>
      </c>
      <c r="H1237" s="45">
        <f>COUNTIFS('Raw Data'!$L$2:$L$3196,'Solution Sheet'!F1237,'Raw Data'!$H$2:$H$3196,'Solution Sheet'!G1237)</f>
        <v>206</v>
      </c>
      <c r="J1237" s="33" t="s">
        <v>41</v>
      </c>
      <c r="K1237" s="33" t="s">
        <v>7</v>
      </c>
      <c r="L1237" s="45">
        <f>AVERAGEIFS('Raw Data'!$R$2:$R$3196,'Raw Data'!$K$2:$K$3196,'Solution Sheet'!J1237,'Raw Data'!$G$2:$G$3196,'Solution Sheet'!K1237)</f>
        <v>33.821428571428569</v>
      </c>
      <c r="N1237" s="33" t="s">
        <v>26</v>
      </c>
      <c r="O1237" s="33" t="s">
        <v>32</v>
      </c>
      <c r="P1237" s="45">
        <f>SUMIFS('Raw Data'!$S$2:$S$3196,'Raw Data'!$D$2:$D$3196,'Solution Sheet'!N1237,'Raw Data'!$H$2:$H$3196,'Solution Sheet'!O1237)</f>
        <v>713770.02999999945</v>
      </c>
    </row>
    <row r="1238" spans="2:16" x14ac:dyDescent="0.35">
      <c r="B1238" s="33" t="s">
        <v>52</v>
      </c>
      <c r="C1238" s="33" t="s">
        <v>13</v>
      </c>
      <c r="D1238" s="45">
        <f>SUMIFS('Raw Data'!$S$2:$S$3196,'Raw Data'!$E$2:$E$3196,'Solution Sheet'!B1238,'Raw Data'!$G$2:$G$3196,'Solution Sheet'!C1238)</f>
        <v>72641.01999999999</v>
      </c>
      <c r="E1238" s="37"/>
      <c r="F1238" s="33" t="s">
        <v>45</v>
      </c>
      <c r="G1238" s="33" t="s">
        <v>32</v>
      </c>
      <c r="H1238" s="45">
        <f>COUNTIFS('Raw Data'!$L$2:$L$3196,'Solution Sheet'!F1238,'Raw Data'!$H$2:$H$3196,'Solution Sheet'!G1238)</f>
        <v>204</v>
      </c>
      <c r="J1238" s="33" t="s">
        <v>39</v>
      </c>
      <c r="K1238" s="33" t="s">
        <v>13</v>
      </c>
      <c r="L1238" s="45">
        <f>AVERAGEIFS('Raw Data'!$R$2:$R$3196,'Raw Data'!$K$2:$K$3196,'Solution Sheet'!J1238,'Raw Data'!$G$2:$G$3196,'Solution Sheet'!K1238)</f>
        <v>35.833333333333336</v>
      </c>
      <c r="N1238" s="33" t="s">
        <v>25</v>
      </c>
      <c r="O1238" s="33" t="s">
        <v>32</v>
      </c>
      <c r="P1238" s="45">
        <f>SUMIFS('Raw Data'!$S$2:$S$3196,'Raw Data'!$D$2:$D$3196,'Solution Sheet'!N1238,'Raw Data'!$H$2:$H$3196,'Solution Sheet'!O1238)</f>
        <v>420136.0300000002</v>
      </c>
    </row>
    <row r="1239" spans="2:16" x14ac:dyDescent="0.35">
      <c r="B1239" s="33" t="s">
        <v>58</v>
      </c>
      <c r="C1239" s="33" t="s">
        <v>10</v>
      </c>
      <c r="D1239" s="45">
        <f>SUMIFS('Raw Data'!$S$2:$S$3196,'Raw Data'!$E$2:$E$3196,'Solution Sheet'!B1239,'Raw Data'!$G$2:$G$3196,'Solution Sheet'!C1239)</f>
        <v>93884.32</v>
      </c>
      <c r="E1239" s="37"/>
      <c r="F1239" s="33" t="s">
        <v>43</v>
      </c>
      <c r="G1239" s="33" t="s">
        <v>32</v>
      </c>
      <c r="H1239" s="45">
        <f>COUNTIFS('Raw Data'!$L$2:$L$3196,'Solution Sheet'!F1239,'Raw Data'!$H$2:$H$3196,'Solution Sheet'!G1239)</f>
        <v>206</v>
      </c>
      <c r="J1239" s="33" t="s">
        <v>41</v>
      </c>
      <c r="K1239" s="33" t="s">
        <v>10</v>
      </c>
      <c r="L1239" s="45">
        <f>AVERAGEIFS('Raw Data'!$R$2:$R$3196,'Raw Data'!$K$2:$K$3196,'Solution Sheet'!J1239,'Raw Data'!$G$2:$G$3196,'Solution Sheet'!K1239)</f>
        <v>34.225806451612904</v>
      </c>
      <c r="N1239" s="33" t="s">
        <v>25</v>
      </c>
      <c r="O1239" s="33" t="s">
        <v>32</v>
      </c>
      <c r="P1239" s="45">
        <f>SUMIFS('Raw Data'!$S$2:$S$3196,'Raw Data'!$D$2:$D$3196,'Solution Sheet'!N1239,'Raw Data'!$H$2:$H$3196,'Solution Sheet'!O1239)</f>
        <v>420136.0300000002</v>
      </c>
    </row>
    <row r="1240" spans="2:16" x14ac:dyDescent="0.35">
      <c r="B1240" s="33" t="s">
        <v>85</v>
      </c>
      <c r="C1240" s="33" t="s">
        <v>11</v>
      </c>
      <c r="D1240" s="45">
        <f>SUMIFS('Raw Data'!$S$2:$S$3196,'Raw Data'!$E$2:$E$3196,'Solution Sheet'!B1240,'Raw Data'!$G$2:$G$3196,'Solution Sheet'!C1240)</f>
        <v>93988.74</v>
      </c>
      <c r="E1240" s="37"/>
      <c r="F1240" s="33" t="s">
        <v>43</v>
      </c>
      <c r="G1240" s="33" t="s">
        <v>33</v>
      </c>
      <c r="H1240" s="45">
        <f>COUNTIFS('Raw Data'!$L$2:$L$3196,'Solution Sheet'!F1240,'Raw Data'!$H$2:$H$3196,'Solution Sheet'!G1240)</f>
        <v>185</v>
      </c>
      <c r="J1240" s="33" t="s">
        <v>39</v>
      </c>
      <c r="K1240" s="33" t="s">
        <v>11</v>
      </c>
      <c r="L1240" s="45">
        <f>AVERAGEIFS('Raw Data'!$R$2:$R$3196,'Raw Data'!$K$2:$K$3196,'Solution Sheet'!J1240,'Raw Data'!$G$2:$G$3196,'Solution Sheet'!K1240)</f>
        <v>34.901785714285715</v>
      </c>
      <c r="N1240" s="33" t="s">
        <v>26</v>
      </c>
      <c r="O1240" s="33" t="s">
        <v>33</v>
      </c>
      <c r="P1240" s="45">
        <f>SUMIFS('Raw Data'!$S$2:$S$3196,'Raw Data'!$D$2:$D$3196,'Solution Sheet'!N1240,'Raw Data'!$H$2:$H$3196,'Solution Sheet'!O1240)</f>
        <v>688621.27000000118</v>
      </c>
    </row>
    <row r="1241" spans="2:16" x14ac:dyDescent="0.35">
      <c r="B1241" s="33" t="s">
        <v>85</v>
      </c>
      <c r="C1241" s="33" t="s">
        <v>12</v>
      </c>
      <c r="D1241" s="45">
        <f>SUMIFS('Raw Data'!$S$2:$S$3196,'Raw Data'!$E$2:$E$3196,'Solution Sheet'!B1241,'Raw Data'!$G$2:$G$3196,'Solution Sheet'!C1241)</f>
        <v>71096.97</v>
      </c>
      <c r="E1241" s="37"/>
      <c r="F1241" s="33" t="s">
        <v>45</v>
      </c>
      <c r="G1241" s="33" t="s">
        <v>31</v>
      </c>
      <c r="H1241" s="45">
        <f>COUNTIFS('Raw Data'!$L$2:$L$3196,'Solution Sheet'!F1241,'Raw Data'!$H$2:$H$3196,'Solution Sheet'!G1241)</f>
        <v>200</v>
      </c>
      <c r="J1241" s="33" t="s">
        <v>39</v>
      </c>
      <c r="K1241" s="33" t="s">
        <v>12</v>
      </c>
      <c r="L1241" s="45">
        <f>AVERAGEIFS('Raw Data'!$R$2:$R$3196,'Raw Data'!$K$2:$K$3196,'Solution Sheet'!J1241,'Raw Data'!$G$2:$G$3196,'Solution Sheet'!K1241)</f>
        <v>35</v>
      </c>
      <c r="N1241" s="33" t="s">
        <v>24</v>
      </c>
      <c r="O1241" s="33" t="s">
        <v>31</v>
      </c>
      <c r="P1241" s="45">
        <f>SUMIFS('Raw Data'!$S$2:$S$3196,'Raw Data'!$D$2:$D$3196,'Solution Sheet'!N1241,'Raw Data'!$H$2:$H$3196,'Solution Sheet'!O1241)</f>
        <v>770751.94999999984</v>
      </c>
    </row>
    <row r="1242" spans="2:16" x14ac:dyDescent="0.35">
      <c r="B1242" s="33" t="s">
        <v>68</v>
      </c>
      <c r="C1242" s="33" t="s">
        <v>10</v>
      </c>
      <c r="D1242" s="45">
        <f>SUMIFS('Raw Data'!$S$2:$S$3196,'Raw Data'!$E$2:$E$3196,'Solution Sheet'!B1242,'Raw Data'!$G$2:$G$3196,'Solution Sheet'!C1242)</f>
        <v>86801.049999999988</v>
      </c>
      <c r="E1242" s="37"/>
      <c r="F1242" s="33" t="s">
        <v>44</v>
      </c>
      <c r="G1242" s="33" t="s">
        <v>31</v>
      </c>
      <c r="H1242" s="45">
        <f>COUNTIFS('Raw Data'!$L$2:$L$3196,'Solution Sheet'!F1242,'Raw Data'!$H$2:$H$3196,'Solution Sheet'!G1242)</f>
        <v>216</v>
      </c>
      <c r="J1242" s="33" t="s">
        <v>40</v>
      </c>
      <c r="K1242" s="33" t="s">
        <v>10</v>
      </c>
      <c r="L1242" s="45">
        <f>AVERAGEIFS('Raw Data'!$R$2:$R$3196,'Raw Data'!$K$2:$K$3196,'Solution Sheet'!J1242,'Raw Data'!$G$2:$G$3196,'Solution Sheet'!K1242)</f>
        <v>35.093023255813954</v>
      </c>
      <c r="N1242" s="33" t="s">
        <v>24</v>
      </c>
      <c r="O1242" s="33" t="s">
        <v>31</v>
      </c>
      <c r="P1242" s="45">
        <f>SUMIFS('Raw Data'!$S$2:$S$3196,'Raw Data'!$D$2:$D$3196,'Solution Sheet'!N1242,'Raw Data'!$H$2:$H$3196,'Solution Sheet'!O1242)</f>
        <v>770751.94999999984</v>
      </c>
    </row>
    <row r="1243" spans="2:16" x14ac:dyDescent="0.35">
      <c r="B1243" s="33" t="s">
        <v>85</v>
      </c>
      <c r="C1243" s="33" t="s">
        <v>8</v>
      </c>
      <c r="D1243" s="45">
        <f>SUMIFS('Raw Data'!$S$2:$S$3196,'Raw Data'!$E$2:$E$3196,'Solution Sheet'!B1243,'Raw Data'!$G$2:$G$3196,'Solution Sheet'!C1243)</f>
        <v>126785.84999999996</v>
      </c>
      <c r="E1243" s="37"/>
      <c r="F1243" s="33" t="s">
        <v>43</v>
      </c>
      <c r="G1243" s="33" t="s">
        <v>31</v>
      </c>
      <c r="H1243" s="45">
        <f>COUNTIFS('Raw Data'!$L$2:$L$3196,'Solution Sheet'!F1243,'Raw Data'!$H$2:$H$3196,'Solution Sheet'!G1243)</f>
        <v>190</v>
      </c>
      <c r="J1243" s="33" t="s">
        <v>42</v>
      </c>
      <c r="K1243" s="33" t="s">
        <v>8</v>
      </c>
      <c r="L1243" s="45">
        <f>AVERAGEIFS('Raw Data'!$R$2:$R$3196,'Raw Data'!$K$2:$K$3196,'Solution Sheet'!J1243,'Raw Data'!$G$2:$G$3196,'Solution Sheet'!K1243)</f>
        <v>35.593023255813954</v>
      </c>
      <c r="N1243" s="33" t="s">
        <v>26</v>
      </c>
      <c r="O1243" s="33" t="s">
        <v>31</v>
      </c>
      <c r="P1243" s="45">
        <f>SUMIFS('Raw Data'!$S$2:$S$3196,'Raw Data'!$D$2:$D$3196,'Solution Sheet'!N1243,'Raw Data'!$H$2:$H$3196,'Solution Sheet'!O1243)</f>
        <v>705928.4499999996</v>
      </c>
    </row>
    <row r="1244" spans="2:16" x14ac:dyDescent="0.35">
      <c r="B1244" s="33" t="s">
        <v>73</v>
      </c>
      <c r="C1244" s="33" t="s">
        <v>10</v>
      </c>
      <c r="D1244" s="45">
        <f>SUMIFS('Raw Data'!$S$2:$S$3196,'Raw Data'!$E$2:$E$3196,'Solution Sheet'!B1244,'Raw Data'!$G$2:$G$3196,'Solution Sheet'!C1244)</f>
        <v>86987.81</v>
      </c>
      <c r="E1244" s="37"/>
      <c r="F1244" s="33" t="s">
        <v>46</v>
      </c>
      <c r="G1244" s="33" t="s">
        <v>31</v>
      </c>
      <c r="H1244" s="45">
        <f>COUNTIFS('Raw Data'!$L$2:$L$3196,'Solution Sheet'!F1244,'Raw Data'!$H$2:$H$3196,'Solution Sheet'!G1244)</f>
        <v>159</v>
      </c>
      <c r="J1244" s="33" t="s">
        <v>42</v>
      </c>
      <c r="K1244" s="33" t="s">
        <v>10</v>
      </c>
      <c r="L1244" s="45">
        <f>AVERAGEIFS('Raw Data'!$R$2:$R$3196,'Raw Data'!$K$2:$K$3196,'Solution Sheet'!J1244,'Raw Data'!$G$2:$G$3196,'Solution Sheet'!K1244)</f>
        <v>34.543689320388353</v>
      </c>
      <c r="N1244" s="33" t="s">
        <v>24</v>
      </c>
      <c r="O1244" s="33" t="s">
        <v>31</v>
      </c>
      <c r="P1244" s="45">
        <f>SUMIFS('Raw Data'!$S$2:$S$3196,'Raw Data'!$D$2:$D$3196,'Solution Sheet'!N1244,'Raw Data'!$H$2:$H$3196,'Solution Sheet'!O1244)</f>
        <v>770751.94999999984</v>
      </c>
    </row>
    <row r="1245" spans="2:16" x14ac:dyDescent="0.35">
      <c r="B1245" s="33" t="s">
        <v>58</v>
      </c>
      <c r="C1245" s="33" t="s">
        <v>13</v>
      </c>
      <c r="D1245" s="45">
        <f>SUMIFS('Raw Data'!$S$2:$S$3196,'Raw Data'!$E$2:$E$3196,'Solution Sheet'!B1245,'Raw Data'!$G$2:$G$3196,'Solution Sheet'!C1245)</f>
        <v>88782.809999999969</v>
      </c>
      <c r="E1245" s="37"/>
      <c r="F1245" s="33" t="s">
        <v>44</v>
      </c>
      <c r="G1245" s="33" t="s">
        <v>31</v>
      </c>
      <c r="H1245" s="45">
        <f>COUNTIFS('Raw Data'!$L$2:$L$3196,'Solution Sheet'!F1245,'Raw Data'!$H$2:$H$3196,'Solution Sheet'!G1245)</f>
        <v>216</v>
      </c>
      <c r="J1245" s="33" t="s">
        <v>41</v>
      </c>
      <c r="K1245" s="33" t="s">
        <v>13</v>
      </c>
      <c r="L1245" s="45">
        <f>AVERAGEIFS('Raw Data'!$R$2:$R$3196,'Raw Data'!$K$2:$K$3196,'Solution Sheet'!J1245,'Raw Data'!$G$2:$G$3196,'Solution Sheet'!K1245)</f>
        <v>33.705882352941174</v>
      </c>
      <c r="N1245" s="33" t="s">
        <v>26</v>
      </c>
      <c r="O1245" s="33" t="s">
        <v>31</v>
      </c>
      <c r="P1245" s="45">
        <f>SUMIFS('Raw Data'!$S$2:$S$3196,'Raw Data'!$D$2:$D$3196,'Solution Sheet'!N1245,'Raw Data'!$H$2:$H$3196,'Solution Sheet'!O1245)</f>
        <v>705928.4499999996</v>
      </c>
    </row>
    <row r="1246" spans="2:16" x14ac:dyDescent="0.35">
      <c r="B1246" s="33" t="s">
        <v>115</v>
      </c>
      <c r="C1246" s="33" t="s">
        <v>6</v>
      </c>
      <c r="D1246" s="45">
        <f>SUMIFS('Raw Data'!$S$2:$S$3196,'Raw Data'!$E$2:$E$3196,'Solution Sheet'!B1246,'Raw Data'!$G$2:$G$3196,'Solution Sheet'!C1246)</f>
        <v>110066.44999999998</v>
      </c>
      <c r="E1246" s="37"/>
      <c r="F1246" s="33" t="s">
        <v>43</v>
      </c>
      <c r="G1246" s="33" t="s">
        <v>31</v>
      </c>
      <c r="H1246" s="45">
        <f>COUNTIFS('Raw Data'!$L$2:$L$3196,'Solution Sheet'!F1246,'Raw Data'!$H$2:$H$3196,'Solution Sheet'!G1246)</f>
        <v>190</v>
      </c>
      <c r="J1246" s="33" t="s">
        <v>41</v>
      </c>
      <c r="K1246" s="33" t="s">
        <v>6</v>
      </c>
      <c r="L1246" s="45">
        <f>AVERAGEIFS('Raw Data'!$R$2:$R$3196,'Raw Data'!$K$2:$K$3196,'Solution Sheet'!J1246,'Raw Data'!$G$2:$G$3196,'Solution Sheet'!K1246)</f>
        <v>36.01075268817204</v>
      </c>
      <c r="N1246" s="33" t="s">
        <v>25</v>
      </c>
      <c r="O1246" s="33" t="s">
        <v>31</v>
      </c>
      <c r="P1246" s="45">
        <f>SUMIFS('Raw Data'!$S$2:$S$3196,'Raw Data'!$D$2:$D$3196,'Solution Sheet'!N1246,'Raw Data'!$H$2:$H$3196,'Solution Sheet'!O1246)</f>
        <v>343540.72000000003</v>
      </c>
    </row>
    <row r="1247" spans="2:16" x14ac:dyDescent="0.35">
      <c r="B1247" s="33" t="s">
        <v>63</v>
      </c>
      <c r="C1247" s="33" t="s">
        <v>8</v>
      </c>
      <c r="D1247" s="45">
        <f>SUMIFS('Raw Data'!$S$2:$S$3196,'Raw Data'!$E$2:$E$3196,'Solution Sheet'!B1247,'Raw Data'!$G$2:$G$3196,'Solution Sheet'!C1247)</f>
        <v>87482.73</v>
      </c>
      <c r="E1247" s="37"/>
      <c r="F1247" s="33" t="s">
        <v>43</v>
      </c>
      <c r="G1247" s="33" t="s">
        <v>33</v>
      </c>
      <c r="H1247" s="45">
        <f>COUNTIFS('Raw Data'!$L$2:$L$3196,'Solution Sheet'!F1247,'Raw Data'!$H$2:$H$3196,'Solution Sheet'!G1247)</f>
        <v>185</v>
      </c>
      <c r="J1247" s="33" t="s">
        <v>39</v>
      </c>
      <c r="K1247" s="33" t="s">
        <v>8</v>
      </c>
      <c r="L1247" s="45">
        <f>AVERAGEIFS('Raw Data'!$R$2:$R$3196,'Raw Data'!$K$2:$K$3196,'Solution Sheet'!J1247,'Raw Data'!$G$2:$G$3196,'Solution Sheet'!K1247)</f>
        <v>33.572815533980581</v>
      </c>
      <c r="N1247" s="33" t="s">
        <v>26</v>
      </c>
      <c r="O1247" s="33" t="s">
        <v>33</v>
      </c>
      <c r="P1247" s="45">
        <f>SUMIFS('Raw Data'!$S$2:$S$3196,'Raw Data'!$D$2:$D$3196,'Solution Sheet'!N1247,'Raw Data'!$H$2:$H$3196,'Solution Sheet'!O1247)</f>
        <v>688621.27000000118</v>
      </c>
    </row>
    <row r="1248" spans="2:16" x14ac:dyDescent="0.35">
      <c r="B1248" s="33" t="s">
        <v>52</v>
      </c>
      <c r="C1248" s="33" t="s">
        <v>9</v>
      </c>
      <c r="D1248" s="45">
        <f>SUMIFS('Raw Data'!$S$2:$S$3196,'Raw Data'!$E$2:$E$3196,'Solution Sheet'!B1248,'Raw Data'!$G$2:$G$3196,'Solution Sheet'!C1248)</f>
        <v>91971.540000000008</v>
      </c>
      <c r="E1248" s="37"/>
      <c r="F1248" s="33" t="s">
        <v>46</v>
      </c>
      <c r="G1248" s="33" t="s">
        <v>31</v>
      </c>
      <c r="H1248" s="45">
        <f>COUNTIFS('Raw Data'!$L$2:$L$3196,'Solution Sheet'!F1248,'Raw Data'!$H$2:$H$3196,'Solution Sheet'!G1248)</f>
        <v>159</v>
      </c>
      <c r="J1248" s="33" t="s">
        <v>41</v>
      </c>
      <c r="K1248" s="33" t="s">
        <v>9</v>
      </c>
      <c r="L1248" s="45">
        <f>AVERAGEIFS('Raw Data'!$R$2:$R$3196,'Raw Data'!$K$2:$K$3196,'Solution Sheet'!J1248,'Raw Data'!$G$2:$G$3196,'Solution Sheet'!K1248)</f>
        <v>35.634615384615387</v>
      </c>
      <c r="N1248" s="33" t="s">
        <v>24</v>
      </c>
      <c r="O1248" s="33" t="s">
        <v>31</v>
      </c>
      <c r="P1248" s="45">
        <f>SUMIFS('Raw Data'!$S$2:$S$3196,'Raw Data'!$D$2:$D$3196,'Solution Sheet'!N1248,'Raw Data'!$H$2:$H$3196,'Solution Sheet'!O1248)</f>
        <v>770751.94999999984</v>
      </c>
    </row>
    <row r="1249" spans="2:16" x14ac:dyDescent="0.35">
      <c r="B1249" s="33" t="s">
        <v>85</v>
      </c>
      <c r="C1249" s="33" t="s">
        <v>13</v>
      </c>
      <c r="D1249" s="45">
        <f>SUMIFS('Raw Data'!$S$2:$S$3196,'Raw Data'!$E$2:$E$3196,'Solution Sheet'!B1249,'Raw Data'!$G$2:$G$3196,'Solution Sheet'!C1249)</f>
        <v>84756.55</v>
      </c>
      <c r="E1249" s="37"/>
      <c r="F1249" s="33" t="s">
        <v>43</v>
      </c>
      <c r="G1249" s="33" t="s">
        <v>33</v>
      </c>
      <c r="H1249" s="45">
        <f>COUNTIFS('Raw Data'!$L$2:$L$3196,'Solution Sheet'!F1249,'Raw Data'!$H$2:$H$3196,'Solution Sheet'!G1249)</f>
        <v>185</v>
      </c>
      <c r="J1249" s="33" t="s">
        <v>41</v>
      </c>
      <c r="K1249" s="33" t="s">
        <v>13</v>
      </c>
      <c r="L1249" s="45">
        <f>AVERAGEIFS('Raw Data'!$R$2:$R$3196,'Raw Data'!$K$2:$K$3196,'Solution Sheet'!J1249,'Raw Data'!$G$2:$G$3196,'Solution Sheet'!K1249)</f>
        <v>33.705882352941174</v>
      </c>
      <c r="N1249" s="33" t="s">
        <v>24</v>
      </c>
      <c r="O1249" s="33" t="s">
        <v>33</v>
      </c>
      <c r="P1249" s="45">
        <f>SUMIFS('Raw Data'!$S$2:$S$3196,'Raw Data'!$D$2:$D$3196,'Solution Sheet'!N1249,'Raw Data'!$H$2:$H$3196,'Solution Sheet'!O1249)</f>
        <v>777669.78999999957</v>
      </c>
    </row>
    <row r="1250" spans="2:16" x14ac:dyDescent="0.35">
      <c r="B1250" s="33" t="s">
        <v>58</v>
      </c>
      <c r="C1250" s="33" t="s">
        <v>9</v>
      </c>
      <c r="D1250" s="45">
        <f>SUMIFS('Raw Data'!$S$2:$S$3196,'Raw Data'!$E$2:$E$3196,'Solution Sheet'!B1250,'Raw Data'!$G$2:$G$3196,'Solution Sheet'!C1250)</f>
        <v>93015.799999999974</v>
      </c>
      <c r="E1250" s="37"/>
      <c r="F1250" s="33" t="s">
        <v>44</v>
      </c>
      <c r="G1250" s="33" t="s">
        <v>32</v>
      </c>
      <c r="H1250" s="45">
        <f>COUNTIFS('Raw Data'!$L$2:$L$3196,'Solution Sheet'!F1250,'Raw Data'!$H$2:$H$3196,'Solution Sheet'!G1250)</f>
        <v>196</v>
      </c>
      <c r="J1250" s="33" t="s">
        <v>42</v>
      </c>
      <c r="K1250" s="33" t="s">
        <v>9</v>
      </c>
      <c r="L1250" s="45">
        <f>AVERAGEIFS('Raw Data'!$R$2:$R$3196,'Raw Data'!$K$2:$K$3196,'Solution Sheet'!J1250,'Raw Data'!$G$2:$G$3196,'Solution Sheet'!K1250)</f>
        <v>36.282828282828284</v>
      </c>
      <c r="N1250" s="33" t="s">
        <v>24</v>
      </c>
      <c r="O1250" s="33" t="s">
        <v>32</v>
      </c>
      <c r="P1250" s="45">
        <f>SUMIFS('Raw Data'!$S$2:$S$3196,'Raw Data'!$D$2:$D$3196,'Solution Sheet'!N1250,'Raw Data'!$H$2:$H$3196,'Solution Sheet'!O1250)</f>
        <v>854150.37999999919</v>
      </c>
    </row>
    <row r="1251" spans="2:16" x14ac:dyDescent="0.35">
      <c r="B1251" s="33" t="s">
        <v>106</v>
      </c>
      <c r="C1251" s="33" t="s">
        <v>12</v>
      </c>
      <c r="D1251" s="45">
        <f>SUMIFS('Raw Data'!$S$2:$S$3196,'Raw Data'!$E$2:$E$3196,'Solution Sheet'!B1251,'Raw Data'!$G$2:$G$3196,'Solution Sheet'!C1251)</f>
        <v>111983.70999999998</v>
      </c>
      <c r="E1251" s="37"/>
      <c r="F1251" s="33" t="s">
        <v>44</v>
      </c>
      <c r="G1251" s="33" t="s">
        <v>30</v>
      </c>
      <c r="H1251" s="45">
        <f>COUNTIFS('Raw Data'!$L$2:$L$3196,'Solution Sheet'!F1251,'Raw Data'!$H$2:$H$3196,'Solution Sheet'!G1251)</f>
        <v>202</v>
      </c>
      <c r="J1251" s="33" t="s">
        <v>40</v>
      </c>
      <c r="K1251" s="33" t="s">
        <v>12</v>
      </c>
      <c r="L1251" s="45">
        <f>AVERAGEIFS('Raw Data'!$R$2:$R$3196,'Raw Data'!$K$2:$K$3196,'Solution Sheet'!J1251,'Raw Data'!$G$2:$G$3196,'Solution Sheet'!K1251)</f>
        <v>34.373831775700936</v>
      </c>
      <c r="N1251" s="33" t="s">
        <v>25</v>
      </c>
      <c r="O1251" s="33" t="s">
        <v>30</v>
      </c>
      <c r="P1251" s="45">
        <f>SUMIFS('Raw Data'!$S$2:$S$3196,'Raw Data'!$D$2:$D$3196,'Solution Sheet'!N1251,'Raw Data'!$H$2:$H$3196,'Solution Sheet'!O1251)</f>
        <v>386262.99999999983</v>
      </c>
    </row>
    <row r="1252" spans="2:16" x14ac:dyDescent="0.35">
      <c r="B1252" s="33" t="s">
        <v>85</v>
      </c>
      <c r="C1252" s="33" t="s">
        <v>6</v>
      </c>
      <c r="D1252" s="45">
        <f>SUMIFS('Raw Data'!$S$2:$S$3196,'Raw Data'!$E$2:$E$3196,'Solution Sheet'!B1252,'Raw Data'!$G$2:$G$3196,'Solution Sheet'!C1252)</f>
        <v>88130.46</v>
      </c>
      <c r="E1252" s="37"/>
      <c r="F1252" s="33" t="s">
        <v>44</v>
      </c>
      <c r="G1252" s="33" t="s">
        <v>33</v>
      </c>
      <c r="H1252" s="45">
        <f>COUNTIFS('Raw Data'!$L$2:$L$3196,'Solution Sheet'!F1252,'Raw Data'!$H$2:$H$3196,'Solution Sheet'!G1252)</f>
        <v>207</v>
      </c>
      <c r="J1252" s="33" t="s">
        <v>39</v>
      </c>
      <c r="K1252" s="33" t="s">
        <v>6</v>
      </c>
      <c r="L1252" s="45">
        <f>AVERAGEIFS('Raw Data'!$R$2:$R$3196,'Raw Data'!$K$2:$K$3196,'Solution Sheet'!J1252,'Raw Data'!$G$2:$G$3196,'Solution Sheet'!K1252)</f>
        <v>36.370370370370374</v>
      </c>
      <c r="N1252" s="33" t="s">
        <v>24</v>
      </c>
      <c r="O1252" s="33" t="s">
        <v>33</v>
      </c>
      <c r="P1252" s="45">
        <f>SUMIFS('Raw Data'!$S$2:$S$3196,'Raw Data'!$D$2:$D$3196,'Solution Sheet'!N1252,'Raw Data'!$H$2:$H$3196,'Solution Sheet'!O1252)</f>
        <v>777669.78999999957</v>
      </c>
    </row>
    <row r="1253" spans="2:16" x14ac:dyDescent="0.35">
      <c r="B1253" s="33" t="s">
        <v>115</v>
      </c>
      <c r="C1253" s="33" t="s">
        <v>12</v>
      </c>
      <c r="D1253" s="45">
        <f>SUMIFS('Raw Data'!$S$2:$S$3196,'Raw Data'!$E$2:$E$3196,'Solution Sheet'!B1253,'Raw Data'!$G$2:$G$3196,'Solution Sheet'!C1253)</f>
        <v>66619.010000000009</v>
      </c>
      <c r="E1253" s="37"/>
      <c r="F1253" s="33" t="s">
        <v>46</v>
      </c>
      <c r="G1253" s="33" t="s">
        <v>30</v>
      </c>
      <c r="H1253" s="45">
        <f>COUNTIFS('Raw Data'!$L$2:$L$3196,'Solution Sheet'!F1253,'Raw Data'!$H$2:$H$3196,'Solution Sheet'!G1253)</f>
        <v>204</v>
      </c>
      <c r="J1253" s="33" t="s">
        <v>41</v>
      </c>
      <c r="K1253" s="33" t="s">
        <v>12</v>
      </c>
      <c r="L1253" s="45">
        <f>AVERAGEIFS('Raw Data'!$R$2:$R$3196,'Raw Data'!$K$2:$K$3196,'Solution Sheet'!J1253,'Raw Data'!$G$2:$G$3196,'Solution Sheet'!K1253)</f>
        <v>35.657142857142858</v>
      </c>
      <c r="N1253" s="33" t="s">
        <v>25</v>
      </c>
      <c r="O1253" s="33" t="s">
        <v>30</v>
      </c>
      <c r="P1253" s="45">
        <f>SUMIFS('Raw Data'!$S$2:$S$3196,'Raw Data'!$D$2:$D$3196,'Solution Sheet'!N1253,'Raw Data'!$H$2:$H$3196,'Solution Sheet'!O1253)</f>
        <v>386262.99999999983</v>
      </c>
    </row>
    <row r="1254" spans="2:16" x14ac:dyDescent="0.35">
      <c r="B1254" s="33" t="s">
        <v>106</v>
      </c>
      <c r="C1254" s="33" t="s">
        <v>13</v>
      </c>
      <c r="D1254" s="45">
        <f>SUMIFS('Raw Data'!$S$2:$S$3196,'Raw Data'!$E$2:$E$3196,'Solution Sheet'!B1254,'Raw Data'!$G$2:$G$3196,'Solution Sheet'!C1254)</f>
        <v>83772.33</v>
      </c>
      <c r="E1254" s="37"/>
      <c r="F1254" s="33" t="s">
        <v>45</v>
      </c>
      <c r="G1254" s="33" t="s">
        <v>30</v>
      </c>
      <c r="H1254" s="45">
        <f>COUNTIFS('Raw Data'!$L$2:$L$3196,'Solution Sheet'!F1254,'Raw Data'!$H$2:$H$3196,'Solution Sheet'!G1254)</f>
        <v>215</v>
      </c>
      <c r="J1254" s="33" t="s">
        <v>39</v>
      </c>
      <c r="K1254" s="33" t="s">
        <v>13</v>
      </c>
      <c r="L1254" s="45">
        <f>AVERAGEIFS('Raw Data'!$R$2:$R$3196,'Raw Data'!$K$2:$K$3196,'Solution Sheet'!J1254,'Raw Data'!$G$2:$G$3196,'Solution Sheet'!K1254)</f>
        <v>35.833333333333336</v>
      </c>
      <c r="N1254" s="33" t="s">
        <v>26</v>
      </c>
      <c r="O1254" s="33" t="s">
        <v>30</v>
      </c>
      <c r="P1254" s="45">
        <f>SUMIFS('Raw Data'!$S$2:$S$3196,'Raw Data'!$D$2:$D$3196,'Solution Sheet'!N1254,'Raw Data'!$H$2:$H$3196,'Solution Sheet'!O1254)</f>
        <v>705014.25000000035</v>
      </c>
    </row>
    <row r="1255" spans="2:16" x14ac:dyDescent="0.35">
      <c r="B1255" s="33" t="s">
        <v>68</v>
      </c>
      <c r="C1255" s="33" t="s">
        <v>8</v>
      </c>
      <c r="D1255" s="45">
        <f>SUMIFS('Raw Data'!$S$2:$S$3196,'Raw Data'!$E$2:$E$3196,'Solution Sheet'!B1255,'Raw Data'!$G$2:$G$3196,'Solution Sheet'!C1255)</f>
        <v>65393.969999999994</v>
      </c>
      <c r="E1255" s="37"/>
      <c r="F1255" s="33" t="s">
        <v>45</v>
      </c>
      <c r="G1255" s="33" t="s">
        <v>33</v>
      </c>
      <c r="H1255" s="45">
        <f>COUNTIFS('Raw Data'!$L$2:$L$3196,'Solution Sheet'!F1255,'Raw Data'!$H$2:$H$3196,'Solution Sheet'!G1255)</f>
        <v>193</v>
      </c>
      <c r="J1255" s="33" t="s">
        <v>41</v>
      </c>
      <c r="K1255" s="33" t="s">
        <v>8</v>
      </c>
      <c r="L1255" s="45">
        <f>AVERAGEIFS('Raw Data'!$R$2:$R$3196,'Raw Data'!$K$2:$K$3196,'Solution Sheet'!J1255,'Raw Data'!$G$2:$G$3196,'Solution Sheet'!K1255)</f>
        <v>35.169642857142854</v>
      </c>
      <c r="N1255" s="33" t="s">
        <v>26</v>
      </c>
      <c r="O1255" s="33" t="s">
        <v>33</v>
      </c>
      <c r="P1255" s="45">
        <f>SUMIFS('Raw Data'!$S$2:$S$3196,'Raw Data'!$D$2:$D$3196,'Solution Sheet'!N1255,'Raw Data'!$H$2:$H$3196,'Solution Sheet'!O1255)</f>
        <v>688621.27000000118</v>
      </c>
    </row>
    <row r="1256" spans="2:16" x14ac:dyDescent="0.35">
      <c r="B1256" s="33" t="s">
        <v>63</v>
      </c>
      <c r="C1256" s="33" t="s">
        <v>12</v>
      </c>
      <c r="D1256" s="45">
        <f>SUMIFS('Raw Data'!$S$2:$S$3196,'Raw Data'!$E$2:$E$3196,'Solution Sheet'!B1256,'Raw Data'!$G$2:$G$3196,'Solution Sheet'!C1256)</f>
        <v>121006.51999999999</v>
      </c>
      <c r="E1256" s="37"/>
      <c r="F1256" s="33" t="s">
        <v>44</v>
      </c>
      <c r="G1256" s="33" t="s">
        <v>31</v>
      </c>
      <c r="H1256" s="45">
        <f>COUNTIFS('Raw Data'!$L$2:$L$3196,'Solution Sheet'!F1256,'Raw Data'!$H$2:$H$3196,'Solution Sheet'!G1256)</f>
        <v>216</v>
      </c>
      <c r="J1256" s="33" t="s">
        <v>40</v>
      </c>
      <c r="K1256" s="33" t="s">
        <v>12</v>
      </c>
      <c r="L1256" s="45">
        <f>AVERAGEIFS('Raw Data'!$R$2:$R$3196,'Raw Data'!$K$2:$K$3196,'Solution Sheet'!J1256,'Raw Data'!$G$2:$G$3196,'Solution Sheet'!K1256)</f>
        <v>34.373831775700936</v>
      </c>
      <c r="N1256" s="33" t="s">
        <v>26</v>
      </c>
      <c r="O1256" s="33" t="s">
        <v>31</v>
      </c>
      <c r="P1256" s="45">
        <f>SUMIFS('Raw Data'!$S$2:$S$3196,'Raw Data'!$D$2:$D$3196,'Solution Sheet'!N1256,'Raw Data'!$H$2:$H$3196,'Solution Sheet'!O1256)</f>
        <v>705928.4499999996</v>
      </c>
    </row>
    <row r="1257" spans="2:16" x14ac:dyDescent="0.35">
      <c r="B1257" s="33" t="s">
        <v>115</v>
      </c>
      <c r="C1257" s="33" t="s">
        <v>12</v>
      </c>
      <c r="D1257" s="45">
        <f>SUMIFS('Raw Data'!$S$2:$S$3196,'Raw Data'!$E$2:$E$3196,'Solution Sheet'!B1257,'Raw Data'!$G$2:$G$3196,'Solution Sheet'!C1257)</f>
        <v>66619.010000000009</v>
      </c>
      <c r="E1257" s="37"/>
      <c r="F1257" s="33" t="s">
        <v>46</v>
      </c>
      <c r="G1257" s="33" t="s">
        <v>30</v>
      </c>
      <c r="H1257" s="45">
        <f>COUNTIFS('Raw Data'!$L$2:$L$3196,'Solution Sheet'!F1257,'Raw Data'!$H$2:$H$3196,'Solution Sheet'!G1257)</f>
        <v>204</v>
      </c>
      <c r="J1257" s="33" t="s">
        <v>41</v>
      </c>
      <c r="K1257" s="33" t="s">
        <v>12</v>
      </c>
      <c r="L1257" s="45">
        <f>AVERAGEIFS('Raw Data'!$R$2:$R$3196,'Raw Data'!$K$2:$K$3196,'Solution Sheet'!J1257,'Raw Data'!$G$2:$G$3196,'Solution Sheet'!K1257)</f>
        <v>35.657142857142858</v>
      </c>
      <c r="N1257" s="33" t="s">
        <v>26</v>
      </c>
      <c r="O1257" s="33" t="s">
        <v>30</v>
      </c>
      <c r="P1257" s="45">
        <f>SUMIFS('Raw Data'!$S$2:$S$3196,'Raw Data'!$D$2:$D$3196,'Solution Sheet'!N1257,'Raw Data'!$H$2:$H$3196,'Solution Sheet'!O1257)</f>
        <v>705014.25000000035</v>
      </c>
    </row>
    <row r="1258" spans="2:16" x14ac:dyDescent="0.35">
      <c r="B1258" s="33" t="s">
        <v>52</v>
      </c>
      <c r="C1258" s="33" t="s">
        <v>10</v>
      </c>
      <c r="D1258" s="45">
        <f>SUMIFS('Raw Data'!$S$2:$S$3196,'Raw Data'!$E$2:$E$3196,'Solution Sheet'!B1258,'Raw Data'!$G$2:$G$3196,'Solution Sheet'!C1258)</f>
        <v>122852.18999999999</v>
      </c>
      <c r="E1258" s="37"/>
      <c r="F1258" s="33" t="s">
        <v>46</v>
      </c>
      <c r="G1258" s="33" t="s">
        <v>30</v>
      </c>
      <c r="H1258" s="45">
        <f>COUNTIFS('Raw Data'!$L$2:$L$3196,'Solution Sheet'!F1258,'Raw Data'!$H$2:$H$3196,'Solution Sheet'!G1258)</f>
        <v>204</v>
      </c>
      <c r="J1258" s="33" t="s">
        <v>40</v>
      </c>
      <c r="K1258" s="33" t="s">
        <v>10</v>
      </c>
      <c r="L1258" s="45">
        <f>AVERAGEIFS('Raw Data'!$R$2:$R$3196,'Raw Data'!$K$2:$K$3196,'Solution Sheet'!J1258,'Raw Data'!$G$2:$G$3196,'Solution Sheet'!K1258)</f>
        <v>35.093023255813954</v>
      </c>
      <c r="N1258" s="33" t="s">
        <v>26</v>
      </c>
      <c r="O1258" s="33" t="s">
        <v>30</v>
      </c>
      <c r="P1258" s="45">
        <f>SUMIFS('Raw Data'!$S$2:$S$3196,'Raw Data'!$D$2:$D$3196,'Solution Sheet'!N1258,'Raw Data'!$H$2:$H$3196,'Solution Sheet'!O1258)</f>
        <v>705014.25000000035</v>
      </c>
    </row>
    <row r="1259" spans="2:16" x14ac:dyDescent="0.35">
      <c r="B1259" s="33" t="s">
        <v>52</v>
      </c>
      <c r="C1259" s="33" t="s">
        <v>8</v>
      </c>
      <c r="D1259" s="45">
        <f>SUMIFS('Raw Data'!$S$2:$S$3196,'Raw Data'!$E$2:$E$3196,'Solution Sheet'!B1259,'Raw Data'!$G$2:$G$3196,'Solution Sheet'!C1259)</f>
        <v>99924.459999999977</v>
      </c>
      <c r="E1259" s="37"/>
      <c r="F1259" s="33" t="s">
        <v>46</v>
      </c>
      <c r="G1259" s="33" t="s">
        <v>31</v>
      </c>
      <c r="H1259" s="45">
        <f>COUNTIFS('Raw Data'!$L$2:$L$3196,'Solution Sheet'!F1259,'Raw Data'!$H$2:$H$3196,'Solution Sheet'!G1259)</f>
        <v>159</v>
      </c>
      <c r="J1259" s="33" t="s">
        <v>41</v>
      </c>
      <c r="K1259" s="33" t="s">
        <v>8</v>
      </c>
      <c r="L1259" s="45">
        <f>AVERAGEIFS('Raw Data'!$R$2:$R$3196,'Raw Data'!$K$2:$K$3196,'Solution Sheet'!J1259,'Raw Data'!$G$2:$G$3196,'Solution Sheet'!K1259)</f>
        <v>35.169642857142854</v>
      </c>
      <c r="N1259" s="33" t="s">
        <v>24</v>
      </c>
      <c r="O1259" s="33" t="s">
        <v>31</v>
      </c>
      <c r="P1259" s="45">
        <f>SUMIFS('Raw Data'!$S$2:$S$3196,'Raw Data'!$D$2:$D$3196,'Solution Sheet'!N1259,'Raw Data'!$H$2:$H$3196,'Solution Sheet'!O1259)</f>
        <v>770751.94999999984</v>
      </c>
    </row>
    <row r="1260" spans="2:16" x14ac:dyDescent="0.35">
      <c r="B1260" s="33" t="s">
        <v>63</v>
      </c>
      <c r="C1260" s="33" t="s">
        <v>13</v>
      </c>
      <c r="D1260" s="45">
        <f>SUMIFS('Raw Data'!$S$2:$S$3196,'Raw Data'!$E$2:$E$3196,'Solution Sheet'!B1260,'Raw Data'!$G$2:$G$3196,'Solution Sheet'!C1260)</f>
        <v>116307.38</v>
      </c>
      <c r="E1260" s="37"/>
      <c r="F1260" s="33" t="s">
        <v>44</v>
      </c>
      <c r="G1260" s="33" t="s">
        <v>33</v>
      </c>
      <c r="H1260" s="45">
        <f>COUNTIFS('Raw Data'!$L$2:$L$3196,'Solution Sheet'!F1260,'Raw Data'!$H$2:$H$3196,'Solution Sheet'!G1260)</f>
        <v>207</v>
      </c>
      <c r="J1260" s="33" t="s">
        <v>40</v>
      </c>
      <c r="K1260" s="33" t="s">
        <v>13</v>
      </c>
      <c r="L1260" s="45">
        <f>AVERAGEIFS('Raw Data'!$R$2:$R$3196,'Raw Data'!$K$2:$K$3196,'Solution Sheet'!J1260,'Raw Data'!$G$2:$G$3196,'Solution Sheet'!K1260)</f>
        <v>34.651685393258425</v>
      </c>
      <c r="N1260" s="33" t="s">
        <v>26</v>
      </c>
      <c r="O1260" s="33" t="s">
        <v>33</v>
      </c>
      <c r="P1260" s="45">
        <f>SUMIFS('Raw Data'!$S$2:$S$3196,'Raw Data'!$D$2:$D$3196,'Solution Sheet'!N1260,'Raw Data'!$H$2:$H$3196,'Solution Sheet'!O1260)</f>
        <v>688621.27000000118</v>
      </c>
    </row>
    <row r="1261" spans="2:16" x14ac:dyDescent="0.35">
      <c r="B1261" s="33" t="s">
        <v>115</v>
      </c>
      <c r="C1261" s="33" t="s">
        <v>13</v>
      </c>
      <c r="D1261" s="45">
        <f>SUMIFS('Raw Data'!$S$2:$S$3196,'Raw Data'!$E$2:$E$3196,'Solution Sheet'!B1261,'Raw Data'!$G$2:$G$3196,'Solution Sheet'!C1261)</f>
        <v>86905.229999999981</v>
      </c>
      <c r="E1261" s="37"/>
      <c r="F1261" s="33" t="s">
        <v>45</v>
      </c>
      <c r="G1261" s="33" t="s">
        <v>31</v>
      </c>
      <c r="H1261" s="45">
        <f>COUNTIFS('Raw Data'!$L$2:$L$3196,'Solution Sheet'!F1261,'Raw Data'!$H$2:$H$3196,'Solution Sheet'!G1261)</f>
        <v>200</v>
      </c>
      <c r="J1261" s="33" t="s">
        <v>40</v>
      </c>
      <c r="K1261" s="33" t="s">
        <v>13</v>
      </c>
      <c r="L1261" s="45">
        <f>AVERAGEIFS('Raw Data'!$R$2:$R$3196,'Raw Data'!$K$2:$K$3196,'Solution Sheet'!J1261,'Raw Data'!$G$2:$G$3196,'Solution Sheet'!K1261)</f>
        <v>34.651685393258425</v>
      </c>
      <c r="N1261" s="33" t="s">
        <v>25</v>
      </c>
      <c r="O1261" s="33" t="s">
        <v>31</v>
      </c>
      <c r="P1261" s="45">
        <f>SUMIFS('Raw Data'!$S$2:$S$3196,'Raw Data'!$D$2:$D$3196,'Solution Sheet'!N1261,'Raw Data'!$H$2:$H$3196,'Solution Sheet'!O1261)</f>
        <v>343540.72000000003</v>
      </c>
    </row>
    <row r="1262" spans="2:16" x14ac:dyDescent="0.35">
      <c r="B1262" s="33" t="s">
        <v>106</v>
      </c>
      <c r="C1262" s="33" t="s">
        <v>12</v>
      </c>
      <c r="D1262" s="45">
        <f>SUMIFS('Raw Data'!$S$2:$S$3196,'Raw Data'!$E$2:$E$3196,'Solution Sheet'!B1262,'Raw Data'!$G$2:$G$3196,'Solution Sheet'!C1262)</f>
        <v>111983.70999999998</v>
      </c>
      <c r="E1262" s="37"/>
      <c r="F1262" s="33" t="s">
        <v>45</v>
      </c>
      <c r="G1262" s="33" t="s">
        <v>30</v>
      </c>
      <c r="H1262" s="45">
        <f>COUNTIFS('Raw Data'!$L$2:$L$3196,'Solution Sheet'!F1262,'Raw Data'!$H$2:$H$3196,'Solution Sheet'!G1262)</f>
        <v>215</v>
      </c>
      <c r="J1262" s="33" t="s">
        <v>40</v>
      </c>
      <c r="K1262" s="33" t="s">
        <v>12</v>
      </c>
      <c r="L1262" s="45">
        <f>AVERAGEIFS('Raw Data'!$R$2:$R$3196,'Raw Data'!$K$2:$K$3196,'Solution Sheet'!J1262,'Raw Data'!$G$2:$G$3196,'Solution Sheet'!K1262)</f>
        <v>34.373831775700936</v>
      </c>
      <c r="N1262" s="33" t="s">
        <v>26</v>
      </c>
      <c r="O1262" s="33" t="s">
        <v>30</v>
      </c>
      <c r="P1262" s="45">
        <f>SUMIFS('Raw Data'!$S$2:$S$3196,'Raw Data'!$D$2:$D$3196,'Solution Sheet'!N1262,'Raw Data'!$H$2:$H$3196,'Solution Sheet'!O1262)</f>
        <v>705014.25000000035</v>
      </c>
    </row>
    <row r="1263" spans="2:16" x14ac:dyDescent="0.35">
      <c r="B1263" s="33" t="s">
        <v>52</v>
      </c>
      <c r="C1263" s="33" t="s">
        <v>6</v>
      </c>
      <c r="D1263" s="45">
        <f>SUMIFS('Raw Data'!$S$2:$S$3196,'Raw Data'!$E$2:$E$3196,'Solution Sheet'!B1263,'Raw Data'!$G$2:$G$3196,'Solution Sheet'!C1263)</f>
        <v>128564.53000000004</v>
      </c>
      <c r="E1263" s="37"/>
      <c r="F1263" s="33" t="s">
        <v>43</v>
      </c>
      <c r="G1263" s="33" t="s">
        <v>30</v>
      </c>
      <c r="H1263" s="45">
        <f>COUNTIFS('Raw Data'!$L$2:$L$3196,'Solution Sheet'!F1263,'Raw Data'!$H$2:$H$3196,'Solution Sheet'!G1263)</f>
        <v>201</v>
      </c>
      <c r="J1263" s="33" t="s">
        <v>42</v>
      </c>
      <c r="K1263" s="33" t="s">
        <v>6</v>
      </c>
      <c r="L1263" s="45">
        <f>AVERAGEIFS('Raw Data'!$R$2:$R$3196,'Raw Data'!$K$2:$K$3196,'Solution Sheet'!J1263,'Raw Data'!$G$2:$G$3196,'Solution Sheet'!K1263)</f>
        <v>35.892857142857146</v>
      </c>
      <c r="N1263" s="33" t="s">
        <v>25</v>
      </c>
      <c r="O1263" s="33" t="s">
        <v>30</v>
      </c>
      <c r="P1263" s="45">
        <f>SUMIFS('Raw Data'!$S$2:$S$3196,'Raw Data'!$D$2:$D$3196,'Solution Sheet'!N1263,'Raw Data'!$H$2:$H$3196,'Solution Sheet'!O1263)</f>
        <v>386262.99999999983</v>
      </c>
    </row>
    <row r="1264" spans="2:16" x14ac:dyDescent="0.35">
      <c r="B1264" s="33" t="s">
        <v>63</v>
      </c>
      <c r="C1264" s="33" t="s">
        <v>8</v>
      </c>
      <c r="D1264" s="45">
        <f>SUMIFS('Raw Data'!$S$2:$S$3196,'Raw Data'!$E$2:$E$3196,'Solution Sheet'!B1264,'Raw Data'!$G$2:$G$3196,'Solution Sheet'!C1264)</f>
        <v>87482.73</v>
      </c>
      <c r="E1264" s="37"/>
      <c r="F1264" s="33" t="s">
        <v>46</v>
      </c>
      <c r="G1264" s="33" t="s">
        <v>32</v>
      </c>
      <c r="H1264" s="45">
        <f>COUNTIFS('Raw Data'!$L$2:$L$3196,'Solution Sheet'!F1264,'Raw Data'!$H$2:$H$3196,'Solution Sheet'!G1264)</f>
        <v>216</v>
      </c>
      <c r="J1264" s="33" t="s">
        <v>39</v>
      </c>
      <c r="K1264" s="33" t="s">
        <v>8</v>
      </c>
      <c r="L1264" s="45">
        <f>AVERAGEIFS('Raw Data'!$R$2:$R$3196,'Raw Data'!$K$2:$K$3196,'Solution Sheet'!J1264,'Raw Data'!$G$2:$G$3196,'Solution Sheet'!K1264)</f>
        <v>33.572815533980581</v>
      </c>
      <c r="N1264" s="33" t="s">
        <v>24</v>
      </c>
      <c r="O1264" s="33" t="s">
        <v>32</v>
      </c>
      <c r="P1264" s="45">
        <f>SUMIFS('Raw Data'!$S$2:$S$3196,'Raw Data'!$D$2:$D$3196,'Solution Sheet'!N1264,'Raw Data'!$H$2:$H$3196,'Solution Sheet'!O1264)</f>
        <v>854150.37999999919</v>
      </c>
    </row>
    <row r="1265" spans="2:16" x14ac:dyDescent="0.35">
      <c r="B1265" s="33" t="s">
        <v>85</v>
      </c>
      <c r="C1265" s="33" t="s">
        <v>6</v>
      </c>
      <c r="D1265" s="45">
        <f>SUMIFS('Raw Data'!$S$2:$S$3196,'Raw Data'!$E$2:$E$3196,'Solution Sheet'!B1265,'Raw Data'!$G$2:$G$3196,'Solution Sheet'!C1265)</f>
        <v>88130.46</v>
      </c>
      <c r="E1265" s="37"/>
      <c r="F1265" s="33" t="s">
        <v>46</v>
      </c>
      <c r="G1265" s="33" t="s">
        <v>30</v>
      </c>
      <c r="H1265" s="45">
        <f>COUNTIFS('Raw Data'!$L$2:$L$3196,'Solution Sheet'!F1265,'Raw Data'!$H$2:$H$3196,'Solution Sheet'!G1265)</f>
        <v>204</v>
      </c>
      <c r="J1265" s="33" t="s">
        <v>42</v>
      </c>
      <c r="K1265" s="33" t="s">
        <v>6</v>
      </c>
      <c r="L1265" s="45">
        <f>AVERAGEIFS('Raw Data'!$R$2:$R$3196,'Raw Data'!$K$2:$K$3196,'Solution Sheet'!J1265,'Raw Data'!$G$2:$G$3196,'Solution Sheet'!K1265)</f>
        <v>35.892857142857146</v>
      </c>
      <c r="N1265" s="33" t="s">
        <v>26</v>
      </c>
      <c r="O1265" s="33" t="s">
        <v>30</v>
      </c>
      <c r="P1265" s="45">
        <f>SUMIFS('Raw Data'!$S$2:$S$3196,'Raw Data'!$D$2:$D$3196,'Solution Sheet'!N1265,'Raw Data'!$H$2:$H$3196,'Solution Sheet'!O1265)</f>
        <v>705014.25000000035</v>
      </c>
    </row>
    <row r="1266" spans="2:16" x14ac:dyDescent="0.35">
      <c r="B1266" s="33" t="s">
        <v>115</v>
      </c>
      <c r="C1266" s="33" t="s">
        <v>11</v>
      </c>
      <c r="D1266" s="45">
        <f>SUMIFS('Raw Data'!$S$2:$S$3196,'Raw Data'!$E$2:$E$3196,'Solution Sheet'!B1266,'Raw Data'!$G$2:$G$3196,'Solution Sheet'!C1266)</f>
        <v>121509.75999999999</v>
      </c>
      <c r="E1266" s="37"/>
      <c r="F1266" s="33" t="s">
        <v>46</v>
      </c>
      <c r="G1266" s="33" t="s">
        <v>30</v>
      </c>
      <c r="H1266" s="45">
        <f>COUNTIFS('Raw Data'!$L$2:$L$3196,'Solution Sheet'!F1266,'Raw Data'!$H$2:$H$3196,'Solution Sheet'!G1266)</f>
        <v>204</v>
      </c>
      <c r="J1266" s="33" t="s">
        <v>40</v>
      </c>
      <c r="K1266" s="33" t="s">
        <v>11</v>
      </c>
      <c r="L1266" s="45">
        <f>AVERAGEIFS('Raw Data'!$R$2:$R$3196,'Raw Data'!$K$2:$K$3196,'Solution Sheet'!J1266,'Raw Data'!$G$2:$G$3196,'Solution Sheet'!K1266)</f>
        <v>33.707865168539328</v>
      </c>
      <c r="N1266" s="33" t="s">
        <v>25</v>
      </c>
      <c r="O1266" s="33" t="s">
        <v>30</v>
      </c>
      <c r="P1266" s="45">
        <f>SUMIFS('Raw Data'!$S$2:$S$3196,'Raw Data'!$D$2:$D$3196,'Solution Sheet'!N1266,'Raw Data'!$H$2:$H$3196,'Solution Sheet'!O1266)</f>
        <v>386262.99999999983</v>
      </c>
    </row>
    <row r="1267" spans="2:16" x14ac:dyDescent="0.35">
      <c r="B1267" s="33" t="s">
        <v>115</v>
      </c>
      <c r="C1267" s="33" t="s">
        <v>6</v>
      </c>
      <c r="D1267" s="45">
        <f>SUMIFS('Raw Data'!$S$2:$S$3196,'Raw Data'!$E$2:$E$3196,'Solution Sheet'!B1267,'Raw Data'!$G$2:$G$3196,'Solution Sheet'!C1267)</f>
        <v>110066.44999999998</v>
      </c>
      <c r="E1267" s="37"/>
      <c r="F1267" s="33" t="s">
        <v>45</v>
      </c>
      <c r="G1267" s="33" t="s">
        <v>32</v>
      </c>
      <c r="H1267" s="45">
        <f>COUNTIFS('Raw Data'!$L$2:$L$3196,'Solution Sheet'!F1267,'Raw Data'!$H$2:$H$3196,'Solution Sheet'!G1267)</f>
        <v>204</v>
      </c>
      <c r="J1267" s="33" t="s">
        <v>41</v>
      </c>
      <c r="K1267" s="33" t="s">
        <v>6</v>
      </c>
      <c r="L1267" s="45">
        <f>AVERAGEIFS('Raw Data'!$R$2:$R$3196,'Raw Data'!$K$2:$K$3196,'Solution Sheet'!J1267,'Raw Data'!$G$2:$G$3196,'Solution Sheet'!K1267)</f>
        <v>36.01075268817204</v>
      </c>
      <c r="N1267" s="33" t="s">
        <v>26</v>
      </c>
      <c r="O1267" s="33" t="s">
        <v>32</v>
      </c>
      <c r="P1267" s="45">
        <f>SUMIFS('Raw Data'!$S$2:$S$3196,'Raw Data'!$D$2:$D$3196,'Solution Sheet'!N1267,'Raw Data'!$H$2:$H$3196,'Solution Sheet'!O1267)</f>
        <v>713770.02999999945</v>
      </c>
    </row>
    <row r="1268" spans="2:16" x14ac:dyDescent="0.35">
      <c r="B1268" s="33" t="s">
        <v>115</v>
      </c>
      <c r="C1268" s="33" t="s">
        <v>9</v>
      </c>
      <c r="D1268" s="45">
        <f>SUMIFS('Raw Data'!$S$2:$S$3196,'Raw Data'!$E$2:$E$3196,'Solution Sheet'!B1268,'Raw Data'!$G$2:$G$3196,'Solution Sheet'!C1268)</f>
        <v>85954.940000000017</v>
      </c>
      <c r="E1268" s="37"/>
      <c r="F1268" s="33" t="s">
        <v>44</v>
      </c>
      <c r="G1268" s="33" t="s">
        <v>33</v>
      </c>
      <c r="H1268" s="45">
        <f>COUNTIFS('Raw Data'!$L$2:$L$3196,'Solution Sheet'!F1268,'Raw Data'!$H$2:$H$3196,'Solution Sheet'!G1268)</f>
        <v>207</v>
      </c>
      <c r="J1268" s="33" t="s">
        <v>42</v>
      </c>
      <c r="K1268" s="33" t="s">
        <v>9</v>
      </c>
      <c r="L1268" s="45">
        <f>AVERAGEIFS('Raw Data'!$R$2:$R$3196,'Raw Data'!$K$2:$K$3196,'Solution Sheet'!J1268,'Raw Data'!$G$2:$G$3196,'Solution Sheet'!K1268)</f>
        <v>36.282828282828284</v>
      </c>
      <c r="N1268" s="33" t="s">
        <v>24</v>
      </c>
      <c r="O1268" s="33" t="s">
        <v>33</v>
      </c>
      <c r="P1268" s="45">
        <f>SUMIFS('Raw Data'!$S$2:$S$3196,'Raw Data'!$D$2:$D$3196,'Solution Sheet'!N1268,'Raw Data'!$H$2:$H$3196,'Solution Sheet'!O1268)</f>
        <v>777669.78999999957</v>
      </c>
    </row>
    <row r="1269" spans="2:16" x14ac:dyDescent="0.35">
      <c r="B1269" s="33" t="s">
        <v>58</v>
      </c>
      <c r="C1269" s="33" t="s">
        <v>7</v>
      </c>
      <c r="D1269" s="45">
        <f>SUMIFS('Raw Data'!$S$2:$S$3196,'Raw Data'!$E$2:$E$3196,'Solution Sheet'!B1269,'Raw Data'!$G$2:$G$3196,'Solution Sheet'!C1269)</f>
        <v>104199.79000000001</v>
      </c>
      <c r="E1269" s="37"/>
      <c r="F1269" s="33" t="s">
        <v>46</v>
      </c>
      <c r="G1269" s="33" t="s">
        <v>31</v>
      </c>
      <c r="H1269" s="45">
        <f>COUNTIFS('Raw Data'!$L$2:$L$3196,'Solution Sheet'!F1269,'Raw Data'!$H$2:$H$3196,'Solution Sheet'!G1269)</f>
        <v>159</v>
      </c>
      <c r="J1269" s="33" t="s">
        <v>41</v>
      </c>
      <c r="K1269" s="33" t="s">
        <v>7</v>
      </c>
      <c r="L1269" s="45">
        <f>AVERAGEIFS('Raw Data'!$R$2:$R$3196,'Raw Data'!$K$2:$K$3196,'Solution Sheet'!J1269,'Raw Data'!$G$2:$G$3196,'Solution Sheet'!K1269)</f>
        <v>33.821428571428569</v>
      </c>
      <c r="N1269" s="33" t="s">
        <v>24</v>
      </c>
      <c r="O1269" s="33" t="s">
        <v>31</v>
      </c>
      <c r="P1269" s="45">
        <f>SUMIFS('Raw Data'!$S$2:$S$3196,'Raw Data'!$D$2:$D$3196,'Solution Sheet'!N1269,'Raw Data'!$H$2:$H$3196,'Solution Sheet'!O1269)</f>
        <v>770751.94999999984</v>
      </c>
    </row>
    <row r="1270" spans="2:16" x14ac:dyDescent="0.35">
      <c r="B1270" s="33" t="s">
        <v>52</v>
      </c>
      <c r="C1270" s="33" t="s">
        <v>12</v>
      </c>
      <c r="D1270" s="45">
        <f>SUMIFS('Raw Data'!$S$2:$S$3196,'Raw Data'!$E$2:$E$3196,'Solution Sheet'!B1270,'Raw Data'!$G$2:$G$3196,'Solution Sheet'!C1270)</f>
        <v>95376.180000000022</v>
      </c>
      <c r="E1270" s="37"/>
      <c r="F1270" s="33" t="s">
        <v>46</v>
      </c>
      <c r="G1270" s="33" t="s">
        <v>31</v>
      </c>
      <c r="H1270" s="45">
        <f>COUNTIFS('Raw Data'!$L$2:$L$3196,'Solution Sheet'!F1270,'Raw Data'!$H$2:$H$3196,'Solution Sheet'!G1270)</f>
        <v>159</v>
      </c>
      <c r="J1270" s="33" t="s">
        <v>41</v>
      </c>
      <c r="K1270" s="33" t="s">
        <v>12</v>
      </c>
      <c r="L1270" s="45">
        <f>AVERAGEIFS('Raw Data'!$R$2:$R$3196,'Raw Data'!$K$2:$K$3196,'Solution Sheet'!J1270,'Raw Data'!$G$2:$G$3196,'Solution Sheet'!K1270)</f>
        <v>35.657142857142858</v>
      </c>
      <c r="N1270" s="33" t="s">
        <v>24</v>
      </c>
      <c r="O1270" s="33" t="s">
        <v>31</v>
      </c>
      <c r="P1270" s="45">
        <f>SUMIFS('Raw Data'!$S$2:$S$3196,'Raw Data'!$D$2:$D$3196,'Solution Sheet'!N1270,'Raw Data'!$H$2:$H$3196,'Solution Sheet'!O1270)</f>
        <v>770751.94999999984</v>
      </c>
    </row>
    <row r="1271" spans="2:16" x14ac:dyDescent="0.35">
      <c r="B1271" s="33" t="s">
        <v>85</v>
      </c>
      <c r="C1271" s="33" t="s">
        <v>7</v>
      </c>
      <c r="D1271" s="45">
        <f>SUMIFS('Raw Data'!$S$2:$S$3196,'Raw Data'!$E$2:$E$3196,'Solution Sheet'!B1271,'Raw Data'!$G$2:$G$3196,'Solution Sheet'!C1271)</f>
        <v>95667.16</v>
      </c>
      <c r="E1271" s="37"/>
      <c r="F1271" s="33" t="s">
        <v>46</v>
      </c>
      <c r="G1271" s="33" t="s">
        <v>30</v>
      </c>
      <c r="H1271" s="45">
        <f>COUNTIFS('Raw Data'!$L$2:$L$3196,'Solution Sheet'!F1271,'Raw Data'!$H$2:$H$3196,'Solution Sheet'!G1271)</f>
        <v>204</v>
      </c>
      <c r="J1271" s="33" t="s">
        <v>41</v>
      </c>
      <c r="K1271" s="33" t="s">
        <v>7</v>
      </c>
      <c r="L1271" s="45">
        <f>AVERAGEIFS('Raw Data'!$R$2:$R$3196,'Raw Data'!$K$2:$K$3196,'Solution Sheet'!J1271,'Raw Data'!$G$2:$G$3196,'Solution Sheet'!K1271)</f>
        <v>33.821428571428569</v>
      </c>
      <c r="N1271" s="33" t="s">
        <v>26</v>
      </c>
      <c r="O1271" s="33" t="s">
        <v>30</v>
      </c>
      <c r="P1271" s="45">
        <f>SUMIFS('Raw Data'!$S$2:$S$3196,'Raw Data'!$D$2:$D$3196,'Solution Sheet'!N1271,'Raw Data'!$H$2:$H$3196,'Solution Sheet'!O1271)</f>
        <v>705014.25000000035</v>
      </c>
    </row>
    <row r="1272" spans="2:16" x14ac:dyDescent="0.35">
      <c r="B1272" s="33" t="s">
        <v>68</v>
      </c>
      <c r="C1272" s="33" t="s">
        <v>10</v>
      </c>
      <c r="D1272" s="45">
        <f>SUMIFS('Raw Data'!$S$2:$S$3196,'Raw Data'!$E$2:$E$3196,'Solution Sheet'!B1272,'Raw Data'!$G$2:$G$3196,'Solution Sheet'!C1272)</f>
        <v>86801.049999999988</v>
      </c>
      <c r="E1272" s="37"/>
      <c r="F1272" s="33" t="s">
        <v>45</v>
      </c>
      <c r="G1272" s="33" t="s">
        <v>30</v>
      </c>
      <c r="H1272" s="45">
        <f>COUNTIFS('Raw Data'!$L$2:$L$3196,'Solution Sheet'!F1272,'Raw Data'!$H$2:$H$3196,'Solution Sheet'!G1272)</f>
        <v>215</v>
      </c>
      <c r="J1272" s="33" t="s">
        <v>40</v>
      </c>
      <c r="K1272" s="33" t="s">
        <v>10</v>
      </c>
      <c r="L1272" s="45">
        <f>AVERAGEIFS('Raw Data'!$R$2:$R$3196,'Raw Data'!$K$2:$K$3196,'Solution Sheet'!J1272,'Raw Data'!$G$2:$G$3196,'Solution Sheet'!K1272)</f>
        <v>35.093023255813954</v>
      </c>
      <c r="N1272" s="33" t="s">
        <v>25</v>
      </c>
      <c r="O1272" s="33" t="s">
        <v>30</v>
      </c>
      <c r="P1272" s="45">
        <f>SUMIFS('Raw Data'!$S$2:$S$3196,'Raw Data'!$D$2:$D$3196,'Solution Sheet'!N1272,'Raw Data'!$H$2:$H$3196,'Solution Sheet'!O1272)</f>
        <v>386262.99999999983</v>
      </c>
    </row>
    <row r="1273" spans="2:16" x14ac:dyDescent="0.35">
      <c r="B1273" s="33" t="s">
        <v>73</v>
      </c>
      <c r="C1273" s="33" t="s">
        <v>13</v>
      </c>
      <c r="D1273" s="45">
        <f>SUMIFS('Raw Data'!$S$2:$S$3196,'Raw Data'!$E$2:$E$3196,'Solution Sheet'!B1273,'Raw Data'!$G$2:$G$3196,'Solution Sheet'!C1273)</f>
        <v>66184.529999999984</v>
      </c>
      <c r="E1273" s="37"/>
      <c r="F1273" s="33" t="s">
        <v>44</v>
      </c>
      <c r="G1273" s="33" t="s">
        <v>31</v>
      </c>
      <c r="H1273" s="45">
        <f>COUNTIFS('Raw Data'!$L$2:$L$3196,'Solution Sheet'!F1273,'Raw Data'!$H$2:$H$3196,'Solution Sheet'!G1273)</f>
        <v>216</v>
      </c>
      <c r="J1273" s="33" t="s">
        <v>42</v>
      </c>
      <c r="K1273" s="33" t="s">
        <v>13</v>
      </c>
      <c r="L1273" s="45">
        <f>AVERAGEIFS('Raw Data'!$R$2:$R$3196,'Raw Data'!$K$2:$K$3196,'Solution Sheet'!J1273,'Raw Data'!$G$2:$G$3196,'Solution Sheet'!K1273)</f>
        <v>36.58</v>
      </c>
      <c r="N1273" s="33" t="s">
        <v>24</v>
      </c>
      <c r="O1273" s="33" t="s">
        <v>31</v>
      </c>
      <c r="P1273" s="45">
        <f>SUMIFS('Raw Data'!$S$2:$S$3196,'Raw Data'!$D$2:$D$3196,'Solution Sheet'!N1273,'Raw Data'!$H$2:$H$3196,'Solution Sheet'!O1273)</f>
        <v>770751.94999999984</v>
      </c>
    </row>
    <row r="1274" spans="2:16" x14ac:dyDescent="0.35">
      <c r="B1274" s="33" t="s">
        <v>68</v>
      </c>
      <c r="C1274" s="33" t="s">
        <v>7</v>
      </c>
      <c r="D1274" s="45">
        <f>SUMIFS('Raw Data'!$S$2:$S$3196,'Raw Data'!$E$2:$E$3196,'Solution Sheet'!B1274,'Raw Data'!$G$2:$G$3196,'Solution Sheet'!C1274)</f>
        <v>100847.03999999999</v>
      </c>
      <c r="E1274" s="37"/>
      <c r="F1274" s="33" t="s">
        <v>43</v>
      </c>
      <c r="G1274" s="33" t="s">
        <v>33</v>
      </c>
      <c r="H1274" s="45">
        <f>COUNTIFS('Raw Data'!$L$2:$L$3196,'Solution Sheet'!F1274,'Raw Data'!$H$2:$H$3196,'Solution Sheet'!G1274)</f>
        <v>185</v>
      </c>
      <c r="J1274" s="33" t="s">
        <v>41</v>
      </c>
      <c r="K1274" s="33" t="s">
        <v>7</v>
      </c>
      <c r="L1274" s="45">
        <f>AVERAGEIFS('Raw Data'!$R$2:$R$3196,'Raw Data'!$K$2:$K$3196,'Solution Sheet'!J1274,'Raw Data'!$G$2:$G$3196,'Solution Sheet'!K1274)</f>
        <v>33.821428571428569</v>
      </c>
      <c r="N1274" s="33" t="s">
        <v>25</v>
      </c>
      <c r="O1274" s="33" t="s">
        <v>33</v>
      </c>
      <c r="P1274" s="45">
        <f>SUMIFS('Raw Data'!$S$2:$S$3196,'Raw Data'!$D$2:$D$3196,'Solution Sheet'!N1274,'Raw Data'!$H$2:$H$3196,'Solution Sheet'!O1274)</f>
        <v>226589.05000000008</v>
      </c>
    </row>
    <row r="1275" spans="2:16" x14ac:dyDescent="0.35">
      <c r="B1275" s="33" t="s">
        <v>73</v>
      </c>
      <c r="C1275" s="33" t="s">
        <v>11</v>
      </c>
      <c r="D1275" s="45">
        <f>SUMIFS('Raw Data'!$S$2:$S$3196,'Raw Data'!$E$2:$E$3196,'Solution Sheet'!B1275,'Raw Data'!$G$2:$G$3196,'Solution Sheet'!C1275)</f>
        <v>112167.56</v>
      </c>
      <c r="E1275" s="37"/>
      <c r="F1275" s="33" t="s">
        <v>45</v>
      </c>
      <c r="G1275" s="33" t="s">
        <v>33</v>
      </c>
      <c r="H1275" s="45">
        <f>COUNTIFS('Raw Data'!$L$2:$L$3196,'Solution Sheet'!F1275,'Raw Data'!$H$2:$H$3196,'Solution Sheet'!G1275)</f>
        <v>193</v>
      </c>
      <c r="J1275" s="33" t="s">
        <v>40</v>
      </c>
      <c r="K1275" s="33" t="s">
        <v>11</v>
      </c>
      <c r="L1275" s="45">
        <f>AVERAGEIFS('Raw Data'!$R$2:$R$3196,'Raw Data'!$K$2:$K$3196,'Solution Sheet'!J1275,'Raw Data'!$G$2:$G$3196,'Solution Sheet'!K1275)</f>
        <v>33.707865168539328</v>
      </c>
      <c r="N1275" s="33" t="s">
        <v>25</v>
      </c>
      <c r="O1275" s="33" t="s">
        <v>33</v>
      </c>
      <c r="P1275" s="45">
        <f>SUMIFS('Raw Data'!$S$2:$S$3196,'Raw Data'!$D$2:$D$3196,'Solution Sheet'!N1275,'Raw Data'!$H$2:$H$3196,'Solution Sheet'!O1275)</f>
        <v>226589.05000000008</v>
      </c>
    </row>
    <row r="1276" spans="2:16" x14ac:dyDescent="0.35">
      <c r="B1276" s="33" t="s">
        <v>106</v>
      </c>
      <c r="C1276" s="33" t="s">
        <v>12</v>
      </c>
      <c r="D1276" s="45">
        <f>SUMIFS('Raw Data'!$S$2:$S$3196,'Raw Data'!$E$2:$E$3196,'Solution Sheet'!B1276,'Raw Data'!$G$2:$G$3196,'Solution Sheet'!C1276)</f>
        <v>111983.70999999998</v>
      </c>
      <c r="E1276" s="37"/>
      <c r="F1276" s="33" t="s">
        <v>45</v>
      </c>
      <c r="G1276" s="33" t="s">
        <v>30</v>
      </c>
      <c r="H1276" s="45">
        <f>COUNTIFS('Raw Data'!$L$2:$L$3196,'Solution Sheet'!F1276,'Raw Data'!$H$2:$H$3196,'Solution Sheet'!G1276)</f>
        <v>215</v>
      </c>
      <c r="J1276" s="33" t="s">
        <v>41</v>
      </c>
      <c r="K1276" s="33" t="s">
        <v>12</v>
      </c>
      <c r="L1276" s="45">
        <f>AVERAGEIFS('Raw Data'!$R$2:$R$3196,'Raw Data'!$K$2:$K$3196,'Solution Sheet'!J1276,'Raw Data'!$G$2:$G$3196,'Solution Sheet'!K1276)</f>
        <v>35.657142857142858</v>
      </c>
      <c r="N1276" s="33" t="s">
        <v>25</v>
      </c>
      <c r="O1276" s="33" t="s">
        <v>30</v>
      </c>
      <c r="P1276" s="45">
        <f>SUMIFS('Raw Data'!$S$2:$S$3196,'Raw Data'!$D$2:$D$3196,'Solution Sheet'!N1276,'Raw Data'!$H$2:$H$3196,'Solution Sheet'!O1276)</f>
        <v>386262.99999999983</v>
      </c>
    </row>
    <row r="1277" spans="2:16" x14ac:dyDescent="0.35">
      <c r="B1277" s="33" t="s">
        <v>115</v>
      </c>
      <c r="C1277" s="33" t="s">
        <v>6</v>
      </c>
      <c r="D1277" s="45">
        <f>SUMIFS('Raw Data'!$S$2:$S$3196,'Raw Data'!$E$2:$E$3196,'Solution Sheet'!B1277,'Raw Data'!$G$2:$G$3196,'Solution Sheet'!C1277)</f>
        <v>110066.44999999998</v>
      </c>
      <c r="E1277" s="37"/>
      <c r="F1277" s="33" t="s">
        <v>43</v>
      </c>
      <c r="G1277" s="33" t="s">
        <v>31</v>
      </c>
      <c r="H1277" s="45">
        <f>COUNTIFS('Raw Data'!$L$2:$L$3196,'Solution Sheet'!F1277,'Raw Data'!$H$2:$H$3196,'Solution Sheet'!G1277)</f>
        <v>190</v>
      </c>
      <c r="J1277" s="33" t="s">
        <v>39</v>
      </c>
      <c r="K1277" s="33" t="s">
        <v>6</v>
      </c>
      <c r="L1277" s="45">
        <f>AVERAGEIFS('Raw Data'!$R$2:$R$3196,'Raw Data'!$K$2:$K$3196,'Solution Sheet'!J1277,'Raw Data'!$G$2:$G$3196,'Solution Sheet'!K1277)</f>
        <v>36.370370370370374</v>
      </c>
      <c r="N1277" s="33" t="s">
        <v>26</v>
      </c>
      <c r="O1277" s="33" t="s">
        <v>31</v>
      </c>
      <c r="P1277" s="45">
        <f>SUMIFS('Raw Data'!$S$2:$S$3196,'Raw Data'!$D$2:$D$3196,'Solution Sheet'!N1277,'Raw Data'!$H$2:$H$3196,'Solution Sheet'!O1277)</f>
        <v>705928.4499999996</v>
      </c>
    </row>
    <row r="1278" spans="2:16" x14ac:dyDescent="0.35">
      <c r="B1278" s="33" t="s">
        <v>68</v>
      </c>
      <c r="C1278" s="33" t="s">
        <v>9</v>
      </c>
      <c r="D1278" s="45">
        <f>SUMIFS('Raw Data'!$S$2:$S$3196,'Raw Data'!$E$2:$E$3196,'Solution Sheet'!B1278,'Raw Data'!$G$2:$G$3196,'Solution Sheet'!C1278)</f>
        <v>139938.12</v>
      </c>
      <c r="E1278" s="37"/>
      <c r="F1278" s="33" t="s">
        <v>45</v>
      </c>
      <c r="G1278" s="33" t="s">
        <v>32</v>
      </c>
      <c r="H1278" s="45">
        <f>COUNTIFS('Raw Data'!$L$2:$L$3196,'Solution Sheet'!F1278,'Raw Data'!$H$2:$H$3196,'Solution Sheet'!G1278)</f>
        <v>204</v>
      </c>
      <c r="J1278" s="33" t="s">
        <v>42</v>
      </c>
      <c r="K1278" s="33" t="s">
        <v>9</v>
      </c>
      <c r="L1278" s="45">
        <f>AVERAGEIFS('Raw Data'!$R$2:$R$3196,'Raw Data'!$K$2:$K$3196,'Solution Sheet'!J1278,'Raw Data'!$G$2:$G$3196,'Solution Sheet'!K1278)</f>
        <v>36.282828282828284</v>
      </c>
      <c r="N1278" s="33" t="s">
        <v>26</v>
      </c>
      <c r="O1278" s="33" t="s">
        <v>32</v>
      </c>
      <c r="P1278" s="45">
        <f>SUMIFS('Raw Data'!$S$2:$S$3196,'Raw Data'!$D$2:$D$3196,'Solution Sheet'!N1278,'Raw Data'!$H$2:$H$3196,'Solution Sheet'!O1278)</f>
        <v>713770.02999999945</v>
      </c>
    </row>
    <row r="1279" spans="2:16" x14ac:dyDescent="0.35">
      <c r="B1279" s="33" t="s">
        <v>78</v>
      </c>
      <c r="C1279" s="33" t="s">
        <v>7</v>
      </c>
      <c r="D1279" s="45">
        <f>SUMIFS('Raw Data'!$S$2:$S$3196,'Raw Data'!$E$2:$E$3196,'Solution Sheet'!B1279,'Raw Data'!$G$2:$G$3196,'Solution Sheet'!C1279)</f>
        <v>91549.210000000021</v>
      </c>
      <c r="E1279" s="37"/>
      <c r="F1279" s="33" t="s">
        <v>43</v>
      </c>
      <c r="G1279" s="33" t="s">
        <v>32</v>
      </c>
      <c r="H1279" s="45">
        <f>COUNTIFS('Raw Data'!$L$2:$L$3196,'Solution Sheet'!F1279,'Raw Data'!$H$2:$H$3196,'Solution Sheet'!G1279)</f>
        <v>206</v>
      </c>
      <c r="J1279" s="33" t="s">
        <v>41</v>
      </c>
      <c r="K1279" s="33" t="s">
        <v>7</v>
      </c>
      <c r="L1279" s="45">
        <f>AVERAGEIFS('Raw Data'!$R$2:$R$3196,'Raw Data'!$K$2:$K$3196,'Solution Sheet'!J1279,'Raw Data'!$G$2:$G$3196,'Solution Sheet'!K1279)</f>
        <v>33.821428571428569</v>
      </c>
      <c r="N1279" s="33" t="s">
        <v>26</v>
      </c>
      <c r="O1279" s="33" t="s">
        <v>32</v>
      </c>
      <c r="P1279" s="45">
        <f>SUMIFS('Raw Data'!$S$2:$S$3196,'Raw Data'!$D$2:$D$3196,'Solution Sheet'!N1279,'Raw Data'!$H$2:$H$3196,'Solution Sheet'!O1279)</f>
        <v>713770.02999999945</v>
      </c>
    </row>
    <row r="1280" spans="2:16" x14ac:dyDescent="0.35">
      <c r="B1280" s="33" t="s">
        <v>73</v>
      </c>
      <c r="C1280" s="33" t="s">
        <v>10</v>
      </c>
      <c r="D1280" s="45">
        <f>SUMIFS('Raw Data'!$S$2:$S$3196,'Raw Data'!$E$2:$E$3196,'Solution Sheet'!B1280,'Raw Data'!$G$2:$G$3196,'Solution Sheet'!C1280)</f>
        <v>86987.81</v>
      </c>
      <c r="E1280" s="37"/>
      <c r="F1280" s="33" t="s">
        <v>45</v>
      </c>
      <c r="G1280" s="33" t="s">
        <v>33</v>
      </c>
      <c r="H1280" s="45">
        <f>COUNTIFS('Raw Data'!$L$2:$L$3196,'Solution Sheet'!F1280,'Raw Data'!$H$2:$H$3196,'Solution Sheet'!G1280)</f>
        <v>193</v>
      </c>
      <c r="J1280" s="33" t="s">
        <v>39</v>
      </c>
      <c r="K1280" s="33" t="s">
        <v>10</v>
      </c>
      <c r="L1280" s="45">
        <f>AVERAGEIFS('Raw Data'!$R$2:$R$3196,'Raw Data'!$K$2:$K$3196,'Solution Sheet'!J1280,'Raw Data'!$G$2:$G$3196,'Solution Sheet'!K1280)</f>
        <v>35.052083333333336</v>
      </c>
      <c r="N1280" s="33" t="s">
        <v>24</v>
      </c>
      <c r="O1280" s="33" t="s">
        <v>33</v>
      </c>
      <c r="P1280" s="45">
        <f>SUMIFS('Raw Data'!$S$2:$S$3196,'Raw Data'!$D$2:$D$3196,'Solution Sheet'!N1280,'Raw Data'!$H$2:$H$3196,'Solution Sheet'!O1280)</f>
        <v>777669.78999999957</v>
      </c>
    </row>
    <row r="1281" spans="2:16" x14ac:dyDescent="0.35">
      <c r="B1281" s="33" t="s">
        <v>58</v>
      </c>
      <c r="C1281" s="33" t="s">
        <v>6</v>
      </c>
      <c r="D1281" s="45">
        <f>SUMIFS('Raw Data'!$S$2:$S$3196,'Raw Data'!$E$2:$E$3196,'Solution Sheet'!B1281,'Raw Data'!$G$2:$G$3196,'Solution Sheet'!C1281)</f>
        <v>115367.16999999998</v>
      </c>
      <c r="E1281" s="37"/>
      <c r="F1281" s="33" t="s">
        <v>46</v>
      </c>
      <c r="G1281" s="33" t="s">
        <v>33</v>
      </c>
      <c r="H1281" s="45">
        <f>COUNTIFS('Raw Data'!$L$2:$L$3196,'Solution Sheet'!F1281,'Raw Data'!$H$2:$H$3196,'Solution Sheet'!G1281)</f>
        <v>201</v>
      </c>
      <c r="J1281" s="33" t="s">
        <v>40</v>
      </c>
      <c r="K1281" s="33" t="s">
        <v>6</v>
      </c>
      <c r="L1281" s="45">
        <f>AVERAGEIFS('Raw Data'!$R$2:$R$3196,'Raw Data'!$K$2:$K$3196,'Solution Sheet'!J1281,'Raw Data'!$G$2:$G$3196,'Solution Sheet'!K1281)</f>
        <v>33.838383838383841</v>
      </c>
      <c r="N1281" s="33" t="s">
        <v>26</v>
      </c>
      <c r="O1281" s="33" t="s">
        <v>33</v>
      </c>
      <c r="P1281" s="45">
        <f>SUMIFS('Raw Data'!$S$2:$S$3196,'Raw Data'!$D$2:$D$3196,'Solution Sheet'!N1281,'Raw Data'!$H$2:$H$3196,'Solution Sheet'!O1281)</f>
        <v>688621.27000000118</v>
      </c>
    </row>
    <row r="1282" spans="2:16" x14ac:dyDescent="0.35">
      <c r="B1282" s="33" t="s">
        <v>85</v>
      </c>
      <c r="C1282" s="33" t="s">
        <v>12</v>
      </c>
      <c r="D1282" s="45">
        <f>SUMIFS('Raw Data'!$S$2:$S$3196,'Raw Data'!$E$2:$E$3196,'Solution Sheet'!B1282,'Raw Data'!$G$2:$G$3196,'Solution Sheet'!C1282)</f>
        <v>71096.97</v>
      </c>
      <c r="E1282" s="37"/>
      <c r="F1282" s="33" t="s">
        <v>46</v>
      </c>
      <c r="G1282" s="33" t="s">
        <v>31</v>
      </c>
      <c r="H1282" s="45">
        <f>COUNTIFS('Raw Data'!$L$2:$L$3196,'Solution Sheet'!F1282,'Raw Data'!$H$2:$H$3196,'Solution Sheet'!G1282)</f>
        <v>159</v>
      </c>
      <c r="J1282" s="33" t="s">
        <v>42</v>
      </c>
      <c r="K1282" s="33" t="s">
        <v>12</v>
      </c>
      <c r="L1282" s="45">
        <f>AVERAGEIFS('Raw Data'!$R$2:$R$3196,'Raw Data'!$K$2:$K$3196,'Solution Sheet'!J1282,'Raw Data'!$G$2:$G$3196,'Solution Sheet'!K1282)</f>
        <v>36.418604651162788</v>
      </c>
      <c r="N1282" s="33" t="s">
        <v>24</v>
      </c>
      <c r="O1282" s="33" t="s">
        <v>31</v>
      </c>
      <c r="P1282" s="45">
        <f>SUMIFS('Raw Data'!$S$2:$S$3196,'Raw Data'!$D$2:$D$3196,'Solution Sheet'!N1282,'Raw Data'!$H$2:$H$3196,'Solution Sheet'!O1282)</f>
        <v>770751.94999999984</v>
      </c>
    </row>
    <row r="1283" spans="2:16" x14ac:dyDescent="0.35">
      <c r="B1283" s="33" t="s">
        <v>115</v>
      </c>
      <c r="C1283" s="33" t="s">
        <v>6</v>
      </c>
      <c r="D1283" s="45">
        <f>SUMIFS('Raw Data'!$S$2:$S$3196,'Raw Data'!$E$2:$E$3196,'Solution Sheet'!B1283,'Raw Data'!$G$2:$G$3196,'Solution Sheet'!C1283)</f>
        <v>110066.44999999998</v>
      </c>
      <c r="E1283" s="37"/>
      <c r="F1283" s="33" t="s">
        <v>43</v>
      </c>
      <c r="G1283" s="33" t="s">
        <v>31</v>
      </c>
      <c r="H1283" s="45">
        <f>COUNTIFS('Raw Data'!$L$2:$L$3196,'Solution Sheet'!F1283,'Raw Data'!$H$2:$H$3196,'Solution Sheet'!G1283)</f>
        <v>190</v>
      </c>
      <c r="J1283" s="33" t="s">
        <v>41</v>
      </c>
      <c r="K1283" s="33" t="s">
        <v>6</v>
      </c>
      <c r="L1283" s="45">
        <f>AVERAGEIFS('Raw Data'!$R$2:$R$3196,'Raw Data'!$K$2:$K$3196,'Solution Sheet'!J1283,'Raw Data'!$G$2:$G$3196,'Solution Sheet'!K1283)</f>
        <v>36.01075268817204</v>
      </c>
      <c r="N1283" s="33" t="s">
        <v>26</v>
      </c>
      <c r="O1283" s="33" t="s">
        <v>31</v>
      </c>
      <c r="P1283" s="45">
        <f>SUMIFS('Raw Data'!$S$2:$S$3196,'Raw Data'!$D$2:$D$3196,'Solution Sheet'!N1283,'Raw Data'!$H$2:$H$3196,'Solution Sheet'!O1283)</f>
        <v>705928.4499999996</v>
      </c>
    </row>
    <row r="1284" spans="2:16" x14ac:dyDescent="0.35">
      <c r="B1284" s="33" t="s">
        <v>58</v>
      </c>
      <c r="C1284" s="33" t="s">
        <v>9</v>
      </c>
      <c r="D1284" s="45">
        <f>SUMIFS('Raw Data'!$S$2:$S$3196,'Raw Data'!$E$2:$E$3196,'Solution Sheet'!B1284,'Raw Data'!$G$2:$G$3196,'Solution Sheet'!C1284)</f>
        <v>93015.799999999974</v>
      </c>
      <c r="E1284" s="37"/>
      <c r="F1284" s="33" t="s">
        <v>44</v>
      </c>
      <c r="G1284" s="33" t="s">
        <v>32</v>
      </c>
      <c r="H1284" s="45">
        <f>COUNTIFS('Raw Data'!$L$2:$L$3196,'Solution Sheet'!F1284,'Raw Data'!$H$2:$H$3196,'Solution Sheet'!G1284)</f>
        <v>196</v>
      </c>
      <c r="J1284" s="33" t="s">
        <v>39</v>
      </c>
      <c r="K1284" s="33" t="s">
        <v>9</v>
      </c>
      <c r="L1284" s="45">
        <f>AVERAGEIFS('Raw Data'!$R$2:$R$3196,'Raw Data'!$K$2:$K$3196,'Solution Sheet'!J1284,'Raw Data'!$G$2:$G$3196,'Solution Sheet'!K1284)</f>
        <v>34.731182795698928</v>
      </c>
      <c r="N1284" s="33" t="s">
        <v>25</v>
      </c>
      <c r="O1284" s="33" t="s">
        <v>32</v>
      </c>
      <c r="P1284" s="45">
        <f>SUMIFS('Raw Data'!$S$2:$S$3196,'Raw Data'!$D$2:$D$3196,'Solution Sheet'!N1284,'Raw Data'!$H$2:$H$3196,'Solution Sheet'!O1284)</f>
        <v>420136.0300000002</v>
      </c>
    </row>
    <row r="1285" spans="2:16" x14ac:dyDescent="0.35">
      <c r="B1285" s="33" t="s">
        <v>73</v>
      </c>
      <c r="C1285" s="33" t="s">
        <v>9</v>
      </c>
      <c r="D1285" s="45">
        <f>SUMIFS('Raw Data'!$S$2:$S$3196,'Raw Data'!$E$2:$E$3196,'Solution Sheet'!B1285,'Raw Data'!$G$2:$G$3196,'Solution Sheet'!C1285)</f>
        <v>97902.090000000011</v>
      </c>
      <c r="E1285" s="37"/>
      <c r="F1285" s="33" t="s">
        <v>43</v>
      </c>
      <c r="G1285" s="33" t="s">
        <v>32</v>
      </c>
      <c r="H1285" s="45">
        <f>COUNTIFS('Raw Data'!$L$2:$L$3196,'Solution Sheet'!F1285,'Raw Data'!$H$2:$H$3196,'Solution Sheet'!G1285)</f>
        <v>206</v>
      </c>
      <c r="J1285" s="33" t="s">
        <v>40</v>
      </c>
      <c r="K1285" s="33" t="s">
        <v>9</v>
      </c>
      <c r="L1285" s="45">
        <f>AVERAGEIFS('Raw Data'!$R$2:$R$3196,'Raw Data'!$K$2:$K$3196,'Solution Sheet'!J1285,'Raw Data'!$G$2:$G$3196,'Solution Sheet'!K1285)</f>
        <v>33.942528735632187</v>
      </c>
      <c r="N1285" s="33" t="s">
        <v>24</v>
      </c>
      <c r="O1285" s="33" t="s">
        <v>32</v>
      </c>
      <c r="P1285" s="45">
        <f>SUMIFS('Raw Data'!$S$2:$S$3196,'Raw Data'!$D$2:$D$3196,'Solution Sheet'!N1285,'Raw Data'!$H$2:$H$3196,'Solution Sheet'!O1285)</f>
        <v>854150.37999999919</v>
      </c>
    </row>
    <row r="1286" spans="2:16" x14ac:dyDescent="0.35">
      <c r="B1286" s="33" t="s">
        <v>52</v>
      </c>
      <c r="C1286" s="33" t="s">
        <v>7</v>
      </c>
      <c r="D1286" s="45">
        <f>SUMIFS('Raw Data'!$S$2:$S$3196,'Raw Data'!$E$2:$E$3196,'Solution Sheet'!B1286,'Raw Data'!$G$2:$G$3196,'Solution Sheet'!C1286)</f>
        <v>91854.499999999971</v>
      </c>
      <c r="E1286" s="37"/>
      <c r="F1286" s="33" t="s">
        <v>46</v>
      </c>
      <c r="G1286" s="33" t="s">
        <v>31</v>
      </c>
      <c r="H1286" s="45">
        <f>COUNTIFS('Raw Data'!$L$2:$L$3196,'Solution Sheet'!F1286,'Raw Data'!$H$2:$H$3196,'Solution Sheet'!G1286)</f>
        <v>159</v>
      </c>
      <c r="J1286" s="33" t="s">
        <v>39</v>
      </c>
      <c r="K1286" s="33" t="s">
        <v>7</v>
      </c>
      <c r="L1286" s="45">
        <f>AVERAGEIFS('Raw Data'!$R$2:$R$3196,'Raw Data'!$K$2:$K$3196,'Solution Sheet'!J1286,'Raw Data'!$G$2:$G$3196,'Solution Sheet'!K1286)</f>
        <v>36.319672131147541</v>
      </c>
      <c r="N1286" s="33" t="s">
        <v>24</v>
      </c>
      <c r="O1286" s="33" t="s">
        <v>31</v>
      </c>
      <c r="P1286" s="45">
        <f>SUMIFS('Raw Data'!$S$2:$S$3196,'Raw Data'!$D$2:$D$3196,'Solution Sheet'!N1286,'Raw Data'!$H$2:$H$3196,'Solution Sheet'!O1286)</f>
        <v>770751.94999999984</v>
      </c>
    </row>
    <row r="1287" spans="2:16" x14ac:dyDescent="0.35">
      <c r="B1287" s="33" t="s">
        <v>78</v>
      </c>
      <c r="C1287" s="33" t="s">
        <v>12</v>
      </c>
      <c r="D1287" s="45">
        <f>SUMIFS('Raw Data'!$S$2:$S$3196,'Raw Data'!$E$2:$E$3196,'Solution Sheet'!B1287,'Raw Data'!$G$2:$G$3196,'Solution Sheet'!C1287)</f>
        <v>76955.800000000017</v>
      </c>
      <c r="E1287" s="37"/>
      <c r="F1287" s="33" t="s">
        <v>44</v>
      </c>
      <c r="G1287" s="33" t="s">
        <v>33</v>
      </c>
      <c r="H1287" s="45">
        <f>COUNTIFS('Raw Data'!$L$2:$L$3196,'Solution Sheet'!F1287,'Raw Data'!$H$2:$H$3196,'Solution Sheet'!G1287)</f>
        <v>207</v>
      </c>
      <c r="J1287" s="33" t="s">
        <v>39</v>
      </c>
      <c r="K1287" s="33" t="s">
        <v>12</v>
      </c>
      <c r="L1287" s="45">
        <f>AVERAGEIFS('Raw Data'!$R$2:$R$3196,'Raw Data'!$K$2:$K$3196,'Solution Sheet'!J1287,'Raw Data'!$G$2:$G$3196,'Solution Sheet'!K1287)</f>
        <v>35</v>
      </c>
      <c r="N1287" s="33" t="s">
        <v>24</v>
      </c>
      <c r="O1287" s="33" t="s">
        <v>33</v>
      </c>
      <c r="P1287" s="45">
        <f>SUMIFS('Raw Data'!$S$2:$S$3196,'Raw Data'!$D$2:$D$3196,'Solution Sheet'!N1287,'Raw Data'!$H$2:$H$3196,'Solution Sheet'!O1287)</f>
        <v>777669.78999999957</v>
      </c>
    </row>
    <row r="1288" spans="2:16" x14ac:dyDescent="0.35">
      <c r="B1288" s="33" t="s">
        <v>68</v>
      </c>
      <c r="C1288" s="33" t="s">
        <v>12</v>
      </c>
      <c r="D1288" s="45">
        <f>SUMIFS('Raw Data'!$S$2:$S$3196,'Raw Data'!$E$2:$E$3196,'Solution Sheet'!B1288,'Raw Data'!$G$2:$G$3196,'Solution Sheet'!C1288)</f>
        <v>70361.200000000026</v>
      </c>
      <c r="E1288" s="37"/>
      <c r="F1288" s="33" t="s">
        <v>45</v>
      </c>
      <c r="G1288" s="33" t="s">
        <v>31</v>
      </c>
      <c r="H1288" s="45">
        <f>COUNTIFS('Raw Data'!$L$2:$L$3196,'Solution Sheet'!F1288,'Raw Data'!$H$2:$H$3196,'Solution Sheet'!G1288)</f>
        <v>200</v>
      </c>
      <c r="J1288" s="33" t="s">
        <v>41</v>
      </c>
      <c r="K1288" s="33" t="s">
        <v>12</v>
      </c>
      <c r="L1288" s="45">
        <f>AVERAGEIFS('Raw Data'!$R$2:$R$3196,'Raw Data'!$K$2:$K$3196,'Solution Sheet'!J1288,'Raw Data'!$G$2:$G$3196,'Solution Sheet'!K1288)</f>
        <v>35.657142857142858</v>
      </c>
      <c r="N1288" s="33" t="s">
        <v>26</v>
      </c>
      <c r="O1288" s="33" t="s">
        <v>31</v>
      </c>
      <c r="P1288" s="45">
        <f>SUMIFS('Raw Data'!$S$2:$S$3196,'Raw Data'!$D$2:$D$3196,'Solution Sheet'!N1288,'Raw Data'!$H$2:$H$3196,'Solution Sheet'!O1288)</f>
        <v>705928.4499999996</v>
      </c>
    </row>
    <row r="1289" spans="2:16" x14ac:dyDescent="0.35">
      <c r="B1289" s="33" t="s">
        <v>73</v>
      </c>
      <c r="C1289" s="33" t="s">
        <v>11</v>
      </c>
      <c r="D1289" s="45">
        <f>SUMIFS('Raw Data'!$S$2:$S$3196,'Raw Data'!$E$2:$E$3196,'Solution Sheet'!B1289,'Raw Data'!$G$2:$G$3196,'Solution Sheet'!C1289)</f>
        <v>112167.56</v>
      </c>
      <c r="E1289" s="37"/>
      <c r="F1289" s="33" t="s">
        <v>43</v>
      </c>
      <c r="G1289" s="33" t="s">
        <v>32</v>
      </c>
      <c r="H1289" s="45">
        <f>COUNTIFS('Raw Data'!$L$2:$L$3196,'Solution Sheet'!F1289,'Raw Data'!$H$2:$H$3196,'Solution Sheet'!G1289)</f>
        <v>206</v>
      </c>
      <c r="J1289" s="33" t="s">
        <v>42</v>
      </c>
      <c r="K1289" s="33" t="s">
        <v>11</v>
      </c>
      <c r="L1289" s="45">
        <f>AVERAGEIFS('Raw Data'!$R$2:$R$3196,'Raw Data'!$K$2:$K$3196,'Solution Sheet'!J1289,'Raw Data'!$G$2:$G$3196,'Solution Sheet'!K1289)</f>
        <v>35.16949152542373</v>
      </c>
      <c r="N1289" s="33" t="s">
        <v>25</v>
      </c>
      <c r="O1289" s="33" t="s">
        <v>32</v>
      </c>
      <c r="P1289" s="45">
        <f>SUMIFS('Raw Data'!$S$2:$S$3196,'Raw Data'!$D$2:$D$3196,'Solution Sheet'!N1289,'Raw Data'!$H$2:$H$3196,'Solution Sheet'!O1289)</f>
        <v>420136.0300000002</v>
      </c>
    </row>
    <row r="1290" spans="2:16" x14ac:dyDescent="0.35">
      <c r="B1290" s="33" t="s">
        <v>68</v>
      </c>
      <c r="C1290" s="33" t="s">
        <v>6</v>
      </c>
      <c r="D1290" s="45">
        <f>SUMIFS('Raw Data'!$S$2:$S$3196,'Raw Data'!$E$2:$E$3196,'Solution Sheet'!B1290,'Raw Data'!$G$2:$G$3196,'Solution Sheet'!C1290)</f>
        <v>76254.89</v>
      </c>
      <c r="E1290" s="37"/>
      <c r="F1290" s="33" t="s">
        <v>46</v>
      </c>
      <c r="G1290" s="33" t="s">
        <v>32</v>
      </c>
      <c r="H1290" s="45">
        <f>COUNTIFS('Raw Data'!$L$2:$L$3196,'Solution Sheet'!F1290,'Raw Data'!$H$2:$H$3196,'Solution Sheet'!G1290)</f>
        <v>216</v>
      </c>
      <c r="J1290" s="33" t="s">
        <v>39</v>
      </c>
      <c r="K1290" s="33" t="s">
        <v>6</v>
      </c>
      <c r="L1290" s="45">
        <f>AVERAGEIFS('Raw Data'!$R$2:$R$3196,'Raw Data'!$K$2:$K$3196,'Solution Sheet'!J1290,'Raw Data'!$G$2:$G$3196,'Solution Sheet'!K1290)</f>
        <v>36.370370370370374</v>
      </c>
      <c r="N1290" s="33" t="s">
        <v>24</v>
      </c>
      <c r="O1290" s="33" t="s">
        <v>32</v>
      </c>
      <c r="P1290" s="45">
        <f>SUMIFS('Raw Data'!$S$2:$S$3196,'Raw Data'!$D$2:$D$3196,'Solution Sheet'!N1290,'Raw Data'!$H$2:$H$3196,'Solution Sheet'!O1290)</f>
        <v>854150.37999999919</v>
      </c>
    </row>
    <row r="1291" spans="2:16" x14ac:dyDescent="0.35">
      <c r="B1291" s="33" t="s">
        <v>68</v>
      </c>
      <c r="C1291" s="33" t="s">
        <v>7</v>
      </c>
      <c r="D1291" s="45">
        <f>SUMIFS('Raw Data'!$S$2:$S$3196,'Raw Data'!$E$2:$E$3196,'Solution Sheet'!B1291,'Raw Data'!$G$2:$G$3196,'Solution Sheet'!C1291)</f>
        <v>100847.03999999999</v>
      </c>
      <c r="E1291" s="37"/>
      <c r="F1291" s="33" t="s">
        <v>43</v>
      </c>
      <c r="G1291" s="33" t="s">
        <v>30</v>
      </c>
      <c r="H1291" s="45">
        <f>COUNTIFS('Raw Data'!$L$2:$L$3196,'Solution Sheet'!F1291,'Raw Data'!$H$2:$H$3196,'Solution Sheet'!G1291)</f>
        <v>201</v>
      </c>
      <c r="J1291" s="33" t="s">
        <v>40</v>
      </c>
      <c r="K1291" s="33" t="s">
        <v>7</v>
      </c>
      <c r="L1291" s="45">
        <f>AVERAGEIFS('Raw Data'!$R$2:$R$3196,'Raw Data'!$K$2:$K$3196,'Solution Sheet'!J1291,'Raw Data'!$G$2:$G$3196,'Solution Sheet'!K1291)</f>
        <v>33.473118279569896</v>
      </c>
      <c r="N1291" s="33" t="s">
        <v>25</v>
      </c>
      <c r="O1291" s="33" t="s">
        <v>30</v>
      </c>
      <c r="P1291" s="45">
        <f>SUMIFS('Raw Data'!$S$2:$S$3196,'Raw Data'!$D$2:$D$3196,'Solution Sheet'!N1291,'Raw Data'!$H$2:$H$3196,'Solution Sheet'!O1291)</f>
        <v>386262.99999999983</v>
      </c>
    </row>
    <row r="1292" spans="2:16" x14ac:dyDescent="0.35">
      <c r="B1292" s="33" t="s">
        <v>55</v>
      </c>
      <c r="C1292" s="33" t="s">
        <v>9</v>
      </c>
      <c r="D1292" s="45">
        <f>SUMIFS('Raw Data'!$S$2:$S$3196,'Raw Data'!$E$2:$E$3196,'Solution Sheet'!B1292,'Raw Data'!$G$2:$G$3196,'Solution Sheet'!C1292)</f>
        <v>88747.839999999997</v>
      </c>
      <c r="E1292" s="37"/>
      <c r="F1292" s="33" t="s">
        <v>45</v>
      </c>
      <c r="G1292" s="33" t="s">
        <v>32</v>
      </c>
      <c r="H1292" s="45">
        <f>COUNTIFS('Raw Data'!$L$2:$L$3196,'Solution Sheet'!F1292,'Raw Data'!$H$2:$H$3196,'Solution Sheet'!G1292)</f>
        <v>204</v>
      </c>
      <c r="J1292" s="33" t="s">
        <v>39</v>
      </c>
      <c r="K1292" s="33" t="s">
        <v>9</v>
      </c>
      <c r="L1292" s="45">
        <f>AVERAGEIFS('Raw Data'!$R$2:$R$3196,'Raw Data'!$K$2:$K$3196,'Solution Sheet'!J1292,'Raw Data'!$G$2:$G$3196,'Solution Sheet'!K1292)</f>
        <v>34.731182795698928</v>
      </c>
      <c r="N1292" s="33" t="s">
        <v>26</v>
      </c>
      <c r="O1292" s="33" t="s">
        <v>32</v>
      </c>
      <c r="P1292" s="45">
        <f>SUMIFS('Raw Data'!$S$2:$S$3196,'Raw Data'!$D$2:$D$3196,'Solution Sheet'!N1292,'Raw Data'!$H$2:$H$3196,'Solution Sheet'!O1292)</f>
        <v>713770.02999999945</v>
      </c>
    </row>
    <row r="1293" spans="2:16" x14ac:dyDescent="0.35">
      <c r="B1293" s="33" t="s">
        <v>115</v>
      </c>
      <c r="C1293" s="33" t="s">
        <v>6</v>
      </c>
      <c r="D1293" s="45">
        <f>SUMIFS('Raw Data'!$S$2:$S$3196,'Raw Data'!$E$2:$E$3196,'Solution Sheet'!B1293,'Raw Data'!$G$2:$G$3196,'Solution Sheet'!C1293)</f>
        <v>110066.44999999998</v>
      </c>
      <c r="E1293" s="37"/>
      <c r="F1293" s="33" t="s">
        <v>45</v>
      </c>
      <c r="G1293" s="33" t="s">
        <v>33</v>
      </c>
      <c r="H1293" s="45">
        <f>COUNTIFS('Raw Data'!$L$2:$L$3196,'Solution Sheet'!F1293,'Raw Data'!$H$2:$H$3196,'Solution Sheet'!G1293)</f>
        <v>193</v>
      </c>
      <c r="J1293" s="33" t="s">
        <v>39</v>
      </c>
      <c r="K1293" s="33" t="s">
        <v>6</v>
      </c>
      <c r="L1293" s="45">
        <f>AVERAGEIFS('Raw Data'!$R$2:$R$3196,'Raw Data'!$K$2:$K$3196,'Solution Sheet'!J1293,'Raw Data'!$G$2:$G$3196,'Solution Sheet'!K1293)</f>
        <v>36.370370370370374</v>
      </c>
      <c r="N1293" s="33" t="s">
        <v>25</v>
      </c>
      <c r="O1293" s="33" t="s">
        <v>33</v>
      </c>
      <c r="P1293" s="45">
        <f>SUMIFS('Raw Data'!$S$2:$S$3196,'Raw Data'!$D$2:$D$3196,'Solution Sheet'!N1293,'Raw Data'!$H$2:$H$3196,'Solution Sheet'!O1293)</f>
        <v>226589.05000000008</v>
      </c>
    </row>
    <row r="1294" spans="2:16" x14ac:dyDescent="0.35">
      <c r="B1294" s="33" t="s">
        <v>85</v>
      </c>
      <c r="C1294" s="33" t="s">
        <v>6</v>
      </c>
      <c r="D1294" s="45">
        <f>SUMIFS('Raw Data'!$S$2:$S$3196,'Raw Data'!$E$2:$E$3196,'Solution Sheet'!B1294,'Raw Data'!$G$2:$G$3196,'Solution Sheet'!C1294)</f>
        <v>88130.46</v>
      </c>
      <c r="E1294" s="37"/>
      <c r="F1294" s="33" t="s">
        <v>46</v>
      </c>
      <c r="G1294" s="33" t="s">
        <v>33</v>
      </c>
      <c r="H1294" s="45">
        <f>COUNTIFS('Raw Data'!$L$2:$L$3196,'Solution Sheet'!F1294,'Raw Data'!$H$2:$H$3196,'Solution Sheet'!G1294)</f>
        <v>201</v>
      </c>
      <c r="J1294" s="33" t="s">
        <v>42</v>
      </c>
      <c r="K1294" s="33" t="s">
        <v>6</v>
      </c>
      <c r="L1294" s="45">
        <f>AVERAGEIFS('Raw Data'!$R$2:$R$3196,'Raw Data'!$K$2:$K$3196,'Solution Sheet'!J1294,'Raw Data'!$G$2:$G$3196,'Solution Sheet'!K1294)</f>
        <v>35.892857142857146</v>
      </c>
      <c r="N1294" s="33" t="s">
        <v>26</v>
      </c>
      <c r="O1294" s="33" t="s">
        <v>33</v>
      </c>
      <c r="P1294" s="45">
        <f>SUMIFS('Raw Data'!$S$2:$S$3196,'Raw Data'!$D$2:$D$3196,'Solution Sheet'!N1294,'Raw Data'!$H$2:$H$3196,'Solution Sheet'!O1294)</f>
        <v>688621.27000000118</v>
      </c>
    </row>
    <row r="1295" spans="2:16" x14ac:dyDescent="0.35">
      <c r="B1295" s="33" t="s">
        <v>55</v>
      </c>
      <c r="C1295" s="33" t="s">
        <v>8</v>
      </c>
      <c r="D1295" s="45">
        <f>SUMIFS('Raw Data'!$S$2:$S$3196,'Raw Data'!$E$2:$E$3196,'Solution Sheet'!B1295,'Raw Data'!$G$2:$G$3196,'Solution Sheet'!C1295)</f>
        <v>101835.39000000001</v>
      </c>
      <c r="E1295" s="37"/>
      <c r="F1295" s="33" t="s">
        <v>45</v>
      </c>
      <c r="G1295" s="33" t="s">
        <v>31</v>
      </c>
      <c r="H1295" s="45">
        <f>COUNTIFS('Raw Data'!$L$2:$L$3196,'Solution Sheet'!F1295,'Raw Data'!$H$2:$H$3196,'Solution Sheet'!G1295)</f>
        <v>200</v>
      </c>
      <c r="J1295" s="33" t="s">
        <v>40</v>
      </c>
      <c r="K1295" s="33" t="s">
        <v>8</v>
      </c>
      <c r="L1295" s="45">
        <f>AVERAGEIFS('Raw Data'!$R$2:$R$3196,'Raw Data'!$K$2:$K$3196,'Solution Sheet'!J1295,'Raw Data'!$G$2:$G$3196,'Solution Sheet'!K1295)</f>
        <v>34.319148936170215</v>
      </c>
      <c r="N1295" s="33" t="s">
        <v>26</v>
      </c>
      <c r="O1295" s="33" t="s">
        <v>31</v>
      </c>
      <c r="P1295" s="45">
        <f>SUMIFS('Raw Data'!$S$2:$S$3196,'Raw Data'!$D$2:$D$3196,'Solution Sheet'!N1295,'Raw Data'!$H$2:$H$3196,'Solution Sheet'!O1295)</f>
        <v>705928.4499999996</v>
      </c>
    </row>
    <row r="1296" spans="2:16" x14ac:dyDescent="0.35">
      <c r="B1296" s="33" t="s">
        <v>73</v>
      </c>
      <c r="C1296" s="33" t="s">
        <v>13</v>
      </c>
      <c r="D1296" s="45">
        <f>SUMIFS('Raw Data'!$S$2:$S$3196,'Raw Data'!$E$2:$E$3196,'Solution Sheet'!B1296,'Raw Data'!$G$2:$G$3196,'Solution Sheet'!C1296)</f>
        <v>66184.529999999984</v>
      </c>
      <c r="E1296" s="37"/>
      <c r="F1296" s="33" t="s">
        <v>45</v>
      </c>
      <c r="G1296" s="33" t="s">
        <v>32</v>
      </c>
      <c r="H1296" s="45">
        <f>COUNTIFS('Raw Data'!$L$2:$L$3196,'Solution Sheet'!F1296,'Raw Data'!$H$2:$H$3196,'Solution Sheet'!G1296)</f>
        <v>204</v>
      </c>
      <c r="J1296" s="33" t="s">
        <v>42</v>
      </c>
      <c r="K1296" s="33" t="s">
        <v>13</v>
      </c>
      <c r="L1296" s="45">
        <f>AVERAGEIFS('Raw Data'!$R$2:$R$3196,'Raw Data'!$K$2:$K$3196,'Solution Sheet'!J1296,'Raw Data'!$G$2:$G$3196,'Solution Sheet'!K1296)</f>
        <v>36.58</v>
      </c>
      <c r="N1296" s="33" t="s">
        <v>26</v>
      </c>
      <c r="O1296" s="33" t="s">
        <v>32</v>
      </c>
      <c r="P1296" s="45">
        <f>SUMIFS('Raw Data'!$S$2:$S$3196,'Raw Data'!$D$2:$D$3196,'Solution Sheet'!N1296,'Raw Data'!$H$2:$H$3196,'Solution Sheet'!O1296)</f>
        <v>713770.02999999945</v>
      </c>
    </row>
    <row r="1297" spans="2:16" x14ac:dyDescent="0.35">
      <c r="B1297" s="33" t="s">
        <v>52</v>
      </c>
      <c r="C1297" s="33" t="s">
        <v>11</v>
      </c>
      <c r="D1297" s="45">
        <f>SUMIFS('Raw Data'!$S$2:$S$3196,'Raw Data'!$E$2:$E$3196,'Solution Sheet'!B1297,'Raw Data'!$G$2:$G$3196,'Solution Sheet'!C1297)</f>
        <v>112086.30000000002</v>
      </c>
      <c r="E1297" s="37"/>
      <c r="F1297" s="33" t="s">
        <v>44</v>
      </c>
      <c r="G1297" s="33" t="s">
        <v>33</v>
      </c>
      <c r="H1297" s="45">
        <f>COUNTIFS('Raw Data'!$L$2:$L$3196,'Solution Sheet'!F1297,'Raw Data'!$H$2:$H$3196,'Solution Sheet'!G1297)</f>
        <v>207</v>
      </c>
      <c r="J1297" s="33" t="s">
        <v>42</v>
      </c>
      <c r="K1297" s="33" t="s">
        <v>11</v>
      </c>
      <c r="L1297" s="45">
        <f>AVERAGEIFS('Raw Data'!$R$2:$R$3196,'Raw Data'!$K$2:$K$3196,'Solution Sheet'!J1297,'Raw Data'!$G$2:$G$3196,'Solution Sheet'!K1297)</f>
        <v>35.16949152542373</v>
      </c>
      <c r="N1297" s="33" t="s">
        <v>26</v>
      </c>
      <c r="O1297" s="33" t="s">
        <v>33</v>
      </c>
      <c r="P1297" s="45">
        <f>SUMIFS('Raw Data'!$S$2:$S$3196,'Raw Data'!$D$2:$D$3196,'Solution Sheet'!N1297,'Raw Data'!$H$2:$H$3196,'Solution Sheet'!O1297)</f>
        <v>688621.27000000118</v>
      </c>
    </row>
    <row r="1298" spans="2:16" x14ac:dyDescent="0.35">
      <c r="B1298" s="33" t="s">
        <v>63</v>
      </c>
      <c r="C1298" s="33" t="s">
        <v>13</v>
      </c>
      <c r="D1298" s="45">
        <f>SUMIFS('Raw Data'!$S$2:$S$3196,'Raw Data'!$E$2:$E$3196,'Solution Sheet'!B1298,'Raw Data'!$G$2:$G$3196,'Solution Sheet'!C1298)</f>
        <v>116307.38</v>
      </c>
      <c r="E1298" s="37"/>
      <c r="F1298" s="33" t="s">
        <v>45</v>
      </c>
      <c r="G1298" s="33" t="s">
        <v>31</v>
      </c>
      <c r="H1298" s="45">
        <f>COUNTIFS('Raw Data'!$L$2:$L$3196,'Solution Sheet'!F1298,'Raw Data'!$H$2:$H$3196,'Solution Sheet'!G1298)</f>
        <v>200</v>
      </c>
      <c r="J1298" s="33" t="s">
        <v>41</v>
      </c>
      <c r="K1298" s="33" t="s">
        <v>13</v>
      </c>
      <c r="L1298" s="45">
        <f>AVERAGEIFS('Raw Data'!$R$2:$R$3196,'Raw Data'!$K$2:$K$3196,'Solution Sheet'!J1298,'Raw Data'!$G$2:$G$3196,'Solution Sheet'!K1298)</f>
        <v>33.705882352941174</v>
      </c>
      <c r="N1298" s="33" t="s">
        <v>26</v>
      </c>
      <c r="O1298" s="33" t="s">
        <v>31</v>
      </c>
      <c r="P1298" s="45">
        <f>SUMIFS('Raw Data'!$S$2:$S$3196,'Raw Data'!$D$2:$D$3196,'Solution Sheet'!N1298,'Raw Data'!$H$2:$H$3196,'Solution Sheet'!O1298)</f>
        <v>705928.4499999996</v>
      </c>
    </row>
    <row r="1299" spans="2:16" x14ac:dyDescent="0.35">
      <c r="B1299" s="33" t="s">
        <v>115</v>
      </c>
      <c r="C1299" s="33" t="s">
        <v>7</v>
      </c>
      <c r="D1299" s="45">
        <f>SUMIFS('Raw Data'!$S$2:$S$3196,'Raw Data'!$E$2:$E$3196,'Solution Sheet'!B1299,'Raw Data'!$G$2:$G$3196,'Solution Sheet'!C1299)</f>
        <v>104661.16</v>
      </c>
      <c r="E1299" s="37"/>
      <c r="F1299" s="33" t="s">
        <v>45</v>
      </c>
      <c r="G1299" s="33" t="s">
        <v>30</v>
      </c>
      <c r="H1299" s="45">
        <f>COUNTIFS('Raw Data'!$L$2:$L$3196,'Solution Sheet'!F1299,'Raw Data'!$H$2:$H$3196,'Solution Sheet'!G1299)</f>
        <v>215</v>
      </c>
      <c r="J1299" s="33" t="s">
        <v>41</v>
      </c>
      <c r="K1299" s="33" t="s">
        <v>7</v>
      </c>
      <c r="L1299" s="45">
        <f>AVERAGEIFS('Raw Data'!$R$2:$R$3196,'Raw Data'!$K$2:$K$3196,'Solution Sheet'!J1299,'Raw Data'!$G$2:$G$3196,'Solution Sheet'!K1299)</f>
        <v>33.821428571428569</v>
      </c>
      <c r="N1299" s="33" t="s">
        <v>26</v>
      </c>
      <c r="O1299" s="33" t="s">
        <v>30</v>
      </c>
      <c r="P1299" s="45">
        <f>SUMIFS('Raw Data'!$S$2:$S$3196,'Raw Data'!$D$2:$D$3196,'Solution Sheet'!N1299,'Raw Data'!$H$2:$H$3196,'Solution Sheet'!O1299)</f>
        <v>705014.25000000035</v>
      </c>
    </row>
    <row r="1300" spans="2:16" x14ac:dyDescent="0.35">
      <c r="B1300" s="33" t="s">
        <v>73</v>
      </c>
      <c r="C1300" s="33" t="s">
        <v>11</v>
      </c>
      <c r="D1300" s="45">
        <f>SUMIFS('Raw Data'!$S$2:$S$3196,'Raw Data'!$E$2:$E$3196,'Solution Sheet'!B1300,'Raw Data'!$G$2:$G$3196,'Solution Sheet'!C1300)</f>
        <v>112167.56</v>
      </c>
      <c r="E1300" s="37"/>
      <c r="F1300" s="33" t="s">
        <v>45</v>
      </c>
      <c r="G1300" s="33" t="s">
        <v>30</v>
      </c>
      <c r="H1300" s="45">
        <f>COUNTIFS('Raw Data'!$L$2:$L$3196,'Solution Sheet'!F1300,'Raw Data'!$H$2:$H$3196,'Solution Sheet'!G1300)</f>
        <v>215</v>
      </c>
      <c r="J1300" s="33" t="s">
        <v>39</v>
      </c>
      <c r="K1300" s="33" t="s">
        <v>11</v>
      </c>
      <c r="L1300" s="45">
        <f>AVERAGEIFS('Raw Data'!$R$2:$R$3196,'Raw Data'!$K$2:$K$3196,'Solution Sheet'!J1300,'Raw Data'!$G$2:$G$3196,'Solution Sheet'!K1300)</f>
        <v>34.901785714285715</v>
      </c>
      <c r="N1300" s="33" t="s">
        <v>24</v>
      </c>
      <c r="O1300" s="33" t="s">
        <v>30</v>
      </c>
      <c r="P1300" s="45">
        <f>SUMIFS('Raw Data'!$S$2:$S$3196,'Raw Data'!$D$2:$D$3196,'Solution Sheet'!N1300,'Raw Data'!$H$2:$H$3196,'Solution Sheet'!O1300)</f>
        <v>902864.3899999999</v>
      </c>
    </row>
    <row r="1301" spans="2:16" x14ac:dyDescent="0.35">
      <c r="B1301" s="33" t="s">
        <v>63</v>
      </c>
      <c r="C1301" s="33" t="s">
        <v>6</v>
      </c>
      <c r="D1301" s="45">
        <f>SUMIFS('Raw Data'!$S$2:$S$3196,'Raw Data'!$E$2:$E$3196,'Solution Sheet'!B1301,'Raw Data'!$G$2:$G$3196,'Solution Sheet'!C1301)</f>
        <v>78031.63</v>
      </c>
      <c r="E1301" s="37"/>
      <c r="F1301" s="33" t="s">
        <v>44</v>
      </c>
      <c r="G1301" s="33" t="s">
        <v>32</v>
      </c>
      <c r="H1301" s="45">
        <f>COUNTIFS('Raw Data'!$L$2:$L$3196,'Solution Sheet'!F1301,'Raw Data'!$H$2:$H$3196,'Solution Sheet'!G1301)</f>
        <v>196</v>
      </c>
      <c r="J1301" s="33" t="s">
        <v>40</v>
      </c>
      <c r="K1301" s="33" t="s">
        <v>6</v>
      </c>
      <c r="L1301" s="45">
        <f>AVERAGEIFS('Raw Data'!$R$2:$R$3196,'Raw Data'!$K$2:$K$3196,'Solution Sheet'!J1301,'Raw Data'!$G$2:$G$3196,'Solution Sheet'!K1301)</f>
        <v>33.838383838383841</v>
      </c>
      <c r="N1301" s="33" t="s">
        <v>26</v>
      </c>
      <c r="O1301" s="33" t="s">
        <v>32</v>
      </c>
      <c r="P1301" s="45">
        <f>SUMIFS('Raw Data'!$S$2:$S$3196,'Raw Data'!$D$2:$D$3196,'Solution Sheet'!N1301,'Raw Data'!$H$2:$H$3196,'Solution Sheet'!O1301)</f>
        <v>713770.02999999945</v>
      </c>
    </row>
    <row r="1302" spans="2:16" x14ac:dyDescent="0.35">
      <c r="B1302" s="33" t="s">
        <v>73</v>
      </c>
      <c r="C1302" s="33" t="s">
        <v>9</v>
      </c>
      <c r="D1302" s="45">
        <f>SUMIFS('Raw Data'!$S$2:$S$3196,'Raw Data'!$E$2:$E$3196,'Solution Sheet'!B1302,'Raw Data'!$G$2:$G$3196,'Solution Sheet'!C1302)</f>
        <v>97902.090000000011</v>
      </c>
      <c r="E1302" s="37"/>
      <c r="F1302" s="33" t="s">
        <v>46</v>
      </c>
      <c r="G1302" s="33" t="s">
        <v>33</v>
      </c>
      <c r="H1302" s="45">
        <f>COUNTIFS('Raw Data'!$L$2:$L$3196,'Solution Sheet'!F1302,'Raw Data'!$H$2:$H$3196,'Solution Sheet'!G1302)</f>
        <v>201</v>
      </c>
      <c r="J1302" s="33" t="s">
        <v>39</v>
      </c>
      <c r="K1302" s="33" t="s">
        <v>9</v>
      </c>
      <c r="L1302" s="45">
        <f>AVERAGEIFS('Raw Data'!$R$2:$R$3196,'Raw Data'!$K$2:$K$3196,'Solution Sheet'!J1302,'Raw Data'!$G$2:$G$3196,'Solution Sheet'!K1302)</f>
        <v>34.731182795698928</v>
      </c>
      <c r="N1302" s="33" t="s">
        <v>26</v>
      </c>
      <c r="O1302" s="33" t="s">
        <v>33</v>
      </c>
      <c r="P1302" s="45">
        <f>SUMIFS('Raw Data'!$S$2:$S$3196,'Raw Data'!$D$2:$D$3196,'Solution Sheet'!N1302,'Raw Data'!$H$2:$H$3196,'Solution Sheet'!O1302)</f>
        <v>688621.27000000118</v>
      </c>
    </row>
    <row r="1303" spans="2:16" x14ac:dyDescent="0.35">
      <c r="B1303" s="33" t="s">
        <v>58</v>
      </c>
      <c r="C1303" s="33" t="s">
        <v>12</v>
      </c>
      <c r="D1303" s="45">
        <f>SUMIFS('Raw Data'!$S$2:$S$3196,'Raw Data'!$E$2:$E$3196,'Solution Sheet'!B1303,'Raw Data'!$G$2:$G$3196,'Solution Sheet'!C1303)</f>
        <v>103622.23999999999</v>
      </c>
      <c r="E1303" s="37"/>
      <c r="F1303" s="33" t="s">
        <v>45</v>
      </c>
      <c r="G1303" s="33" t="s">
        <v>31</v>
      </c>
      <c r="H1303" s="45">
        <f>COUNTIFS('Raw Data'!$L$2:$L$3196,'Solution Sheet'!F1303,'Raw Data'!$H$2:$H$3196,'Solution Sheet'!G1303)</f>
        <v>200</v>
      </c>
      <c r="J1303" s="33" t="s">
        <v>39</v>
      </c>
      <c r="K1303" s="33" t="s">
        <v>12</v>
      </c>
      <c r="L1303" s="45">
        <f>AVERAGEIFS('Raw Data'!$R$2:$R$3196,'Raw Data'!$K$2:$K$3196,'Solution Sheet'!J1303,'Raw Data'!$G$2:$G$3196,'Solution Sheet'!K1303)</f>
        <v>35</v>
      </c>
      <c r="N1303" s="33" t="s">
        <v>24</v>
      </c>
      <c r="O1303" s="33" t="s">
        <v>31</v>
      </c>
      <c r="P1303" s="45">
        <f>SUMIFS('Raw Data'!$S$2:$S$3196,'Raw Data'!$D$2:$D$3196,'Solution Sheet'!N1303,'Raw Data'!$H$2:$H$3196,'Solution Sheet'!O1303)</f>
        <v>770751.94999999984</v>
      </c>
    </row>
    <row r="1304" spans="2:16" x14ac:dyDescent="0.35">
      <c r="B1304" s="33" t="s">
        <v>63</v>
      </c>
      <c r="C1304" s="33" t="s">
        <v>7</v>
      </c>
      <c r="D1304" s="45">
        <f>SUMIFS('Raw Data'!$S$2:$S$3196,'Raw Data'!$E$2:$E$3196,'Solution Sheet'!B1304,'Raw Data'!$G$2:$G$3196,'Solution Sheet'!C1304)</f>
        <v>92763.590000000011</v>
      </c>
      <c r="E1304" s="37"/>
      <c r="F1304" s="33" t="s">
        <v>44</v>
      </c>
      <c r="G1304" s="33" t="s">
        <v>30</v>
      </c>
      <c r="H1304" s="45">
        <f>COUNTIFS('Raw Data'!$L$2:$L$3196,'Solution Sheet'!F1304,'Raw Data'!$H$2:$H$3196,'Solution Sheet'!G1304)</f>
        <v>202</v>
      </c>
      <c r="J1304" s="33" t="s">
        <v>42</v>
      </c>
      <c r="K1304" s="33" t="s">
        <v>7</v>
      </c>
      <c r="L1304" s="45">
        <f>AVERAGEIFS('Raw Data'!$R$2:$R$3196,'Raw Data'!$K$2:$K$3196,'Solution Sheet'!J1304,'Raw Data'!$G$2:$G$3196,'Solution Sheet'!K1304)</f>
        <v>34.288659793814432</v>
      </c>
      <c r="N1304" s="33" t="s">
        <v>24</v>
      </c>
      <c r="O1304" s="33" t="s">
        <v>30</v>
      </c>
      <c r="P1304" s="45">
        <f>SUMIFS('Raw Data'!$S$2:$S$3196,'Raw Data'!$D$2:$D$3196,'Solution Sheet'!N1304,'Raw Data'!$H$2:$H$3196,'Solution Sheet'!O1304)</f>
        <v>902864.3899999999</v>
      </c>
    </row>
    <row r="1305" spans="2:16" x14ac:dyDescent="0.35">
      <c r="B1305" s="33" t="s">
        <v>78</v>
      </c>
      <c r="C1305" s="33" t="s">
        <v>13</v>
      </c>
      <c r="D1305" s="45">
        <f>SUMIFS('Raw Data'!$S$2:$S$3196,'Raw Data'!$E$2:$E$3196,'Solution Sheet'!B1305,'Raw Data'!$G$2:$G$3196,'Solution Sheet'!C1305)</f>
        <v>119976.9</v>
      </c>
      <c r="E1305" s="37"/>
      <c r="F1305" s="33" t="s">
        <v>43</v>
      </c>
      <c r="G1305" s="33" t="s">
        <v>30</v>
      </c>
      <c r="H1305" s="45">
        <f>COUNTIFS('Raw Data'!$L$2:$L$3196,'Solution Sheet'!F1305,'Raw Data'!$H$2:$H$3196,'Solution Sheet'!G1305)</f>
        <v>201</v>
      </c>
      <c r="J1305" s="33" t="s">
        <v>42</v>
      </c>
      <c r="K1305" s="33" t="s">
        <v>13</v>
      </c>
      <c r="L1305" s="45">
        <f>AVERAGEIFS('Raw Data'!$R$2:$R$3196,'Raw Data'!$K$2:$K$3196,'Solution Sheet'!J1305,'Raw Data'!$G$2:$G$3196,'Solution Sheet'!K1305)</f>
        <v>36.58</v>
      </c>
      <c r="N1305" s="33" t="s">
        <v>24</v>
      </c>
      <c r="O1305" s="33" t="s">
        <v>30</v>
      </c>
      <c r="P1305" s="45">
        <f>SUMIFS('Raw Data'!$S$2:$S$3196,'Raw Data'!$D$2:$D$3196,'Solution Sheet'!N1305,'Raw Data'!$H$2:$H$3196,'Solution Sheet'!O1305)</f>
        <v>902864.3899999999</v>
      </c>
    </row>
    <row r="1306" spans="2:16" x14ac:dyDescent="0.35">
      <c r="B1306" s="33" t="s">
        <v>73</v>
      </c>
      <c r="C1306" s="33" t="s">
        <v>10</v>
      </c>
      <c r="D1306" s="45">
        <f>SUMIFS('Raw Data'!$S$2:$S$3196,'Raw Data'!$E$2:$E$3196,'Solution Sheet'!B1306,'Raw Data'!$G$2:$G$3196,'Solution Sheet'!C1306)</f>
        <v>86987.81</v>
      </c>
      <c r="E1306" s="37"/>
      <c r="F1306" s="33" t="s">
        <v>45</v>
      </c>
      <c r="G1306" s="33" t="s">
        <v>30</v>
      </c>
      <c r="H1306" s="45">
        <f>COUNTIFS('Raw Data'!$L$2:$L$3196,'Solution Sheet'!F1306,'Raw Data'!$H$2:$H$3196,'Solution Sheet'!G1306)</f>
        <v>215</v>
      </c>
      <c r="J1306" s="33" t="s">
        <v>39</v>
      </c>
      <c r="K1306" s="33" t="s">
        <v>10</v>
      </c>
      <c r="L1306" s="45">
        <f>AVERAGEIFS('Raw Data'!$R$2:$R$3196,'Raw Data'!$K$2:$K$3196,'Solution Sheet'!J1306,'Raw Data'!$G$2:$G$3196,'Solution Sheet'!K1306)</f>
        <v>35.052083333333336</v>
      </c>
      <c r="N1306" s="33" t="s">
        <v>24</v>
      </c>
      <c r="O1306" s="33" t="s">
        <v>30</v>
      </c>
      <c r="P1306" s="45">
        <f>SUMIFS('Raw Data'!$S$2:$S$3196,'Raw Data'!$D$2:$D$3196,'Solution Sheet'!N1306,'Raw Data'!$H$2:$H$3196,'Solution Sheet'!O1306)</f>
        <v>902864.3899999999</v>
      </c>
    </row>
    <row r="1307" spans="2:16" x14ac:dyDescent="0.35">
      <c r="B1307" s="33" t="s">
        <v>73</v>
      </c>
      <c r="C1307" s="33" t="s">
        <v>10</v>
      </c>
      <c r="D1307" s="45">
        <f>SUMIFS('Raw Data'!$S$2:$S$3196,'Raw Data'!$E$2:$E$3196,'Solution Sheet'!B1307,'Raw Data'!$G$2:$G$3196,'Solution Sheet'!C1307)</f>
        <v>86987.81</v>
      </c>
      <c r="E1307" s="37"/>
      <c r="F1307" s="33" t="s">
        <v>44</v>
      </c>
      <c r="G1307" s="33" t="s">
        <v>33</v>
      </c>
      <c r="H1307" s="45">
        <f>COUNTIFS('Raw Data'!$L$2:$L$3196,'Solution Sheet'!F1307,'Raw Data'!$H$2:$H$3196,'Solution Sheet'!G1307)</f>
        <v>207</v>
      </c>
      <c r="J1307" s="33" t="s">
        <v>39</v>
      </c>
      <c r="K1307" s="33" t="s">
        <v>10</v>
      </c>
      <c r="L1307" s="45">
        <f>AVERAGEIFS('Raw Data'!$R$2:$R$3196,'Raw Data'!$K$2:$K$3196,'Solution Sheet'!J1307,'Raw Data'!$G$2:$G$3196,'Solution Sheet'!K1307)</f>
        <v>35.052083333333336</v>
      </c>
      <c r="N1307" s="33" t="s">
        <v>25</v>
      </c>
      <c r="O1307" s="33" t="s">
        <v>33</v>
      </c>
      <c r="P1307" s="45">
        <f>SUMIFS('Raw Data'!$S$2:$S$3196,'Raw Data'!$D$2:$D$3196,'Solution Sheet'!N1307,'Raw Data'!$H$2:$H$3196,'Solution Sheet'!O1307)</f>
        <v>226589.05000000008</v>
      </c>
    </row>
    <row r="1308" spans="2:16" x14ac:dyDescent="0.35">
      <c r="B1308" s="33" t="s">
        <v>58</v>
      </c>
      <c r="C1308" s="33" t="s">
        <v>7</v>
      </c>
      <c r="D1308" s="45">
        <f>SUMIFS('Raw Data'!$S$2:$S$3196,'Raw Data'!$E$2:$E$3196,'Solution Sheet'!B1308,'Raw Data'!$G$2:$G$3196,'Solution Sheet'!C1308)</f>
        <v>104199.79000000001</v>
      </c>
      <c r="E1308" s="37"/>
      <c r="F1308" s="33" t="s">
        <v>45</v>
      </c>
      <c r="G1308" s="33" t="s">
        <v>33</v>
      </c>
      <c r="H1308" s="45">
        <f>COUNTIFS('Raw Data'!$L$2:$L$3196,'Solution Sheet'!F1308,'Raw Data'!$H$2:$H$3196,'Solution Sheet'!G1308)</f>
        <v>193</v>
      </c>
      <c r="J1308" s="33" t="s">
        <v>40</v>
      </c>
      <c r="K1308" s="33" t="s">
        <v>7</v>
      </c>
      <c r="L1308" s="45">
        <f>AVERAGEIFS('Raw Data'!$R$2:$R$3196,'Raw Data'!$K$2:$K$3196,'Solution Sheet'!J1308,'Raw Data'!$G$2:$G$3196,'Solution Sheet'!K1308)</f>
        <v>33.473118279569896</v>
      </c>
      <c r="N1308" s="33" t="s">
        <v>26</v>
      </c>
      <c r="O1308" s="33" t="s">
        <v>33</v>
      </c>
      <c r="P1308" s="45">
        <f>SUMIFS('Raw Data'!$S$2:$S$3196,'Raw Data'!$D$2:$D$3196,'Solution Sheet'!N1308,'Raw Data'!$H$2:$H$3196,'Solution Sheet'!O1308)</f>
        <v>688621.27000000118</v>
      </c>
    </row>
    <row r="1309" spans="2:16" x14ac:dyDescent="0.35">
      <c r="B1309" s="33" t="s">
        <v>73</v>
      </c>
      <c r="C1309" s="33" t="s">
        <v>7</v>
      </c>
      <c r="D1309" s="45">
        <f>SUMIFS('Raw Data'!$S$2:$S$3196,'Raw Data'!$E$2:$E$3196,'Solution Sheet'!B1309,'Raw Data'!$G$2:$G$3196,'Solution Sheet'!C1309)</f>
        <v>125696.93000000001</v>
      </c>
      <c r="E1309" s="37"/>
      <c r="F1309" s="33" t="s">
        <v>45</v>
      </c>
      <c r="G1309" s="33" t="s">
        <v>31</v>
      </c>
      <c r="H1309" s="45">
        <f>COUNTIFS('Raw Data'!$L$2:$L$3196,'Solution Sheet'!F1309,'Raw Data'!$H$2:$H$3196,'Solution Sheet'!G1309)</f>
        <v>200</v>
      </c>
      <c r="J1309" s="33" t="s">
        <v>41</v>
      </c>
      <c r="K1309" s="33" t="s">
        <v>7</v>
      </c>
      <c r="L1309" s="45">
        <f>AVERAGEIFS('Raw Data'!$R$2:$R$3196,'Raw Data'!$K$2:$K$3196,'Solution Sheet'!J1309,'Raw Data'!$G$2:$G$3196,'Solution Sheet'!K1309)</f>
        <v>33.821428571428569</v>
      </c>
      <c r="N1309" s="33" t="s">
        <v>26</v>
      </c>
      <c r="O1309" s="33" t="s">
        <v>31</v>
      </c>
      <c r="P1309" s="45">
        <f>SUMIFS('Raw Data'!$S$2:$S$3196,'Raw Data'!$D$2:$D$3196,'Solution Sheet'!N1309,'Raw Data'!$H$2:$H$3196,'Solution Sheet'!O1309)</f>
        <v>705928.4499999996</v>
      </c>
    </row>
    <row r="1310" spans="2:16" x14ac:dyDescent="0.35">
      <c r="B1310" s="33" t="s">
        <v>73</v>
      </c>
      <c r="C1310" s="33" t="s">
        <v>9</v>
      </c>
      <c r="D1310" s="45">
        <f>SUMIFS('Raw Data'!$S$2:$S$3196,'Raw Data'!$E$2:$E$3196,'Solution Sheet'!B1310,'Raw Data'!$G$2:$G$3196,'Solution Sheet'!C1310)</f>
        <v>97902.090000000011</v>
      </c>
      <c r="E1310" s="37"/>
      <c r="F1310" s="33" t="s">
        <v>45</v>
      </c>
      <c r="G1310" s="33" t="s">
        <v>30</v>
      </c>
      <c r="H1310" s="45">
        <f>COUNTIFS('Raw Data'!$L$2:$L$3196,'Solution Sheet'!F1310,'Raw Data'!$H$2:$H$3196,'Solution Sheet'!G1310)</f>
        <v>215</v>
      </c>
      <c r="J1310" s="33" t="s">
        <v>41</v>
      </c>
      <c r="K1310" s="33" t="s">
        <v>9</v>
      </c>
      <c r="L1310" s="45">
        <f>AVERAGEIFS('Raw Data'!$R$2:$R$3196,'Raw Data'!$K$2:$K$3196,'Solution Sheet'!J1310,'Raw Data'!$G$2:$G$3196,'Solution Sheet'!K1310)</f>
        <v>35.634615384615387</v>
      </c>
      <c r="N1310" s="33" t="s">
        <v>24</v>
      </c>
      <c r="O1310" s="33" t="s">
        <v>30</v>
      </c>
      <c r="P1310" s="45">
        <f>SUMIFS('Raw Data'!$S$2:$S$3196,'Raw Data'!$D$2:$D$3196,'Solution Sheet'!N1310,'Raw Data'!$H$2:$H$3196,'Solution Sheet'!O1310)</f>
        <v>902864.3899999999</v>
      </c>
    </row>
    <row r="1311" spans="2:16" x14ac:dyDescent="0.35">
      <c r="B1311" s="33" t="s">
        <v>106</v>
      </c>
      <c r="C1311" s="33" t="s">
        <v>12</v>
      </c>
      <c r="D1311" s="45">
        <f>SUMIFS('Raw Data'!$S$2:$S$3196,'Raw Data'!$E$2:$E$3196,'Solution Sheet'!B1311,'Raw Data'!$G$2:$G$3196,'Solution Sheet'!C1311)</f>
        <v>111983.70999999998</v>
      </c>
      <c r="E1311" s="37"/>
      <c r="F1311" s="33" t="s">
        <v>46</v>
      </c>
      <c r="G1311" s="33" t="s">
        <v>30</v>
      </c>
      <c r="H1311" s="45">
        <f>COUNTIFS('Raw Data'!$L$2:$L$3196,'Solution Sheet'!F1311,'Raw Data'!$H$2:$H$3196,'Solution Sheet'!G1311)</f>
        <v>204</v>
      </c>
      <c r="J1311" s="33" t="s">
        <v>39</v>
      </c>
      <c r="K1311" s="33" t="s">
        <v>12</v>
      </c>
      <c r="L1311" s="45">
        <f>AVERAGEIFS('Raw Data'!$R$2:$R$3196,'Raw Data'!$K$2:$K$3196,'Solution Sheet'!J1311,'Raw Data'!$G$2:$G$3196,'Solution Sheet'!K1311)</f>
        <v>35</v>
      </c>
      <c r="N1311" s="33" t="s">
        <v>24</v>
      </c>
      <c r="O1311" s="33" t="s">
        <v>30</v>
      </c>
      <c r="P1311" s="45">
        <f>SUMIFS('Raw Data'!$S$2:$S$3196,'Raw Data'!$D$2:$D$3196,'Solution Sheet'!N1311,'Raw Data'!$H$2:$H$3196,'Solution Sheet'!O1311)</f>
        <v>902864.3899999999</v>
      </c>
    </row>
    <row r="1312" spans="2:16" x14ac:dyDescent="0.35">
      <c r="B1312" s="33" t="s">
        <v>63</v>
      </c>
      <c r="C1312" s="33" t="s">
        <v>10</v>
      </c>
      <c r="D1312" s="45">
        <f>SUMIFS('Raw Data'!$S$2:$S$3196,'Raw Data'!$E$2:$E$3196,'Solution Sheet'!B1312,'Raw Data'!$G$2:$G$3196,'Solution Sheet'!C1312)</f>
        <v>76274.34</v>
      </c>
      <c r="E1312" s="37"/>
      <c r="F1312" s="33" t="s">
        <v>43</v>
      </c>
      <c r="G1312" s="33" t="s">
        <v>30</v>
      </c>
      <c r="H1312" s="45">
        <f>COUNTIFS('Raw Data'!$L$2:$L$3196,'Solution Sheet'!F1312,'Raw Data'!$H$2:$H$3196,'Solution Sheet'!G1312)</f>
        <v>201</v>
      </c>
      <c r="J1312" s="33" t="s">
        <v>41</v>
      </c>
      <c r="K1312" s="33" t="s">
        <v>10</v>
      </c>
      <c r="L1312" s="45">
        <f>AVERAGEIFS('Raw Data'!$R$2:$R$3196,'Raw Data'!$K$2:$K$3196,'Solution Sheet'!J1312,'Raw Data'!$G$2:$G$3196,'Solution Sheet'!K1312)</f>
        <v>34.225806451612904</v>
      </c>
      <c r="N1312" s="33" t="s">
        <v>26</v>
      </c>
      <c r="O1312" s="33" t="s">
        <v>30</v>
      </c>
      <c r="P1312" s="45">
        <f>SUMIFS('Raw Data'!$S$2:$S$3196,'Raw Data'!$D$2:$D$3196,'Solution Sheet'!N1312,'Raw Data'!$H$2:$H$3196,'Solution Sheet'!O1312)</f>
        <v>705014.25000000035</v>
      </c>
    </row>
    <row r="1313" spans="2:16" x14ac:dyDescent="0.35">
      <c r="B1313" s="33" t="s">
        <v>55</v>
      </c>
      <c r="C1313" s="33" t="s">
        <v>9</v>
      </c>
      <c r="D1313" s="45">
        <f>SUMIFS('Raw Data'!$S$2:$S$3196,'Raw Data'!$E$2:$E$3196,'Solution Sheet'!B1313,'Raw Data'!$G$2:$G$3196,'Solution Sheet'!C1313)</f>
        <v>88747.839999999997</v>
      </c>
      <c r="E1313" s="37"/>
      <c r="F1313" s="33" t="s">
        <v>44</v>
      </c>
      <c r="G1313" s="33" t="s">
        <v>33</v>
      </c>
      <c r="H1313" s="45">
        <f>COUNTIFS('Raw Data'!$L$2:$L$3196,'Solution Sheet'!F1313,'Raw Data'!$H$2:$H$3196,'Solution Sheet'!G1313)</f>
        <v>207</v>
      </c>
      <c r="J1313" s="33" t="s">
        <v>42</v>
      </c>
      <c r="K1313" s="33" t="s">
        <v>9</v>
      </c>
      <c r="L1313" s="45">
        <f>AVERAGEIFS('Raw Data'!$R$2:$R$3196,'Raw Data'!$K$2:$K$3196,'Solution Sheet'!J1313,'Raw Data'!$G$2:$G$3196,'Solution Sheet'!K1313)</f>
        <v>36.282828282828284</v>
      </c>
      <c r="N1313" s="33" t="s">
        <v>24</v>
      </c>
      <c r="O1313" s="33" t="s">
        <v>33</v>
      </c>
      <c r="P1313" s="45">
        <f>SUMIFS('Raw Data'!$S$2:$S$3196,'Raw Data'!$D$2:$D$3196,'Solution Sheet'!N1313,'Raw Data'!$H$2:$H$3196,'Solution Sheet'!O1313)</f>
        <v>777669.78999999957</v>
      </c>
    </row>
    <row r="1314" spans="2:16" x14ac:dyDescent="0.35">
      <c r="B1314" s="33" t="s">
        <v>85</v>
      </c>
      <c r="C1314" s="33" t="s">
        <v>11</v>
      </c>
      <c r="D1314" s="45">
        <f>SUMIFS('Raw Data'!$S$2:$S$3196,'Raw Data'!$E$2:$E$3196,'Solution Sheet'!B1314,'Raw Data'!$G$2:$G$3196,'Solution Sheet'!C1314)</f>
        <v>93988.74</v>
      </c>
      <c r="E1314" s="37"/>
      <c r="F1314" s="33" t="s">
        <v>45</v>
      </c>
      <c r="G1314" s="33" t="s">
        <v>33</v>
      </c>
      <c r="H1314" s="45">
        <f>COUNTIFS('Raw Data'!$L$2:$L$3196,'Solution Sheet'!F1314,'Raw Data'!$H$2:$H$3196,'Solution Sheet'!G1314)</f>
        <v>193</v>
      </c>
      <c r="J1314" s="33" t="s">
        <v>42</v>
      </c>
      <c r="K1314" s="33" t="s">
        <v>11</v>
      </c>
      <c r="L1314" s="45">
        <f>AVERAGEIFS('Raw Data'!$R$2:$R$3196,'Raw Data'!$K$2:$K$3196,'Solution Sheet'!J1314,'Raw Data'!$G$2:$G$3196,'Solution Sheet'!K1314)</f>
        <v>35.16949152542373</v>
      </c>
      <c r="N1314" s="33" t="s">
        <v>24</v>
      </c>
      <c r="O1314" s="33" t="s">
        <v>33</v>
      </c>
      <c r="P1314" s="45">
        <f>SUMIFS('Raw Data'!$S$2:$S$3196,'Raw Data'!$D$2:$D$3196,'Solution Sheet'!N1314,'Raw Data'!$H$2:$H$3196,'Solution Sheet'!O1314)</f>
        <v>777669.78999999957</v>
      </c>
    </row>
    <row r="1315" spans="2:16" x14ac:dyDescent="0.35">
      <c r="B1315" s="33" t="s">
        <v>68</v>
      </c>
      <c r="C1315" s="33" t="s">
        <v>10</v>
      </c>
      <c r="D1315" s="45">
        <f>SUMIFS('Raw Data'!$S$2:$S$3196,'Raw Data'!$E$2:$E$3196,'Solution Sheet'!B1315,'Raw Data'!$G$2:$G$3196,'Solution Sheet'!C1315)</f>
        <v>86801.049999999988</v>
      </c>
      <c r="E1315" s="37"/>
      <c r="F1315" s="33" t="s">
        <v>46</v>
      </c>
      <c r="G1315" s="33" t="s">
        <v>30</v>
      </c>
      <c r="H1315" s="45">
        <f>COUNTIFS('Raw Data'!$L$2:$L$3196,'Solution Sheet'!F1315,'Raw Data'!$H$2:$H$3196,'Solution Sheet'!G1315)</f>
        <v>204</v>
      </c>
      <c r="J1315" s="33" t="s">
        <v>40</v>
      </c>
      <c r="K1315" s="33" t="s">
        <v>10</v>
      </c>
      <c r="L1315" s="45">
        <f>AVERAGEIFS('Raw Data'!$R$2:$R$3196,'Raw Data'!$K$2:$K$3196,'Solution Sheet'!J1315,'Raw Data'!$G$2:$G$3196,'Solution Sheet'!K1315)</f>
        <v>35.093023255813954</v>
      </c>
      <c r="N1315" s="33" t="s">
        <v>24</v>
      </c>
      <c r="O1315" s="33" t="s">
        <v>30</v>
      </c>
      <c r="P1315" s="45">
        <f>SUMIFS('Raw Data'!$S$2:$S$3196,'Raw Data'!$D$2:$D$3196,'Solution Sheet'!N1315,'Raw Data'!$H$2:$H$3196,'Solution Sheet'!O1315)</f>
        <v>902864.3899999999</v>
      </c>
    </row>
    <row r="1316" spans="2:16" x14ac:dyDescent="0.35">
      <c r="B1316" s="33" t="s">
        <v>73</v>
      </c>
      <c r="C1316" s="33" t="s">
        <v>12</v>
      </c>
      <c r="D1316" s="45">
        <f>SUMIFS('Raw Data'!$S$2:$S$3196,'Raw Data'!$E$2:$E$3196,'Solution Sheet'!B1316,'Raw Data'!$G$2:$G$3196,'Solution Sheet'!C1316)</f>
        <v>74246.830000000016</v>
      </c>
      <c r="E1316" s="37"/>
      <c r="F1316" s="33" t="s">
        <v>44</v>
      </c>
      <c r="G1316" s="33" t="s">
        <v>32</v>
      </c>
      <c r="H1316" s="45">
        <f>COUNTIFS('Raw Data'!$L$2:$L$3196,'Solution Sheet'!F1316,'Raw Data'!$H$2:$H$3196,'Solution Sheet'!G1316)</f>
        <v>196</v>
      </c>
      <c r="J1316" s="33" t="s">
        <v>41</v>
      </c>
      <c r="K1316" s="33" t="s">
        <v>12</v>
      </c>
      <c r="L1316" s="45">
        <f>AVERAGEIFS('Raw Data'!$R$2:$R$3196,'Raw Data'!$K$2:$K$3196,'Solution Sheet'!J1316,'Raw Data'!$G$2:$G$3196,'Solution Sheet'!K1316)</f>
        <v>35.657142857142858</v>
      </c>
      <c r="N1316" s="33" t="s">
        <v>26</v>
      </c>
      <c r="O1316" s="33" t="s">
        <v>32</v>
      </c>
      <c r="P1316" s="45">
        <f>SUMIFS('Raw Data'!$S$2:$S$3196,'Raw Data'!$D$2:$D$3196,'Solution Sheet'!N1316,'Raw Data'!$H$2:$H$3196,'Solution Sheet'!O1316)</f>
        <v>713770.02999999945</v>
      </c>
    </row>
    <row r="1317" spans="2:16" x14ac:dyDescent="0.35">
      <c r="B1317" s="33" t="s">
        <v>106</v>
      </c>
      <c r="C1317" s="33" t="s">
        <v>10</v>
      </c>
      <c r="D1317" s="45">
        <f>SUMIFS('Raw Data'!$S$2:$S$3196,'Raw Data'!$E$2:$E$3196,'Solution Sheet'!B1317,'Raw Data'!$G$2:$G$3196,'Solution Sheet'!C1317)</f>
        <v>86293.68</v>
      </c>
      <c r="E1317" s="37"/>
      <c r="F1317" s="33" t="s">
        <v>46</v>
      </c>
      <c r="G1317" s="33" t="s">
        <v>33</v>
      </c>
      <c r="H1317" s="45">
        <f>COUNTIFS('Raw Data'!$L$2:$L$3196,'Solution Sheet'!F1317,'Raw Data'!$H$2:$H$3196,'Solution Sheet'!G1317)</f>
        <v>201</v>
      </c>
      <c r="J1317" s="33" t="s">
        <v>41</v>
      </c>
      <c r="K1317" s="33" t="s">
        <v>10</v>
      </c>
      <c r="L1317" s="45">
        <f>AVERAGEIFS('Raw Data'!$R$2:$R$3196,'Raw Data'!$K$2:$K$3196,'Solution Sheet'!J1317,'Raw Data'!$G$2:$G$3196,'Solution Sheet'!K1317)</f>
        <v>34.225806451612904</v>
      </c>
      <c r="N1317" s="33" t="s">
        <v>26</v>
      </c>
      <c r="O1317" s="33" t="s">
        <v>33</v>
      </c>
      <c r="P1317" s="45">
        <f>SUMIFS('Raw Data'!$S$2:$S$3196,'Raw Data'!$D$2:$D$3196,'Solution Sheet'!N1317,'Raw Data'!$H$2:$H$3196,'Solution Sheet'!O1317)</f>
        <v>688621.27000000118</v>
      </c>
    </row>
    <row r="1318" spans="2:16" x14ac:dyDescent="0.35">
      <c r="B1318" s="33" t="s">
        <v>52</v>
      </c>
      <c r="C1318" s="33" t="s">
        <v>12</v>
      </c>
      <c r="D1318" s="45">
        <f>SUMIFS('Raw Data'!$S$2:$S$3196,'Raw Data'!$E$2:$E$3196,'Solution Sheet'!B1318,'Raw Data'!$G$2:$G$3196,'Solution Sheet'!C1318)</f>
        <v>95376.180000000022</v>
      </c>
      <c r="E1318" s="37"/>
      <c r="F1318" s="33" t="s">
        <v>44</v>
      </c>
      <c r="G1318" s="33" t="s">
        <v>33</v>
      </c>
      <c r="H1318" s="45">
        <f>COUNTIFS('Raw Data'!$L$2:$L$3196,'Solution Sheet'!F1318,'Raw Data'!$H$2:$H$3196,'Solution Sheet'!G1318)</f>
        <v>207</v>
      </c>
      <c r="J1318" s="33" t="s">
        <v>41</v>
      </c>
      <c r="K1318" s="33" t="s">
        <v>12</v>
      </c>
      <c r="L1318" s="45">
        <f>AVERAGEIFS('Raw Data'!$R$2:$R$3196,'Raw Data'!$K$2:$K$3196,'Solution Sheet'!J1318,'Raw Data'!$G$2:$G$3196,'Solution Sheet'!K1318)</f>
        <v>35.657142857142858</v>
      </c>
      <c r="N1318" s="33" t="s">
        <v>26</v>
      </c>
      <c r="O1318" s="33" t="s">
        <v>33</v>
      </c>
      <c r="P1318" s="45">
        <f>SUMIFS('Raw Data'!$S$2:$S$3196,'Raw Data'!$D$2:$D$3196,'Solution Sheet'!N1318,'Raw Data'!$H$2:$H$3196,'Solution Sheet'!O1318)</f>
        <v>688621.27000000118</v>
      </c>
    </row>
    <row r="1319" spans="2:16" x14ac:dyDescent="0.35">
      <c r="B1319" s="33" t="s">
        <v>68</v>
      </c>
      <c r="C1319" s="33" t="s">
        <v>6</v>
      </c>
      <c r="D1319" s="45">
        <f>SUMIFS('Raw Data'!$S$2:$S$3196,'Raw Data'!$E$2:$E$3196,'Solution Sheet'!B1319,'Raw Data'!$G$2:$G$3196,'Solution Sheet'!C1319)</f>
        <v>76254.89</v>
      </c>
      <c r="E1319" s="37"/>
      <c r="F1319" s="33" t="s">
        <v>45</v>
      </c>
      <c r="G1319" s="33" t="s">
        <v>33</v>
      </c>
      <c r="H1319" s="45">
        <f>COUNTIFS('Raw Data'!$L$2:$L$3196,'Solution Sheet'!F1319,'Raw Data'!$H$2:$H$3196,'Solution Sheet'!G1319)</f>
        <v>193</v>
      </c>
      <c r="J1319" s="33" t="s">
        <v>39</v>
      </c>
      <c r="K1319" s="33" t="s">
        <v>6</v>
      </c>
      <c r="L1319" s="45">
        <f>AVERAGEIFS('Raw Data'!$R$2:$R$3196,'Raw Data'!$K$2:$K$3196,'Solution Sheet'!J1319,'Raw Data'!$G$2:$G$3196,'Solution Sheet'!K1319)</f>
        <v>36.370370370370374</v>
      </c>
      <c r="N1319" s="33" t="s">
        <v>25</v>
      </c>
      <c r="O1319" s="33" t="s">
        <v>33</v>
      </c>
      <c r="P1319" s="45">
        <f>SUMIFS('Raw Data'!$S$2:$S$3196,'Raw Data'!$D$2:$D$3196,'Solution Sheet'!N1319,'Raw Data'!$H$2:$H$3196,'Solution Sheet'!O1319)</f>
        <v>226589.05000000008</v>
      </c>
    </row>
    <row r="1320" spans="2:16" x14ac:dyDescent="0.35">
      <c r="B1320" s="33" t="s">
        <v>115</v>
      </c>
      <c r="C1320" s="33" t="s">
        <v>9</v>
      </c>
      <c r="D1320" s="45">
        <f>SUMIFS('Raw Data'!$S$2:$S$3196,'Raw Data'!$E$2:$E$3196,'Solution Sheet'!B1320,'Raw Data'!$G$2:$G$3196,'Solution Sheet'!C1320)</f>
        <v>85954.940000000017</v>
      </c>
      <c r="E1320" s="37"/>
      <c r="F1320" s="33" t="s">
        <v>46</v>
      </c>
      <c r="G1320" s="33" t="s">
        <v>33</v>
      </c>
      <c r="H1320" s="45">
        <f>COUNTIFS('Raw Data'!$L$2:$L$3196,'Solution Sheet'!F1320,'Raw Data'!$H$2:$H$3196,'Solution Sheet'!G1320)</f>
        <v>201</v>
      </c>
      <c r="J1320" s="33" t="s">
        <v>39</v>
      </c>
      <c r="K1320" s="33" t="s">
        <v>9</v>
      </c>
      <c r="L1320" s="45">
        <f>AVERAGEIFS('Raw Data'!$R$2:$R$3196,'Raw Data'!$K$2:$K$3196,'Solution Sheet'!J1320,'Raw Data'!$G$2:$G$3196,'Solution Sheet'!K1320)</f>
        <v>34.731182795698928</v>
      </c>
      <c r="N1320" s="33" t="s">
        <v>25</v>
      </c>
      <c r="O1320" s="33" t="s">
        <v>33</v>
      </c>
      <c r="P1320" s="45">
        <f>SUMIFS('Raw Data'!$S$2:$S$3196,'Raw Data'!$D$2:$D$3196,'Solution Sheet'!N1320,'Raw Data'!$H$2:$H$3196,'Solution Sheet'!O1320)</f>
        <v>226589.05000000008</v>
      </c>
    </row>
    <row r="1321" spans="2:16" x14ac:dyDescent="0.35">
      <c r="B1321" s="33" t="s">
        <v>106</v>
      </c>
      <c r="C1321" s="33" t="s">
        <v>6</v>
      </c>
      <c r="D1321" s="45">
        <f>SUMIFS('Raw Data'!$S$2:$S$3196,'Raw Data'!$E$2:$E$3196,'Solution Sheet'!B1321,'Raw Data'!$G$2:$G$3196,'Solution Sheet'!C1321)</f>
        <v>106057.18</v>
      </c>
      <c r="E1321" s="37"/>
      <c r="F1321" s="33" t="s">
        <v>45</v>
      </c>
      <c r="G1321" s="33" t="s">
        <v>33</v>
      </c>
      <c r="H1321" s="45">
        <f>COUNTIFS('Raw Data'!$L$2:$L$3196,'Solution Sheet'!F1321,'Raw Data'!$H$2:$H$3196,'Solution Sheet'!G1321)</f>
        <v>193</v>
      </c>
      <c r="J1321" s="33" t="s">
        <v>40</v>
      </c>
      <c r="K1321" s="33" t="s">
        <v>6</v>
      </c>
      <c r="L1321" s="45">
        <f>AVERAGEIFS('Raw Data'!$R$2:$R$3196,'Raw Data'!$K$2:$K$3196,'Solution Sheet'!J1321,'Raw Data'!$G$2:$G$3196,'Solution Sheet'!K1321)</f>
        <v>33.838383838383841</v>
      </c>
      <c r="N1321" s="33" t="s">
        <v>26</v>
      </c>
      <c r="O1321" s="33" t="s">
        <v>33</v>
      </c>
      <c r="P1321" s="45">
        <f>SUMIFS('Raw Data'!$S$2:$S$3196,'Raw Data'!$D$2:$D$3196,'Solution Sheet'!N1321,'Raw Data'!$H$2:$H$3196,'Solution Sheet'!O1321)</f>
        <v>688621.27000000118</v>
      </c>
    </row>
    <row r="1322" spans="2:16" x14ac:dyDescent="0.35">
      <c r="B1322" s="33" t="s">
        <v>68</v>
      </c>
      <c r="C1322" s="33" t="s">
        <v>10</v>
      </c>
      <c r="D1322" s="45">
        <f>SUMIFS('Raw Data'!$S$2:$S$3196,'Raw Data'!$E$2:$E$3196,'Solution Sheet'!B1322,'Raw Data'!$G$2:$G$3196,'Solution Sheet'!C1322)</f>
        <v>86801.049999999988</v>
      </c>
      <c r="E1322" s="37"/>
      <c r="F1322" s="33" t="s">
        <v>44</v>
      </c>
      <c r="G1322" s="33" t="s">
        <v>30</v>
      </c>
      <c r="H1322" s="45">
        <f>COUNTIFS('Raw Data'!$L$2:$L$3196,'Solution Sheet'!F1322,'Raw Data'!$H$2:$H$3196,'Solution Sheet'!G1322)</f>
        <v>202</v>
      </c>
      <c r="J1322" s="33" t="s">
        <v>39</v>
      </c>
      <c r="K1322" s="33" t="s">
        <v>10</v>
      </c>
      <c r="L1322" s="45">
        <f>AVERAGEIFS('Raw Data'!$R$2:$R$3196,'Raw Data'!$K$2:$K$3196,'Solution Sheet'!J1322,'Raw Data'!$G$2:$G$3196,'Solution Sheet'!K1322)</f>
        <v>35.052083333333336</v>
      </c>
      <c r="N1322" s="33" t="s">
        <v>24</v>
      </c>
      <c r="O1322" s="33" t="s">
        <v>30</v>
      </c>
      <c r="P1322" s="45">
        <f>SUMIFS('Raw Data'!$S$2:$S$3196,'Raw Data'!$D$2:$D$3196,'Solution Sheet'!N1322,'Raw Data'!$H$2:$H$3196,'Solution Sheet'!O1322)</f>
        <v>902864.3899999999</v>
      </c>
    </row>
    <row r="1323" spans="2:16" x14ac:dyDescent="0.35">
      <c r="B1323" s="33" t="s">
        <v>52</v>
      </c>
      <c r="C1323" s="33" t="s">
        <v>12</v>
      </c>
      <c r="D1323" s="45">
        <f>SUMIFS('Raw Data'!$S$2:$S$3196,'Raw Data'!$E$2:$E$3196,'Solution Sheet'!B1323,'Raw Data'!$G$2:$G$3196,'Solution Sheet'!C1323)</f>
        <v>95376.180000000022</v>
      </c>
      <c r="E1323" s="37"/>
      <c r="F1323" s="33" t="s">
        <v>43</v>
      </c>
      <c r="G1323" s="33" t="s">
        <v>30</v>
      </c>
      <c r="H1323" s="45">
        <f>COUNTIFS('Raw Data'!$L$2:$L$3196,'Solution Sheet'!F1323,'Raw Data'!$H$2:$H$3196,'Solution Sheet'!G1323)</f>
        <v>201</v>
      </c>
      <c r="J1323" s="33" t="s">
        <v>41</v>
      </c>
      <c r="K1323" s="33" t="s">
        <v>12</v>
      </c>
      <c r="L1323" s="45">
        <f>AVERAGEIFS('Raw Data'!$R$2:$R$3196,'Raw Data'!$K$2:$K$3196,'Solution Sheet'!J1323,'Raw Data'!$G$2:$G$3196,'Solution Sheet'!K1323)</f>
        <v>35.657142857142858</v>
      </c>
      <c r="N1323" s="33" t="s">
        <v>26</v>
      </c>
      <c r="O1323" s="33" t="s">
        <v>30</v>
      </c>
      <c r="P1323" s="45">
        <f>SUMIFS('Raw Data'!$S$2:$S$3196,'Raw Data'!$D$2:$D$3196,'Solution Sheet'!N1323,'Raw Data'!$H$2:$H$3196,'Solution Sheet'!O1323)</f>
        <v>705014.25000000035</v>
      </c>
    </row>
    <row r="1324" spans="2:16" x14ac:dyDescent="0.35">
      <c r="B1324" s="33" t="s">
        <v>68</v>
      </c>
      <c r="C1324" s="33" t="s">
        <v>6</v>
      </c>
      <c r="D1324" s="45">
        <f>SUMIFS('Raw Data'!$S$2:$S$3196,'Raw Data'!$E$2:$E$3196,'Solution Sheet'!B1324,'Raw Data'!$G$2:$G$3196,'Solution Sheet'!C1324)</f>
        <v>76254.89</v>
      </c>
      <c r="E1324" s="37"/>
      <c r="F1324" s="33" t="s">
        <v>46</v>
      </c>
      <c r="G1324" s="33" t="s">
        <v>32</v>
      </c>
      <c r="H1324" s="45">
        <f>COUNTIFS('Raw Data'!$L$2:$L$3196,'Solution Sheet'!F1324,'Raw Data'!$H$2:$H$3196,'Solution Sheet'!G1324)</f>
        <v>216</v>
      </c>
      <c r="J1324" s="33" t="s">
        <v>42</v>
      </c>
      <c r="K1324" s="33" t="s">
        <v>6</v>
      </c>
      <c r="L1324" s="45">
        <f>AVERAGEIFS('Raw Data'!$R$2:$R$3196,'Raw Data'!$K$2:$K$3196,'Solution Sheet'!J1324,'Raw Data'!$G$2:$G$3196,'Solution Sheet'!K1324)</f>
        <v>35.892857142857146</v>
      </c>
      <c r="N1324" s="33" t="s">
        <v>25</v>
      </c>
      <c r="O1324" s="33" t="s">
        <v>32</v>
      </c>
      <c r="P1324" s="45">
        <f>SUMIFS('Raw Data'!$S$2:$S$3196,'Raw Data'!$D$2:$D$3196,'Solution Sheet'!N1324,'Raw Data'!$H$2:$H$3196,'Solution Sheet'!O1324)</f>
        <v>420136.0300000002</v>
      </c>
    </row>
    <row r="1325" spans="2:16" x14ac:dyDescent="0.35">
      <c r="B1325" s="33" t="s">
        <v>85</v>
      </c>
      <c r="C1325" s="33" t="s">
        <v>12</v>
      </c>
      <c r="D1325" s="45">
        <f>SUMIFS('Raw Data'!$S$2:$S$3196,'Raw Data'!$E$2:$E$3196,'Solution Sheet'!B1325,'Raw Data'!$G$2:$G$3196,'Solution Sheet'!C1325)</f>
        <v>71096.97</v>
      </c>
      <c r="E1325" s="37"/>
      <c r="F1325" s="33" t="s">
        <v>43</v>
      </c>
      <c r="G1325" s="33" t="s">
        <v>30</v>
      </c>
      <c r="H1325" s="45">
        <f>COUNTIFS('Raw Data'!$L$2:$L$3196,'Solution Sheet'!F1325,'Raw Data'!$H$2:$H$3196,'Solution Sheet'!G1325)</f>
        <v>201</v>
      </c>
      <c r="J1325" s="33" t="s">
        <v>42</v>
      </c>
      <c r="K1325" s="33" t="s">
        <v>12</v>
      </c>
      <c r="L1325" s="45">
        <f>AVERAGEIFS('Raw Data'!$R$2:$R$3196,'Raw Data'!$K$2:$K$3196,'Solution Sheet'!J1325,'Raw Data'!$G$2:$G$3196,'Solution Sheet'!K1325)</f>
        <v>36.418604651162788</v>
      </c>
      <c r="N1325" s="33" t="s">
        <v>25</v>
      </c>
      <c r="O1325" s="33" t="s">
        <v>30</v>
      </c>
      <c r="P1325" s="45">
        <f>SUMIFS('Raw Data'!$S$2:$S$3196,'Raw Data'!$D$2:$D$3196,'Solution Sheet'!N1325,'Raw Data'!$H$2:$H$3196,'Solution Sheet'!O1325)</f>
        <v>386262.99999999983</v>
      </c>
    </row>
    <row r="1326" spans="2:16" x14ac:dyDescent="0.35">
      <c r="B1326" s="33" t="s">
        <v>78</v>
      </c>
      <c r="C1326" s="33" t="s">
        <v>10</v>
      </c>
      <c r="D1326" s="45">
        <f>SUMIFS('Raw Data'!$S$2:$S$3196,'Raw Data'!$E$2:$E$3196,'Solution Sheet'!B1326,'Raw Data'!$G$2:$G$3196,'Solution Sheet'!C1326)</f>
        <v>92778.25</v>
      </c>
      <c r="E1326" s="37"/>
      <c r="F1326" s="33" t="s">
        <v>46</v>
      </c>
      <c r="G1326" s="33" t="s">
        <v>30</v>
      </c>
      <c r="H1326" s="45">
        <f>COUNTIFS('Raw Data'!$L$2:$L$3196,'Solution Sheet'!F1326,'Raw Data'!$H$2:$H$3196,'Solution Sheet'!G1326)</f>
        <v>204</v>
      </c>
      <c r="J1326" s="33" t="s">
        <v>41</v>
      </c>
      <c r="K1326" s="33" t="s">
        <v>10</v>
      </c>
      <c r="L1326" s="45">
        <f>AVERAGEIFS('Raw Data'!$R$2:$R$3196,'Raw Data'!$K$2:$K$3196,'Solution Sheet'!J1326,'Raw Data'!$G$2:$G$3196,'Solution Sheet'!K1326)</f>
        <v>34.225806451612904</v>
      </c>
      <c r="N1326" s="33" t="s">
        <v>25</v>
      </c>
      <c r="O1326" s="33" t="s">
        <v>30</v>
      </c>
      <c r="P1326" s="45">
        <f>SUMIFS('Raw Data'!$S$2:$S$3196,'Raw Data'!$D$2:$D$3196,'Solution Sheet'!N1326,'Raw Data'!$H$2:$H$3196,'Solution Sheet'!O1326)</f>
        <v>386262.99999999983</v>
      </c>
    </row>
    <row r="1327" spans="2:16" x14ac:dyDescent="0.35">
      <c r="B1327" s="33" t="s">
        <v>106</v>
      </c>
      <c r="C1327" s="33" t="s">
        <v>7</v>
      </c>
      <c r="D1327" s="45">
        <f>SUMIFS('Raw Data'!$S$2:$S$3196,'Raw Data'!$E$2:$E$3196,'Solution Sheet'!B1327,'Raw Data'!$G$2:$G$3196,'Solution Sheet'!C1327)</f>
        <v>77343.399999999994</v>
      </c>
      <c r="E1327" s="37"/>
      <c r="F1327" s="33" t="s">
        <v>46</v>
      </c>
      <c r="G1327" s="33" t="s">
        <v>31</v>
      </c>
      <c r="H1327" s="45">
        <f>COUNTIFS('Raw Data'!$L$2:$L$3196,'Solution Sheet'!F1327,'Raw Data'!$H$2:$H$3196,'Solution Sheet'!G1327)</f>
        <v>159</v>
      </c>
      <c r="J1327" s="33" t="s">
        <v>41</v>
      </c>
      <c r="K1327" s="33" t="s">
        <v>7</v>
      </c>
      <c r="L1327" s="45">
        <f>AVERAGEIFS('Raw Data'!$R$2:$R$3196,'Raw Data'!$K$2:$K$3196,'Solution Sheet'!J1327,'Raw Data'!$G$2:$G$3196,'Solution Sheet'!K1327)</f>
        <v>33.821428571428569</v>
      </c>
      <c r="N1327" s="33" t="s">
        <v>24</v>
      </c>
      <c r="O1327" s="33" t="s">
        <v>31</v>
      </c>
      <c r="P1327" s="45">
        <f>SUMIFS('Raw Data'!$S$2:$S$3196,'Raw Data'!$D$2:$D$3196,'Solution Sheet'!N1327,'Raw Data'!$H$2:$H$3196,'Solution Sheet'!O1327)</f>
        <v>770751.94999999984</v>
      </c>
    </row>
    <row r="1328" spans="2:16" x14ac:dyDescent="0.35">
      <c r="B1328" s="33" t="s">
        <v>55</v>
      </c>
      <c r="C1328" s="33" t="s">
        <v>12</v>
      </c>
      <c r="D1328" s="45">
        <f>SUMIFS('Raw Data'!$S$2:$S$3196,'Raw Data'!$E$2:$E$3196,'Solution Sheet'!B1328,'Raw Data'!$G$2:$G$3196,'Solution Sheet'!C1328)</f>
        <v>77941.099999999991</v>
      </c>
      <c r="E1328" s="37"/>
      <c r="F1328" s="33" t="s">
        <v>46</v>
      </c>
      <c r="G1328" s="33" t="s">
        <v>32</v>
      </c>
      <c r="H1328" s="45">
        <f>COUNTIFS('Raw Data'!$L$2:$L$3196,'Solution Sheet'!F1328,'Raw Data'!$H$2:$H$3196,'Solution Sheet'!G1328)</f>
        <v>216</v>
      </c>
      <c r="J1328" s="33" t="s">
        <v>40</v>
      </c>
      <c r="K1328" s="33" t="s">
        <v>12</v>
      </c>
      <c r="L1328" s="45">
        <f>AVERAGEIFS('Raw Data'!$R$2:$R$3196,'Raw Data'!$K$2:$K$3196,'Solution Sheet'!J1328,'Raw Data'!$G$2:$G$3196,'Solution Sheet'!K1328)</f>
        <v>34.373831775700936</v>
      </c>
      <c r="N1328" s="33" t="s">
        <v>26</v>
      </c>
      <c r="O1328" s="33" t="s">
        <v>32</v>
      </c>
      <c r="P1328" s="45">
        <f>SUMIFS('Raw Data'!$S$2:$S$3196,'Raw Data'!$D$2:$D$3196,'Solution Sheet'!N1328,'Raw Data'!$H$2:$H$3196,'Solution Sheet'!O1328)</f>
        <v>713770.02999999945</v>
      </c>
    </row>
    <row r="1329" spans="2:16" x14ac:dyDescent="0.35">
      <c r="B1329" s="33" t="s">
        <v>78</v>
      </c>
      <c r="C1329" s="33" t="s">
        <v>6</v>
      </c>
      <c r="D1329" s="45">
        <f>SUMIFS('Raw Data'!$S$2:$S$3196,'Raw Data'!$E$2:$E$3196,'Solution Sheet'!B1329,'Raw Data'!$G$2:$G$3196,'Solution Sheet'!C1329)</f>
        <v>122595.86000000002</v>
      </c>
      <c r="E1329" s="37"/>
      <c r="F1329" s="33" t="s">
        <v>46</v>
      </c>
      <c r="G1329" s="33" t="s">
        <v>33</v>
      </c>
      <c r="H1329" s="45">
        <f>COUNTIFS('Raw Data'!$L$2:$L$3196,'Solution Sheet'!F1329,'Raw Data'!$H$2:$H$3196,'Solution Sheet'!G1329)</f>
        <v>201</v>
      </c>
      <c r="J1329" s="33" t="s">
        <v>42</v>
      </c>
      <c r="K1329" s="33" t="s">
        <v>6</v>
      </c>
      <c r="L1329" s="45">
        <f>AVERAGEIFS('Raw Data'!$R$2:$R$3196,'Raw Data'!$K$2:$K$3196,'Solution Sheet'!J1329,'Raw Data'!$G$2:$G$3196,'Solution Sheet'!K1329)</f>
        <v>35.892857142857146</v>
      </c>
      <c r="N1329" s="33" t="s">
        <v>24</v>
      </c>
      <c r="O1329" s="33" t="s">
        <v>33</v>
      </c>
      <c r="P1329" s="45">
        <f>SUMIFS('Raw Data'!$S$2:$S$3196,'Raw Data'!$D$2:$D$3196,'Solution Sheet'!N1329,'Raw Data'!$H$2:$H$3196,'Solution Sheet'!O1329)</f>
        <v>777669.78999999957</v>
      </c>
    </row>
    <row r="1330" spans="2:16" x14ac:dyDescent="0.35">
      <c r="B1330" s="33" t="s">
        <v>73</v>
      </c>
      <c r="C1330" s="33" t="s">
        <v>8</v>
      </c>
      <c r="D1330" s="45">
        <f>SUMIFS('Raw Data'!$S$2:$S$3196,'Raw Data'!$E$2:$E$3196,'Solution Sheet'!B1330,'Raw Data'!$G$2:$G$3196,'Solution Sheet'!C1330)</f>
        <v>106033.74999999996</v>
      </c>
      <c r="E1330" s="37"/>
      <c r="F1330" s="33" t="s">
        <v>44</v>
      </c>
      <c r="G1330" s="33" t="s">
        <v>33</v>
      </c>
      <c r="H1330" s="45">
        <f>COUNTIFS('Raw Data'!$L$2:$L$3196,'Solution Sheet'!F1330,'Raw Data'!$H$2:$H$3196,'Solution Sheet'!G1330)</f>
        <v>207</v>
      </c>
      <c r="J1330" s="33" t="s">
        <v>42</v>
      </c>
      <c r="K1330" s="33" t="s">
        <v>8</v>
      </c>
      <c r="L1330" s="45">
        <f>AVERAGEIFS('Raw Data'!$R$2:$R$3196,'Raw Data'!$K$2:$K$3196,'Solution Sheet'!J1330,'Raw Data'!$G$2:$G$3196,'Solution Sheet'!K1330)</f>
        <v>35.593023255813954</v>
      </c>
      <c r="N1330" s="33" t="s">
        <v>24</v>
      </c>
      <c r="O1330" s="33" t="s">
        <v>33</v>
      </c>
      <c r="P1330" s="45">
        <f>SUMIFS('Raw Data'!$S$2:$S$3196,'Raw Data'!$D$2:$D$3196,'Solution Sheet'!N1330,'Raw Data'!$H$2:$H$3196,'Solution Sheet'!O1330)</f>
        <v>777669.78999999957</v>
      </c>
    </row>
    <row r="1331" spans="2:16" x14ac:dyDescent="0.35">
      <c r="B1331" s="33" t="s">
        <v>115</v>
      </c>
      <c r="C1331" s="33" t="s">
        <v>10</v>
      </c>
      <c r="D1331" s="45">
        <f>SUMIFS('Raw Data'!$S$2:$S$3196,'Raw Data'!$E$2:$E$3196,'Solution Sheet'!B1331,'Raw Data'!$G$2:$G$3196,'Solution Sheet'!C1331)</f>
        <v>50149.599999999999</v>
      </c>
      <c r="E1331" s="37"/>
      <c r="F1331" s="33" t="s">
        <v>45</v>
      </c>
      <c r="G1331" s="33" t="s">
        <v>33</v>
      </c>
      <c r="H1331" s="45">
        <f>COUNTIFS('Raw Data'!$L$2:$L$3196,'Solution Sheet'!F1331,'Raw Data'!$H$2:$H$3196,'Solution Sheet'!G1331)</f>
        <v>193</v>
      </c>
      <c r="J1331" s="33" t="s">
        <v>41</v>
      </c>
      <c r="K1331" s="33" t="s">
        <v>10</v>
      </c>
      <c r="L1331" s="45">
        <f>AVERAGEIFS('Raw Data'!$R$2:$R$3196,'Raw Data'!$K$2:$K$3196,'Solution Sheet'!J1331,'Raw Data'!$G$2:$G$3196,'Solution Sheet'!K1331)</f>
        <v>34.225806451612904</v>
      </c>
      <c r="N1331" s="33" t="s">
        <v>26</v>
      </c>
      <c r="O1331" s="33" t="s">
        <v>33</v>
      </c>
      <c r="P1331" s="45">
        <f>SUMIFS('Raw Data'!$S$2:$S$3196,'Raw Data'!$D$2:$D$3196,'Solution Sheet'!N1331,'Raw Data'!$H$2:$H$3196,'Solution Sheet'!O1331)</f>
        <v>688621.27000000118</v>
      </c>
    </row>
    <row r="1332" spans="2:16" x14ac:dyDescent="0.35">
      <c r="B1332" s="33" t="s">
        <v>106</v>
      </c>
      <c r="C1332" s="33" t="s">
        <v>6</v>
      </c>
      <c r="D1332" s="45">
        <f>SUMIFS('Raw Data'!$S$2:$S$3196,'Raw Data'!$E$2:$E$3196,'Solution Sheet'!B1332,'Raw Data'!$G$2:$G$3196,'Solution Sheet'!C1332)</f>
        <v>106057.18</v>
      </c>
      <c r="E1332" s="37"/>
      <c r="F1332" s="33" t="s">
        <v>46</v>
      </c>
      <c r="G1332" s="33" t="s">
        <v>30</v>
      </c>
      <c r="H1332" s="45">
        <f>COUNTIFS('Raw Data'!$L$2:$L$3196,'Solution Sheet'!F1332,'Raw Data'!$H$2:$H$3196,'Solution Sheet'!G1332)</f>
        <v>204</v>
      </c>
      <c r="J1332" s="33" t="s">
        <v>42</v>
      </c>
      <c r="K1332" s="33" t="s">
        <v>6</v>
      </c>
      <c r="L1332" s="45">
        <f>AVERAGEIFS('Raw Data'!$R$2:$R$3196,'Raw Data'!$K$2:$K$3196,'Solution Sheet'!J1332,'Raw Data'!$G$2:$G$3196,'Solution Sheet'!K1332)</f>
        <v>35.892857142857146</v>
      </c>
      <c r="N1332" s="33" t="s">
        <v>24</v>
      </c>
      <c r="O1332" s="33" t="s">
        <v>30</v>
      </c>
      <c r="P1332" s="45">
        <f>SUMIFS('Raw Data'!$S$2:$S$3196,'Raw Data'!$D$2:$D$3196,'Solution Sheet'!N1332,'Raw Data'!$H$2:$H$3196,'Solution Sheet'!O1332)</f>
        <v>902864.3899999999</v>
      </c>
    </row>
    <row r="1333" spans="2:16" x14ac:dyDescent="0.35">
      <c r="B1333" s="33" t="s">
        <v>63</v>
      </c>
      <c r="C1333" s="33" t="s">
        <v>10</v>
      </c>
      <c r="D1333" s="45">
        <f>SUMIFS('Raw Data'!$S$2:$S$3196,'Raw Data'!$E$2:$E$3196,'Solution Sheet'!B1333,'Raw Data'!$G$2:$G$3196,'Solution Sheet'!C1333)</f>
        <v>76274.34</v>
      </c>
      <c r="E1333" s="37"/>
      <c r="F1333" s="33" t="s">
        <v>43</v>
      </c>
      <c r="G1333" s="33" t="s">
        <v>33</v>
      </c>
      <c r="H1333" s="45">
        <f>COUNTIFS('Raw Data'!$L$2:$L$3196,'Solution Sheet'!F1333,'Raw Data'!$H$2:$H$3196,'Solution Sheet'!G1333)</f>
        <v>185</v>
      </c>
      <c r="J1333" s="33" t="s">
        <v>41</v>
      </c>
      <c r="K1333" s="33" t="s">
        <v>10</v>
      </c>
      <c r="L1333" s="45">
        <f>AVERAGEIFS('Raw Data'!$R$2:$R$3196,'Raw Data'!$K$2:$K$3196,'Solution Sheet'!J1333,'Raw Data'!$G$2:$G$3196,'Solution Sheet'!K1333)</f>
        <v>34.225806451612904</v>
      </c>
      <c r="N1333" s="33" t="s">
        <v>26</v>
      </c>
      <c r="O1333" s="33" t="s">
        <v>33</v>
      </c>
      <c r="P1333" s="45">
        <f>SUMIFS('Raw Data'!$S$2:$S$3196,'Raw Data'!$D$2:$D$3196,'Solution Sheet'!N1333,'Raw Data'!$H$2:$H$3196,'Solution Sheet'!O1333)</f>
        <v>688621.27000000118</v>
      </c>
    </row>
    <row r="1334" spans="2:16" x14ac:dyDescent="0.35">
      <c r="B1334" s="33" t="s">
        <v>115</v>
      </c>
      <c r="C1334" s="33" t="s">
        <v>8</v>
      </c>
      <c r="D1334" s="45">
        <f>SUMIFS('Raw Data'!$S$2:$S$3196,'Raw Data'!$E$2:$E$3196,'Solution Sheet'!B1334,'Raw Data'!$G$2:$G$3196,'Solution Sheet'!C1334)</f>
        <v>78761.50999999998</v>
      </c>
      <c r="E1334" s="37"/>
      <c r="F1334" s="33" t="s">
        <v>43</v>
      </c>
      <c r="G1334" s="33" t="s">
        <v>30</v>
      </c>
      <c r="H1334" s="45">
        <f>COUNTIFS('Raw Data'!$L$2:$L$3196,'Solution Sheet'!F1334,'Raw Data'!$H$2:$H$3196,'Solution Sheet'!G1334)</f>
        <v>201</v>
      </c>
      <c r="J1334" s="33" t="s">
        <v>39</v>
      </c>
      <c r="K1334" s="33" t="s">
        <v>8</v>
      </c>
      <c r="L1334" s="45">
        <f>AVERAGEIFS('Raw Data'!$R$2:$R$3196,'Raw Data'!$K$2:$K$3196,'Solution Sheet'!J1334,'Raw Data'!$G$2:$G$3196,'Solution Sheet'!K1334)</f>
        <v>33.572815533980581</v>
      </c>
      <c r="N1334" s="33" t="s">
        <v>25</v>
      </c>
      <c r="O1334" s="33" t="s">
        <v>30</v>
      </c>
      <c r="P1334" s="45">
        <f>SUMIFS('Raw Data'!$S$2:$S$3196,'Raw Data'!$D$2:$D$3196,'Solution Sheet'!N1334,'Raw Data'!$H$2:$H$3196,'Solution Sheet'!O1334)</f>
        <v>386262.99999999983</v>
      </c>
    </row>
    <row r="1335" spans="2:16" x14ac:dyDescent="0.35">
      <c r="B1335" s="33" t="s">
        <v>106</v>
      </c>
      <c r="C1335" s="33" t="s">
        <v>10</v>
      </c>
      <c r="D1335" s="45">
        <f>SUMIFS('Raw Data'!$S$2:$S$3196,'Raw Data'!$E$2:$E$3196,'Solution Sheet'!B1335,'Raw Data'!$G$2:$G$3196,'Solution Sheet'!C1335)</f>
        <v>86293.68</v>
      </c>
      <c r="E1335" s="37"/>
      <c r="F1335" s="33" t="s">
        <v>46</v>
      </c>
      <c r="G1335" s="33" t="s">
        <v>33</v>
      </c>
      <c r="H1335" s="45">
        <f>COUNTIFS('Raw Data'!$L$2:$L$3196,'Solution Sheet'!F1335,'Raw Data'!$H$2:$H$3196,'Solution Sheet'!G1335)</f>
        <v>201</v>
      </c>
      <c r="J1335" s="33" t="s">
        <v>41</v>
      </c>
      <c r="K1335" s="33" t="s">
        <v>10</v>
      </c>
      <c r="L1335" s="45">
        <f>AVERAGEIFS('Raw Data'!$R$2:$R$3196,'Raw Data'!$K$2:$K$3196,'Solution Sheet'!J1335,'Raw Data'!$G$2:$G$3196,'Solution Sheet'!K1335)</f>
        <v>34.225806451612904</v>
      </c>
      <c r="N1335" s="33" t="s">
        <v>26</v>
      </c>
      <c r="O1335" s="33" t="s">
        <v>33</v>
      </c>
      <c r="P1335" s="45">
        <f>SUMIFS('Raw Data'!$S$2:$S$3196,'Raw Data'!$D$2:$D$3196,'Solution Sheet'!N1335,'Raw Data'!$H$2:$H$3196,'Solution Sheet'!O1335)</f>
        <v>688621.27000000118</v>
      </c>
    </row>
    <row r="1336" spans="2:16" x14ac:dyDescent="0.35">
      <c r="B1336" s="33" t="s">
        <v>58</v>
      </c>
      <c r="C1336" s="33" t="s">
        <v>8</v>
      </c>
      <c r="D1336" s="45">
        <f>SUMIFS('Raw Data'!$S$2:$S$3196,'Raw Data'!$E$2:$E$3196,'Solution Sheet'!B1336,'Raw Data'!$G$2:$G$3196,'Solution Sheet'!C1336)</f>
        <v>66369.94</v>
      </c>
      <c r="E1336" s="37"/>
      <c r="F1336" s="33" t="s">
        <v>43</v>
      </c>
      <c r="G1336" s="33" t="s">
        <v>30</v>
      </c>
      <c r="H1336" s="45">
        <f>COUNTIFS('Raw Data'!$L$2:$L$3196,'Solution Sheet'!F1336,'Raw Data'!$H$2:$H$3196,'Solution Sheet'!G1336)</f>
        <v>201</v>
      </c>
      <c r="J1336" s="33" t="s">
        <v>39</v>
      </c>
      <c r="K1336" s="33" t="s">
        <v>8</v>
      </c>
      <c r="L1336" s="45">
        <f>AVERAGEIFS('Raw Data'!$R$2:$R$3196,'Raw Data'!$K$2:$K$3196,'Solution Sheet'!J1336,'Raw Data'!$G$2:$G$3196,'Solution Sheet'!K1336)</f>
        <v>33.572815533980581</v>
      </c>
      <c r="N1336" s="33" t="s">
        <v>26</v>
      </c>
      <c r="O1336" s="33" t="s">
        <v>30</v>
      </c>
      <c r="P1336" s="45">
        <f>SUMIFS('Raw Data'!$S$2:$S$3196,'Raw Data'!$D$2:$D$3196,'Solution Sheet'!N1336,'Raw Data'!$H$2:$H$3196,'Solution Sheet'!O1336)</f>
        <v>705014.25000000035</v>
      </c>
    </row>
    <row r="1337" spans="2:16" x14ac:dyDescent="0.35">
      <c r="B1337" s="33" t="s">
        <v>85</v>
      </c>
      <c r="C1337" s="33" t="s">
        <v>9</v>
      </c>
      <c r="D1337" s="45">
        <f>SUMIFS('Raw Data'!$S$2:$S$3196,'Raw Data'!$E$2:$E$3196,'Solution Sheet'!B1337,'Raw Data'!$G$2:$G$3196,'Solution Sheet'!C1337)</f>
        <v>54180.78</v>
      </c>
      <c r="E1337" s="37"/>
      <c r="F1337" s="33" t="s">
        <v>45</v>
      </c>
      <c r="G1337" s="33" t="s">
        <v>33</v>
      </c>
      <c r="H1337" s="45">
        <f>COUNTIFS('Raw Data'!$L$2:$L$3196,'Solution Sheet'!F1337,'Raw Data'!$H$2:$H$3196,'Solution Sheet'!G1337)</f>
        <v>193</v>
      </c>
      <c r="J1337" s="33" t="s">
        <v>39</v>
      </c>
      <c r="K1337" s="33" t="s">
        <v>9</v>
      </c>
      <c r="L1337" s="45">
        <f>AVERAGEIFS('Raw Data'!$R$2:$R$3196,'Raw Data'!$K$2:$K$3196,'Solution Sheet'!J1337,'Raw Data'!$G$2:$G$3196,'Solution Sheet'!K1337)</f>
        <v>34.731182795698928</v>
      </c>
      <c r="N1337" s="33" t="s">
        <v>24</v>
      </c>
      <c r="O1337" s="33" t="s">
        <v>33</v>
      </c>
      <c r="P1337" s="45">
        <f>SUMIFS('Raw Data'!$S$2:$S$3196,'Raw Data'!$D$2:$D$3196,'Solution Sheet'!N1337,'Raw Data'!$H$2:$H$3196,'Solution Sheet'!O1337)</f>
        <v>777669.78999999957</v>
      </c>
    </row>
    <row r="1338" spans="2:16" x14ac:dyDescent="0.35">
      <c r="B1338" s="33" t="s">
        <v>85</v>
      </c>
      <c r="C1338" s="33" t="s">
        <v>7</v>
      </c>
      <c r="D1338" s="45">
        <f>SUMIFS('Raw Data'!$S$2:$S$3196,'Raw Data'!$E$2:$E$3196,'Solution Sheet'!B1338,'Raw Data'!$G$2:$G$3196,'Solution Sheet'!C1338)</f>
        <v>95667.16</v>
      </c>
      <c r="E1338" s="37"/>
      <c r="F1338" s="33" t="s">
        <v>45</v>
      </c>
      <c r="G1338" s="33" t="s">
        <v>31</v>
      </c>
      <c r="H1338" s="45">
        <f>COUNTIFS('Raw Data'!$L$2:$L$3196,'Solution Sheet'!F1338,'Raw Data'!$H$2:$H$3196,'Solution Sheet'!G1338)</f>
        <v>200</v>
      </c>
      <c r="J1338" s="33" t="s">
        <v>41</v>
      </c>
      <c r="K1338" s="33" t="s">
        <v>7</v>
      </c>
      <c r="L1338" s="45">
        <f>AVERAGEIFS('Raw Data'!$R$2:$R$3196,'Raw Data'!$K$2:$K$3196,'Solution Sheet'!J1338,'Raw Data'!$G$2:$G$3196,'Solution Sheet'!K1338)</f>
        <v>33.821428571428569</v>
      </c>
      <c r="N1338" s="33" t="s">
        <v>26</v>
      </c>
      <c r="O1338" s="33" t="s">
        <v>31</v>
      </c>
      <c r="P1338" s="45">
        <f>SUMIFS('Raw Data'!$S$2:$S$3196,'Raw Data'!$D$2:$D$3196,'Solution Sheet'!N1338,'Raw Data'!$H$2:$H$3196,'Solution Sheet'!O1338)</f>
        <v>705928.4499999996</v>
      </c>
    </row>
    <row r="1339" spans="2:16" x14ac:dyDescent="0.35">
      <c r="B1339" s="33" t="s">
        <v>52</v>
      </c>
      <c r="C1339" s="33" t="s">
        <v>12</v>
      </c>
      <c r="D1339" s="45">
        <f>SUMIFS('Raw Data'!$S$2:$S$3196,'Raw Data'!$E$2:$E$3196,'Solution Sheet'!B1339,'Raw Data'!$G$2:$G$3196,'Solution Sheet'!C1339)</f>
        <v>95376.180000000022</v>
      </c>
      <c r="E1339" s="37"/>
      <c r="F1339" s="33" t="s">
        <v>43</v>
      </c>
      <c r="G1339" s="33" t="s">
        <v>33</v>
      </c>
      <c r="H1339" s="45">
        <f>COUNTIFS('Raw Data'!$L$2:$L$3196,'Solution Sheet'!F1339,'Raw Data'!$H$2:$H$3196,'Solution Sheet'!G1339)</f>
        <v>185</v>
      </c>
      <c r="J1339" s="33" t="s">
        <v>40</v>
      </c>
      <c r="K1339" s="33" t="s">
        <v>12</v>
      </c>
      <c r="L1339" s="45">
        <f>AVERAGEIFS('Raw Data'!$R$2:$R$3196,'Raw Data'!$K$2:$K$3196,'Solution Sheet'!J1339,'Raw Data'!$G$2:$G$3196,'Solution Sheet'!K1339)</f>
        <v>34.373831775700936</v>
      </c>
      <c r="N1339" s="33" t="s">
        <v>26</v>
      </c>
      <c r="O1339" s="33" t="s">
        <v>33</v>
      </c>
      <c r="P1339" s="45">
        <f>SUMIFS('Raw Data'!$S$2:$S$3196,'Raw Data'!$D$2:$D$3196,'Solution Sheet'!N1339,'Raw Data'!$H$2:$H$3196,'Solution Sheet'!O1339)</f>
        <v>688621.27000000118</v>
      </c>
    </row>
    <row r="1340" spans="2:16" x14ac:dyDescent="0.35">
      <c r="B1340" s="33" t="s">
        <v>106</v>
      </c>
      <c r="C1340" s="33" t="s">
        <v>7</v>
      </c>
      <c r="D1340" s="45">
        <f>SUMIFS('Raw Data'!$S$2:$S$3196,'Raw Data'!$E$2:$E$3196,'Solution Sheet'!B1340,'Raw Data'!$G$2:$G$3196,'Solution Sheet'!C1340)</f>
        <v>77343.399999999994</v>
      </c>
      <c r="E1340" s="37"/>
      <c r="F1340" s="33" t="s">
        <v>46</v>
      </c>
      <c r="G1340" s="33" t="s">
        <v>30</v>
      </c>
      <c r="H1340" s="45">
        <f>COUNTIFS('Raw Data'!$L$2:$L$3196,'Solution Sheet'!F1340,'Raw Data'!$H$2:$H$3196,'Solution Sheet'!G1340)</f>
        <v>204</v>
      </c>
      <c r="J1340" s="33" t="s">
        <v>42</v>
      </c>
      <c r="K1340" s="33" t="s">
        <v>7</v>
      </c>
      <c r="L1340" s="45">
        <f>AVERAGEIFS('Raw Data'!$R$2:$R$3196,'Raw Data'!$K$2:$K$3196,'Solution Sheet'!J1340,'Raw Data'!$G$2:$G$3196,'Solution Sheet'!K1340)</f>
        <v>34.288659793814432</v>
      </c>
      <c r="N1340" s="33" t="s">
        <v>24</v>
      </c>
      <c r="O1340" s="33" t="s">
        <v>30</v>
      </c>
      <c r="P1340" s="45">
        <f>SUMIFS('Raw Data'!$S$2:$S$3196,'Raw Data'!$D$2:$D$3196,'Solution Sheet'!N1340,'Raw Data'!$H$2:$H$3196,'Solution Sheet'!O1340)</f>
        <v>902864.3899999999</v>
      </c>
    </row>
    <row r="1341" spans="2:16" x14ac:dyDescent="0.35">
      <c r="B1341" s="33" t="s">
        <v>55</v>
      </c>
      <c r="C1341" s="33" t="s">
        <v>7</v>
      </c>
      <c r="D1341" s="45">
        <f>SUMIFS('Raw Data'!$S$2:$S$3196,'Raw Data'!$E$2:$E$3196,'Solution Sheet'!B1341,'Raw Data'!$G$2:$G$3196,'Solution Sheet'!C1341)</f>
        <v>86248.060000000012</v>
      </c>
      <c r="E1341" s="37"/>
      <c r="F1341" s="33" t="s">
        <v>46</v>
      </c>
      <c r="G1341" s="33" t="s">
        <v>32</v>
      </c>
      <c r="H1341" s="45">
        <f>COUNTIFS('Raw Data'!$L$2:$L$3196,'Solution Sheet'!F1341,'Raw Data'!$H$2:$H$3196,'Solution Sheet'!G1341)</f>
        <v>216</v>
      </c>
      <c r="J1341" s="33" t="s">
        <v>42</v>
      </c>
      <c r="K1341" s="33" t="s">
        <v>7</v>
      </c>
      <c r="L1341" s="45">
        <f>AVERAGEIFS('Raw Data'!$R$2:$R$3196,'Raw Data'!$K$2:$K$3196,'Solution Sheet'!J1341,'Raw Data'!$G$2:$G$3196,'Solution Sheet'!K1341)</f>
        <v>34.288659793814432</v>
      </c>
      <c r="N1341" s="33" t="s">
        <v>24</v>
      </c>
      <c r="O1341" s="33" t="s">
        <v>32</v>
      </c>
      <c r="P1341" s="45">
        <f>SUMIFS('Raw Data'!$S$2:$S$3196,'Raw Data'!$D$2:$D$3196,'Solution Sheet'!N1341,'Raw Data'!$H$2:$H$3196,'Solution Sheet'!O1341)</f>
        <v>854150.37999999919</v>
      </c>
    </row>
    <row r="1342" spans="2:16" x14ac:dyDescent="0.35">
      <c r="B1342" s="33" t="s">
        <v>85</v>
      </c>
      <c r="C1342" s="33" t="s">
        <v>9</v>
      </c>
      <c r="D1342" s="45">
        <f>SUMIFS('Raw Data'!$S$2:$S$3196,'Raw Data'!$E$2:$E$3196,'Solution Sheet'!B1342,'Raw Data'!$G$2:$G$3196,'Solution Sheet'!C1342)</f>
        <v>54180.78</v>
      </c>
      <c r="E1342" s="37"/>
      <c r="F1342" s="33" t="s">
        <v>46</v>
      </c>
      <c r="G1342" s="33" t="s">
        <v>31</v>
      </c>
      <c r="H1342" s="45">
        <f>COUNTIFS('Raw Data'!$L$2:$L$3196,'Solution Sheet'!F1342,'Raw Data'!$H$2:$H$3196,'Solution Sheet'!G1342)</f>
        <v>159</v>
      </c>
      <c r="J1342" s="33" t="s">
        <v>42</v>
      </c>
      <c r="K1342" s="33" t="s">
        <v>9</v>
      </c>
      <c r="L1342" s="45">
        <f>AVERAGEIFS('Raw Data'!$R$2:$R$3196,'Raw Data'!$K$2:$K$3196,'Solution Sheet'!J1342,'Raw Data'!$G$2:$G$3196,'Solution Sheet'!K1342)</f>
        <v>36.282828282828284</v>
      </c>
      <c r="N1342" s="33" t="s">
        <v>24</v>
      </c>
      <c r="O1342" s="33" t="s">
        <v>31</v>
      </c>
      <c r="P1342" s="45">
        <f>SUMIFS('Raw Data'!$S$2:$S$3196,'Raw Data'!$D$2:$D$3196,'Solution Sheet'!N1342,'Raw Data'!$H$2:$H$3196,'Solution Sheet'!O1342)</f>
        <v>770751.94999999984</v>
      </c>
    </row>
    <row r="1343" spans="2:16" x14ac:dyDescent="0.35">
      <c r="B1343" s="33" t="s">
        <v>58</v>
      </c>
      <c r="C1343" s="33" t="s">
        <v>13</v>
      </c>
      <c r="D1343" s="45">
        <f>SUMIFS('Raw Data'!$S$2:$S$3196,'Raw Data'!$E$2:$E$3196,'Solution Sheet'!B1343,'Raw Data'!$G$2:$G$3196,'Solution Sheet'!C1343)</f>
        <v>88782.809999999969</v>
      </c>
      <c r="E1343" s="37"/>
      <c r="F1343" s="33" t="s">
        <v>43</v>
      </c>
      <c r="G1343" s="33" t="s">
        <v>33</v>
      </c>
      <c r="H1343" s="45">
        <f>COUNTIFS('Raw Data'!$L$2:$L$3196,'Solution Sheet'!F1343,'Raw Data'!$H$2:$H$3196,'Solution Sheet'!G1343)</f>
        <v>185</v>
      </c>
      <c r="J1343" s="33" t="s">
        <v>41</v>
      </c>
      <c r="K1343" s="33" t="s">
        <v>13</v>
      </c>
      <c r="L1343" s="45">
        <f>AVERAGEIFS('Raw Data'!$R$2:$R$3196,'Raw Data'!$K$2:$K$3196,'Solution Sheet'!J1343,'Raw Data'!$G$2:$G$3196,'Solution Sheet'!K1343)</f>
        <v>33.705882352941174</v>
      </c>
      <c r="N1343" s="33" t="s">
        <v>26</v>
      </c>
      <c r="O1343" s="33" t="s">
        <v>33</v>
      </c>
      <c r="P1343" s="45">
        <f>SUMIFS('Raw Data'!$S$2:$S$3196,'Raw Data'!$D$2:$D$3196,'Solution Sheet'!N1343,'Raw Data'!$H$2:$H$3196,'Solution Sheet'!O1343)</f>
        <v>688621.27000000118</v>
      </c>
    </row>
    <row r="1344" spans="2:16" x14ac:dyDescent="0.35">
      <c r="B1344" s="33" t="s">
        <v>78</v>
      </c>
      <c r="C1344" s="33" t="s">
        <v>9</v>
      </c>
      <c r="D1344" s="45">
        <f>SUMIFS('Raw Data'!$S$2:$S$3196,'Raw Data'!$E$2:$E$3196,'Solution Sheet'!B1344,'Raw Data'!$G$2:$G$3196,'Solution Sheet'!C1344)</f>
        <v>67867.660000000018</v>
      </c>
      <c r="E1344" s="37"/>
      <c r="F1344" s="33" t="s">
        <v>43</v>
      </c>
      <c r="G1344" s="33" t="s">
        <v>33</v>
      </c>
      <c r="H1344" s="45">
        <f>COUNTIFS('Raw Data'!$L$2:$L$3196,'Solution Sheet'!F1344,'Raw Data'!$H$2:$H$3196,'Solution Sheet'!G1344)</f>
        <v>185</v>
      </c>
      <c r="J1344" s="33" t="s">
        <v>41</v>
      </c>
      <c r="K1344" s="33" t="s">
        <v>9</v>
      </c>
      <c r="L1344" s="45">
        <f>AVERAGEIFS('Raw Data'!$R$2:$R$3196,'Raw Data'!$K$2:$K$3196,'Solution Sheet'!J1344,'Raw Data'!$G$2:$G$3196,'Solution Sheet'!K1344)</f>
        <v>35.634615384615387</v>
      </c>
      <c r="N1344" s="33" t="s">
        <v>26</v>
      </c>
      <c r="O1344" s="33" t="s">
        <v>33</v>
      </c>
      <c r="P1344" s="45">
        <f>SUMIFS('Raw Data'!$S$2:$S$3196,'Raw Data'!$D$2:$D$3196,'Solution Sheet'!N1344,'Raw Data'!$H$2:$H$3196,'Solution Sheet'!O1344)</f>
        <v>688621.27000000118</v>
      </c>
    </row>
    <row r="1345" spans="2:16" x14ac:dyDescent="0.35">
      <c r="B1345" s="33" t="s">
        <v>73</v>
      </c>
      <c r="C1345" s="33" t="s">
        <v>9</v>
      </c>
      <c r="D1345" s="45">
        <f>SUMIFS('Raw Data'!$S$2:$S$3196,'Raw Data'!$E$2:$E$3196,'Solution Sheet'!B1345,'Raw Data'!$G$2:$G$3196,'Solution Sheet'!C1345)</f>
        <v>97902.090000000011</v>
      </c>
      <c r="E1345" s="37"/>
      <c r="F1345" s="33" t="s">
        <v>45</v>
      </c>
      <c r="G1345" s="33" t="s">
        <v>33</v>
      </c>
      <c r="H1345" s="45">
        <f>COUNTIFS('Raw Data'!$L$2:$L$3196,'Solution Sheet'!F1345,'Raw Data'!$H$2:$H$3196,'Solution Sheet'!G1345)</f>
        <v>193</v>
      </c>
      <c r="J1345" s="33" t="s">
        <v>40</v>
      </c>
      <c r="K1345" s="33" t="s">
        <v>9</v>
      </c>
      <c r="L1345" s="45">
        <f>AVERAGEIFS('Raw Data'!$R$2:$R$3196,'Raw Data'!$K$2:$K$3196,'Solution Sheet'!J1345,'Raw Data'!$G$2:$G$3196,'Solution Sheet'!K1345)</f>
        <v>33.942528735632187</v>
      </c>
      <c r="N1345" s="33" t="s">
        <v>24</v>
      </c>
      <c r="O1345" s="33" t="s">
        <v>33</v>
      </c>
      <c r="P1345" s="45">
        <f>SUMIFS('Raw Data'!$S$2:$S$3196,'Raw Data'!$D$2:$D$3196,'Solution Sheet'!N1345,'Raw Data'!$H$2:$H$3196,'Solution Sheet'!O1345)</f>
        <v>777669.78999999957</v>
      </c>
    </row>
    <row r="1346" spans="2:16" x14ac:dyDescent="0.35">
      <c r="B1346" s="33" t="s">
        <v>58</v>
      </c>
      <c r="C1346" s="33" t="s">
        <v>9</v>
      </c>
      <c r="D1346" s="45">
        <f>SUMIFS('Raw Data'!$S$2:$S$3196,'Raw Data'!$E$2:$E$3196,'Solution Sheet'!B1346,'Raw Data'!$G$2:$G$3196,'Solution Sheet'!C1346)</f>
        <v>93015.799999999974</v>
      </c>
      <c r="E1346" s="37"/>
      <c r="F1346" s="33" t="s">
        <v>44</v>
      </c>
      <c r="G1346" s="33" t="s">
        <v>32</v>
      </c>
      <c r="H1346" s="45">
        <f>COUNTIFS('Raw Data'!$L$2:$L$3196,'Solution Sheet'!F1346,'Raw Data'!$H$2:$H$3196,'Solution Sheet'!G1346)</f>
        <v>196</v>
      </c>
      <c r="J1346" s="33" t="s">
        <v>41</v>
      </c>
      <c r="K1346" s="33" t="s">
        <v>9</v>
      </c>
      <c r="L1346" s="45">
        <f>AVERAGEIFS('Raw Data'!$R$2:$R$3196,'Raw Data'!$K$2:$K$3196,'Solution Sheet'!J1346,'Raw Data'!$G$2:$G$3196,'Solution Sheet'!K1346)</f>
        <v>35.634615384615387</v>
      </c>
      <c r="N1346" s="33" t="s">
        <v>24</v>
      </c>
      <c r="O1346" s="33" t="s">
        <v>32</v>
      </c>
      <c r="P1346" s="45">
        <f>SUMIFS('Raw Data'!$S$2:$S$3196,'Raw Data'!$D$2:$D$3196,'Solution Sheet'!N1346,'Raw Data'!$H$2:$H$3196,'Solution Sheet'!O1346)</f>
        <v>854150.37999999919</v>
      </c>
    </row>
    <row r="1347" spans="2:16" x14ac:dyDescent="0.35">
      <c r="B1347" s="33" t="s">
        <v>73</v>
      </c>
      <c r="C1347" s="33" t="s">
        <v>13</v>
      </c>
      <c r="D1347" s="45">
        <f>SUMIFS('Raw Data'!$S$2:$S$3196,'Raw Data'!$E$2:$E$3196,'Solution Sheet'!B1347,'Raw Data'!$G$2:$G$3196,'Solution Sheet'!C1347)</f>
        <v>66184.529999999984</v>
      </c>
      <c r="E1347" s="37"/>
      <c r="F1347" s="33" t="s">
        <v>44</v>
      </c>
      <c r="G1347" s="33" t="s">
        <v>31</v>
      </c>
      <c r="H1347" s="45">
        <f>COUNTIFS('Raw Data'!$L$2:$L$3196,'Solution Sheet'!F1347,'Raw Data'!$H$2:$H$3196,'Solution Sheet'!G1347)</f>
        <v>216</v>
      </c>
      <c r="J1347" s="33" t="s">
        <v>41</v>
      </c>
      <c r="K1347" s="33" t="s">
        <v>13</v>
      </c>
      <c r="L1347" s="45">
        <f>AVERAGEIFS('Raw Data'!$R$2:$R$3196,'Raw Data'!$K$2:$K$3196,'Solution Sheet'!J1347,'Raw Data'!$G$2:$G$3196,'Solution Sheet'!K1347)</f>
        <v>33.705882352941174</v>
      </c>
      <c r="N1347" s="33" t="s">
        <v>24</v>
      </c>
      <c r="O1347" s="33" t="s">
        <v>31</v>
      </c>
      <c r="P1347" s="45">
        <f>SUMIFS('Raw Data'!$S$2:$S$3196,'Raw Data'!$D$2:$D$3196,'Solution Sheet'!N1347,'Raw Data'!$H$2:$H$3196,'Solution Sheet'!O1347)</f>
        <v>770751.94999999984</v>
      </c>
    </row>
    <row r="1348" spans="2:16" x14ac:dyDescent="0.35">
      <c r="B1348" s="33" t="s">
        <v>68</v>
      </c>
      <c r="C1348" s="33" t="s">
        <v>6</v>
      </c>
      <c r="D1348" s="45">
        <f>SUMIFS('Raw Data'!$S$2:$S$3196,'Raw Data'!$E$2:$E$3196,'Solution Sheet'!B1348,'Raw Data'!$G$2:$G$3196,'Solution Sheet'!C1348)</f>
        <v>76254.89</v>
      </c>
      <c r="E1348" s="37"/>
      <c r="F1348" s="33" t="s">
        <v>43</v>
      </c>
      <c r="G1348" s="33" t="s">
        <v>32</v>
      </c>
      <c r="H1348" s="45">
        <f>COUNTIFS('Raw Data'!$L$2:$L$3196,'Solution Sheet'!F1348,'Raw Data'!$H$2:$H$3196,'Solution Sheet'!G1348)</f>
        <v>206</v>
      </c>
      <c r="J1348" s="33" t="s">
        <v>40</v>
      </c>
      <c r="K1348" s="33" t="s">
        <v>6</v>
      </c>
      <c r="L1348" s="45">
        <f>AVERAGEIFS('Raw Data'!$R$2:$R$3196,'Raw Data'!$K$2:$K$3196,'Solution Sheet'!J1348,'Raw Data'!$G$2:$G$3196,'Solution Sheet'!K1348)</f>
        <v>33.838383838383841</v>
      </c>
      <c r="N1348" s="33" t="s">
        <v>24</v>
      </c>
      <c r="O1348" s="33" t="s">
        <v>32</v>
      </c>
      <c r="P1348" s="45">
        <f>SUMIFS('Raw Data'!$S$2:$S$3196,'Raw Data'!$D$2:$D$3196,'Solution Sheet'!N1348,'Raw Data'!$H$2:$H$3196,'Solution Sheet'!O1348)</f>
        <v>854150.37999999919</v>
      </c>
    </row>
    <row r="1349" spans="2:16" x14ac:dyDescent="0.35">
      <c r="B1349" s="33" t="s">
        <v>52</v>
      </c>
      <c r="C1349" s="33" t="s">
        <v>10</v>
      </c>
      <c r="D1349" s="45">
        <f>SUMIFS('Raw Data'!$S$2:$S$3196,'Raw Data'!$E$2:$E$3196,'Solution Sheet'!B1349,'Raw Data'!$G$2:$G$3196,'Solution Sheet'!C1349)</f>
        <v>122852.18999999999</v>
      </c>
      <c r="E1349" s="37"/>
      <c r="F1349" s="33" t="s">
        <v>43</v>
      </c>
      <c r="G1349" s="33" t="s">
        <v>30</v>
      </c>
      <c r="H1349" s="45">
        <f>COUNTIFS('Raw Data'!$L$2:$L$3196,'Solution Sheet'!F1349,'Raw Data'!$H$2:$H$3196,'Solution Sheet'!G1349)</f>
        <v>201</v>
      </c>
      <c r="J1349" s="33" t="s">
        <v>39</v>
      </c>
      <c r="K1349" s="33" t="s">
        <v>10</v>
      </c>
      <c r="L1349" s="45">
        <f>AVERAGEIFS('Raw Data'!$R$2:$R$3196,'Raw Data'!$K$2:$K$3196,'Solution Sheet'!J1349,'Raw Data'!$G$2:$G$3196,'Solution Sheet'!K1349)</f>
        <v>35.052083333333336</v>
      </c>
      <c r="N1349" s="33" t="s">
        <v>25</v>
      </c>
      <c r="O1349" s="33" t="s">
        <v>30</v>
      </c>
      <c r="P1349" s="45">
        <f>SUMIFS('Raw Data'!$S$2:$S$3196,'Raw Data'!$D$2:$D$3196,'Solution Sheet'!N1349,'Raw Data'!$H$2:$H$3196,'Solution Sheet'!O1349)</f>
        <v>386262.99999999983</v>
      </c>
    </row>
    <row r="1350" spans="2:16" x14ac:dyDescent="0.35">
      <c r="B1350" s="33" t="s">
        <v>85</v>
      </c>
      <c r="C1350" s="33" t="s">
        <v>13</v>
      </c>
      <c r="D1350" s="45">
        <f>SUMIFS('Raw Data'!$S$2:$S$3196,'Raw Data'!$E$2:$E$3196,'Solution Sheet'!B1350,'Raw Data'!$G$2:$G$3196,'Solution Sheet'!C1350)</f>
        <v>84756.55</v>
      </c>
      <c r="E1350" s="37"/>
      <c r="F1350" s="33" t="s">
        <v>43</v>
      </c>
      <c r="G1350" s="33" t="s">
        <v>30</v>
      </c>
      <c r="H1350" s="45">
        <f>COUNTIFS('Raw Data'!$L$2:$L$3196,'Solution Sheet'!F1350,'Raw Data'!$H$2:$H$3196,'Solution Sheet'!G1350)</f>
        <v>201</v>
      </c>
      <c r="J1350" s="33" t="s">
        <v>42</v>
      </c>
      <c r="K1350" s="33" t="s">
        <v>13</v>
      </c>
      <c r="L1350" s="45">
        <f>AVERAGEIFS('Raw Data'!$R$2:$R$3196,'Raw Data'!$K$2:$K$3196,'Solution Sheet'!J1350,'Raw Data'!$G$2:$G$3196,'Solution Sheet'!K1350)</f>
        <v>36.58</v>
      </c>
      <c r="N1350" s="33" t="s">
        <v>24</v>
      </c>
      <c r="O1350" s="33" t="s">
        <v>30</v>
      </c>
      <c r="P1350" s="45">
        <f>SUMIFS('Raw Data'!$S$2:$S$3196,'Raw Data'!$D$2:$D$3196,'Solution Sheet'!N1350,'Raw Data'!$H$2:$H$3196,'Solution Sheet'!O1350)</f>
        <v>902864.3899999999</v>
      </c>
    </row>
    <row r="1351" spans="2:16" x14ac:dyDescent="0.35">
      <c r="B1351" s="33" t="s">
        <v>73</v>
      </c>
      <c r="C1351" s="33" t="s">
        <v>10</v>
      </c>
      <c r="D1351" s="45">
        <f>SUMIFS('Raw Data'!$S$2:$S$3196,'Raw Data'!$E$2:$E$3196,'Solution Sheet'!B1351,'Raw Data'!$G$2:$G$3196,'Solution Sheet'!C1351)</f>
        <v>86987.81</v>
      </c>
      <c r="E1351" s="37"/>
      <c r="F1351" s="33" t="s">
        <v>45</v>
      </c>
      <c r="G1351" s="33" t="s">
        <v>31</v>
      </c>
      <c r="H1351" s="45">
        <f>COUNTIFS('Raw Data'!$L$2:$L$3196,'Solution Sheet'!F1351,'Raw Data'!$H$2:$H$3196,'Solution Sheet'!G1351)</f>
        <v>200</v>
      </c>
      <c r="J1351" s="33" t="s">
        <v>42</v>
      </c>
      <c r="K1351" s="33" t="s">
        <v>10</v>
      </c>
      <c r="L1351" s="45">
        <f>AVERAGEIFS('Raw Data'!$R$2:$R$3196,'Raw Data'!$K$2:$K$3196,'Solution Sheet'!J1351,'Raw Data'!$G$2:$G$3196,'Solution Sheet'!K1351)</f>
        <v>34.543689320388353</v>
      </c>
      <c r="N1351" s="33" t="s">
        <v>24</v>
      </c>
      <c r="O1351" s="33" t="s">
        <v>31</v>
      </c>
      <c r="P1351" s="45">
        <f>SUMIFS('Raw Data'!$S$2:$S$3196,'Raw Data'!$D$2:$D$3196,'Solution Sheet'!N1351,'Raw Data'!$H$2:$H$3196,'Solution Sheet'!O1351)</f>
        <v>770751.94999999984</v>
      </c>
    </row>
    <row r="1352" spans="2:16" x14ac:dyDescent="0.35">
      <c r="B1352" s="33" t="s">
        <v>73</v>
      </c>
      <c r="C1352" s="33" t="s">
        <v>12</v>
      </c>
      <c r="D1352" s="45">
        <f>SUMIFS('Raw Data'!$S$2:$S$3196,'Raw Data'!$E$2:$E$3196,'Solution Sheet'!B1352,'Raw Data'!$G$2:$G$3196,'Solution Sheet'!C1352)</f>
        <v>74246.830000000016</v>
      </c>
      <c r="E1352" s="37"/>
      <c r="F1352" s="33" t="s">
        <v>44</v>
      </c>
      <c r="G1352" s="33" t="s">
        <v>33</v>
      </c>
      <c r="H1352" s="45">
        <f>COUNTIFS('Raw Data'!$L$2:$L$3196,'Solution Sheet'!F1352,'Raw Data'!$H$2:$H$3196,'Solution Sheet'!G1352)</f>
        <v>207</v>
      </c>
      <c r="J1352" s="33" t="s">
        <v>41</v>
      </c>
      <c r="K1352" s="33" t="s">
        <v>12</v>
      </c>
      <c r="L1352" s="45">
        <f>AVERAGEIFS('Raw Data'!$R$2:$R$3196,'Raw Data'!$K$2:$K$3196,'Solution Sheet'!J1352,'Raw Data'!$G$2:$G$3196,'Solution Sheet'!K1352)</f>
        <v>35.657142857142858</v>
      </c>
      <c r="N1352" s="33" t="s">
        <v>24</v>
      </c>
      <c r="O1352" s="33" t="s">
        <v>33</v>
      </c>
      <c r="P1352" s="45">
        <f>SUMIFS('Raw Data'!$S$2:$S$3196,'Raw Data'!$D$2:$D$3196,'Solution Sheet'!N1352,'Raw Data'!$H$2:$H$3196,'Solution Sheet'!O1352)</f>
        <v>777669.78999999957</v>
      </c>
    </row>
    <row r="1353" spans="2:16" x14ac:dyDescent="0.35">
      <c r="B1353" s="33" t="s">
        <v>115</v>
      </c>
      <c r="C1353" s="33" t="s">
        <v>12</v>
      </c>
      <c r="D1353" s="45">
        <f>SUMIFS('Raw Data'!$S$2:$S$3196,'Raw Data'!$E$2:$E$3196,'Solution Sheet'!B1353,'Raw Data'!$G$2:$G$3196,'Solution Sheet'!C1353)</f>
        <v>66619.010000000009</v>
      </c>
      <c r="E1353" s="37"/>
      <c r="F1353" s="33" t="s">
        <v>46</v>
      </c>
      <c r="G1353" s="33" t="s">
        <v>33</v>
      </c>
      <c r="H1353" s="45">
        <f>COUNTIFS('Raw Data'!$L$2:$L$3196,'Solution Sheet'!F1353,'Raw Data'!$H$2:$H$3196,'Solution Sheet'!G1353)</f>
        <v>201</v>
      </c>
      <c r="J1353" s="33" t="s">
        <v>40</v>
      </c>
      <c r="K1353" s="33" t="s">
        <v>12</v>
      </c>
      <c r="L1353" s="45">
        <f>AVERAGEIFS('Raw Data'!$R$2:$R$3196,'Raw Data'!$K$2:$K$3196,'Solution Sheet'!J1353,'Raw Data'!$G$2:$G$3196,'Solution Sheet'!K1353)</f>
        <v>34.373831775700936</v>
      </c>
      <c r="N1353" s="33" t="s">
        <v>24</v>
      </c>
      <c r="O1353" s="33" t="s">
        <v>33</v>
      </c>
      <c r="P1353" s="45">
        <f>SUMIFS('Raw Data'!$S$2:$S$3196,'Raw Data'!$D$2:$D$3196,'Solution Sheet'!N1353,'Raw Data'!$H$2:$H$3196,'Solution Sheet'!O1353)</f>
        <v>777669.78999999957</v>
      </c>
    </row>
    <row r="1354" spans="2:16" x14ac:dyDescent="0.35">
      <c r="B1354" s="33" t="s">
        <v>78</v>
      </c>
      <c r="C1354" s="33" t="s">
        <v>11</v>
      </c>
      <c r="D1354" s="45">
        <f>SUMIFS('Raw Data'!$S$2:$S$3196,'Raw Data'!$E$2:$E$3196,'Solution Sheet'!B1354,'Raw Data'!$G$2:$G$3196,'Solution Sheet'!C1354)</f>
        <v>115609.13</v>
      </c>
      <c r="E1354" s="37"/>
      <c r="F1354" s="33" t="s">
        <v>45</v>
      </c>
      <c r="G1354" s="33" t="s">
        <v>30</v>
      </c>
      <c r="H1354" s="45">
        <f>COUNTIFS('Raw Data'!$L$2:$L$3196,'Solution Sheet'!F1354,'Raw Data'!$H$2:$H$3196,'Solution Sheet'!G1354)</f>
        <v>215</v>
      </c>
      <c r="J1354" s="33" t="s">
        <v>41</v>
      </c>
      <c r="K1354" s="33" t="s">
        <v>11</v>
      </c>
      <c r="L1354" s="45">
        <f>AVERAGEIFS('Raw Data'!$R$2:$R$3196,'Raw Data'!$K$2:$K$3196,'Solution Sheet'!J1354,'Raw Data'!$G$2:$G$3196,'Solution Sheet'!K1354)</f>
        <v>35.415929203539825</v>
      </c>
      <c r="N1354" s="33" t="s">
        <v>25</v>
      </c>
      <c r="O1354" s="33" t="s">
        <v>30</v>
      </c>
      <c r="P1354" s="45">
        <f>SUMIFS('Raw Data'!$S$2:$S$3196,'Raw Data'!$D$2:$D$3196,'Solution Sheet'!N1354,'Raw Data'!$H$2:$H$3196,'Solution Sheet'!O1354)</f>
        <v>386262.99999999983</v>
      </c>
    </row>
    <row r="1355" spans="2:16" x14ac:dyDescent="0.35">
      <c r="B1355" s="33" t="s">
        <v>68</v>
      </c>
      <c r="C1355" s="33" t="s">
        <v>7</v>
      </c>
      <c r="D1355" s="45">
        <f>SUMIFS('Raw Data'!$S$2:$S$3196,'Raw Data'!$E$2:$E$3196,'Solution Sheet'!B1355,'Raw Data'!$G$2:$G$3196,'Solution Sheet'!C1355)</f>
        <v>100847.03999999999</v>
      </c>
      <c r="E1355" s="37"/>
      <c r="F1355" s="33" t="s">
        <v>43</v>
      </c>
      <c r="G1355" s="33" t="s">
        <v>32</v>
      </c>
      <c r="H1355" s="45">
        <f>COUNTIFS('Raw Data'!$L$2:$L$3196,'Solution Sheet'!F1355,'Raw Data'!$H$2:$H$3196,'Solution Sheet'!G1355)</f>
        <v>206</v>
      </c>
      <c r="J1355" s="33" t="s">
        <v>42</v>
      </c>
      <c r="K1355" s="33" t="s">
        <v>7</v>
      </c>
      <c r="L1355" s="45">
        <f>AVERAGEIFS('Raw Data'!$R$2:$R$3196,'Raw Data'!$K$2:$K$3196,'Solution Sheet'!J1355,'Raw Data'!$G$2:$G$3196,'Solution Sheet'!K1355)</f>
        <v>34.288659793814432</v>
      </c>
      <c r="N1355" s="33" t="s">
        <v>24</v>
      </c>
      <c r="O1355" s="33" t="s">
        <v>32</v>
      </c>
      <c r="P1355" s="45">
        <f>SUMIFS('Raw Data'!$S$2:$S$3196,'Raw Data'!$D$2:$D$3196,'Solution Sheet'!N1355,'Raw Data'!$H$2:$H$3196,'Solution Sheet'!O1355)</f>
        <v>854150.37999999919</v>
      </c>
    </row>
    <row r="1356" spans="2:16" x14ac:dyDescent="0.35">
      <c r="B1356" s="33" t="s">
        <v>85</v>
      </c>
      <c r="C1356" s="33" t="s">
        <v>7</v>
      </c>
      <c r="D1356" s="45">
        <f>SUMIFS('Raw Data'!$S$2:$S$3196,'Raw Data'!$E$2:$E$3196,'Solution Sheet'!B1356,'Raw Data'!$G$2:$G$3196,'Solution Sheet'!C1356)</f>
        <v>95667.16</v>
      </c>
      <c r="E1356" s="37"/>
      <c r="F1356" s="33" t="s">
        <v>44</v>
      </c>
      <c r="G1356" s="33" t="s">
        <v>31</v>
      </c>
      <c r="H1356" s="45">
        <f>COUNTIFS('Raw Data'!$L$2:$L$3196,'Solution Sheet'!F1356,'Raw Data'!$H$2:$H$3196,'Solution Sheet'!G1356)</f>
        <v>216</v>
      </c>
      <c r="J1356" s="33" t="s">
        <v>39</v>
      </c>
      <c r="K1356" s="33" t="s">
        <v>7</v>
      </c>
      <c r="L1356" s="45">
        <f>AVERAGEIFS('Raw Data'!$R$2:$R$3196,'Raw Data'!$K$2:$K$3196,'Solution Sheet'!J1356,'Raw Data'!$G$2:$G$3196,'Solution Sheet'!K1356)</f>
        <v>36.319672131147541</v>
      </c>
      <c r="N1356" s="33" t="s">
        <v>24</v>
      </c>
      <c r="O1356" s="33" t="s">
        <v>31</v>
      </c>
      <c r="P1356" s="45">
        <f>SUMIFS('Raw Data'!$S$2:$S$3196,'Raw Data'!$D$2:$D$3196,'Solution Sheet'!N1356,'Raw Data'!$H$2:$H$3196,'Solution Sheet'!O1356)</f>
        <v>770751.94999999984</v>
      </c>
    </row>
    <row r="1357" spans="2:16" x14ac:dyDescent="0.35">
      <c r="B1357" s="33" t="s">
        <v>78</v>
      </c>
      <c r="C1357" s="33" t="s">
        <v>6</v>
      </c>
      <c r="D1357" s="45">
        <f>SUMIFS('Raw Data'!$S$2:$S$3196,'Raw Data'!$E$2:$E$3196,'Solution Sheet'!B1357,'Raw Data'!$G$2:$G$3196,'Solution Sheet'!C1357)</f>
        <v>122595.86000000002</v>
      </c>
      <c r="E1357" s="37"/>
      <c r="F1357" s="33" t="s">
        <v>44</v>
      </c>
      <c r="G1357" s="33" t="s">
        <v>31</v>
      </c>
      <c r="H1357" s="45">
        <f>COUNTIFS('Raw Data'!$L$2:$L$3196,'Solution Sheet'!F1357,'Raw Data'!$H$2:$H$3196,'Solution Sheet'!G1357)</f>
        <v>216</v>
      </c>
      <c r="J1357" s="33" t="s">
        <v>42</v>
      </c>
      <c r="K1357" s="33" t="s">
        <v>6</v>
      </c>
      <c r="L1357" s="45">
        <f>AVERAGEIFS('Raw Data'!$R$2:$R$3196,'Raw Data'!$K$2:$K$3196,'Solution Sheet'!J1357,'Raw Data'!$G$2:$G$3196,'Solution Sheet'!K1357)</f>
        <v>35.892857142857146</v>
      </c>
      <c r="N1357" s="33" t="s">
        <v>24</v>
      </c>
      <c r="O1357" s="33" t="s">
        <v>31</v>
      </c>
      <c r="P1357" s="45">
        <f>SUMIFS('Raw Data'!$S$2:$S$3196,'Raw Data'!$D$2:$D$3196,'Solution Sheet'!N1357,'Raw Data'!$H$2:$H$3196,'Solution Sheet'!O1357)</f>
        <v>770751.94999999984</v>
      </c>
    </row>
    <row r="1358" spans="2:16" x14ac:dyDescent="0.35">
      <c r="B1358" s="33" t="s">
        <v>52</v>
      </c>
      <c r="C1358" s="33" t="s">
        <v>10</v>
      </c>
      <c r="D1358" s="45">
        <f>SUMIFS('Raw Data'!$S$2:$S$3196,'Raw Data'!$E$2:$E$3196,'Solution Sheet'!B1358,'Raw Data'!$G$2:$G$3196,'Solution Sheet'!C1358)</f>
        <v>122852.18999999999</v>
      </c>
      <c r="E1358" s="37"/>
      <c r="F1358" s="33" t="s">
        <v>44</v>
      </c>
      <c r="G1358" s="33" t="s">
        <v>32</v>
      </c>
      <c r="H1358" s="45">
        <f>COUNTIFS('Raw Data'!$L$2:$L$3196,'Solution Sheet'!F1358,'Raw Data'!$H$2:$H$3196,'Solution Sheet'!G1358)</f>
        <v>196</v>
      </c>
      <c r="J1358" s="33" t="s">
        <v>39</v>
      </c>
      <c r="K1358" s="33" t="s">
        <v>10</v>
      </c>
      <c r="L1358" s="45">
        <f>AVERAGEIFS('Raw Data'!$R$2:$R$3196,'Raw Data'!$K$2:$K$3196,'Solution Sheet'!J1358,'Raw Data'!$G$2:$G$3196,'Solution Sheet'!K1358)</f>
        <v>35.052083333333336</v>
      </c>
      <c r="N1358" s="33" t="s">
        <v>25</v>
      </c>
      <c r="O1358" s="33" t="s">
        <v>32</v>
      </c>
      <c r="P1358" s="45">
        <f>SUMIFS('Raw Data'!$S$2:$S$3196,'Raw Data'!$D$2:$D$3196,'Solution Sheet'!N1358,'Raw Data'!$H$2:$H$3196,'Solution Sheet'!O1358)</f>
        <v>420136.0300000002</v>
      </c>
    </row>
    <row r="1359" spans="2:16" x14ac:dyDescent="0.35">
      <c r="B1359" s="33" t="s">
        <v>52</v>
      </c>
      <c r="C1359" s="33" t="s">
        <v>6</v>
      </c>
      <c r="D1359" s="45">
        <f>SUMIFS('Raw Data'!$S$2:$S$3196,'Raw Data'!$E$2:$E$3196,'Solution Sheet'!B1359,'Raw Data'!$G$2:$G$3196,'Solution Sheet'!C1359)</f>
        <v>128564.53000000004</v>
      </c>
      <c r="E1359" s="37"/>
      <c r="F1359" s="33" t="s">
        <v>43</v>
      </c>
      <c r="G1359" s="33" t="s">
        <v>32</v>
      </c>
      <c r="H1359" s="45">
        <f>COUNTIFS('Raw Data'!$L$2:$L$3196,'Solution Sheet'!F1359,'Raw Data'!$H$2:$H$3196,'Solution Sheet'!G1359)</f>
        <v>206</v>
      </c>
      <c r="J1359" s="33" t="s">
        <v>39</v>
      </c>
      <c r="K1359" s="33" t="s">
        <v>6</v>
      </c>
      <c r="L1359" s="45">
        <f>AVERAGEIFS('Raw Data'!$R$2:$R$3196,'Raw Data'!$K$2:$K$3196,'Solution Sheet'!J1359,'Raw Data'!$G$2:$G$3196,'Solution Sheet'!K1359)</f>
        <v>36.370370370370374</v>
      </c>
      <c r="N1359" s="33" t="s">
        <v>26</v>
      </c>
      <c r="O1359" s="33" t="s">
        <v>32</v>
      </c>
      <c r="P1359" s="45">
        <f>SUMIFS('Raw Data'!$S$2:$S$3196,'Raw Data'!$D$2:$D$3196,'Solution Sheet'!N1359,'Raw Data'!$H$2:$H$3196,'Solution Sheet'!O1359)</f>
        <v>713770.02999999945</v>
      </c>
    </row>
    <row r="1360" spans="2:16" x14ac:dyDescent="0.35">
      <c r="B1360" s="33" t="s">
        <v>106</v>
      </c>
      <c r="C1360" s="33" t="s">
        <v>11</v>
      </c>
      <c r="D1360" s="45">
        <f>SUMIFS('Raw Data'!$S$2:$S$3196,'Raw Data'!$E$2:$E$3196,'Solution Sheet'!B1360,'Raw Data'!$G$2:$G$3196,'Solution Sheet'!C1360)</f>
        <v>87937.540000000023</v>
      </c>
      <c r="E1360" s="37"/>
      <c r="F1360" s="33" t="s">
        <v>45</v>
      </c>
      <c r="G1360" s="33" t="s">
        <v>30</v>
      </c>
      <c r="H1360" s="45">
        <f>COUNTIFS('Raw Data'!$L$2:$L$3196,'Solution Sheet'!F1360,'Raw Data'!$H$2:$H$3196,'Solution Sheet'!G1360)</f>
        <v>215</v>
      </c>
      <c r="J1360" s="33" t="s">
        <v>40</v>
      </c>
      <c r="K1360" s="33" t="s">
        <v>11</v>
      </c>
      <c r="L1360" s="45">
        <f>AVERAGEIFS('Raw Data'!$R$2:$R$3196,'Raw Data'!$K$2:$K$3196,'Solution Sheet'!J1360,'Raw Data'!$G$2:$G$3196,'Solution Sheet'!K1360)</f>
        <v>33.707865168539328</v>
      </c>
      <c r="N1360" s="33" t="s">
        <v>26</v>
      </c>
      <c r="O1360" s="33" t="s">
        <v>30</v>
      </c>
      <c r="P1360" s="45">
        <f>SUMIFS('Raw Data'!$S$2:$S$3196,'Raw Data'!$D$2:$D$3196,'Solution Sheet'!N1360,'Raw Data'!$H$2:$H$3196,'Solution Sheet'!O1360)</f>
        <v>705014.25000000035</v>
      </c>
    </row>
    <row r="1361" spans="2:16" x14ac:dyDescent="0.35">
      <c r="B1361" s="33" t="s">
        <v>52</v>
      </c>
      <c r="C1361" s="33" t="s">
        <v>6</v>
      </c>
      <c r="D1361" s="45">
        <f>SUMIFS('Raw Data'!$S$2:$S$3196,'Raw Data'!$E$2:$E$3196,'Solution Sheet'!B1361,'Raw Data'!$G$2:$G$3196,'Solution Sheet'!C1361)</f>
        <v>128564.53000000004</v>
      </c>
      <c r="E1361" s="37"/>
      <c r="F1361" s="33" t="s">
        <v>45</v>
      </c>
      <c r="G1361" s="33" t="s">
        <v>30</v>
      </c>
      <c r="H1361" s="45">
        <f>COUNTIFS('Raw Data'!$L$2:$L$3196,'Solution Sheet'!F1361,'Raw Data'!$H$2:$H$3196,'Solution Sheet'!G1361)</f>
        <v>215</v>
      </c>
      <c r="J1361" s="33" t="s">
        <v>39</v>
      </c>
      <c r="K1361" s="33" t="s">
        <v>6</v>
      </c>
      <c r="L1361" s="45">
        <f>AVERAGEIFS('Raw Data'!$R$2:$R$3196,'Raw Data'!$K$2:$K$3196,'Solution Sheet'!J1361,'Raw Data'!$G$2:$G$3196,'Solution Sheet'!K1361)</f>
        <v>36.370370370370374</v>
      </c>
      <c r="N1361" s="33" t="s">
        <v>24</v>
      </c>
      <c r="O1361" s="33" t="s">
        <v>30</v>
      </c>
      <c r="P1361" s="45">
        <f>SUMIFS('Raw Data'!$S$2:$S$3196,'Raw Data'!$D$2:$D$3196,'Solution Sheet'!N1361,'Raw Data'!$H$2:$H$3196,'Solution Sheet'!O1361)</f>
        <v>902864.3899999999</v>
      </c>
    </row>
    <row r="1362" spans="2:16" x14ac:dyDescent="0.35">
      <c r="B1362" s="33" t="s">
        <v>85</v>
      </c>
      <c r="C1362" s="33" t="s">
        <v>10</v>
      </c>
      <c r="D1362" s="45">
        <f>SUMIFS('Raw Data'!$S$2:$S$3196,'Raw Data'!$E$2:$E$3196,'Solution Sheet'!B1362,'Raw Data'!$G$2:$G$3196,'Solution Sheet'!C1362)</f>
        <v>88692.860000000015</v>
      </c>
      <c r="E1362" s="37"/>
      <c r="F1362" s="33" t="s">
        <v>45</v>
      </c>
      <c r="G1362" s="33" t="s">
        <v>32</v>
      </c>
      <c r="H1362" s="45">
        <f>COUNTIFS('Raw Data'!$L$2:$L$3196,'Solution Sheet'!F1362,'Raw Data'!$H$2:$H$3196,'Solution Sheet'!G1362)</f>
        <v>204</v>
      </c>
      <c r="J1362" s="33" t="s">
        <v>41</v>
      </c>
      <c r="K1362" s="33" t="s">
        <v>10</v>
      </c>
      <c r="L1362" s="45">
        <f>AVERAGEIFS('Raw Data'!$R$2:$R$3196,'Raw Data'!$K$2:$K$3196,'Solution Sheet'!J1362,'Raw Data'!$G$2:$G$3196,'Solution Sheet'!K1362)</f>
        <v>34.225806451612904</v>
      </c>
      <c r="N1362" s="33" t="s">
        <v>24</v>
      </c>
      <c r="O1362" s="33" t="s">
        <v>32</v>
      </c>
      <c r="P1362" s="45">
        <f>SUMIFS('Raw Data'!$S$2:$S$3196,'Raw Data'!$D$2:$D$3196,'Solution Sheet'!N1362,'Raw Data'!$H$2:$H$3196,'Solution Sheet'!O1362)</f>
        <v>854150.37999999919</v>
      </c>
    </row>
    <row r="1363" spans="2:16" x14ac:dyDescent="0.35">
      <c r="B1363" s="33" t="s">
        <v>55</v>
      </c>
      <c r="C1363" s="33" t="s">
        <v>7</v>
      </c>
      <c r="D1363" s="45">
        <f>SUMIFS('Raw Data'!$S$2:$S$3196,'Raw Data'!$E$2:$E$3196,'Solution Sheet'!B1363,'Raw Data'!$G$2:$G$3196,'Solution Sheet'!C1363)</f>
        <v>86248.060000000012</v>
      </c>
      <c r="E1363" s="37"/>
      <c r="F1363" s="33" t="s">
        <v>45</v>
      </c>
      <c r="G1363" s="33" t="s">
        <v>33</v>
      </c>
      <c r="H1363" s="45">
        <f>COUNTIFS('Raw Data'!$L$2:$L$3196,'Solution Sheet'!F1363,'Raw Data'!$H$2:$H$3196,'Solution Sheet'!G1363)</f>
        <v>193</v>
      </c>
      <c r="J1363" s="33" t="s">
        <v>42</v>
      </c>
      <c r="K1363" s="33" t="s">
        <v>7</v>
      </c>
      <c r="L1363" s="45">
        <f>AVERAGEIFS('Raw Data'!$R$2:$R$3196,'Raw Data'!$K$2:$K$3196,'Solution Sheet'!J1363,'Raw Data'!$G$2:$G$3196,'Solution Sheet'!K1363)</f>
        <v>34.288659793814432</v>
      </c>
      <c r="N1363" s="33" t="s">
        <v>24</v>
      </c>
      <c r="O1363" s="33" t="s">
        <v>33</v>
      </c>
      <c r="P1363" s="45">
        <f>SUMIFS('Raw Data'!$S$2:$S$3196,'Raw Data'!$D$2:$D$3196,'Solution Sheet'!N1363,'Raw Data'!$H$2:$H$3196,'Solution Sheet'!O1363)</f>
        <v>777669.78999999957</v>
      </c>
    </row>
    <row r="1364" spans="2:16" x14ac:dyDescent="0.35">
      <c r="B1364" s="33" t="s">
        <v>73</v>
      </c>
      <c r="C1364" s="33" t="s">
        <v>6</v>
      </c>
      <c r="D1364" s="45">
        <f>SUMIFS('Raw Data'!$S$2:$S$3196,'Raw Data'!$E$2:$E$3196,'Solution Sheet'!B1364,'Raw Data'!$G$2:$G$3196,'Solution Sheet'!C1364)</f>
        <v>72259.55</v>
      </c>
      <c r="E1364" s="37"/>
      <c r="F1364" s="33" t="s">
        <v>44</v>
      </c>
      <c r="G1364" s="33" t="s">
        <v>31</v>
      </c>
      <c r="H1364" s="45">
        <f>COUNTIFS('Raw Data'!$L$2:$L$3196,'Solution Sheet'!F1364,'Raw Data'!$H$2:$H$3196,'Solution Sheet'!G1364)</f>
        <v>216</v>
      </c>
      <c r="J1364" s="33" t="s">
        <v>42</v>
      </c>
      <c r="K1364" s="33" t="s">
        <v>6</v>
      </c>
      <c r="L1364" s="45">
        <f>AVERAGEIFS('Raw Data'!$R$2:$R$3196,'Raw Data'!$K$2:$K$3196,'Solution Sheet'!J1364,'Raw Data'!$G$2:$G$3196,'Solution Sheet'!K1364)</f>
        <v>35.892857142857146</v>
      </c>
      <c r="N1364" s="33" t="s">
        <v>24</v>
      </c>
      <c r="O1364" s="33" t="s">
        <v>31</v>
      </c>
      <c r="P1364" s="45">
        <f>SUMIFS('Raw Data'!$S$2:$S$3196,'Raw Data'!$D$2:$D$3196,'Solution Sheet'!N1364,'Raw Data'!$H$2:$H$3196,'Solution Sheet'!O1364)</f>
        <v>770751.94999999984</v>
      </c>
    </row>
    <row r="1365" spans="2:16" x14ac:dyDescent="0.35">
      <c r="B1365" s="33" t="s">
        <v>55</v>
      </c>
      <c r="C1365" s="33" t="s">
        <v>9</v>
      </c>
      <c r="D1365" s="45">
        <f>SUMIFS('Raw Data'!$S$2:$S$3196,'Raw Data'!$E$2:$E$3196,'Solution Sheet'!B1365,'Raw Data'!$G$2:$G$3196,'Solution Sheet'!C1365)</f>
        <v>88747.839999999997</v>
      </c>
      <c r="E1365" s="37"/>
      <c r="F1365" s="33" t="s">
        <v>43</v>
      </c>
      <c r="G1365" s="33" t="s">
        <v>31</v>
      </c>
      <c r="H1365" s="45">
        <f>COUNTIFS('Raw Data'!$L$2:$L$3196,'Solution Sheet'!F1365,'Raw Data'!$H$2:$H$3196,'Solution Sheet'!G1365)</f>
        <v>190</v>
      </c>
      <c r="J1365" s="33" t="s">
        <v>40</v>
      </c>
      <c r="K1365" s="33" t="s">
        <v>9</v>
      </c>
      <c r="L1365" s="45">
        <f>AVERAGEIFS('Raw Data'!$R$2:$R$3196,'Raw Data'!$K$2:$K$3196,'Solution Sheet'!J1365,'Raw Data'!$G$2:$G$3196,'Solution Sheet'!K1365)</f>
        <v>33.942528735632187</v>
      </c>
      <c r="N1365" s="33" t="s">
        <v>26</v>
      </c>
      <c r="O1365" s="33" t="s">
        <v>31</v>
      </c>
      <c r="P1365" s="45">
        <f>SUMIFS('Raw Data'!$S$2:$S$3196,'Raw Data'!$D$2:$D$3196,'Solution Sheet'!N1365,'Raw Data'!$H$2:$H$3196,'Solution Sheet'!O1365)</f>
        <v>705928.4499999996</v>
      </c>
    </row>
    <row r="1366" spans="2:16" x14ac:dyDescent="0.35">
      <c r="B1366" s="33" t="s">
        <v>73</v>
      </c>
      <c r="C1366" s="33" t="s">
        <v>9</v>
      </c>
      <c r="D1366" s="45">
        <f>SUMIFS('Raw Data'!$S$2:$S$3196,'Raw Data'!$E$2:$E$3196,'Solution Sheet'!B1366,'Raw Data'!$G$2:$G$3196,'Solution Sheet'!C1366)</f>
        <v>97902.090000000011</v>
      </c>
      <c r="E1366" s="37"/>
      <c r="F1366" s="33" t="s">
        <v>45</v>
      </c>
      <c r="G1366" s="33" t="s">
        <v>32</v>
      </c>
      <c r="H1366" s="45">
        <f>COUNTIFS('Raw Data'!$L$2:$L$3196,'Solution Sheet'!F1366,'Raw Data'!$H$2:$H$3196,'Solution Sheet'!G1366)</f>
        <v>204</v>
      </c>
      <c r="J1366" s="33" t="s">
        <v>41</v>
      </c>
      <c r="K1366" s="33" t="s">
        <v>9</v>
      </c>
      <c r="L1366" s="45">
        <f>AVERAGEIFS('Raw Data'!$R$2:$R$3196,'Raw Data'!$K$2:$K$3196,'Solution Sheet'!J1366,'Raw Data'!$G$2:$G$3196,'Solution Sheet'!K1366)</f>
        <v>35.634615384615387</v>
      </c>
      <c r="N1366" s="33" t="s">
        <v>24</v>
      </c>
      <c r="O1366" s="33" t="s">
        <v>32</v>
      </c>
      <c r="P1366" s="45">
        <f>SUMIFS('Raw Data'!$S$2:$S$3196,'Raw Data'!$D$2:$D$3196,'Solution Sheet'!N1366,'Raw Data'!$H$2:$H$3196,'Solution Sheet'!O1366)</f>
        <v>854150.37999999919</v>
      </c>
    </row>
    <row r="1367" spans="2:16" x14ac:dyDescent="0.35">
      <c r="B1367" s="33" t="s">
        <v>58</v>
      </c>
      <c r="C1367" s="33" t="s">
        <v>12</v>
      </c>
      <c r="D1367" s="45">
        <f>SUMIFS('Raw Data'!$S$2:$S$3196,'Raw Data'!$E$2:$E$3196,'Solution Sheet'!B1367,'Raw Data'!$G$2:$G$3196,'Solution Sheet'!C1367)</f>
        <v>103622.23999999999</v>
      </c>
      <c r="E1367" s="37"/>
      <c r="F1367" s="33" t="s">
        <v>45</v>
      </c>
      <c r="G1367" s="33" t="s">
        <v>30</v>
      </c>
      <c r="H1367" s="45">
        <f>COUNTIFS('Raw Data'!$L$2:$L$3196,'Solution Sheet'!F1367,'Raw Data'!$H$2:$H$3196,'Solution Sheet'!G1367)</f>
        <v>215</v>
      </c>
      <c r="J1367" s="33" t="s">
        <v>40</v>
      </c>
      <c r="K1367" s="33" t="s">
        <v>12</v>
      </c>
      <c r="L1367" s="45">
        <f>AVERAGEIFS('Raw Data'!$R$2:$R$3196,'Raw Data'!$K$2:$K$3196,'Solution Sheet'!J1367,'Raw Data'!$G$2:$G$3196,'Solution Sheet'!K1367)</f>
        <v>34.373831775700936</v>
      </c>
      <c r="N1367" s="33" t="s">
        <v>24</v>
      </c>
      <c r="O1367" s="33" t="s">
        <v>30</v>
      </c>
      <c r="P1367" s="45">
        <f>SUMIFS('Raw Data'!$S$2:$S$3196,'Raw Data'!$D$2:$D$3196,'Solution Sheet'!N1367,'Raw Data'!$H$2:$H$3196,'Solution Sheet'!O1367)</f>
        <v>902864.3899999999</v>
      </c>
    </row>
    <row r="1368" spans="2:16" x14ac:dyDescent="0.35">
      <c r="B1368" s="33" t="s">
        <v>55</v>
      </c>
      <c r="C1368" s="33" t="s">
        <v>7</v>
      </c>
      <c r="D1368" s="45">
        <f>SUMIFS('Raw Data'!$S$2:$S$3196,'Raw Data'!$E$2:$E$3196,'Solution Sheet'!B1368,'Raw Data'!$G$2:$G$3196,'Solution Sheet'!C1368)</f>
        <v>86248.060000000012</v>
      </c>
      <c r="E1368" s="37"/>
      <c r="F1368" s="33" t="s">
        <v>43</v>
      </c>
      <c r="G1368" s="33" t="s">
        <v>33</v>
      </c>
      <c r="H1368" s="45">
        <f>COUNTIFS('Raw Data'!$L$2:$L$3196,'Solution Sheet'!F1368,'Raw Data'!$H$2:$H$3196,'Solution Sheet'!G1368)</f>
        <v>185</v>
      </c>
      <c r="J1368" s="33" t="s">
        <v>39</v>
      </c>
      <c r="K1368" s="33" t="s">
        <v>7</v>
      </c>
      <c r="L1368" s="45">
        <f>AVERAGEIFS('Raw Data'!$R$2:$R$3196,'Raw Data'!$K$2:$K$3196,'Solution Sheet'!J1368,'Raw Data'!$G$2:$G$3196,'Solution Sheet'!K1368)</f>
        <v>36.319672131147541</v>
      </c>
      <c r="N1368" s="33" t="s">
        <v>26</v>
      </c>
      <c r="O1368" s="33" t="s">
        <v>33</v>
      </c>
      <c r="P1368" s="45">
        <f>SUMIFS('Raw Data'!$S$2:$S$3196,'Raw Data'!$D$2:$D$3196,'Solution Sheet'!N1368,'Raw Data'!$H$2:$H$3196,'Solution Sheet'!O1368)</f>
        <v>688621.27000000118</v>
      </c>
    </row>
    <row r="1369" spans="2:16" x14ac:dyDescent="0.35">
      <c r="B1369" s="33" t="s">
        <v>78</v>
      </c>
      <c r="C1369" s="33" t="s">
        <v>10</v>
      </c>
      <c r="D1369" s="45">
        <f>SUMIFS('Raw Data'!$S$2:$S$3196,'Raw Data'!$E$2:$E$3196,'Solution Sheet'!B1369,'Raw Data'!$G$2:$G$3196,'Solution Sheet'!C1369)</f>
        <v>92778.25</v>
      </c>
      <c r="E1369" s="37"/>
      <c r="F1369" s="33" t="s">
        <v>44</v>
      </c>
      <c r="G1369" s="33" t="s">
        <v>30</v>
      </c>
      <c r="H1369" s="45">
        <f>COUNTIFS('Raw Data'!$L$2:$L$3196,'Solution Sheet'!F1369,'Raw Data'!$H$2:$H$3196,'Solution Sheet'!G1369)</f>
        <v>202</v>
      </c>
      <c r="J1369" s="33" t="s">
        <v>40</v>
      </c>
      <c r="K1369" s="33" t="s">
        <v>10</v>
      </c>
      <c r="L1369" s="45">
        <f>AVERAGEIFS('Raw Data'!$R$2:$R$3196,'Raw Data'!$K$2:$K$3196,'Solution Sheet'!J1369,'Raw Data'!$G$2:$G$3196,'Solution Sheet'!K1369)</f>
        <v>35.093023255813954</v>
      </c>
      <c r="N1369" s="33" t="s">
        <v>26</v>
      </c>
      <c r="O1369" s="33" t="s">
        <v>30</v>
      </c>
      <c r="P1369" s="45">
        <f>SUMIFS('Raw Data'!$S$2:$S$3196,'Raw Data'!$D$2:$D$3196,'Solution Sheet'!N1369,'Raw Data'!$H$2:$H$3196,'Solution Sheet'!O1369)</f>
        <v>705014.25000000035</v>
      </c>
    </row>
    <row r="1370" spans="2:16" x14ac:dyDescent="0.35">
      <c r="B1370" s="33" t="s">
        <v>52</v>
      </c>
      <c r="C1370" s="33" t="s">
        <v>13</v>
      </c>
      <c r="D1370" s="45">
        <f>SUMIFS('Raw Data'!$S$2:$S$3196,'Raw Data'!$E$2:$E$3196,'Solution Sheet'!B1370,'Raw Data'!$G$2:$G$3196,'Solution Sheet'!C1370)</f>
        <v>72641.01999999999</v>
      </c>
      <c r="E1370" s="37"/>
      <c r="F1370" s="33" t="s">
        <v>45</v>
      </c>
      <c r="G1370" s="33" t="s">
        <v>32</v>
      </c>
      <c r="H1370" s="45">
        <f>COUNTIFS('Raw Data'!$L$2:$L$3196,'Solution Sheet'!F1370,'Raw Data'!$H$2:$H$3196,'Solution Sheet'!G1370)</f>
        <v>204</v>
      </c>
      <c r="J1370" s="33" t="s">
        <v>40</v>
      </c>
      <c r="K1370" s="33" t="s">
        <v>13</v>
      </c>
      <c r="L1370" s="45">
        <f>AVERAGEIFS('Raw Data'!$R$2:$R$3196,'Raw Data'!$K$2:$K$3196,'Solution Sheet'!J1370,'Raw Data'!$G$2:$G$3196,'Solution Sheet'!K1370)</f>
        <v>34.651685393258425</v>
      </c>
      <c r="N1370" s="33" t="s">
        <v>24</v>
      </c>
      <c r="O1370" s="33" t="s">
        <v>32</v>
      </c>
      <c r="P1370" s="45">
        <f>SUMIFS('Raw Data'!$S$2:$S$3196,'Raw Data'!$D$2:$D$3196,'Solution Sheet'!N1370,'Raw Data'!$H$2:$H$3196,'Solution Sheet'!O1370)</f>
        <v>854150.37999999919</v>
      </c>
    </row>
    <row r="1371" spans="2:16" x14ac:dyDescent="0.35">
      <c r="B1371" s="33" t="s">
        <v>85</v>
      </c>
      <c r="C1371" s="33" t="s">
        <v>6</v>
      </c>
      <c r="D1371" s="45">
        <f>SUMIFS('Raw Data'!$S$2:$S$3196,'Raw Data'!$E$2:$E$3196,'Solution Sheet'!B1371,'Raw Data'!$G$2:$G$3196,'Solution Sheet'!C1371)</f>
        <v>88130.46</v>
      </c>
      <c r="E1371" s="37"/>
      <c r="F1371" s="33" t="s">
        <v>46</v>
      </c>
      <c r="G1371" s="33" t="s">
        <v>32</v>
      </c>
      <c r="H1371" s="45">
        <f>COUNTIFS('Raw Data'!$L$2:$L$3196,'Solution Sheet'!F1371,'Raw Data'!$H$2:$H$3196,'Solution Sheet'!G1371)</f>
        <v>216</v>
      </c>
      <c r="J1371" s="33" t="s">
        <v>39</v>
      </c>
      <c r="K1371" s="33" t="s">
        <v>6</v>
      </c>
      <c r="L1371" s="45">
        <f>AVERAGEIFS('Raw Data'!$R$2:$R$3196,'Raw Data'!$K$2:$K$3196,'Solution Sheet'!J1371,'Raw Data'!$G$2:$G$3196,'Solution Sheet'!K1371)</f>
        <v>36.370370370370374</v>
      </c>
      <c r="N1371" s="33" t="s">
        <v>25</v>
      </c>
      <c r="O1371" s="33" t="s">
        <v>32</v>
      </c>
      <c r="P1371" s="45">
        <f>SUMIFS('Raw Data'!$S$2:$S$3196,'Raw Data'!$D$2:$D$3196,'Solution Sheet'!N1371,'Raw Data'!$H$2:$H$3196,'Solution Sheet'!O1371)</f>
        <v>420136.0300000002</v>
      </c>
    </row>
    <row r="1372" spans="2:16" x14ac:dyDescent="0.35">
      <c r="B1372" s="33" t="s">
        <v>55</v>
      </c>
      <c r="C1372" s="33" t="s">
        <v>7</v>
      </c>
      <c r="D1372" s="45">
        <f>SUMIFS('Raw Data'!$S$2:$S$3196,'Raw Data'!$E$2:$E$3196,'Solution Sheet'!B1372,'Raw Data'!$G$2:$G$3196,'Solution Sheet'!C1372)</f>
        <v>86248.060000000012</v>
      </c>
      <c r="E1372" s="37"/>
      <c r="F1372" s="33" t="s">
        <v>44</v>
      </c>
      <c r="G1372" s="33" t="s">
        <v>33</v>
      </c>
      <c r="H1372" s="45">
        <f>COUNTIFS('Raw Data'!$L$2:$L$3196,'Solution Sheet'!F1372,'Raw Data'!$H$2:$H$3196,'Solution Sheet'!G1372)</f>
        <v>207</v>
      </c>
      <c r="J1372" s="33" t="s">
        <v>42</v>
      </c>
      <c r="K1372" s="33" t="s">
        <v>7</v>
      </c>
      <c r="L1372" s="45">
        <f>AVERAGEIFS('Raw Data'!$R$2:$R$3196,'Raw Data'!$K$2:$K$3196,'Solution Sheet'!J1372,'Raw Data'!$G$2:$G$3196,'Solution Sheet'!K1372)</f>
        <v>34.288659793814432</v>
      </c>
      <c r="N1372" s="33" t="s">
        <v>26</v>
      </c>
      <c r="O1372" s="33" t="s">
        <v>33</v>
      </c>
      <c r="P1372" s="45">
        <f>SUMIFS('Raw Data'!$S$2:$S$3196,'Raw Data'!$D$2:$D$3196,'Solution Sheet'!N1372,'Raw Data'!$H$2:$H$3196,'Solution Sheet'!O1372)</f>
        <v>688621.27000000118</v>
      </c>
    </row>
    <row r="1373" spans="2:16" x14ac:dyDescent="0.35">
      <c r="B1373" s="33" t="s">
        <v>85</v>
      </c>
      <c r="C1373" s="33" t="s">
        <v>11</v>
      </c>
      <c r="D1373" s="45">
        <f>SUMIFS('Raw Data'!$S$2:$S$3196,'Raw Data'!$E$2:$E$3196,'Solution Sheet'!B1373,'Raw Data'!$G$2:$G$3196,'Solution Sheet'!C1373)</f>
        <v>93988.74</v>
      </c>
      <c r="E1373" s="37"/>
      <c r="F1373" s="33" t="s">
        <v>45</v>
      </c>
      <c r="G1373" s="33" t="s">
        <v>30</v>
      </c>
      <c r="H1373" s="45">
        <f>COUNTIFS('Raw Data'!$L$2:$L$3196,'Solution Sheet'!F1373,'Raw Data'!$H$2:$H$3196,'Solution Sheet'!G1373)</f>
        <v>215</v>
      </c>
      <c r="J1373" s="33" t="s">
        <v>42</v>
      </c>
      <c r="K1373" s="33" t="s">
        <v>11</v>
      </c>
      <c r="L1373" s="45">
        <f>AVERAGEIFS('Raw Data'!$R$2:$R$3196,'Raw Data'!$K$2:$K$3196,'Solution Sheet'!J1373,'Raw Data'!$G$2:$G$3196,'Solution Sheet'!K1373)</f>
        <v>35.16949152542373</v>
      </c>
      <c r="N1373" s="33" t="s">
        <v>24</v>
      </c>
      <c r="O1373" s="33" t="s">
        <v>30</v>
      </c>
      <c r="P1373" s="45">
        <f>SUMIFS('Raw Data'!$S$2:$S$3196,'Raw Data'!$D$2:$D$3196,'Solution Sheet'!N1373,'Raw Data'!$H$2:$H$3196,'Solution Sheet'!O1373)</f>
        <v>902864.3899999999</v>
      </c>
    </row>
    <row r="1374" spans="2:16" x14ac:dyDescent="0.35">
      <c r="B1374" s="33" t="s">
        <v>58</v>
      </c>
      <c r="C1374" s="33" t="s">
        <v>6</v>
      </c>
      <c r="D1374" s="45">
        <f>SUMIFS('Raw Data'!$S$2:$S$3196,'Raw Data'!$E$2:$E$3196,'Solution Sheet'!B1374,'Raw Data'!$G$2:$G$3196,'Solution Sheet'!C1374)</f>
        <v>115367.16999999998</v>
      </c>
      <c r="E1374" s="37"/>
      <c r="F1374" s="33" t="s">
        <v>46</v>
      </c>
      <c r="G1374" s="33" t="s">
        <v>30</v>
      </c>
      <c r="H1374" s="45">
        <f>COUNTIFS('Raw Data'!$L$2:$L$3196,'Solution Sheet'!F1374,'Raw Data'!$H$2:$H$3196,'Solution Sheet'!G1374)</f>
        <v>204</v>
      </c>
      <c r="J1374" s="33" t="s">
        <v>41</v>
      </c>
      <c r="K1374" s="33" t="s">
        <v>6</v>
      </c>
      <c r="L1374" s="45">
        <f>AVERAGEIFS('Raw Data'!$R$2:$R$3196,'Raw Data'!$K$2:$K$3196,'Solution Sheet'!J1374,'Raw Data'!$G$2:$G$3196,'Solution Sheet'!K1374)</f>
        <v>36.01075268817204</v>
      </c>
      <c r="N1374" s="33" t="s">
        <v>26</v>
      </c>
      <c r="O1374" s="33" t="s">
        <v>30</v>
      </c>
      <c r="P1374" s="45">
        <f>SUMIFS('Raw Data'!$S$2:$S$3196,'Raw Data'!$D$2:$D$3196,'Solution Sheet'!N1374,'Raw Data'!$H$2:$H$3196,'Solution Sheet'!O1374)</f>
        <v>705014.25000000035</v>
      </c>
    </row>
    <row r="1375" spans="2:16" x14ac:dyDescent="0.35">
      <c r="B1375" s="33" t="s">
        <v>55</v>
      </c>
      <c r="C1375" s="33" t="s">
        <v>13</v>
      </c>
      <c r="D1375" s="45">
        <f>SUMIFS('Raw Data'!$S$2:$S$3196,'Raw Data'!$E$2:$E$3196,'Solution Sheet'!B1375,'Raw Data'!$G$2:$G$3196,'Solution Sheet'!C1375)</f>
        <v>74301.89</v>
      </c>
      <c r="E1375" s="37"/>
      <c r="F1375" s="33" t="s">
        <v>44</v>
      </c>
      <c r="G1375" s="33" t="s">
        <v>32</v>
      </c>
      <c r="H1375" s="45">
        <f>COUNTIFS('Raw Data'!$L$2:$L$3196,'Solution Sheet'!F1375,'Raw Data'!$H$2:$H$3196,'Solution Sheet'!G1375)</f>
        <v>196</v>
      </c>
      <c r="J1375" s="33" t="s">
        <v>39</v>
      </c>
      <c r="K1375" s="33" t="s">
        <v>13</v>
      </c>
      <c r="L1375" s="45">
        <f>AVERAGEIFS('Raw Data'!$R$2:$R$3196,'Raw Data'!$K$2:$K$3196,'Solution Sheet'!J1375,'Raw Data'!$G$2:$G$3196,'Solution Sheet'!K1375)</f>
        <v>35.833333333333336</v>
      </c>
      <c r="N1375" s="33" t="s">
        <v>24</v>
      </c>
      <c r="O1375" s="33" t="s">
        <v>32</v>
      </c>
      <c r="P1375" s="45">
        <f>SUMIFS('Raw Data'!$S$2:$S$3196,'Raw Data'!$D$2:$D$3196,'Solution Sheet'!N1375,'Raw Data'!$H$2:$H$3196,'Solution Sheet'!O1375)</f>
        <v>854150.37999999919</v>
      </c>
    </row>
    <row r="1376" spans="2:16" x14ac:dyDescent="0.35">
      <c r="B1376" s="33" t="s">
        <v>106</v>
      </c>
      <c r="C1376" s="33" t="s">
        <v>8</v>
      </c>
      <c r="D1376" s="45">
        <f>SUMIFS('Raw Data'!$S$2:$S$3196,'Raw Data'!$E$2:$E$3196,'Solution Sheet'!B1376,'Raw Data'!$G$2:$G$3196,'Solution Sheet'!C1376)</f>
        <v>122017.93000000001</v>
      </c>
      <c r="E1376" s="37"/>
      <c r="F1376" s="33" t="s">
        <v>43</v>
      </c>
      <c r="G1376" s="33" t="s">
        <v>31</v>
      </c>
      <c r="H1376" s="45">
        <f>COUNTIFS('Raw Data'!$L$2:$L$3196,'Solution Sheet'!F1376,'Raw Data'!$H$2:$H$3196,'Solution Sheet'!G1376)</f>
        <v>190</v>
      </c>
      <c r="J1376" s="33" t="s">
        <v>39</v>
      </c>
      <c r="K1376" s="33" t="s">
        <v>8</v>
      </c>
      <c r="L1376" s="45">
        <f>AVERAGEIFS('Raw Data'!$R$2:$R$3196,'Raw Data'!$K$2:$K$3196,'Solution Sheet'!J1376,'Raw Data'!$G$2:$G$3196,'Solution Sheet'!K1376)</f>
        <v>33.572815533980581</v>
      </c>
      <c r="N1376" s="33" t="s">
        <v>26</v>
      </c>
      <c r="O1376" s="33" t="s">
        <v>31</v>
      </c>
      <c r="P1376" s="45">
        <f>SUMIFS('Raw Data'!$S$2:$S$3196,'Raw Data'!$D$2:$D$3196,'Solution Sheet'!N1376,'Raw Data'!$H$2:$H$3196,'Solution Sheet'!O1376)</f>
        <v>705928.4499999996</v>
      </c>
    </row>
    <row r="1377" spans="2:16" x14ac:dyDescent="0.35">
      <c r="B1377" s="33" t="s">
        <v>106</v>
      </c>
      <c r="C1377" s="33" t="s">
        <v>6</v>
      </c>
      <c r="D1377" s="45">
        <f>SUMIFS('Raw Data'!$S$2:$S$3196,'Raw Data'!$E$2:$E$3196,'Solution Sheet'!B1377,'Raw Data'!$G$2:$G$3196,'Solution Sheet'!C1377)</f>
        <v>106057.18</v>
      </c>
      <c r="E1377" s="37"/>
      <c r="F1377" s="33" t="s">
        <v>44</v>
      </c>
      <c r="G1377" s="33" t="s">
        <v>30</v>
      </c>
      <c r="H1377" s="45">
        <f>COUNTIFS('Raw Data'!$L$2:$L$3196,'Solution Sheet'!F1377,'Raw Data'!$H$2:$H$3196,'Solution Sheet'!G1377)</f>
        <v>202</v>
      </c>
      <c r="J1377" s="33" t="s">
        <v>39</v>
      </c>
      <c r="K1377" s="33" t="s">
        <v>6</v>
      </c>
      <c r="L1377" s="45">
        <f>AVERAGEIFS('Raw Data'!$R$2:$R$3196,'Raw Data'!$K$2:$K$3196,'Solution Sheet'!J1377,'Raw Data'!$G$2:$G$3196,'Solution Sheet'!K1377)</f>
        <v>36.370370370370374</v>
      </c>
      <c r="N1377" s="33" t="s">
        <v>26</v>
      </c>
      <c r="O1377" s="33" t="s">
        <v>30</v>
      </c>
      <c r="P1377" s="45">
        <f>SUMIFS('Raw Data'!$S$2:$S$3196,'Raw Data'!$D$2:$D$3196,'Solution Sheet'!N1377,'Raw Data'!$H$2:$H$3196,'Solution Sheet'!O1377)</f>
        <v>705014.25000000035</v>
      </c>
    </row>
    <row r="1378" spans="2:16" x14ac:dyDescent="0.35">
      <c r="B1378" s="33" t="s">
        <v>58</v>
      </c>
      <c r="C1378" s="33" t="s">
        <v>8</v>
      </c>
      <c r="D1378" s="45">
        <f>SUMIFS('Raw Data'!$S$2:$S$3196,'Raw Data'!$E$2:$E$3196,'Solution Sheet'!B1378,'Raw Data'!$G$2:$G$3196,'Solution Sheet'!C1378)</f>
        <v>66369.94</v>
      </c>
      <c r="E1378" s="37"/>
      <c r="F1378" s="33" t="s">
        <v>46</v>
      </c>
      <c r="G1378" s="33" t="s">
        <v>30</v>
      </c>
      <c r="H1378" s="45">
        <f>COUNTIFS('Raw Data'!$L$2:$L$3196,'Solution Sheet'!F1378,'Raw Data'!$H$2:$H$3196,'Solution Sheet'!G1378)</f>
        <v>204</v>
      </c>
      <c r="J1378" s="33" t="s">
        <v>40</v>
      </c>
      <c r="K1378" s="33" t="s">
        <v>8</v>
      </c>
      <c r="L1378" s="45">
        <f>AVERAGEIFS('Raw Data'!$R$2:$R$3196,'Raw Data'!$K$2:$K$3196,'Solution Sheet'!J1378,'Raw Data'!$G$2:$G$3196,'Solution Sheet'!K1378)</f>
        <v>34.319148936170215</v>
      </c>
      <c r="N1378" s="33" t="s">
        <v>24</v>
      </c>
      <c r="O1378" s="33" t="s">
        <v>30</v>
      </c>
      <c r="P1378" s="45">
        <f>SUMIFS('Raw Data'!$S$2:$S$3196,'Raw Data'!$D$2:$D$3196,'Solution Sheet'!N1378,'Raw Data'!$H$2:$H$3196,'Solution Sheet'!O1378)</f>
        <v>902864.3899999999</v>
      </c>
    </row>
    <row r="1379" spans="2:16" x14ac:dyDescent="0.35">
      <c r="B1379" s="33" t="s">
        <v>63</v>
      </c>
      <c r="C1379" s="33" t="s">
        <v>10</v>
      </c>
      <c r="D1379" s="45">
        <f>SUMIFS('Raw Data'!$S$2:$S$3196,'Raw Data'!$E$2:$E$3196,'Solution Sheet'!B1379,'Raw Data'!$G$2:$G$3196,'Solution Sheet'!C1379)</f>
        <v>76274.34</v>
      </c>
      <c r="E1379" s="37"/>
      <c r="F1379" s="33" t="s">
        <v>44</v>
      </c>
      <c r="G1379" s="33" t="s">
        <v>31</v>
      </c>
      <c r="H1379" s="45">
        <f>COUNTIFS('Raw Data'!$L$2:$L$3196,'Solution Sheet'!F1379,'Raw Data'!$H$2:$H$3196,'Solution Sheet'!G1379)</f>
        <v>216</v>
      </c>
      <c r="J1379" s="33" t="s">
        <v>39</v>
      </c>
      <c r="K1379" s="33" t="s">
        <v>10</v>
      </c>
      <c r="L1379" s="45">
        <f>AVERAGEIFS('Raw Data'!$R$2:$R$3196,'Raw Data'!$K$2:$K$3196,'Solution Sheet'!J1379,'Raw Data'!$G$2:$G$3196,'Solution Sheet'!K1379)</f>
        <v>35.052083333333336</v>
      </c>
      <c r="N1379" s="33" t="s">
        <v>24</v>
      </c>
      <c r="O1379" s="33" t="s">
        <v>31</v>
      </c>
      <c r="P1379" s="45">
        <f>SUMIFS('Raw Data'!$S$2:$S$3196,'Raw Data'!$D$2:$D$3196,'Solution Sheet'!N1379,'Raw Data'!$H$2:$H$3196,'Solution Sheet'!O1379)</f>
        <v>770751.94999999984</v>
      </c>
    </row>
    <row r="1380" spans="2:16" x14ac:dyDescent="0.35">
      <c r="B1380" s="33" t="s">
        <v>63</v>
      </c>
      <c r="C1380" s="33" t="s">
        <v>11</v>
      </c>
      <c r="D1380" s="45">
        <f>SUMIFS('Raw Data'!$S$2:$S$3196,'Raw Data'!$E$2:$E$3196,'Solution Sheet'!B1380,'Raw Data'!$G$2:$G$3196,'Solution Sheet'!C1380)</f>
        <v>122471.98000000001</v>
      </c>
      <c r="E1380" s="37"/>
      <c r="F1380" s="33" t="s">
        <v>46</v>
      </c>
      <c r="G1380" s="33" t="s">
        <v>32</v>
      </c>
      <c r="H1380" s="45">
        <f>COUNTIFS('Raw Data'!$L$2:$L$3196,'Solution Sheet'!F1380,'Raw Data'!$H$2:$H$3196,'Solution Sheet'!G1380)</f>
        <v>216</v>
      </c>
      <c r="J1380" s="33" t="s">
        <v>42</v>
      </c>
      <c r="K1380" s="33" t="s">
        <v>11</v>
      </c>
      <c r="L1380" s="45">
        <f>AVERAGEIFS('Raw Data'!$R$2:$R$3196,'Raw Data'!$K$2:$K$3196,'Solution Sheet'!J1380,'Raw Data'!$G$2:$G$3196,'Solution Sheet'!K1380)</f>
        <v>35.16949152542373</v>
      </c>
      <c r="N1380" s="33" t="s">
        <v>24</v>
      </c>
      <c r="O1380" s="33" t="s">
        <v>32</v>
      </c>
      <c r="P1380" s="45">
        <f>SUMIFS('Raw Data'!$S$2:$S$3196,'Raw Data'!$D$2:$D$3196,'Solution Sheet'!N1380,'Raw Data'!$H$2:$H$3196,'Solution Sheet'!O1380)</f>
        <v>854150.37999999919</v>
      </c>
    </row>
    <row r="1381" spans="2:16" x14ac:dyDescent="0.35">
      <c r="B1381" s="33" t="s">
        <v>85</v>
      </c>
      <c r="C1381" s="33" t="s">
        <v>12</v>
      </c>
      <c r="D1381" s="45">
        <f>SUMIFS('Raw Data'!$S$2:$S$3196,'Raw Data'!$E$2:$E$3196,'Solution Sheet'!B1381,'Raw Data'!$G$2:$G$3196,'Solution Sheet'!C1381)</f>
        <v>71096.97</v>
      </c>
      <c r="E1381" s="37"/>
      <c r="F1381" s="33" t="s">
        <v>45</v>
      </c>
      <c r="G1381" s="33" t="s">
        <v>33</v>
      </c>
      <c r="H1381" s="45">
        <f>COUNTIFS('Raw Data'!$L$2:$L$3196,'Solution Sheet'!F1381,'Raw Data'!$H$2:$H$3196,'Solution Sheet'!G1381)</f>
        <v>193</v>
      </c>
      <c r="J1381" s="33" t="s">
        <v>42</v>
      </c>
      <c r="K1381" s="33" t="s">
        <v>12</v>
      </c>
      <c r="L1381" s="45">
        <f>AVERAGEIFS('Raw Data'!$R$2:$R$3196,'Raw Data'!$K$2:$K$3196,'Solution Sheet'!J1381,'Raw Data'!$G$2:$G$3196,'Solution Sheet'!K1381)</f>
        <v>36.418604651162788</v>
      </c>
      <c r="N1381" s="33" t="s">
        <v>26</v>
      </c>
      <c r="O1381" s="33" t="s">
        <v>33</v>
      </c>
      <c r="P1381" s="45">
        <f>SUMIFS('Raw Data'!$S$2:$S$3196,'Raw Data'!$D$2:$D$3196,'Solution Sheet'!N1381,'Raw Data'!$H$2:$H$3196,'Solution Sheet'!O1381)</f>
        <v>688621.27000000118</v>
      </c>
    </row>
    <row r="1382" spans="2:16" x14ac:dyDescent="0.35">
      <c r="B1382" s="33" t="s">
        <v>73</v>
      </c>
      <c r="C1382" s="33" t="s">
        <v>10</v>
      </c>
      <c r="D1382" s="45">
        <f>SUMIFS('Raw Data'!$S$2:$S$3196,'Raw Data'!$E$2:$E$3196,'Solution Sheet'!B1382,'Raw Data'!$G$2:$G$3196,'Solution Sheet'!C1382)</f>
        <v>86987.81</v>
      </c>
      <c r="E1382" s="37"/>
      <c r="F1382" s="33" t="s">
        <v>43</v>
      </c>
      <c r="G1382" s="33" t="s">
        <v>31</v>
      </c>
      <c r="H1382" s="45">
        <f>COUNTIFS('Raw Data'!$L$2:$L$3196,'Solution Sheet'!F1382,'Raw Data'!$H$2:$H$3196,'Solution Sheet'!G1382)</f>
        <v>190</v>
      </c>
      <c r="J1382" s="33" t="s">
        <v>39</v>
      </c>
      <c r="K1382" s="33" t="s">
        <v>10</v>
      </c>
      <c r="L1382" s="45">
        <f>AVERAGEIFS('Raw Data'!$R$2:$R$3196,'Raw Data'!$K$2:$K$3196,'Solution Sheet'!J1382,'Raw Data'!$G$2:$G$3196,'Solution Sheet'!K1382)</f>
        <v>35.052083333333336</v>
      </c>
      <c r="N1382" s="33" t="s">
        <v>26</v>
      </c>
      <c r="O1382" s="33" t="s">
        <v>31</v>
      </c>
      <c r="P1382" s="45">
        <f>SUMIFS('Raw Data'!$S$2:$S$3196,'Raw Data'!$D$2:$D$3196,'Solution Sheet'!N1382,'Raw Data'!$H$2:$H$3196,'Solution Sheet'!O1382)</f>
        <v>705928.4499999996</v>
      </c>
    </row>
    <row r="1383" spans="2:16" x14ac:dyDescent="0.35">
      <c r="B1383" s="33" t="s">
        <v>52</v>
      </c>
      <c r="C1383" s="33" t="s">
        <v>7</v>
      </c>
      <c r="D1383" s="45">
        <f>SUMIFS('Raw Data'!$S$2:$S$3196,'Raw Data'!$E$2:$E$3196,'Solution Sheet'!B1383,'Raw Data'!$G$2:$G$3196,'Solution Sheet'!C1383)</f>
        <v>91854.499999999971</v>
      </c>
      <c r="E1383" s="37"/>
      <c r="F1383" s="33" t="s">
        <v>43</v>
      </c>
      <c r="G1383" s="33" t="s">
        <v>32</v>
      </c>
      <c r="H1383" s="45">
        <f>COUNTIFS('Raw Data'!$L$2:$L$3196,'Solution Sheet'!F1383,'Raw Data'!$H$2:$H$3196,'Solution Sheet'!G1383)</f>
        <v>206</v>
      </c>
      <c r="J1383" s="33" t="s">
        <v>41</v>
      </c>
      <c r="K1383" s="33" t="s">
        <v>7</v>
      </c>
      <c r="L1383" s="45">
        <f>AVERAGEIFS('Raw Data'!$R$2:$R$3196,'Raw Data'!$K$2:$K$3196,'Solution Sheet'!J1383,'Raw Data'!$G$2:$G$3196,'Solution Sheet'!K1383)</f>
        <v>33.821428571428569</v>
      </c>
      <c r="N1383" s="33" t="s">
        <v>26</v>
      </c>
      <c r="O1383" s="33" t="s">
        <v>32</v>
      </c>
      <c r="P1383" s="45">
        <f>SUMIFS('Raw Data'!$S$2:$S$3196,'Raw Data'!$D$2:$D$3196,'Solution Sheet'!N1383,'Raw Data'!$H$2:$H$3196,'Solution Sheet'!O1383)</f>
        <v>713770.02999999945</v>
      </c>
    </row>
    <row r="1384" spans="2:16" x14ac:dyDescent="0.35">
      <c r="B1384" s="33" t="s">
        <v>63</v>
      </c>
      <c r="C1384" s="33" t="s">
        <v>13</v>
      </c>
      <c r="D1384" s="45">
        <f>SUMIFS('Raw Data'!$S$2:$S$3196,'Raw Data'!$E$2:$E$3196,'Solution Sheet'!B1384,'Raw Data'!$G$2:$G$3196,'Solution Sheet'!C1384)</f>
        <v>116307.38</v>
      </c>
      <c r="E1384" s="37"/>
      <c r="F1384" s="33" t="s">
        <v>46</v>
      </c>
      <c r="G1384" s="33" t="s">
        <v>32</v>
      </c>
      <c r="H1384" s="45">
        <f>COUNTIFS('Raw Data'!$L$2:$L$3196,'Solution Sheet'!F1384,'Raw Data'!$H$2:$H$3196,'Solution Sheet'!G1384)</f>
        <v>216</v>
      </c>
      <c r="J1384" s="33" t="s">
        <v>42</v>
      </c>
      <c r="K1384" s="33" t="s">
        <v>13</v>
      </c>
      <c r="L1384" s="45">
        <f>AVERAGEIFS('Raw Data'!$R$2:$R$3196,'Raw Data'!$K$2:$K$3196,'Solution Sheet'!J1384,'Raw Data'!$G$2:$G$3196,'Solution Sheet'!K1384)</f>
        <v>36.58</v>
      </c>
      <c r="N1384" s="33" t="s">
        <v>24</v>
      </c>
      <c r="O1384" s="33" t="s">
        <v>32</v>
      </c>
      <c r="P1384" s="45">
        <f>SUMIFS('Raw Data'!$S$2:$S$3196,'Raw Data'!$D$2:$D$3196,'Solution Sheet'!N1384,'Raw Data'!$H$2:$H$3196,'Solution Sheet'!O1384)</f>
        <v>854150.37999999919</v>
      </c>
    </row>
    <row r="1385" spans="2:16" x14ac:dyDescent="0.35">
      <c r="B1385" s="33" t="s">
        <v>73</v>
      </c>
      <c r="C1385" s="33" t="s">
        <v>12</v>
      </c>
      <c r="D1385" s="45">
        <f>SUMIFS('Raw Data'!$S$2:$S$3196,'Raw Data'!$E$2:$E$3196,'Solution Sheet'!B1385,'Raw Data'!$G$2:$G$3196,'Solution Sheet'!C1385)</f>
        <v>74246.830000000016</v>
      </c>
      <c r="E1385" s="37"/>
      <c r="F1385" s="33" t="s">
        <v>45</v>
      </c>
      <c r="G1385" s="33" t="s">
        <v>30</v>
      </c>
      <c r="H1385" s="45">
        <f>COUNTIFS('Raw Data'!$L$2:$L$3196,'Solution Sheet'!F1385,'Raw Data'!$H$2:$H$3196,'Solution Sheet'!G1385)</f>
        <v>215</v>
      </c>
      <c r="J1385" s="33" t="s">
        <v>41</v>
      </c>
      <c r="K1385" s="33" t="s">
        <v>12</v>
      </c>
      <c r="L1385" s="45">
        <f>AVERAGEIFS('Raw Data'!$R$2:$R$3196,'Raw Data'!$K$2:$K$3196,'Solution Sheet'!J1385,'Raw Data'!$G$2:$G$3196,'Solution Sheet'!K1385)</f>
        <v>35.657142857142858</v>
      </c>
      <c r="N1385" s="33" t="s">
        <v>24</v>
      </c>
      <c r="O1385" s="33" t="s">
        <v>30</v>
      </c>
      <c r="P1385" s="45">
        <f>SUMIFS('Raw Data'!$S$2:$S$3196,'Raw Data'!$D$2:$D$3196,'Solution Sheet'!N1385,'Raw Data'!$H$2:$H$3196,'Solution Sheet'!O1385)</f>
        <v>902864.3899999999</v>
      </c>
    </row>
    <row r="1386" spans="2:16" x14ac:dyDescent="0.35">
      <c r="B1386" s="33" t="s">
        <v>85</v>
      </c>
      <c r="C1386" s="33" t="s">
        <v>7</v>
      </c>
      <c r="D1386" s="45">
        <f>SUMIFS('Raw Data'!$S$2:$S$3196,'Raw Data'!$E$2:$E$3196,'Solution Sheet'!B1386,'Raw Data'!$G$2:$G$3196,'Solution Sheet'!C1386)</f>
        <v>95667.16</v>
      </c>
      <c r="E1386" s="37"/>
      <c r="F1386" s="33" t="s">
        <v>45</v>
      </c>
      <c r="G1386" s="33" t="s">
        <v>31</v>
      </c>
      <c r="H1386" s="45">
        <f>COUNTIFS('Raw Data'!$L$2:$L$3196,'Solution Sheet'!F1386,'Raw Data'!$H$2:$H$3196,'Solution Sheet'!G1386)</f>
        <v>200</v>
      </c>
      <c r="J1386" s="33" t="s">
        <v>41</v>
      </c>
      <c r="K1386" s="33" t="s">
        <v>7</v>
      </c>
      <c r="L1386" s="45">
        <f>AVERAGEIFS('Raw Data'!$R$2:$R$3196,'Raw Data'!$K$2:$K$3196,'Solution Sheet'!J1386,'Raw Data'!$G$2:$G$3196,'Solution Sheet'!K1386)</f>
        <v>33.821428571428569</v>
      </c>
      <c r="N1386" s="33" t="s">
        <v>24</v>
      </c>
      <c r="O1386" s="33" t="s">
        <v>31</v>
      </c>
      <c r="P1386" s="45">
        <f>SUMIFS('Raw Data'!$S$2:$S$3196,'Raw Data'!$D$2:$D$3196,'Solution Sheet'!N1386,'Raw Data'!$H$2:$H$3196,'Solution Sheet'!O1386)</f>
        <v>770751.94999999984</v>
      </c>
    </row>
    <row r="1387" spans="2:16" x14ac:dyDescent="0.35">
      <c r="B1387" s="33" t="s">
        <v>55</v>
      </c>
      <c r="C1387" s="33" t="s">
        <v>11</v>
      </c>
      <c r="D1387" s="45">
        <f>SUMIFS('Raw Data'!$S$2:$S$3196,'Raw Data'!$E$2:$E$3196,'Solution Sheet'!B1387,'Raw Data'!$G$2:$G$3196,'Solution Sheet'!C1387)</f>
        <v>113543.59</v>
      </c>
      <c r="E1387" s="37"/>
      <c r="F1387" s="33" t="s">
        <v>43</v>
      </c>
      <c r="G1387" s="33" t="s">
        <v>33</v>
      </c>
      <c r="H1387" s="45">
        <f>COUNTIFS('Raw Data'!$L$2:$L$3196,'Solution Sheet'!F1387,'Raw Data'!$H$2:$H$3196,'Solution Sheet'!G1387)</f>
        <v>185</v>
      </c>
      <c r="J1387" s="33" t="s">
        <v>42</v>
      </c>
      <c r="K1387" s="33" t="s">
        <v>11</v>
      </c>
      <c r="L1387" s="45">
        <f>AVERAGEIFS('Raw Data'!$R$2:$R$3196,'Raw Data'!$K$2:$K$3196,'Solution Sheet'!J1387,'Raw Data'!$G$2:$G$3196,'Solution Sheet'!K1387)</f>
        <v>35.16949152542373</v>
      </c>
      <c r="N1387" s="33" t="s">
        <v>24</v>
      </c>
      <c r="O1387" s="33" t="s">
        <v>33</v>
      </c>
      <c r="P1387" s="45">
        <f>SUMIFS('Raw Data'!$S$2:$S$3196,'Raw Data'!$D$2:$D$3196,'Solution Sheet'!N1387,'Raw Data'!$H$2:$H$3196,'Solution Sheet'!O1387)</f>
        <v>777669.78999999957</v>
      </c>
    </row>
    <row r="1388" spans="2:16" x14ac:dyDescent="0.35">
      <c r="B1388" s="33" t="s">
        <v>68</v>
      </c>
      <c r="C1388" s="33" t="s">
        <v>11</v>
      </c>
      <c r="D1388" s="45">
        <f>SUMIFS('Raw Data'!$S$2:$S$3196,'Raw Data'!$E$2:$E$3196,'Solution Sheet'!B1388,'Raw Data'!$G$2:$G$3196,'Solution Sheet'!C1388)</f>
        <v>76381.910000000018</v>
      </c>
      <c r="E1388" s="37"/>
      <c r="F1388" s="33" t="s">
        <v>45</v>
      </c>
      <c r="G1388" s="33" t="s">
        <v>33</v>
      </c>
      <c r="H1388" s="45">
        <f>COUNTIFS('Raw Data'!$L$2:$L$3196,'Solution Sheet'!F1388,'Raw Data'!$H$2:$H$3196,'Solution Sheet'!G1388)</f>
        <v>193</v>
      </c>
      <c r="J1388" s="33" t="s">
        <v>39</v>
      </c>
      <c r="K1388" s="33" t="s">
        <v>11</v>
      </c>
      <c r="L1388" s="45">
        <f>AVERAGEIFS('Raw Data'!$R$2:$R$3196,'Raw Data'!$K$2:$K$3196,'Solution Sheet'!J1388,'Raw Data'!$G$2:$G$3196,'Solution Sheet'!K1388)</f>
        <v>34.901785714285715</v>
      </c>
      <c r="N1388" s="33" t="s">
        <v>24</v>
      </c>
      <c r="O1388" s="33" t="s">
        <v>33</v>
      </c>
      <c r="P1388" s="45">
        <f>SUMIFS('Raw Data'!$S$2:$S$3196,'Raw Data'!$D$2:$D$3196,'Solution Sheet'!N1388,'Raw Data'!$H$2:$H$3196,'Solution Sheet'!O1388)</f>
        <v>777669.78999999957</v>
      </c>
    </row>
    <row r="1389" spans="2:16" x14ac:dyDescent="0.35">
      <c r="B1389" s="33" t="s">
        <v>115</v>
      </c>
      <c r="C1389" s="33" t="s">
        <v>6</v>
      </c>
      <c r="D1389" s="45">
        <f>SUMIFS('Raw Data'!$S$2:$S$3196,'Raw Data'!$E$2:$E$3196,'Solution Sheet'!B1389,'Raw Data'!$G$2:$G$3196,'Solution Sheet'!C1389)</f>
        <v>110066.44999999998</v>
      </c>
      <c r="E1389" s="37"/>
      <c r="F1389" s="33" t="s">
        <v>46</v>
      </c>
      <c r="G1389" s="33" t="s">
        <v>30</v>
      </c>
      <c r="H1389" s="45">
        <f>COUNTIFS('Raw Data'!$L$2:$L$3196,'Solution Sheet'!F1389,'Raw Data'!$H$2:$H$3196,'Solution Sheet'!G1389)</f>
        <v>204</v>
      </c>
      <c r="J1389" s="33" t="s">
        <v>42</v>
      </c>
      <c r="K1389" s="33" t="s">
        <v>6</v>
      </c>
      <c r="L1389" s="45">
        <f>AVERAGEIFS('Raw Data'!$R$2:$R$3196,'Raw Data'!$K$2:$K$3196,'Solution Sheet'!J1389,'Raw Data'!$G$2:$G$3196,'Solution Sheet'!K1389)</f>
        <v>35.892857142857146</v>
      </c>
      <c r="N1389" s="33" t="s">
        <v>25</v>
      </c>
      <c r="O1389" s="33" t="s">
        <v>30</v>
      </c>
      <c r="P1389" s="45">
        <f>SUMIFS('Raw Data'!$S$2:$S$3196,'Raw Data'!$D$2:$D$3196,'Solution Sheet'!N1389,'Raw Data'!$H$2:$H$3196,'Solution Sheet'!O1389)</f>
        <v>386262.99999999983</v>
      </c>
    </row>
    <row r="1390" spans="2:16" x14ac:dyDescent="0.35">
      <c r="B1390" s="33" t="s">
        <v>68</v>
      </c>
      <c r="C1390" s="33" t="s">
        <v>10</v>
      </c>
      <c r="D1390" s="45">
        <f>SUMIFS('Raw Data'!$S$2:$S$3196,'Raw Data'!$E$2:$E$3196,'Solution Sheet'!B1390,'Raw Data'!$G$2:$G$3196,'Solution Sheet'!C1390)</f>
        <v>86801.049999999988</v>
      </c>
      <c r="E1390" s="37"/>
      <c r="F1390" s="33" t="s">
        <v>45</v>
      </c>
      <c r="G1390" s="33" t="s">
        <v>32</v>
      </c>
      <c r="H1390" s="45">
        <f>COUNTIFS('Raw Data'!$L$2:$L$3196,'Solution Sheet'!F1390,'Raw Data'!$H$2:$H$3196,'Solution Sheet'!G1390)</f>
        <v>204</v>
      </c>
      <c r="J1390" s="33" t="s">
        <v>41</v>
      </c>
      <c r="K1390" s="33" t="s">
        <v>10</v>
      </c>
      <c r="L1390" s="45">
        <f>AVERAGEIFS('Raw Data'!$R$2:$R$3196,'Raw Data'!$K$2:$K$3196,'Solution Sheet'!J1390,'Raw Data'!$G$2:$G$3196,'Solution Sheet'!K1390)</f>
        <v>34.225806451612904</v>
      </c>
      <c r="N1390" s="33" t="s">
        <v>25</v>
      </c>
      <c r="O1390" s="33" t="s">
        <v>32</v>
      </c>
      <c r="P1390" s="45">
        <f>SUMIFS('Raw Data'!$S$2:$S$3196,'Raw Data'!$D$2:$D$3196,'Solution Sheet'!N1390,'Raw Data'!$H$2:$H$3196,'Solution Sheet'!O1390)</f>
        <v>420136.0300000002</v>
      </c>
    </row>
    <row r="1391" spans="2:16" x14ac:dyDescent="0.35">
      <c r="B1391" s="33" t="s">
        <v>73</v>
      </c>
      <c r="C1391" s="33" t="s">
        <v>7</v>
      </c>
      <c r="D1391" s="45">
        <f>SUMIFS('Raw Data'!$S$2:$S$3196,'Raw Data'!$E$2:$E$3196,'Solution Sheet'!B1391,'Raw Data'!$G$2:$G$3196,'Solution Sheet'!C1391)</f>
        <v>125696.93000000001</v>
      </c>
      <c r="E1391" s="37"/>
      <c r="F1391" s="33" t="s">
        <v>43</v>
      </c>
      <c r="G1391" s="33" t="s">
        <v>31</v>
      </c>
      <c r="H1391" s="45">
        <f>COUNTIFS('Raw Data'!$L$2:$L$3196,'Solution Sheet'!F1391,'Raw Data'!$H$2:$H$3196,'Solution Sheet'!G1391)</f>
        <v>190</v>
      </c>
      <c r="J1391" s="33" t="s">
        <v>39</v>
      </c>
      <c r="K1391" s="33" t="s">
        <v>7</v>
      </c>
      <c r="L1391" s="45">
        <f>AVERAGEIFS('Raw Data'!$R$2:$R$3196,'Raw Data'!$K$2:$K$3196,'Solution Sheet'!J1391,'Raw Data'!$G$2:$G$3196,'Solution Sheet'!K1391)</f>
        <v>36.319672131147541</v>
      </c>
      <c r="N1391" s="33" t="s">
        <v>26</v>
      </c>
      <c r="O1391" s="33" t="s">
        <v>31</v>
      </c>
      <c r="P1391" s="45">
        <f>SUMIFS('Raw Data'!$S$2:$S$3196,'Raw Data'!$D$2:$D$3196,'Solution Sheet'!N1391,'Raw Data'!$H$2:$H$3196,'Solution Sheet'!O1391)</f>
        <v>705928.4499999996</v>
      </c>
    </row>
    <row r="1392" spans="2:16" x14ac:dyDescent="0.35">
      <c r="B1392" s="33" t="s">
        <v>63</v>
      </c>
      <c r="C1392" s="33" t="s">
        <v>12</v>
      </c>
      <c r="D1392" s="45">
        <f>SUMIFS('Raw Data'!$S$2:$S$3196,'Raw Data'!$E$2:$E$3196,'Solution Sheet'!B1392,'Raw Data'!$G$2:$G$3196,'Solution Sheet'!C1392)</f>
        <v>121006.51999999999</v>
      </c>
      <c r="E1392" s="37"/>
      <c r="F1392" s="33" t="s">
        <v>46</v>
      </c>
      <c r="G1392" s="33" t="s">
        <v>30</v>
      </c>
      <c r="H1392" s="45">
        <f>COUNTIFS('Raw Data'!$L$2:$L$3196,'Solution Sheet'!F1392,'Raw Data'!$H$2:$H$3196,'Solution Sheet'!G1392)</f>
        <v>204</v>
      </c>
      <c r="J1392" s="33" t="s">
        <v>40</v>
      </c>
      <c r="K1392" s="33" t="s">
        <v>12</v>
      </c>
      <c r="L1392" s="45">
        <f>AVERAGEIFS('Raw Data'!$R$2:$R$3196,'Raw Data'!$K$2:$K$3196,'Solution Sheet'!J1392,'Raw Data'!$G$2:$G$3196,'Solution Sheet'!K1392)</f>
        <v>34.373831775700936</v>
      </c>
      <c r="N1392" s="33" t="s">
        <v>25</v>
      </c>
      <c r="O1392" s="33" t="s">
        <v>30</v>
      </c>
      <c r="P1392" s="45">
        <f>SUMIFS('Raw Data'!$S$2:$S$3196,'Raw Data'!$D$2:$D$3196,'Solution Sheet'!N1392,'Raw Data'!$H$2:$H$3196,'Solution Sheet'!O1392)</f>
        <v>386262.99999999983</v>
      </c>
    </row>
    <row r="1393" spans="2:16" x14ac:dyDescent="0.35">
      <c r="B1393" s="33" t="s">
        <v>63</v>
      </c>
      <c r="C1393" s="33" t="s">
        <v>6</v>
      </c>
      <c r="D1393" s="45">
        <f>SUMIFS('Raw Data'!$S$2:$S$3196,'Raw Data'!$E$2:$E$3196,'Solution Sheet'!B1393,'Raw Data'!$G$2:$G$3196,'Solution Sheet'!C1393)</f>
        <v>78031.63</v>
      </c>
      <c r="E1393" s="37"/>
      <c r="F1393" s="33" t="s">
        <v>44</v>
      </c>
      <c r="G1393" s="33" t="s">
        <v>32</v>
      </c>
      <c r="H1393" s="45">
        <f>COUNTIFS('Raw Data'!$L$2:$L$3196,'Solution Sheet'!F1393,'Raw Data'!$H$2:$H$3196,'Solution Sheet'!G1393)</f>
        <v>196</v>
      </c>
      <c r="J1393" s="33" t="s">
        <v>42</v>
      </c>
      <c r="K1393" s="33" t="s">
        <v>6</v>
      </c>
      <c r="L1393" s="45">
        <f>AVERAGEIFS('Raw Data'!$R$2:$R$3196,'Raw Data'!$K$2:$K$3196,'Solution Sheet'!J1393,'Raw Data'!$G$2:$G$3196,'Solution Sheet'!K1393)</f>
        <v>35.892857142857146</v>
      </c>
      <c r="N1393" s="33" t="s">
        <v>26</v>
      </c>
      <c r="O1393" s="33" t="s">
        <v>32</v>
      </c>
      <c r="P1393" s="45">
        <f>SUMIFS('Raw Data'!$S$2:$S$3196,'Raw Data'!$D$2:$D$3196,'Solution Sheet'!N1393,'Raw Data'!$H$2:$H$3196,'Solution Sheet'!O1393)</f>
        <v>713770.02999999945</v>
      </c>
    </row>
    <row r="1394" spans="2:16" x14ac:dyDescent="0.35">
      <c r="B1394" s="33" t="s">
        <v>52</v>
      </c>
      <c r="C1394" s="33" t="s">
        <v>9</v>
      </c>
      <c r="D1394" s="45">
        <f>SUMIFS('Raw Data'!$S$2:$S$3196,'Raw Data'!$E$2:$E$3196,'Solution Sheet'!B1394,'Raw Data'!$G$2:$G$3196,'Solution Sheet'!C1394)</f>
        <v>91971.540000000008</v>
      </c>
      <c r="E1394" s="37"/>
      <c r="F1394" s="33" t="s">
        <v>45</v>
      </c>
      <c r="G1394" s="33" t="s">
        <v>31</v>
      </c>
      <c r="H1394" s="45">
        <f>COUNTIFS('Raw Data'!$L$2:$L$3196,'Solution Sheet'!F1394,'Raw Data'!$H$2:$H$3196,'Solution Sheet'!G1394)</f>
        <v>200</v>
      </c>
      <c r="J1394" s="33" t="s">
        <v>39</v>
      </c>
      <c r="K1394" s="33" t="s">
        <v>9</v>
      </c>
      <c r="L1394" s="45">
        <f>AVERAGEIFS('Raw Data'!$R$2:$R$3196,'Raw Data'!$K$2:$K$3196,'Solution Sheet'!J1394,'Raw Data'!$G$2:$G$3196,'Solution Sheet'!K1394)</f>
        <v>34.731182795698928</v>
      </c>
      <c r="N1394" s="33" t="s">
        <v>25</v>
      </c>
      <c r="O1394" s="33" t="s">
        <v>31</v>
      </c>
      <c r="P1394" s="45">
        <f>SUMIFS('Raw Data'!$S$2:$S$3196,'Raw Data'!$D$2:$D$3196,'Solution Sheet'!N1394,'Raw Data'!$H$2:$H$3196,'Solution Sheet'!O1394)</f>
        <v>343540.72000000003</v>
      </c>
    </row>
    <row r="1395" spans="2:16" x14ac:dyDescent="0.35">
      <c r="B1395" s="33" t="s">
        <v>52</v>
      </c>
      <c r="C1395" s="33" t="s">
        <v>8</v>
      </c>
      <c r="D1395" s="45">
        <f>SUMIFS('Raw Data'!$S$2:$S$3196,'Raw Data'!$E$2:$E$3196,'Solution Sheet'!B1395,'Raw Data'!$G$2:$G$3196,'Solution Sheet'!C1395)</f>
        <v>99924.459999999977</v>
      </c>
      <c r="E1395" s="37"/>
      <c r="F1395" s="33" t="s">
        <v>44</v>
      </c>
      <c r="G1395" s="33" t="s">
        <v>30</v>
      </c>
      <c r="H1395" s="45">
        <f>COUNTIFS('Raw Data'!$L$2:$L$3196,'Solution Sheet'!F1395,'Raw Data'!$H$2:$H$3196,'Solution Sheet'!G1395)</f>
        <v>202</v>
      </c>
      <c r="J1395" s="33" t="s">
        <v>42</v>
      </c>
      <c r="K1395" s="33" t="s">
        <v>8</v>
      </c>
      <c r="L1395" s="45">
        <f>AVERAGEIFS('Raw Data'!$R$2:$R$3196,'Raw Data'!$K$2:$K$3196,'Solution Sheet'!J1395,'Raw Data'!$G$2:$G$3196,'Solution Sheet'!K1395)</f>
        <v>35.593023255813954</v>
      </c>
      <c r="N1395" s="33" t="s">
        <v>25</v>
      </c>
      <c r="O1395" s="33" t="s">
        <v>30</v>
      </c>
      <c r="P1395" s="45">
        <f>SUMIFS('Raw Data'!$S$2:$S$3196,'Raw Data'!$D$2:$D$3196,'Solution Sheet'!N1395,'Raw Data'!$H$2:$H$3196,'Solution Sheet'!O1395)</f>
        <v>386262.99999999983</v>
      </c>
    </row>
    <row r="1396" spans="2:16" x14ac:dyDescent="0.35">
      <c r="B1396" s="33" t="s">
        <v>52</v>
      </c>
      <c r="C1396" s="33" t="s">
        <v>11</v>
      </c>
      <c r="D1396" s="45">
        <f>SUMIFS('Raw Data'!$S$2:$S$3196,'Raw Data'!$E$2:$E$3196,'Solution Sheet'!B1396,'Raw Data'!$G$2:$G$3196,'Solution Sheet'!C1396)</f>
        <v>112086.30000000002</v>
      </c>
      <c r="E1396" s="37"/>
      <c r="F1396" s="33" t="s">
        <v>43</v>
      </c>
      <c r="G1396" s="33" t="s">
        <v>31</v>
      </c>
      <c r="H1396" s="45">
        <f>COUNTIFS('Raw Data'!$L$2:$L$3196,'Solution Sheet'!F1396,'Raw Data'!$H$2:$H$3196,'Solution Sheet'!G1396)</f>
        <v>190</v>
      </c>
      <c r="J1396" s="33" t="s">
        <v>39</v>
      </c>
      <c r="K1396" s="33" t="s">
        <v>11</v>
      </c>
      <c r="L1396" s="45">
        <f>AVERAGEIFS('Raw Data'!$R$2:$R$3196,'Raw Data'!$K$2:$K$3196,'Solution Sheet'!J1396,'Raw Data'!$G$2:$G$3196,'Solution Sheet'!K1396)</f>
        <v>34.901785714285715</v>
      </c>
      <c r="N1396" s="33" t="s">
        <v>26</v>
      </c>
      <c r="O1396" s="33" t="s">
        <v>31</v>
      </c>
      <c r="P1396" s="45">
        <f>SUMIFS('Raw Data'!$S$2:$S$3196,'Raw Data'!$D$2:$D$3196,'Solution Sheet'!N1396,'Raw Data'!$H$2:$H$3196,'Solution Sheet'!O1396)</f>
        <v>705928.4499999996</v>
      </c>
    </row>
    <row r="1397" spans="2:16" x14ac:dyDescent="0.35">
      <c r="B1397" s="33" t="s">
        <v>68</v>
      </c>
      <c r="C1397" s="33" t="s">
        <v>12</v>
      </c>
      <c r="D1397" s="45">
        <f>SUMIFS('Raw Data'!$S$2:$S$3196,'Raw Data'!$E$2:$E$3196,'Solution Sheet'!B1397,'Raw Data'!$G$2:$G$3196,'Solution Sheet'!C1397)</f>
        <v>70361.200000000026</v>
      </c>
      <c r="E1397" s="37"/>
      <c r="F1397" s="33" t="s">
        <v>44</v>
      </c>
      <c r="G1397" s="33" t="s">
        <v>33</v>
      </c>
      <c r="H1397" s="45">
        <f>COUNTIFS('Raw Data'!$L$2:$L$3196,'Solution Sheet'!F1397,'Raw Data'!$H$2:$H$3196,'Solution Sheet'!G1397)</f>
        <v>207</v>
      </c>
      <c r="J1397" s="33" t="s">
        <v>39</v>
      </c>
      <c r="K1397" s="33" t="s">
        <v>12</v>
      </c>
      <c r="L1397" s="45">
        <f>AVERAGEIFS('Raw Data'!$R$2:$R$3196,'Raw Data'!$K$2:$K$3196,'Solution Sheet'!J1397,'Raw Data'!$G$2:$G$3196,'Solution Sheet'!K1397)</f>
        <v>35</v>
      </c>
      <c r="N1397" s="33" t="s">
        <v>24</v>
      </c>
      <c r="O1397" s="33" t="s">
        <v>33</v>
      </c>
      <c r="P1397" s="45">
        <f>SUMIFS('Raw Data'!$S$2:$S$3196,'Raw Data'!$D$2:$D$3196,'Solution Sheet'!N1397,'Raw Data'!$H$2:$H$3196,'Solution Sheet'!O1397)</f>
        <v>777669.78999999957</v>
      </c>
    </row>
    <row r="1398" spans="2:16" x14ac:dyDescent="0.35">
      <c r="B1398" s="33" t="s">
        <v>115</v>
      </c>
      <c r="C1398" s="33" t="s">
        <v>8</v>
      </c>
      <c r="D1398" s="45">
        <f>SUMIFS('Raw Data'!$S$2:$S$3196,'Raw Data'!$E$2:$E$3196,'Solution Sheet'!B1398,'Raw Data'!$G$2:$G$3196,'Solution Sheet'!C1398)</f>
        <v>78761.50999999998</v>
      </c>
      <c r="E1398" s="37"/>
      <c r="F1398" s="33" t="s">
        <v>43</v>
      </c>
      <c r="G1398" s="33" t="s">
        <v>32</v>
      </c>
      <c r="H1398" s="45">
        <f>COUNTIFS('Raw Data'!$L$2:$L$3196,'Solution Sheet'!F1398,'Raw Data'!$H$2:$H$3196,'Solution Sheet'!G1398)</f>
        <v>206</v>
      </c>
      <c r="J1398" s="33" t="s">
        <v>41</v>
      </c>
      <c r="K1398" s="33" t="s">
        <v>8</v>
      </c>
      <c r="L1398" s="45">
        <f>AVERAGEIFS('Raw Data'!$R$2:$R$3196,'Raw Data'!$K$2:$K$3196,'Solution Sheet'!J1398,'Raw Data'!$G$2:$G$3196,'Solution Sheet'!K1398)</f>
        <v>35.169642857142854</v>
      </c>
      <c r="N1398" s="33" t="s">
        <v>26</v>
      </c>
      <c r="O1398" s="33" t="s">
        <v>32</v>
      </c>
      <c r="P1398" s="45">
        <f>SUMIFS('Raw Data'!$S$2:$S$3196,'Raw Data'!$D$2:$D$3196,'Solution Sheet'!N1398,'Raw Data'!$H$2:$H$3196,'Solution Sheet'!O1398)</f>
        <v>713770.02999999945</v>
      </c>
    </row>
    <row r="1399" spans="2:16" x14ac:dyDescent="0.35">
      <c r="B1399" s="33" t="s">
        <v>68</v>
      </c>
      <c r="C1399" s="33" t="s">
        <v>9</v>
      </c>
      <c r="D1399" s="45">
        <f>SUMIFS('Raw Data'!$S$2:$S$3196,'Raw Data'!$E$2:$E$3196,'Solution Sheet'!B1399,'Raw Data'!$G$2:$G$3196,'Solution Sheet'!C1399)</f>
        <v>139938.12</v>
      </c>
      <c r="E1399" s="37"/>
      <c r="F1399" s="33" t="s">
        <v>44</v>
      </c>
      <c r="G1399" s="33" t="s">
        <v>30</v>
      </c>
      <c r="H1399" s="45">
        <f>COUNTIFS('Raw Data'!$L$2:$L$3196,'Solution Sheet'!F1399,'Raw Data'!$H$2:$H$3196,'Solution Sheet'!G1399)</f>
        <v>202</v>
      </c>
      <c r="J1399" s="33" t="s">
        <v>41</v>
      </c>
      <c r="K1399" s="33" t="s">
        <v>9</v>
      </c>
      <c r="L1399" s="45">
        <f>AVERAGEIFS('Raw Data'!$R$2:$R$3196,'Raw Data'!$K$2:$K$3196,'Solution Sheet'!J1399,'Raw Data'!$G$2:$G$3196,'Solution Sheet'!K1399)</f>
        <v>35.634615384615387</v>
      </c>
      <c r="N1399" s="33" t="s">
        <v>26</v>
      </c>
      <c r="O1399" s="33" t="s">
        <v>30</v>
      </c>
      <c r="P1399" s="45">
        <f>SUMIFS('Raw Data'!$S$2:$S$3196,'Raw Data'!$D$2:$D$3196,'Solution Sheet'!N1399,'Raw Data'!$H$2:$H$3196,'Solution Sheet'!O1399)</f>
        <v>705014.25000000035</v>
      </c>
    </row>
    <row r="1400" spans="2:16" x14ac:dyDescent="0.35">
      <c r="B1400" s="33" t="s">
        <v>85</v>
      </c>
      <c r="C1400" s="33" t="s">
        <v>10</v>
      </c>
      <c r="D1400" s="45">
        <f>SUMIFS('Raw Data'!$S$2:$S$3196,'Raw Data'!$E$2:$E$3196,'Solution Sheet'!B1400,'Raw Data'!$G$2:$G$3196,'Solution Sheet'!C1400)</f>
        <v>88692.860000000015</v>
      </c>
      <c r="E1400" s="37"/>
      <c r="F1400" s="33" t="s">
        <v>45</v>
      </c>
      <c r="G1400" s="33" t="s">
        <v>32</v>
      </c>
      <c r="H1400" s="45">
        <f>COUNTIFS('Raw Data'!$L$2:$L$3196,'Solution Sheet'!F1400,'Raw Data'!$H$2:$H$3196,'Solution Sheet'!G1400)</f>
        <v>204</v>
      </c>
      <c r="J1400" s="33" t="s">
        <v>39</v>
      </c>
      <c r="K1400" s="33" t="s">
        <v>10</v>
      </c>
      <c r="L1400" s="45">
        <f>AVERAGEIFS('Raw Data'!$R$2:$R$3196,'Raw Data'!$K$2:$K$3196,'Solution Sheet'!J1400,'Raw Data'!$G$2:$G$3196,'Solution Sheet'!K1400)</f>
        <v>35.052083333333336</v>
      </c>
      <c r="N1400" s="33" t="s">
        <v>24</v>
      </c>
      <c r="O1400" s="33" t="s">
        <v>32</v>
      </c>
      <c r="P1400" s="45">
        <f>SUMIFS('Raw Data'!$S$2:$S$3196,'Raw Data'!$D$2:$D$3196,'Solution Sheet'!N1400,'Raw Data'!$H$2:$H$3196,'Solution Sheet'!O1400)</f>
        <v>854150.37999999919</v>
      </c>
    </row>
    <row r="1401" spans="2:16" x14ac:dyDescent="0.35">
      <c r="B1401" s="33" t="s">
        <v>68</v>
      </c>
      <c r="C1401" s="33" t="s">
        <v>9</v>
      </c>
      <c r="D1401" s="45">
        <f>SUMIFS('Raw Data'!$S$2:$S$3196,'Raw Data'!$E$2:$E$3196,'Solution Sheet'!B1401,'Raw Data'!$G$2:$G$3196,'Solution Sheet'!C1401)</f>
        <v>139938.12</v>
      </c>
      <c r="E1401" s="37"/>
      <c r="F1401" s="33" t="s">
        <v>46</v>
      </c>
      <c r="G1401" s="33" t="s">
        <v>32</v>
      </c>
      <c r="H1401" s="45">
        <f>COUNTIFS('Raw Data'!$L$2:$L$3196,'Solution Sheet'!F1401,'Raw Data'!$H$2:$H$3196,'Solution Sheet'!G1401)</f>
        <v>216</v>
      </c>
      <c r="J1401" s="33" t="s">
        <v>39</v>
      </c>
      <c r="K1401" s="33" t="s">
        <v>9</v>
      </c>
      <c r="L1401" s="45">
        <f>AVERAGEIFS('Raw Data'!$R$2:$R$3196,'Raw Data'!$K$2:$K$3196,'Solution Sheet'!J1401,'Raw Data'!$G$2:$G$3196,'Solution Sheet'!K1401)</f>
        <v>34.731182795698928</v>
      </c>
      <c r="N1401" s="33" t="s">
        <v>26</v>
      </c>
      <c r="O1401" s="33" t="s">
        <v>32</v>
      </c>
      <c r="P1401" s="45">
        <f>SUMIFS('Raw Data'!$S$2:$S$3196,'Raw Data'!$D$2:$D$3196,'Solution Sheet'!N1401,'Raw Data'!$H$2:$H$3196,'Solution Sheet'!O1401)</f>
        <v>713770.02999999945</v>
      </c>
    </row>
    <row r="1402" spans="2:16" x14ac:dyDescent="0.35">
      <c r="B1402" s="33" t="s">
        <v>58</v>
      </c>
      <c r="C1402" s="33" t="s">
        <v>9</v>
      </c>
      <c r="D1402" s="45">
        <f>SUMIFS('Raw Data'!$S$2:$S$3196,'Raw Data'!$E$2:$E$3196,'Solution Sheet'!B1402,'Raw Data'!$G$2:$G$3196,'Solution Sheet'!C1402)</f>
        <v>93015.799999999974</v>
      </c>
      <c r="E1402" s="37"/>
      <c r="F1402" s="33" t="s">
        <v>45</v>
      </c>
      <c r="G1402" s="33" t="s">
        <v>33</v>
      </c>
      <c r="H1402" s="45">
        <f>COUNTIFS('Raw Data'!$L$2:$L$3196,'Solution Sheet'!F1402,'Raw Data'!$H$2:$H$3196,'Solution Sheet'!G1402)</f>
        <v>193</v>
      </c>
      <c r="J1402" s="33" t="s">
        <v>41</v>
      </c>
      <c r="K1402" s="33" t="s">
        <v>9</v>
      </c>
      <c r="L1402" s="45">
        <f>AVERAGEIFS('Raw Data'!$R$2:$R$3196,'Raw Data'!$K$2:$K$3196,'Solution Sheet'!J1402,'Raw Data'!$G$2:$G$3196,'Solution Sheet'!K1402)</f>
        <v>35.634615384615387</v>
      </c>
      <c r="N1402" s="33" t="s">
        <v>24</v>
      </c>
      <c r="O1402" s="33" t="s">
        <v>33</v>
      </c>
      <c r="P1402" s="45">
        <f>SUMIFS('Raw Data'!$S$2:$S$3196,'Raw Data'!$D$2:$D$3196,'Solution Sheet'!N1402,'Raw Data'!$H$2:$H$3196,'Solution Sheet'!O1402)</f>
        <v>777669.78999999957</v>
      </c>
    </row>
    <row r="1403" spans="2:16" x14ac:dyDescent="0.35">
      <c r="B1403" s="33" t="s">
        <v>63</v>
      </c>
      <c r="C1403" s="33" t="s">
        <v>6</v>
      </c>
      <c r="D1403" s="45">
        <f>SUMIFS('Raw Data'!$S$2:$S$3196,'Raw Data'!$E$2:$E$3196,'Solution Sheet'!B1403,'Raw Data'!$G$2:$G$3196,'Solution Sheet'!C1403)</f>
        <v>78031.63</v>
      </c>
      <c r="E1403" s="37"/>
      <c r="F1403" s="33" t="s">
        <v>45</v>
      </c>
      <c r="G1403" s="33" t="s">
        <v>30</v>
      </c>
      <c r="H1403" s="45">
        <f>COUNTIFS('Raw Data'!$L$2:$L$3196,'Solution Sheet'!F1403,'Raw Data'!$H$2:$H$3196,'Solution Sheet'!G1403)</f>
        <v>215</v>
      </c>
      <c r="J1403" s="33" t="s">
        <v>39</v>
      </c>
      <c r="K1403" s="33" t="s">
        <v>6</v>
      </c>
      <c r="L1403" s="45">
        <f>AVERAGEIFS('Raw Data'!$R$2:$R$3196,'Raw Data'!$K$2:$K$3196,'Solution Sheet'!J1403,'Raw Data'!$G$2:$G$3196,'Solution Sheet'!K1403)</f>
        <v>36.370370370370374</v>
      </c>
      <c r="N1403" s="33" t="s">
        <v>25</v>
      </c>
      <c r="O1403" s="33" t="s">
        <v>30</v>
      </c>
      <c r="P1403" s="45">
        <f>SUMIFS('Raw Data'!$S$2:$S$3196,'Raw Data'!$D$2:$D$3196,'Solution Sheet'!N1403,'Raw Data'!$H$2:$H$3196,'Solution Sheet'!O1403)</f>
        <v>386262.99999999983</v>
      </c>
    </row>
    <row r="1404" spans="2:16" x14ac:dyDescent="0.35">
      <c r="B1404" s="33" t="s">
        <v>55</v>
      </c>
      <c r="C1404" s="33" t="s">
        <v>8</v>
      </c>
      <c r="D1404" s="45">
        <f>SUMIFS('Raw Data'!$S$2:$S$3196,'Raw Data'!$E$2:$E$3196,'Solution Sheet'!B1404,'Raw Data'!$G$2:$G$3196,'Solution Sheet'!C1404)</f>
        <v>101835.39000000001</v>
      </c>
      <c r="E1404" s="37"/>
      <c r="F1404" s="33" t="s">
        <v>45</v>
      </c>
      <c r="G1404" s="33" t="s">
        <v>33</v>
      </c>
      <c r="H1404" s="45">
        <f>COUNTIFS('Raw Data'!$L$2:$L$3196,'Solution Sheet'!F1404,'Raw Data'!$H$2:$H$3196,'Solution Sheet'!G1404)</f>
        <v>193</v>
      </c>
      <c r="J1404" s="33" t="s">
        <v>41</v>
      </c>
      <c r="K1404" s="33" t="s">
        <v>8</v>
      </c>
      <c r="L1404" s="45">
        <f>AVERAGEIFS('Raw Data'!$R$2:$R$3196,'Raw Data'!$K$2:$K$3196,'Solution Sheet'!J1404,'Raw Data'!$G$2:$G$3196,'Solution Sheet'!K1404)</f>
        <v>35.169642857142854</v>
      </c>
      <c r="N1404" s="33" t="s">
        <v>26</v>
      </c>
      <c r="O1404" s="33" t="s">
        <v>33</v>
      </c>
      <c r="P1404" s="45">
        <f>SUMIFS('Raw Data'!$S$2:$S$3196,'Raw Data'!$D$2:$D$3196,'Solution Sheet'!N1404,'Raw Data'!$H$2:$H$3196,'Solution Sheet'!O1404)</f>
        <v>688621.27000000118</v>
      </c>
    </row>
    <row r="1405" spans="2:16" x14ac:dyDescent="0.35">
      <c r="B1405" s="33" t="s">
        <v>68</v>
      </c>
      <c r="C1405" s="33" t="s">
        <v>7</v>
      </c>
      <c r="D1405" s="45">
        <f>SUMIFS('Raw Data'!$S$2:$S$3196,'Raw Data'!$E$2:$E$3196,'Solution Sheet'!B1405,'Raw Data'!$G$2:$G$3196,'Solution Sheet'!C1405)</f>
        <v>100847.03999999999</v>
      </c>
      <c r="E1405" s="37"/>
      <c r="F1405" s="33" t="s">
        <v>45</v>
      </c>
      <c r="G1405" s="33" t="s">
        <v>32</v>
      </c>
      <c r="H1405" s="45">
        <f>COUNTIFS('Raw Data'!$L$2:$L$3196,'Solution Sheet'!F1405,'Raw Data'!$H$2:$H$3196,'Solution Sheet'!G1405)</f>
        <v>204</v>
      </c>
      <c r="J1405" s="33" t="s">
        <v>39</v>
      </c>
      <c r="K1405" s="33" t="s">
        <v>7</v>
      </c>
      <c r="L1405" s="45">
        <f>AVERAGEIFS('Raw Data'!$R$2:$R$3196,'Raw Data'!$K$2:$K$3196,'Solution Sheet'!J1405,'Raw Data'!$G$2:$G$3196,'Solution Sheet'!K1405)</f>
        <v>36.319672131147541</v>
      </c>
      <c r="N1405" s="33" t="s">
        <v>26</v>
      </c>
      <c r="O1405" s="33" t="s">
        <v>32</v>
      </c>
      <c r="P1405" s="45">
        <f>SUMIFS('Raw Data'!$S$2:$S$3196,'Raw Data'!$D$2:$D$3196,'Solution Sheet'!N1405,'Raw Data'!$H$2:$H$3196,'Solution Sheet'!O1405)</f>
        <v>713770.02999999945</v>
      </c>
    </row>
    <row r="1406" spans="2:16" x14ac:dyDescent="0.35">
      <c r="B1406" s="33" t="s">
        <v>115</v>
      </c>
      <c r="C1406" s="33" t="s">
        <v>8</v>
      </c>
      <c r="D1406" s="45">
        <f>SUMIFS('Raw Data'!$S$2:$S$3196,'Raw Data'!$E$2:$E$3196,'Solution Sheet'!B1406,'Raw Data'!$G$2:$G$3196,'Solution Sheet'!C1406)</f>
        <v>78761.50999999998</v>
      </c>
      <c r="E1406" s="37"/>
      <c r="F1406" s="33" t="s">
        <v>45</v>
      </c>
      <c r="G1406" s="33" t="s">
        <v>31</v>
      </c>
      <c r="H1406" s="45">
        <f>COUNTIFS('Raw Data'!$L$2:$L$3196,'Solution Sheet'!F1406,'Raw Data'!$H$2:$H$3196,'Solution Sheet'!G1406)</f>
        <v>200</v>
      </c>
      <c r="J1406" s="33" t="s">
        <v>40</v>
      </c>
      <c r="K1406" s="33" t="s">
        <v>8</v>
      </c>
      <c r="L1406" s="45">
        <f>AVERAGEIFS('Raw Data'!$R$2:$R$3196,'Raw Data'!$K$2:$K$3196,'Solution Sheet'!J1406,'Raw Data'!$G$2:$G$3196,'Solution Sheet'!K1406)</f>
        <v>34.319148936170215</v>
      </c>
      <c r="N1406" s="33" t="s">
        <v>24</v>
      </c>
      <c r="O1406" s="33" t="s">
        <v>31</v>
      </c>
      <c r="P1406" s="45">
        <f>SUMIFS('Raw Data'!$S$2:$S$3196,'Raw Data'!$D$2:$D$3196,'Solution Sheet'!N1406,'Raw Data'!$H$2:$H$3196,'Solution Sheet'!O1406)</f>
        <v>770751.94999999984</v>
      </c>
    </row>
    <row r="1407" spans="2:16" x14ac:dyDescent="0.35">
      <c r="B1407" s="33" t="s">
        <v>115</v>
      </c>
      <c r="C1407" s="33" t="s">
        <v>8</v>
      </c>
      <c r="D1407" s="45">
        <f>SUMIFS('Raw Data'!$S$2:$S$3196,'Raw Data'!$E$2:$E$3196,'Solution Sheet'!B1407,'Raw Data'!$G$2:$G$3196,'Solution Sheet'!C1407)</f>
        <v>78761.50999999998</v>
      </c>
      <c r="E1407" s="37"/>
      <c r="F1407" s="33" t="s">
        <v>43</v>
      </c>
      <c r="G1407" s="33" t="s">
        <v>33</v>
      </c>
      <c r="H1407" s="45">
        <f>COUNTIFS('Raw Data'!$L$2:$L$3196,'Solution Sheet'!F1407,'Raw Data'!$H$2:$H$3196,'Solution Sheet'!G1407)</f>
        <v>185</v>
      </c>
      <c r="J1407" s="33" t="s">
        <v>39</v>
      </c>
      <c r="K1407" s="33" t="s">
        <v>8</v>
      </c>
      <c r="L1407" s="45">
        <f>AVERAGEIFS('Raw Data'!$R$2:$R$3196,'Raw Data'!$K$2:$K$3196,'Solution Sheet'!J1407,'Raw Data'!$G$2:$G$3196,'Solution Sheet'!K1407)</f>
        <v>33.572815533980581</v>
      </c>
      <c r="N1407" s="33" t="s">
        <v>25</v>
      </c>
      <c r="O1407" s="33" t="s">
        <v>33</v>
      </c>
      <c r="P1407" s="45">
        <f>SUMIFS('Raw Data'!$S$2:$S$3196,'Raw Data'!$D$2:$D$3196,'Solution Sheet'!N1407,'Raw Data'!$H$2:$H$3196,'Solution Sheet'!O1407)</f>
        <v>226589.05000000008</v>
      </c>
    </row>
    <row r="1408" spans="2:16" x14ac:dyDescent="0.35">
      <c r="B1408" s="33" t="s">
        <v>58</v>
      </c>
      <c r="C1408" s="33" t="s">
        <v>13</v>
      </c>
      <c r="D1408" s="45">
        <f>SUMIFS('Raw Data'!$S$2:$S$3196,'Raw Data'!$E$2:$E$3196,'Solution Sheet'!B1408,'Raw Data'!$G$2:$G$3196,'Solution Sheet'!C1408)</f>
        <v>88782.809999999969</v>
      </c>
      <c r="E1408" s="37"/>
      <c r="F1408" s="33" t="s">
        <v>45</v>
      </c>
      <c r="G1408" s="33" t="s">
        <v>32</v>
      </c>
      <c r="H1408" s="45">
        <f>COUNTIFS('Raw Data'!$L$2:$L$3196,'Solution Sheet'!F1408,'Raw Data'!$H$2:$H$3196,'Solution Sheet'!G1408)</f>
        <v>204</v>
      </c>
      <c r="J1408" s="33" t="s">
        <v>39</v>
      </c>
      <c r="K1408" s="33" t="s">
        <v>13</v>
      </c>
      <c r="L1408" s="45">
        <f>AVERAGEIFS('Raw Data'!$R$2:$R$3196,'Raw Data'!$K$2:$K$3196,'Solution Sheet'!J1408,'Raw Data'!$G$2:$G$3196,'Solution Sheet'!K1408)</f>
        <v>35.833333333333336</v>
      </c>
      <c r="N1408" s="33" t="s">
        <v>26</v>
      </c>
      <c r="O1408" s="33" t="s">
        <v>32</v>
      </c>
      <c r="P1408" s="45">
        <f>SUMIFS('Raw Data'!$S$2:$S$3196,'Raw Data'!$D$2:$D$3196,'Solution Sheet'!N1408,'Raw Data'!$H$2:$H$3196,'Solution Sheet'!O1408)</f>
        <v>713770.02999999945</v>
      </c>
    </row>
    <row r="1409" spans="2:16" x14ac:dyDescent="0.35">
      <c r="B1409" s="33" t="s">
        <v>58</v>
      </c>
      <c r="C1409" s="33" t="s">
        <v>12</v>
      </c>
      <c r="D1409" s="45">
        <f>SUMIFS('Raw Data'!$S$2:$S$3196,'Raw Data'!$E$2:$E$3196,'Solution Sheet'!B1409,'Raw Data'!$G$2:$G$3196,'Solution Sheet'!C1409)</f>
        <v>103622.23999999999</v>
      </c>
      <c r="E1409" s="37"/>
      <c r="F1409" s="33" t="s">
        <v>45</v>
      </c>
      <c r="G1409" s="33" t="s">
        <v>32</v>
      </c>
      <c r="H1409" s="45">
        <f>COUNTIFS('Raw Data'!$L$2:$L$3196,'Solution Sheet'!F1409,'Raw Data'!$H$2:$H$3196,'Solution Sheet'!G1409)</f>
        <v>204</v>
      </c>
      <c r="J1409" s="33" t="s">
        <v>41</v>
      </c>
      <c r="K1409" s="33" t="s">
        <v>12</v>
      </c>
      <c r="L1409" s="45">
        <f>AVERAGEIFS('Raw Data'!$R$2:$R$3196,'Raw Data'!$K$2:$K$3196,'Solution Sheet'!J1409,'Raw Data'!$G$2:$G$3196,'Solution Sheet'!K1409)</f>
        <v>35.657142857142858</v>
      </c>
      <c r="N1409" s="33" t="s">
        <v>24</v>
      </c>
      <c r="O1409" s="33" t="s">
        <v>32</v>
      </c>
      <c r="P1409" s="45">
        <f>SUMIFS('Raw Data'!$S$2:$S$3196,'Raw Data'!$D$2:$D$3196,'Solution Sheet'!N1409,'Raw Data'!$H$2:$H$3196,'Solution Sheet'!O1409)</f>
        <v>854150.37999999919</v>
      </c>
    </row>
    <row r="1410" spans="2:16" x14ac:dyDescent="0.35">
      <c r="B1410" s="33" t="s">
        <v>106</v>
      </c>
      <c r="C1410" s="33" t="s">
        <v>7</v>
      </c>
      <c r="D1410" s="45">
        <f>SUMIFS('Raw Data'!$S$2:$S$3196,'Raw Data'!$E$2:$E$3196,'Solution Sheet'!B1410,'Raw Data'!$G$2:$G$3196,'Solution Sheet'!C1410)</f>
        <v>77343.399999999994</v>
      </c>
      <c r="E1410" s="37"/>
      <c r="F1410" s="33" t="s">
        <v>46</v>
      </c>
      <c r="G1410" s="33" t="s">
        <v>30</v>
      </c>
      <c r="H1410" s="45">
        <f>COUNTIFS('Raw Data'!$L$2:$L$3196,'Solution Sheet'!F1410,'Raw Data'!$H$2:$H$3196,'Solution Sheet'!G1410)</f>
        <v>204</v>
      </c>
      <c r="J1410" s="33" t="s">
        <v>39</v>
      </c>
      <c r="K1410" s="33" t="s">
        <v>7</v>
      </c>
      <c r="L1410" s="45">
        <f>AVERAGEIFS('Raw Data'!$R$2:$R$3196,'Raw Data'!$K$2:$K$3196,'Solution Sheet'!J1410,'Raw Data'!$G$2:$G$3196,'Solution Sheet'!K1410)</f>
        <v>36.319672131147541</v>
      </c>
      <c r="N1410" s="33" t="s">
        <v>25</v>
      </c>
      <c r="O1410" s="33" t="s">
        <v>30</v>
      </c>
      <c r="P1410" s="45">
        <f>SUMIFS('Raw Data'!$S$2:$S$3196,'Raw Data'!$D$2:$D$3196,'Solution Sheet'!N1410,'Raw Data'!$H$2:$H$3196,'Solution Sheet'!O1410)</f>
        <v>386262.99999999983</v>
      </c>
    </row>
    <row r="1411" spans="2:16" x14ac:dyDescent="0.35">
      <c r="B1411" s="33" t="s">
        <v>106</v>
      </c>
      <c r="C1411" s="33" t="s">
        <v>9</v>
      </c>
      <c r="D1411" s="45">
        <f>SUMIFS('Raw Data'!$S$2:$S$3196,'Raw Data'!$E$2:$E$3196,'Solution Sheet'!B1411,'Raw Data'!$G$2:$G$3196,'Solution Sheet'!C1411)</f>
        <v>86448.35000000002</v>
      </c>
      <c r="E1411" s="37"/>
      <c r="F1411" s="33" t="s">
        <v>44</v>
      </c>
      <c r="G1411" s="33" t="s">
        <v>31</v>
      </c>
      <c r="H1411" s="45">
        <f>COUNTIFS('Raw Data'!$L$2:$L$3196,'Solution Sheet'!F1411,'Raw Data'!$H$2:$H$3196,'Solution Sheet'!G1411)</f>
        <v>216</v>
      </c>
      <c r="J1411" s="33" t="s">
        <v>39</v>
      </c>
      <c r="K1411" s="33" t="s">
        <v>9</v>
      </c>
      <c r="L1411" s="45">
        <f>AVERAGEIFS('Raw Data'!$R$2:$R$3196,'Raw Data'!$K$2:$K$3196,'Solution Sheet'!J1411,'Raw Data'!$G$2:$G$3196,'Solution Sheet'!K1411)</f>
        <v>34.731182795698928</v>
      </c>
      <c r="N1411" s="33" t="s">
        <v>26</v>
      </c>
      <c r="O1411" s="33" t="s">
        <v>31</v>
      </c>
      <c r="P1411" s="45">
        <f>SUMIFS('Raw Data'!$S$2:$S$3196,'Raw Data'!$D$2:$D$3196,'Solution Sheet'!N1411,'Raw Data'!$H$2:$H$3196,'Solution Sheet'!O1411)</f>
        <v>705928.4499999996</v>
      </c>
    </row>
    <row r="1412" spans="2:16" x14ac:dyDescent="0.35">
      <c r="B1412" s="33" t="s">
        <v>55</v>
      </c>
      <c r="C1412" s="33" t="s">
        <v>6</v>
      </c>
      <c r="D1412" s="45">
        <f>SUMIFS('Raw Data'!$S$2:$S$3196,'Raw Data'!$E$2:$E$3196,'Solution Sheet'!B1412,'Raw Data'!$G$2:$G$3196,'Solution Sheet'!C1412)</f>
        <v>103547.48999999999</v>
      </c>
      <c r="E1412" s="37"/>
      <c r="F1412" s="33" t="s">
        <v>44</v>
      </c>
      <c r="G1412" s="33" t="s">
        <v>31</v>
      </c>
      <c r="H1412" s="45">
        <f>COUNTIFS('Raw Data'!$L$2:$L$3196,'Solution Sheet'!F1412,'Raw Data'!$H$2:$H$3196,'Solution Sheet'!G1412)</f>
        <v>216</v>
      </c>
      <c r="J1412" s="33" t="s">
        <v>41</v>
      </c>
      <c r="K1412" s="33" t="s">
        <v>6</v>
      </c>
      <c r="L1412" s="45">
        <f>AVERAGEIFS('Raw Data'!$R$2:$R$3196,'Raw Data'!$K$2:$K$3196,'Solution Sheet'!J1412,'Raw Data'!$G$2:$G$3196,'Solution Sheet'!K1412)</f>
        <v>36.01075268817204</v>
      </c>
      <c r="N1412" s="33" t="s">
        <v>26</v>
      </c>
      <c r="O1412" s="33" t="s">
        <v>31</v>
      </c>
      <c r="P1412" s="45">
        <f>SUMIFS('Raw Data'!$S$2:$S$3196,'Raw Data'!$D$2:$D$3196,'Solution Sheet'!N1412,'Raw Data'!$H$2:$H$3196,'Solution Sheet'!O1412)</f>
        <v>705928.4499999996</v>
      </c>
    </row>
    <row r="1413" spans="2:16" x14ac:dyDescent="0.35">
      <c r="B1413" s="33" t="s">
        <v>73</v>
      </c>
      <c r="C1413" s="33" t="s">
        <v>10</v>
      </c>
      <c r="D1413" s="45">
        <f>SUMIFS('Raw Data'!$S$2:$S$3196,'Raw Data'!$E$2:$E$3196,'Solution Sheet'!B1413,'Raw Data'!$G$2:$G$3196,'Solution Sheet'!C1413)</f>
        <v>86987.81</v>
      </c>
      <c r="E1413" s="37"/>
      <c r="F1413" s="33" t="s">
        <v>45</v>
      </c>
      <c r="G1413" s="33" t="s">
        <v>33</v>
      </c>
      <c r="H1413" s="45">
        <f>COUNTIFS('Raw Data'!$L$2:$L$3196,'Solution Sheet'!F1413,'Raw Data'!$H$2:$H$3196,'Solution Sheet'!G1413)</f>
        <v>193</v>
      </c>
      <c r="J1413" s="33" t="s">
        <v>40</v>
      </c>
      <c r="K1413" s="33" t="s">
        <v>10</v>
      </c>
      <c r="L1413" s="45">
        <f>AVERAGEIFS('Raw Data'!$R$2:$R$3196,'Raw Data'!$K$2:$K$3196,'Solution Sheet'!J1413,'Raw Data'!$G$2:$G$3196,'Solution Sheet'!K1413)</f>
        <v>35.093023255813954</v>
      </c>
      <c r="N1413" s="33" t="s">
        <v>24</v>
      </c>
      <c r="O1413" s="33" t="s">
        <v>33</v>
      </c>
      <c r="P1413" s="45">
        <f>SUMIFS('Raw Data'!$S$2:$S$3196,'Raw Data'!$D$2:$D$3196,'Solution Sheet'!N1413,'Raw Data'!$H$2:$H$3196,'Solution Sheet'!O1413)</f>
        <v>777669.78999999957</v>
      </c>
    </row>
    <row r="1414" spans="2:16" x14ac:dyDescent="0.35">
      <c r="B1414" s="33" t="s">
        <v>63</v>
      </c>
      <c r="C1414" s="33" t="s">
        <v>9</v>
      </c>
      <c r="D1414" s="45">
        <f>SUMIFS('Raw Data'!$S$2:$S$3196,'Raw Data'!$E$2:$E$3196,'Solution Sheet'!B1414,'Raw Data'!$G$2:$G$3196,'Solution Sheet'!C1414)</f>
        <v>108730.27000000002</v>
      </c>
      <c r="E1414" s="37"/>
      <c r="F1414" s="33" t="s">
        <v>46</v>
      </c>
      <c r="G1414" s="33" t="s">
        <v>32</v>
      </c>
      <c r="H1414" s="45">
        <f>COUNTIFS('Raw Data'!$L$2:$L$3196,'Solution Sheet'!F1414,'Raw Data'!$H$2:$H$3196,'Solution Sheet'!G1414)</f>
        <v>216</v>
      </c>
      <c r="J1414" s="33" t="s">
        <v>40</v>
      </c>
      <c r="K1414" s="33" t="s">
        <v>9</v>
      </c>
      <c r="L1414" s="45">
        <f>AVERAGEIFS('Raw Data'!$R$2:$R$3196,'Raw Data'!$K$2:$K$3196,'Solution Sheet'!J1414,'Raw Data'!$G$2:$G$3196,'Solution Sheet'!K1414)</f>
        <v>33.942528735632187</v>
      </c>
      <c r="N1414" s="33" t="s">
        <v>24</v>
      </c>
      <c r="O1414" s="33" t="s">
        <v>32</v>
      </c>
      <c r="P1414" s="45">
        <f>SUMIFS('Raw Data'!$S$2:$S$3196,'Raw Data'!$D$2:$D$3196,'Solution Sheet'!N1414,'Raw Data'!$H$2:$H$3196,'Solution Sheet'!O1414)</f>
        <v>854150.37999999919</v>
      </c>
    </row>
    <row r="1415" spans="2:16" x14ac:dyDescent="0.35">
      <c r="B1415" s="33" t="s">
        <v>55</v>
      </c>
      <c r="C1415" s="33" t="s">
        <v>13</v>
      </c>
      <c r="D1415" s="45">
        <f>SUMIFS('Raw Data'!$S$2:$S$3196,'Raw Data'!$E$2:$E$3196,'Solution Sheet'!B1415,'Raw Data'!$G$2:$G$3196,'Solution Sheet'!C1415)</f>
        <v>74301.89</v>
      </c>
      <c r="E1415" s="37"/>
      <c r="F1415" s="33" t="s">
        <v>44</v>
      </c>
      <c r="G1415" s="33" t="s">
        <v>33</v>
      </c>
      <c r="H1415" s="45">
        <f>COUNTIFS('Raw Data'!$L$2:$L$3196,'Solution Sheet'!F1415,'Raw Data'!$H$2:$H$3196,'Solution Sheet'!G1415)</f>
        <v>207</v>
      </c>
      <c r="J1415" s="33" t="s">
        <v>42</v>
      </c>
      <c r="K1415" s="33" t="s">
        <v>13</v>
      </c>
      <c r="L1415" s="45">
        <f>AVERAGEIFS('Raw Data'!$R$2:$R$3196,'Raw Data'!$K$2:$K$3196,'Solution Sheet'!J1415,'Raw Data'!$G$2:$G$3196,'Solution Sheet'!K1415)</f>
        <v>36.58</v>
      </c>
      <c r="N1415" s="33" t="s">
        <v>25</v>
      </c>
      <c r="O1415" s="33" t="s">
        <v>33</v>
      </c>
      <c r="P1415" s="45">
        <f>SUMIFS('Raw Data'!$S$2:$S$3196,'Raw Data'!$D$2:$D$3196,'Solution Sheet'!N1415,'Raw Data'!$H$2:$H$3196,'Solution Sheet'!O1415)</f>
        <v>226589.05000000008</v>
      </c>
    </row>
    <row r="1416" spans="2:16" x14ac:dyDescent="0.35">
      <c r="B1416" s="33" t="s">
        <v>73</v>
      </c>
      <c r="C1416" s="33" t="s">
        <v>8</v>
      </c>
      <c r="D1416" s="45">
        <f>SUMIFS('Raw Data'!$S$2:$S$3196,'Raw Data'!$E$2:$E$3196,'Solution Sheet'!B1416,'Raw Data'!$G$2:$G$3196,'Solution Sheet'!C1416)</f>
        <v>106033.74999999996</v>
      </c>
      <c r="E1416" s="37"/>
      <c r="F1416" s="33" t="s">
        <v>44</v>
      </c>
      <c r="G1416" s="33" t="s">
        <v>32</v>
      </c>
      <c r="H1416" s="45">
        <f>COUNTIFS('Raw Data'!$L$2:$L$3196,'Solution Sheet'!F1416,'Raw Data'!$H$2:$H$3196,'Solution Sheet'!G1416)</f>
        <v>196</v>
      </c>
      <c r="J1416" s="33" t="s">
        <v>42</v>
      </c>
      <c r="K1416" s="33" t="s">
        <v>8</v>
      </c>
      <c r="L1416" s="45">
        <f>AVERAGEIFS('Raw Data'!$R$2:$R$3196,'Raw Data'!$K$2:$K$3196,'Solution Sheet'!J1416,'Raw Data'!$G$2:$G$3196,'Solution Sheet'!K1416)</f>
        <v>35.593023255813954</v>
      </c>
      <c r="N1416" s="33" t="s">
        <v>24</v>
      </c>
      <c r="O1416" s="33" t="s">
        <v>32</v>
      </c>
      <c r="P1416" s="45">
        <f>SUMIFS('Raw Data'!$S$2:$S$3196,'Raw Data'!$D$2:$D$3196,'Solution Sheet'!N1416,'Raw Data'!$H$2:$H$3196,'Solution Sheet'!O1416)</f>
        <v>854150.37999999919</v>
      </c>
    </row>
    <row r="1417" spans="2:16" x14ac:dyDescent="0.35">
      <c r="B1417" s="33" t="s">
        <v>63</v>
      </c>
      <c r="C1417" s="33" t="s">
        <v>9</v>
      </c>
      <c r="D1417" s="45">
        <f>SUMIFS('Raw Data'!$S$2:$S$3196,'Raw Data'!$E$2:$E$3196,'Solution Sheet'!B1417,'Raw Data'!$G$2:$G$3196,'Solution Sheet'!C1417)</f>
        <v>108730.27000000002</v>
      </c>
      <c r="E1417" s="37"/>
      <c r="F1417" s="33" t="s">
        <v>46</v>
      </c>
      <c r="G1417" s="33" t="s">
        <v>31</v>
      </c>
      <c r="H1417" s="45">
        <f>COUNTIFS('Raw Data'!$L$2:$L$3196,'Solution Sheet'!F1417,'Raw Data'!$H$2:$H$3196,'Solution Sheet'!G1417)</f>
        <v>159</v>
      </c>
      <c r="J1417" s="33" t="s">
        <v>42</v>
      </c>
      <c r="K1417" s="33" t="s">
        <v>9</v>
      </c>
      <c r="L1417" s="45">
        <f>AVERAGEIFS('Raw Data'!$R$2:$R$3196,'Raw Data'!$K$2:$K$3196,'Solution Sheet'!J1417,'Raw Data'!$G$2:$G$3196,'Solution Sheet'!K1417)</f>
        <v>36.282828282828284</v>
      </c>
      <c r="N1417" s="33" t="s">
        <v>24</v>
      </c>
      <c r="O1417" s="33" t="s">
        <v>31</v>
      </c>
      <c r="P1417" s="45">
        <f>SUMIFS('Raw Data'!$S$2:$S$3196,'Raw Data'!$D$2:$D$3196,'Solution Sheet'!N1417,'Raw Data'!$H$2:$H$3196,'Solution Sheet'!O1417)</f>
        <v>770751.94999999984</v>
      </c>
    </row>
    <row r="1418" spans="2:16" x14ac:dyDescent="0.35">
      <c r="B1418" s="33" t="s">
        <v>73</v>
      </c>
      <c r="C1418" s="33" t="s">
        <v>11</v>
      </c>
      <c r="D1418" s="45">
        <f>SUMIFS('Raw Data'!$S$2:$S$3196,'Raw Data'!$E$2:$E$3196,'Solution Sheet'!B1418,'Raw Data'!$G$2:$G$3196,'Solution Sheet'!C1418)</f>
        <v>112167.56</v>
      </c>
      <c r="E1418" s="37"/>
      <c r="F1418" s="33" t="s">
        <v>44</v>
      </c>
      <c r="G1418" s="33" t="s">
        <v>30</v>
      </c>
      <c r="H1418" s="45">
        <f>COUNTIFS('Raw Data'!$L$2:$L$3196,'Solution Sheet'!F1418,'Raw Data'!$H$2:$H$3196,'Solution Sheet'!G1418)</f>
        <v>202</v>
      </c>
      <c r="J1418" s="33" t="s">
        <v>42</v>
      </c>
      <c r="K1418" s="33" t="s">
        <v>11</v>
      </c>
      <c r="L1418" s="45">
        <f>AVERAGEIFS('Raw Data'!$R$2:$R$3196,'Raw Data'!$K$2:$K$3196,'Solution Sheet'!J1418,'Raw Data'!$G$2:$G$3196,'Solution Sheet'!K1418)</f>
        <v>35.16949152542373</v>
      </c>
      <c r="N1418" s="33" t="s">
        <v>24</v>
      </c>
      <c r="O1418" s="33" t="s">
        <v>30</v>
      </c>
      <c r="P1418" s="45">
        <f>SUMIFS('Raw Data'!$S$2:$S$3196,'Raw Data'!$D$2:$D$3196,'Solution Sheet'!N1418,'Raw Data'!$H$2:$H$3196,'Solution Sheet'!O1418)</f>
        <v>902864.3899999999</v>
      </c>
    </row>
    <row r="1419" spans="2:16" x14ac:dyDescent="0.35">
      <c r="B1419" s="33" t="s">
        <v>68</v>
      </c>
      <c r="C1419" s="33" t="s">
        <v>10</v>
      </c>
      <c r="D1419" s="45">
        <f>SUMIFS('Raw Data'!$S$2:$S$3196,'Raw Data'!$E$2:$E$3196,'Solution Sheet'!B1419,'Raw Data'!$G$2:$G$3196,'Solution Sheet'!C1419)</f>
        <v>86801.049999999988</v>
      </c>
      <c r="E1419" s="37"/>
      <c r="F1419" s="33" t="s">
        <v>44</v>
      </c>
      <c r="G1419" s="33" t="s">
        <v>32</v>
      </c>
      <c r="H1419" s="45">
        <f>COUNTIFS('Raw Data'!$L$2:$L$3196,'Solution Sheet'!F1419,'Raw Data'!$H$2:$H$3196,'Solution Sheet'!G1419)</f>
        <v>196</v>
      </c>
      <c r="J1419" s="33" t="s">
        <v>42</v>
      </c>
      <c r="K1419" s="33" t="s">
        <v>10</v>
      </c>
      <c r="L1419" s="45">
        <f>AVERAGEIFS('Raw Data'!$R$2:$R$3196,'Raw Data'!$K$2:$K$3196,'Solution Sheet'!J1419,'Raw Data'!$G$2:$G$3196,'Solution Sheet'!K1419)</f>
        <v>34.543689320388353</v>
      </c>
      <c r="N1419" s="33" t="s">
        <v>24</v>
      </c>
      <c r="O1419" s="33" t="s">
        <v>32</v>
      </c>
      <c r="P1419" s="45">
        <f>SUMIFS('Raw Data'!$S$2:$S$3196,'Raw Data'!$D$2:$D$3196,'Solution Sheet'!N1419,'Raw Data'!$H$2:$H$3196,'Solution Sheet'!O1419)</f>
        <v>854150.37999999919</v>
      </c>
    </row>
    <row r="1420" spans="2:16" x14ac:dyDescent="0.35">
      <c r="B1420" s="33" t="s">
        <v>115</v>
      </c>
      <c r="C1420" s="33" t="s">
        <v>7</v>
      </c>
      <c r="D1420" s="45">
        <f>SUMIFS('Raw Data'!$S$2:$S$3196,'Raw Data'!$E$2:$E$3196,'Solution Sheet'!B1420,'Raw Data'!$G$2:$G$3196,'Solution Sheet'!C1420)</f>
        <v>104661.16</v>
      </c>
      <c r="E1420" s="37"/>
      <c r="F1420" s="33" t="s">
        <v>44</v>
      </c>
      <c r="G1420" s="33" t="s">
        <v>32</v>
      </c>
      <c r="H1420" s="45">
        <f>COUNTIFS('Raw Data'!$L$2:$L$3196,'Solution Sheet'!F1420,'Raw Data'!$H$2:$H$3196,'Solution Sheet'!G1420)</f>
        <v>196</v>
      </c>
      <c r="J1420" s="33" t="s">
        <v>41</v>
      </c>
      <c r="K1420" s="33" t="s">
        <v>7</v>
      </c>
      <c r="L1420" s="45">
        <f>AVERAGEIFS('Raw Data'!$R$2:$R$3196,'Raw Data'!$K$2:$K$3196,'Solution Sheet'!J1420,'Raw Data'!$G$2:$G$3196,'Solution Sheet'!K1420)</f>
        <v>33.821428571428569</v>
      </c>
      <c r="N1420" s="33" t="s">
        <v>25</v>
      </c>
      <c r="O1420" s="33" t="s">
        <v>32</v>
      </c>
      <c r="P1420" s="45">
        <f>SUMIFS('Raw Data'!$S$2:$S$3196,'Raw Data'!$D$2:$D$3196,'Solution Sheet'!N1420,'Raw Data'!$H$2:$H$3196,'Solution Sheet'!O1420)</f>
        <v>420136.0300000002</v>
      </c>
    </row>
    <row r="1421" spans="2:16" x14ac:dyDescent="0.35">
      <c r="B1421" s="33" t="s">
        <v>73</v>
      </c>
      <c r="C1421" s="33" t="s">
        <v>11</v>
      </c>
      <c r="D1421" s="45">
        <f>SUMIFS('Raw Data'!$S$2:$S$3196,'Raw Data'!$E$2:$E$3196,'Solution Sheet'!B1421,'Raw Data'!$G$2:$G$3196,'Solution Sheet'!C1421)</f>
        <v>112167.56</v>
      </c>
      <c r="E1421" s="37"/>
      <c r="F1421" s="33" t="s">
        <v>46</v>
      </c>
      <c r="G1421" s="33" t="s">
        <v>31</v>
      </c>
      <c r="H1421" s="45">
        <f>COUNTIFS('Raw Data'!$L$2:$L$3196,'Solution Sheet'!F1421,'Raw Data'!$H$2:$H$3196,'Solution Sheet'!G1421)</f>
        <v>159</v>
      </c>
      <c r="J1421" s="33" t="s">
        <v>42</v>
      </c>
      <c r="K1421" s="33" t="s">
        <v>11</v>
      </c>
      <c r="L1421" s="45">
        <f>AVERAGEIFS('Raw Data'!$R$2:$R$3196,'Raw Data'!$K$2:$K$3196,'Solution Sheet'!J1421,'Raw Data'!$G$2:$G$3196,'Solution Sheet'!K1421)</f>
        <v>35.16949152542373</v>
      </c>
      <c r="N1421" s="33" t="s">
        <v>26</v>
      </c>
      <c r="O1421" s="33" t="s">
        <v>31</v>
      </c>
      <c r="P1421" s="45">
        <f>SUMIFS('Raw Data'!$S$2:$S$3196,'Raw Data'!$D$2:$D$3196,'Solution Sheet'!N1421,'Raw Data'!$H$2:$H$3196,'Solution Sheet'!O1421)</f>
        <v>705928.4499999996</v>
      </c>
    </row>
    <row r="1422" spans="2:16" x14ac:dyDescent="0.35">
      <c r="B1422" s="33" t="s">
        <v>52</v>
      </c>
      <c r="C1422" s="33" t="s">
        <v>6</v>
      </c>
      <c r="D1422" s="45">
        <f>SUMIFS('Raw Data'!$S$2:$S$3196,'Raw Data'!$E$2:$E$3196,'Solution Sheet'!B1422,'Raw Data'!$G$2:$G$3196,'Solution Sheet'!C1422)</f>
        <v>128564.53000000004</v>
      </c>
      <c r="E1422" s="37"/>
      <c r="F1422" s="33" t="s">
        <v>43</v>
      </c>
      <c r="G1422" s="33" t="s">
        <v>32</v>
      </c>
      <c r="H1422" s="45">
        <f>COUNTIFS('Raw Data'!$L$2:$L$3196,'Solution Sheet'!F1422,'Raw Data'!$H$2:$H$3196,'Solution Sheet'!G1422)</f>
        <v>206</v>
      </c>
      <c r="J1422" s="33" t="s">
        <v>39</v>
      </c>
      <c r="K1422" s="33" t="s">
        <v>6</v>
      </c>
      <c r="L1422" s="45">
        <f>AVERAGEIFS('Raw Data'!$R$2:$R$3196,'Raw Data'!$K$2:$K$3196,'Solution Sheet'!J1422,'Raw Data'!$G$2:$G$3196,'Solution Sheet'!K1422)</f>
        <v>36.370370370370374</v>
      </c>
      <c r="N1422" s="33" t="s">
        <v>25</v>
      </c>
      <c r="O1422" s="33" t="s">
        <v>32</v>
      </c>
      <c r="P1422" s="45">
        <f>SUMIFS('Raw Data'!$S$2:$S$3196,'Raw Data'!$D$2:$D$3196,'Solution Sheet'!N1422,'Raw Data'!$H$2:$H$3196,'Solution Sheet'!O1422)</f>
        <v>420136.0300000002</v>
      </c>
    </row>
    <row r="1423" spans="2:16" x14ac:dyDescent="0.35">
      <c r="B1423" s="33" t="s">
        <v>55</v>
      </c>
      <c r="C1423" s="33" t="s">
        <v>10</v>
      </c>
      <c r="D1423" s="45">
        <f>SUMIFS('Raw Data'!$S$2:$S$3196,'Raw Data'!$E$2:$E$3196,'Solution Sheet'!B1423,'Raw Data'!$G$2:$G$3196,'Solution Sheet'!C1423)</f>
        <v>73114.26999999999</v>
      </c>
      <c r="E1423" s="37"/>
      <c r="F1423" s="33" t="s">
        <v>43</v>
      </c>
      <c r="G1423" s="33" t="s">
        <v>30</v>
      </c>
      <c r="H1423" s="45">
        <f>COUNTIFS('Raw Data'!$L$2:$L$3196,'Solution Sheet'!F1423,'Raw Data'!$H$2:$H$3196,'Solution Sheet'!G1423)</f>
        <v>201</v>
      </c>
      <c r="J1423" s="33" t="s">
        <v>42</v>
      </c>
      <c r="K1423" s="33" t="s">
        <v>10</v>
      </c>
      <c r="L1423" s="45">
        <f>AVERAGEIFS('Raw Data'!$R$2:$R$3196,'Raw Data'!$K$2:$K$3196,'Solution Sheet'!J1423,'Raw Data'!$G$2:$G$3196,'Solution Sheet'!K1423)</f>
        <v>34.543689320388353</v>
      </c>
      <c r="N1423" s="33" t="s">
        <v>24</v>
      </c>
      <c r="O1423" s="33" t="s">
        <v>30</v>
      </c>
      <c r="P1423" s="45">
        <f>SUMIFS('Raw Data'!$S$2:$S$3196,'Raw Data'!$D$2:$D$3196,'Solution Sheet'!N1423,'Raw Data'!$H$2:$H$3196,'Solution Sheet'!O1423)</f>
        <v>902864.3899999999</v>
      </c>
    </row>
    <row r="1424" spans="2:16" x14ac:dyDescent="0.35">
      <c r="B1424" s="33" t="s">
        <v>73</v>
      </c>
      <c r="C1424" s="33" t="s">
        <v>11</v>
      </c>
      <c r="D1424" s="45">
        <f>SUMIFS('Raw Data'!$S$2:$S$3196,'Raw Data'!$E$2:$E$3196,'Solution Sheet'!B1424,'Raw Data'!$G$2:$G$3196,'Solution Sheet'!C1424)</f>
        <v>112167.56</v>
      </c>
      <c r="E1424" s="37"/>
      <c r="F1424" s="33" t="s">
        <v>46</v>
      </c>
      <c r="G1424" s="33" t="s">
        <v>33</v>
      </c>
      <c r="H1424" s="45">
        <f>COUNTIFS('Raw Data'!$L$2:$L$3196,'Solution Sheet'!F1424,'Raw Data'!$H$2:$H$3196,'Solution Sheet'!G1424)</f>
        <v>201</v>
      </c>
      <c r="J1424" s="33" t="s">
        <v>41</v>
      </c>
      <c r="K1424" s="33" t="s">
        <v>11</v>
      </c>
      <c r="L1424" s="45">
        <f>AVERAGEIFS('Raw Data'!$R$2:$R$3196,'Raw Data'!$K$2:$K$3196,'Solution Sheet'!J1424,'Raw Data'!$G$2:$G$3196,'Solution Sheet'!K1424)</f>
        <v>35.415929203539825</v>
      </c>
      <c r="N1424" s="33" t="s">
        <v>24</v>
      </c>
      <c r="O1424" s="33" t="s">
        <v>33</v>
      </c>
      <c r="P1424" s="45">
        <f>SUMIFS('Raw Data'!$S$2:$S$3196,'Raw Data'!$D$2:$D$3196,'Solution Sheet'!N1424,'Raw Data'!$H$2:$H$3196,'Solution Sheet'!O1424)</f>
        <v>777669.78999999957</v>
      </c>
    </row>
    <row r="1425" spans="2:16" x14ac:dyDescent="0.35">
      <c r="B1425" s="33" t="s">
        <v>78</v>
      </c>
      <c r="C1425" s="33" t="s">
        <v>7</v>
      </c>
      <c r="D1425" s="45">
        <f>SUMIFS('Raw Data'!$S$2:$S$3196,'Raw Data'!$E$2:$E$3196,'Solution Sheet'!B1425,'Raw Data'!$G$2:$G$3196,'Solution Sheet'!C1425)</f>
        <v>91549.210000000021</v>
      </c>
      <c r="E1425" s="37"/>
      <c r="F1425" s="33" t="s">
        <v>43</v>
      </c>
      <c r="G1425" s="33" t="s">
        <v>33</v>
      </c>
      <c r="H1425" s="45">
        <f>COUNTIFS('Raw Data'!$L$2:$L$3196,'Solution Sheet'!F1425,'Raw Data'!$H$2:$H$3196,'Solution Sheet'!G1425)</f>
        <v>185</v>
      </c>
      <c r="J1425" s="33" t="s">
        <v>42</v>
      </c>
      <c r="K1425" s="33" t="s">
        <v>7</v>
      </c>
      <c r="L1425" s="45">
        <f>AVERAGEIFS('Raw Data'!$R$2:$R$3196,'Raw Data'!$K$2:$K$3196,'Solution Sheet'!J1425,'Raw Data'!$G$2:$G$3196,'Solution Sheet'!K1425)</f>
        <v>34.288659793814432</v>
      </c>
      <c r="N1425" s="33" t="s">
        <v>25</v>
      </c>
      <c r="O1425" s="33" t="s">
        <v>33</v>
      </c>
      <c r="P1425" s="45">
        <f>SUMIFS('Raw Data'!$S$2:$S$3196,'Raw Data'!$D$2:$D$3196,'Solution Sheet'!N1425,'Raw Data'!$H$2:$H$3196,'Solution Sheet'!O1425)</f>
        <v>226589.05000000008</v>
      </c>
    </row>
    <row r="1426" spans="2:16" x14ac:dyDescent="0.35">
      <c r="B1426" s="33" t="s">
        <v>73</v>
      </c>
      <c r="C1426" s="33" t="s">
        <v>11</v>
      </c>
      <c r="D1426" s="45">
        <f>SUMIFS('Raw Data'!$S$2:$S$3196,'Raw Data'!$E$2:$E$3196,'Solution Sheet'!B1426,'Raw Data'!$G$2:$G$3196,'Solution Sheet'!C1426)</f>
        <v>112167.56</v>
      </c>
      <c r="E1426" s="37"/>
      <c r="F1426" s="33" t="s">
        <v>44</v>
      </c>
      <c r="G1426" s="33" t="s">
        <v>31</v>
      </c>
      <c r="H1426" s="45">
        <f>COUNTIFS('Raw Data'!$L$2:$L$3196,'Solution Sheet'!F1426,'Raw Data'!$H$2:$H$3196,'Solution Sheet'!G1426)</f>
        <v>216</v>
      </c>
      <c r="J1426" s="33" t="s">
        <v>39</v>
      </c>
      <c r="K1426" s="33" t="s">
        <v>11</v>
      </c>
      <c r="L1426" s="45">
        <f>AVERAGEIFS('Raw Data'!$R$2:$R$3196,'Raw Data'!$K$2:$K$3196,'Solution Sheet'!J1426,'Raw Data'!$G$2:$G$3196,'Solution Sheet'!K1426)</f>
        <v>34.901785714285715</v>
      </c>
      <c r="N1426" s="33" t="s">
        <v>26</v>
      </c>
      <c r="O1426" s="33" t="s">
        <v>31</v>
      </c>
      <c r="P1426" s="45">
        <f>SUMIFS('Raw Data'!$S$2:$S$3196,'Raw Data'!$D$2:$D$3196,'Solution Sheet'!N1426,'Raw Data'!$H$2:$H$3196,'Solution Sheet'!O1426)</f>
        <v>705928.4499999996</v>
      </c>
    </row>
    <row r="1427" spans="2:16" x14ac:dyDescent="0.35">
      <c r="B1427" s="33" t="s">
        <v>78</v>
      </c>
      <c r="C1427" s="33" t="s">
        <v>10</v>
      </c>
      <c r="D1427" s="45">
        <f>SUMIFS('Raw Data'!$S$2:$S$3196,'Raw Data'!$E$2:$E$3196,'Solution Sheet'!B1427,'Raw Data'!$G$2:$G$3196,'Solution Sheet'!C1427)</f>
        <v>92778.25</v>
      </c>
      <c r="E1427" s="37"/>
      <c r="F1427" s="33" t="s">
        <v>43</v>
      </c>
      <c r="G1427" s="33" t="s">
        <v>33</v>
      </c>
      <c r="H1427" s="45">
        <f>COUNTIFS('Raw Data'!$L$2:$L$3196,'Solution Sheet'!F1427,'Raw Data'!$H$2:$H$3196,'Solution Sheet'!G1427)</f>
        <v>185</v>
      </c>
      <c r="J1427" s="33" t="s">
        <v>39</v>
      </c>
      <c r="K1427" s="33" t="s">
        <v>10</v>
      </c>
      <c r="L1427" s="45">
        <f>AVERAGEIFS('Raw Data'!$R$2:$R$3196,'Raw Data'!$K$2:$K$3196,'Solution Sheet'!J1427,'Raw Data'!$G$2:$G$3196,'Solution Sheet'!K1427)</f>
        <v>35.052083333333336</v>
      </c>
      <c r="N1427" s="33" t="s">
        <v>24</v>
      </c>
      <c r="O1427" s="33" t="s">
        <v>33</v>
      </c>
      <c r="P1427" s="45">
        <f>SUMIFS('Raw Data'!$S$2:$S$3196,'Raw Data'!$D$2:$D$3196,'Solution Sheet'!N1427,'Raw Data'!$H$2:$H$3196,'Solution Sheet'!O1427)</f>
        <v>777669.78999999957</v>
      </c>
    </row>
    <row r="1428" spans="2:16" x14ac:dyDescent="0.35">
      <c r="B1428" s="33" t="s">
        <v>106</v>
      </c>
      <c r="C1428" s="33" t="s">
        <v>12</v>
      </c>
      <c r="D1428" s="45">
        <f>SUMIFS('Raw Data'!$S$2:$S$3196,'Raw Data'!$E$2:$E$3196,'Solution Sheet'!B1428,'Raw Data'!$G$2:$G$3196,'Solution Sheet'!C1428)</f>
        <v>111983.70999999998</v>
      </c>
      <c r="E1428" s="37"/>
      <c r="F1428" s="33" t="s">
        <v>43</v>
      </c>
      <c r="G1428" s="33" t="s">
        <v>33</v>
      </c>
      <c r="H1428" s="45">
        <f>COUNTIFS('Raw Data'!$L$2:$L$3196,'Solution Sheet'!F1428,'Raw Data'!$H$2:$H$3196,'Solution Sheet'!G1428)</f>
        <v>185</v>
      </c>
      <c r="J1428" s="33" t="s">
        <v>40</v>
      </c>
      <c r="K1428" s="33" t="s">
        <v>12</v>
      </c>
      <c r="L1428" s="45">
        <f>AVERAGEIFS('Raw Data'!$R$2:$R$3196,'Raw Data'!$K$2:$K$3196,'Solution Sheet'!J1428,'Raw Data'!$G$2:$G$3196,'Solution Sheet'!K1428)</f>
        <v>34.373831775700936</v>
      </c>
      <c r="N1428" s="33" t="s">
        <v>24</v>
      </c>
      <c r="O1428" s="33" t="s">
        <v>33</v>
      </c>
      <c r="P1428" s="45">
        <f>SUMIFS('Raw Data'!$S$2:$S$3196,'Raw Data'!$D$2:$D$3196,'Solution Sheet'!N1428,'Raw Data'!$H$2:$H$3196,'Solution Sheet'!O1428)</f>
        <v>777669.78999999957</v>
      </c>
    </row>
    <row r="1429" spans="2:16" x14ac:dyDescent="0.35">
      <c r="B1429" s="33" t="s">
        <v>55</v>
      </c>
      <c r="C1429" s="33" t="s">
        <v>7</v>
      </c>
      <c r="D1429" s="45">
        <f>SUMIFS('Raw Data'!$S$2:$S$3196,'Raw Data'!$E$2:$E$3196,'Solution Sheet'!B1429,'Raw Data'!$G$2:$G$3196,'Solution Sheet'!C1429)</f>
        <v>86248.060000000012</v>
      </c>
      <c r="E1429" s="37"/>
      <c r="F1429" s="33" t="s">
        <v>43</v>
      </c>
      <c r="G1429" s="33" t="s">
        <v>31</v>
      </c>
      <c r="H1429" s="45">
        <f>COUNTIFS('Raw Data'!$L$2:$L$3196,'Solution Sheet'!F1429,'Raw Data'!$H$2:$H$3196,'Solution Sheet'!G1429)</f>
        <v>190</v>
      </c>
      <c r="J1429" s="33" t="s">
        <v>40</v>
      </c>
      <c r="K1429" s="33" t="s">
        <v>7</v>
      </c>
      <c r="L1429" s="45">
        <f>AVERAGEIFS('Raw Data'!$R$2:$R$3196,'Raw Data'!$K$2:$K$3196,'Solution Sheet'!J1429,'Raw Data'!$G$2:$G$3196,'Solution Sheet'!K1429)</f>
        <v>33.473118279569896</v>
      </c>
      <c r="N1429" s="33" t="s">
        <v>26</v>
      </c>
      <c r="O1429" s="33" t="s">
        <v>31</v>
      </c>
      <c r="P1429" s="45">
        <f>SUMIFS('Raw Data'!$S$2:$S$3196,'Raw Data'!$D$2:$D$3196,'Solution Sheet'!N1429,'Raw Data'!$H$2:$H$3196,'Solution Sheet'!O1429)</f>
        <v>705928.4499999996</v>
      </c>
    </row>
    <row r="1430" spans="2:16" x14ac:dyDescent="0.35">
      <c r="B1430" s="33" t="s">
        <v>85</v>
      </c>
      <c r="C1430" s="33" t="s">
        <v>11</v>
      </c>
      <c r="D1430" s="45">
        <f>SUMIFS('Raw Data'!$S$2:$S$3196,'Raw Data'!$E$2:$E$3196,'Solution Sheet'!B1430,'Raw Data'!$G$2:$G$3196,'Solution Sheet'!C1430)</f>
        <v>93988.74</v>
      </c>
      <c r="E1430" s="37"/>
      <c r="F1430" s="33" t="s">
        <v>44</v>
      </c>
      <c r="G1430" s="33" t="s">
        <v>33</v>
      </c>
      <c r="H1430" s="45">
        <f>COUNTIFS('Raw Data'!$L$2:$L$3196,'Solution Sheet'!F1430,'Raw Data'!$H$2:$H$3196,'Solution Sheet'!G1430)</f>
        <v>207</v>
      </c>
      <c r="J1430" s="33" t="s">
        <v>40</v>
      </c>
      <c r="K1430" s="33" t="s">
        <v>11</v>
      </c>
      <c r="L1430" s="45">
        <f>AVERAGEIFS('Raw Data'!$R$2:$R$3196,'Raw Data'!$K$2:$K$3196,'Solution Sheet'!J1430,'Raw Data'!$G$2:$G$3196,'Solution Sheet'!K1430)</f>
        <v>33.707865168539328</v>
      </c>
      <c r="N1430" s="33" t="s">
        <v>24</v>
      </c>
      <c r="O1430" s="33" t="s">
        <v>33</v>
      </c>
      <c r="P1430" s="45">
        <f>SUMIFS('Raw Data'!$S$2:$S$3196,'Raw Data'!$D$2:$D$3196,'Solution Sheet'!N1430,'Raw Data'!$H$2:$H$3196,'Solution Sheet'!O1430)</f>
        <v>777669.78999999957</v>
      </c>
    </row>
    <row r="1431" spans="2:16" x14ac:dyDescent="0.35">
      <c r="B1431" s="33" t="s">
        <v>63</v>
      </c>
      <c r="C1431" s="33" t="s">
        <v>8</v>
      </c>
      <c r="D1431" s="45">
        <f>SUMIFS('Raw Data'!$S$2:$S$3196,'Raw Data'!$E$2:$E$3196,'Solution Sheet'!B1431,'Raw Data'!$G$2:$G$3196,'Solution Sheet'!C1431)</f>
        <v>87482.73</v>
      </c>
      <c r="E1431" s="37"/>
      <c r="F1431" s="33" t="s">
        <v>44</v>
      </c>
      <c r="G1431" s="33" t="s">
        <v>31</v>
      </c>
      <c r="H1431" s="45">
        <f>COUNTIFS('Raw Data'!$L$2:$L$3196,'Solution Sheet'!F1431,'Raw Data'!$H$2:$H$3196,'Solution Sheet'!G1431)</f>
        <v>216</v>
      </c>
      <c r="J1431" s="33" t="s">
        <v>40</v>
      </c>
      <c r="K1431" s="33" t="s">
        <v>8</v>
      </c>
      <c r="L1431" s="45">
        <f>AVERAGEIFS('Raw Data'!$R$2:$R$3196,'Raw Data'!$K$2:$K$3196,'Solution Sheet'!J1431,'Raw Data'!$G$2:$G$3196,'Solution Sheet'!K1431)</f>
        <v>34.319148936170215</v>
      </c>
      <c r="N1431" s="33" t="s">
        <v>26</v>
      </c>
      <c r="O1431" s="33" t="s">
        <v>31</v>
      </c>
      <c r="P1431" s="45">
        <f>SUMIFS('Raw Data'!$S$2:$S$3196,'Raw Data'!$D$2:$D$3196,'Solution Sheet'!N1431,'Raw Data'!$H$2:$H$3196,'Solution Sheet'!O1431)</f>
        <v>705928.4499999996</v>
      </c>
    </row>
    <row r="1432" spans="2:16" x14ac:dyDescent="0.35">
      <c r="B1432" s="33" t="s">
        <v>52</v>
      </c>
      <c r="C1432" s="33" t="s">
        <v>6</v>
      </c>
      <c r="D1432" s="45">
        <f>SUMIFS('Raw Data'!$S$2:$S$3196,'Raw Data'!$E$2:$E$3196,'Solution Sheet'!B1432,'Raw Data'!$G$2:$G$3196,'Solution Sheet'!C1432)</f>
        <v>128564.53000000004</v>
      </c>
      <c r="E1432" s="37"/>
      <c r="F1432" s="33" t="s">
        <v>44</v>
      </c>
      <c r="G1432" s="33" t="s">
        <v>30</v>
      </c>
      <c r="H1432" s="45">
        <f>COUNTIFS('Raw Data'!$L$2:$L$3196,'Solution Sheet'!F1432,'Raw Data'!$H$2:$H$3196,'Solution Sheet'!G1432)</f>
        <v>202</v>
      </c>
      <c r="J1432" s="33" t="s">
        <v>40</v>
      </c>
      <c r="K1432" s="33" t="s">
        <v>6</v>
      </c>
      <c r="L1432" s="45">
        <f>AVERAGEIFS('Raw Data'!$R$2:$R$3196,'Raw Data'!$K$2:$K$3196,'Solution Sheet'!J1432,'Raw Data'!$G$2:$G$3196,'Solution Sheet'!K1432)</f>
        <v>33.838383838383841</v>
      </c>
      <c r="N1432" s="33" t="s">
        <v>26</v>
      </c>
      <c r="O1432" s="33" t="s">
        <v>30</v>
      </c>
      <c r="P1432" s="45">
        <f>SUMIFS('Raw Data'!$S$2:$S$3196,'Raw Data'!$D$2:$D$3196,'Solution Sheet'!N1432,'Raw Data'!$H$2:$H$3196,'Solution Sheet'!O1432)</f>
        <v>705014.25000000035</v>
      </c>
    </row>
    <row r="1433" spans="2:16" x14ac:dyDescent="0.35">
      <c r="B1433" s="33" t="s">
        <v>106</v>
      </c>
      <c r="C1433" s="33" t="s">
        <v>11</v>
      </c>
      <c r="D1433" s="45">
        <f>SUMIFS('Raw Data'!$S$2:$S$3196,'Raw Data'!$E$2:$E$3196,'Solution Sheet'!B1433,'Raw Data'!$G$2:$G$3196,'Solution Sheet'!C1433)</f>
        <v>87937.540000000023</v>
      </c>
      <c r="E1433" s="37"/>
      <c r="F1433" s="33" t="s">
        <v>44</v>
      </c>
      <c r="G1433" s="33" t="s">
        <v>31</v>
      </c>
      <c r="H1433" s="45">
        <f>COUNTIFS('Raw Data'!$L$2:$L$3196,'Solution Sheet'!F1433,'Raw Data'!$H$2:$H$3196,'Solution Sheet'!G1433)</f>
        <v>216</v>
      </c>
      <c r="J1433" s="33" t="s">
        <v>39</v>
      </c>
      <c r="K1433" s="33" t="s">
        <v>11</v>
      </c>
      <c r="L1433" s="45">
        <f>AVERAGEIFS('Raw Data'!$R$2:$R$3196,'Raw Data'!$K$2:$K$3196,'Solution Sheet'!J1433,'Raw Data'!$G$2:$G$3196,'Solution Sheet'!K1433)</f>
        <v>34.901785714285715</v>
      </c>
      <c r="N1433" s="33" t="s">
        <v>26</v>
      </c>
      <c r="O1433" s="33" t="s">
        <v>31</v>
      </c>
      <c r="P1433" s="45">
        <f>SUMIFS('Raw Data'!$S$2:$S$3196,'Raw Data'!$D$2:$D$3196,'Solution Sheet'!N1433,'Raw Data'!$H$2:$H$3196,'Solution Sheet'!O1433)</f>
        <v>705928.4499999996</v>
      </c>
    </row>
    <row r="1434" spans="2:16" x14ac:dyDescent="0.35">
      <c r="B1434" s="33" t="s">
        <v>52</v>
      </c>
      <c r="C1434" s="33" t="s">
        <v>13</v>
      </c>
      <c r="D1434" s="45">
        <f>SUMIFS('Raw Data'!$S$2:$S$3196,'Raw Data'!$E$2:$E$3196,'Solution Sheet'!B1434,'Raw Data'!$G$2:$G$3196,'Solution Sheet'!C1434)</f>
        <v>72641.01999999999</v>
      </c>
      <c r="E1434" s="37"/>
      <c r="F1434" s="33" t="s">
        <v>44</v>
      </c>
      <c r="G1434" s="33" t="s">
        <v>30</v>
      </c>
      <c r="H1434" s="45">
        <f>COUNTIFS('Raw Data'!$L$2:$L$3196,'Solution Sheet'!F1434,'Raw Data'!$H$2:$H$3196,'Solution Sheet'!G1434)</f>
        <v>202</v>
      </c>
      <c r="J1434" s="33" t="s">
        <v>40</v>
      </c>
      <c r="K1434" s="33" t="s">
        <v>13</v>
      </c>
      <c r="L1434" s="45">
        <f>AVERAGEIFS('Raw Data'!$R$2:$R$3196,'Raw Data'!$K$2:$K$3196,'Solution Sheet'!J1434,'Raw Data'!$G$2:$G$3196,'Solution Sheet'!K1434)</f>
        <v>34.651685393258425</v>
      </c>
      <c r="N1434" s="33" t="s">
        <v>25</v>
      </c>
      <c r="O1434" s="33" t="s">
        <v>30</v>
      </c>
      <c r="P1434" s="45">
        <f>SUMIFS('Raw Data'!$S$2:$S$3196,'Raw Data'!$D$2:$D$3196,'Solution Sheet'!N1434,'Raw Data'!$H$2:$H$3196,'Solution Sheet'!O1434)</f>
        <v>386262.99999999983</v>
      </c>
    </row>
    <row r="1435" spans="2:16" x14ac:dyDescent="0.35">
      <c r="B1435" s="33" t="s">
        <v>78</v>
      </c>
      <c r="C1435" s="33" t="s">
        <v>11</v>
      </c>
      <c r="D1435" s="45">
        <f>SUMIFS('Raw Data'!$S$2:$S$3196,'Raw Data'!$E$2:$E$3196,'Solution Sheet'!B1435,'Raw Data'!$G$2:$G$3196,'Solution Sheet'!C1435)</f>
        <v>115609.13</v>
      </c>
      <c r="E1435" s="37"/>
      <c r="F1435" s="33" t="s">
        <v>46</v>
      </c>
      <c r="G1435" s="33" t="s">
        <v>32</v>
      </c>
      <c r="H1435" s="45">
        <f>COUNTIFS('Raw Data'!$L$2:$L$3196,'Solution Sheet'!F1435,'Raw Data'!$H$2:$H$3196,'Solution Sheet'!G1435)</f>
        <v>216</v>
      </c>
      <c r="J1435" s="33" t="s">
        <v>42</v>
      </c>
      <c r="K1435" s="33" t="s">
        <v>11</v>
      </c>
      <c r="L1435" s="45">
        <f>AVERAGEIFS('Raw Data'!$R$2:$R$3196,'Raw Data'!$K$2:$K$3196,'Solution Sheet'!J1435,'Raw Data'!$G$2:$G$3196,'Solution Sheet'!K1435)</f>
        <v>35.16949152542373</v>
      </c>
      <c r="N1435" s="33" t="s">
        <v>24</v>
      </c>
      <c r="O1435" s="33" t="s">
        <v>32</v>
      </c>
      <c r="P1435" s="45">
        <f>SUMIFS('Raw Data'!$S$2:$S$3196,'Raw Data'!$D$2:$D$3196,'Solution Sheet'!N1435,'Raw Data'!$H$2:$H$3196,'Solution Sheet'!O1435)</f>
        <v>854150.37999999919</v>
      </c>
    </row>
    <row r="1436" spans="2:16" x14ac:dyDescent="0.35">
      <c r="B1436" s="33" t="s">
        <v>55</v>
      </c>
      <c r="C1436" s="33" t="s">
        <v>11</v>
      </c>
      <c r="D1436" s="45">
        <f>SUMIFS('Raw Data'!$S$2:$S$3196,'Raw Data'!$E$2:$E$3196,'Solution Sheet'!B1436,'Raw Data'!$G$2:$G$3196,'Solution Sheet'!C1436)</f>
        <v>113543.59</v>
      </c>
      <c r="E1436" s="37"/>
      <c r="F1436" s="33" t="s">
        <v>46</v>
      </c>
      <c r="G1436" s="33" t="s">
        <v>33</v>
      </c>
      <c r="H1436" s="45">
        <f>COUNTIFS('Raw Data'!$L$2:$L$3196,'Solution Sheet'!F1436,'Raw Data'!$H$2:$H$3196,'Solution Sheet'!G1436)</f>
        <v>201</v>
      </c>
      <c r="J1436" s="33" t="s">
        <v>40</v>
      </c>
      <c r="K1436" s="33" t="s">
        <v>11</v>
      </c>
      <c r="L1436" s="45">
        <f>AVERAGEIFS('Raw Data'!$R$2:$R$3196,'Raw Data'!$K$2:$K$3196,'Solution Sheet'!J1436,'Raw Data'!$G$2:$G$3196,'Solution Sheet'!K1436)</f>
        <v>33.707865168539328</v>
      </c>
      <c r="N1436" s="33" t="s">
        <v>24</v>
      </c>
      <c r="O1436" s="33" t="s">
        <v>33</v>
      </c>
      <c r="P1436" s="45">
        <f>SUMIFS('Raw Data'!$S$2:$S$3196,'Raw Data'!$D$2:$D$3196,'Solution Sheet'!N1436,'Raw Data'!$H$2:$H$3196,'Solution Sheet'!O1436)</f>
        <v>777669.78999999957</v>
      </c>
    </row>
    <row r="1437" spans="2:16" x14ac:dyDescent="0.35">
      <c r="B1437" s="33" t="s">
        <v>52</v>
      </c>
      <c r="C1437" s="33" t="s">
        <v>6</v>
      </c>
      <c r="D1437" s="45">
        <f>SUMIFS('Raw Data'!$S$2:$S$3196,'Raw Data'!$E$2:$E$3196,'Solution Sheet'!B1437,'Raw Data'!$G$2:$G$3196,'Solution Sheet'!C1437)</f>
        <v>128564.53000000004</v>
      </c>
      <c r="E1437" s="37"/>
      <c r="F1437" s="33" t="s">
        <v>43</v>
      </c>
      <c r="G1437" s="33" t="s">
        <v>33</v>
      </c>
      <c r="H1437" s="45">
        <f>COUNTIFS('Raw Data'!$L$2:$L$3196,'Solution Sheet'!F1437,'Raw Data'!$H$2:$H$3196,'Solution Sheet'!G1437)</f>
        <v>185</v>
      </c>
      <c r="J1437" s="33" t="s">
        <v>41</v>
      </c>
      <c r="K1437" s="33" t="s">
        <v>6</v>
      </c>
      <c r="L1437" s="45">
        <f>AVERAGEIFS('Raw Data'!$R$2:$R$3196,'Raw Data'!$K$2:$K$3196,'Solution Sheet'!J1437,'Raw Data'!$G$2:$G$3196,'Solution Sheet'!K1437)</f>
        <v>36.01075268817204</v>
      </c>
      <c r="N1437" s="33" t="s">
        <v>26</v>
      </c>
      <c r="O1437" s="33" t="s">
        <v>33</v>
      </c>
      <c r="P1437" s="45">
        <f>SUMIFS('Raw Data'!$S$2:$S$3196,'Raw Data'!$D$2:$D$3196,'Solution Sheet'!N1437,'Raw Data'!$H$2:$H$3196,'Solution Sheet'!O1437)</f>
        <v>688621.27000000118</v>
      </c>
    </row>
    <row r="1438" spans="2:16" x14ac:dyDescent="0.35">
      <c r="B1438" s="33" t="s">
        <v>106</v>
      </c>
      <c r="C1438" s="33" t="s">
        <v>12</v>
      </c>
      <c r="D1438" s="45">
        <f>SUMIFS('Raw Data'!$S$2:$S$3196,'Raw Data'!$E$2:$E$3196,'Solution Sheet'!B1438,'Raw Data'!$G$2:$G$3196,'Solution Sheet'!C1438)</f>
        <v>111983.70999999998</v>
      </c>
      <c r="E1438" s="37"/>
      <c r="F1438" s="33" t="s">
        <v>43</v>
      </c>
      <c r="G1438" s="33" t="s">
        <v>30</v>
      </c>
      <c r="H1438" s="45">
        <f>COUNTIFS('Raw Data'!$L$2:$L$3196,'Solution Sheet'!F1438,'Raw Data'!$H$2:$H$3196,'Solution Sheet'!G1438)</f>
        <v>201</v>
      </c>
      <c r="J1438" s="33" t="s">
        <v>41</v>
      </c>
      <c r="K1438" s="33" t="s">
        <v>12</v>
      </c>
      <c r="L1438" s="45">
        <f>AVERAGEIFS('Raw Data'!$R$2:$R$3196,'Raw Data'!$K$2:$K$3196,'Solution Sheet'!J1438,'Raw Data'!$G$2:$G$3196,'Solution Sheet'!K1438)</f>
        <v>35.657142857142858</v>
      </c>
      <c r="N1438" s="33" t="s">
        <v>26</v>
      </c>
      <c r="O1438" s="33" t="s">
        <v>30</v>
      </c>
      <c r="P1438" s="45">
        <f>SUMIFS('Raw Data'!$S$2:$S$3196,'Raw Data'!$D$2:$D$3196,'Solution Sheet'!N1438,'Raw Data'!$H$2:$H$3196,'Solution Sheet'!O1438)</f>
        <v>705014.25000000035</v>
      </c>
    </row>
    <row r="1439" spans="2:16" x14ac:dyDescent="0.35">
      <c r="B1439" s="33" t="s">
        <v>115</v>
      </c>
      <c r="C1439" s="33" t="s">
        <v>10</v>
      </c>
      <c r="D1439" s="45">
        <f>SUMIFS('Raw Data'!$S$2:$S$3196,'Raw Data'!$E$2:$E$3196,'Solution Sheet'!B1439,'Raw Data'!$G$2:$G$3196,'Solution Sheet'!C1439)</f>
        <v>50149.599999999999</v>
      </c>
      <c r="E1439" s="37"/>
      <c r="F1439" s="33" t="s">
        <v>46</v>
      </c>
      <c r="G1439" s="33" t="s">
        <v>32</v>
      </c>
      <c r="H1439" s="45">
        <f>COUNTIFS('Raw Data'!$L$2:$L$3196,'Solution Sheet'!F1439,'Raw Data'!$H$2:$H$3196,'Solution Sheet'!G1439)</f>
        <v>216</v>
      </c>
      <c r="J1439" s="33" t="s">
        <v>40</v>
      </c>
      <c r="K1439" s="33" t="s">
        <v>10</v>
      </c>
      <c r="L1439" s="45">
        <f>AVERAGEIFS('Raw Data'!$R$2:$R$3196,'Raw Data'!$K$2:$K$3196,'Solution Sheet'!J1439,'Raw Data'!$G$2:$G$3196,'Solution Sheet'!K1439)</f>
        <v>35.093023255813954</v>
      </c>
      <c r="N1439" s="33" t="s">
        <v>24</v>
      </c>
      <c r="O1439" s="33" t="s">
        <v>32</v>
      </c>
      <c r="P1439" s="45">
        <f>SUMIFS('Raw Data'!$S$2:$S$3196,'Raw Data'!$D$2:$D$3196,'Solution Sheet'!N1439,'Raw Data'!$H$2:$H$3196,'Solution Sheet'!O1439)</f>
        <v>854150.37999999919</v>
      </c>
    </row>
    <row r="1440" spans="2:16" x14ac:dyDescent="0.35">
      <c r="B1440" s="33" t="s">
        <v>73</v>
      </c>
      <c r="C1440" s="33" t="s">
        <v>10</v>
      </c>
      <c r="D1440" s="45">
        <f>SUMIFS('Raw Data'!$S$2:$S$3196,'Raw Data'!$E$2:$E$3196,'Solution Sheet'!B1440,'Raw Data'!$G$2:$G$3196,'Solution Sheet'!C1440)</f>
        <v>86987.81</v>
      </c>
      <c r="E1440" s="37"/>
      <c r="F1440" s="33" t="s">
        <v>43</v>
      </c>
      <c r="G1440" s="33" t="s">
        <v>31</v>
      </c>
      <c r="H1440" s="45">
        <f>COUNTIFS('Raw Data'!$L$2:$L$3196,'Solution Sheet'!F1440,'Raw Data'!$H$2:$H$3196,'Solution Sheet'!G1440)</f>
        <v>190</v>
      </c>
      <c r="J1440" s="33" t="s">
        <v>40</v>
      </c>
      <c r="K1440" s="33" t="s">
        <v>10</v>
      </c>
      <c r="L1440" s="45">
        <f>AVERAGEIFS('Raw Data'!$R$2:$R$3196,'Raw Data'!$K$2:$K$3196,'Solution Sheet'!J1440,'Raw Data'!$G$2:$G$3196,'Solution Sheet'!K1440)</f>
        <v>35.093023255813954</v>
      </c>
      <c r="N1440" s="33" t="s">
        <v>24</v>
      </c>
      <c r="O1440" s="33" t="s">
        <v>31</v>
      </c>
      <c r="P1440" s="45">
        <f>SUMIFS('Raw Data'!$S$2:$S$3196,'Raw Data'!$D$2:$D$3196,'Solution Sheet'!N1440,'Raw Data'!$H$2:$H$3196,'Solution Sheet'!O1440)</f>
        <v>770751.94999999984</v>
      </c>
    </row>
    <row r="1441" spans="2:16" x14ac:dyDescent="0.35">
      <c r="B1441" s="33" t="s">
        <v>78</v>
      </c>
      <c r="C1441" s="33" t="s">
        <v>10</v>
      </c>
      <c r="D1441" s="45">
        <f>SUMIFS('Raw Data'!$S$2:$S$3196,'Raw Data'!$E$2:$E$3196,'Solution Sheet'!B1441,'Raw Data'!$G$2:$G$3196,'Solution Sheet'!C1441)</f>
        <v>92778.25</v>
      </c>
      <c r="E1441" s="37"/>
      <c r="F1441" s="33" t="s">
        <v>45</v>
      </c>
      <c r="G1441" s="33" t="s">
        <v>32</v>
      </c>
      <c r="H1441" s="45">
        <f>COUNTIFS('Raw Data'!$L$2:$L$3196,'Solution Sheet'!F1441,'Raw Data'!$H$2:$H$3196,'Solution Sheet'!G1441)</f>
        <v>204</v>
      </c>
      <c r="J1441" s="33" t="s">
        <v>42</v>
      </c>
      <c r="K1441" s="33" t="s">
        <v>10</v>
      </c>
      <c r="L1441" s="45">
        <f>AVERAGEIFS('Raw Data'!$R$2:$R$3196,'Raw Data'!$K$2:$K$3196,'Solution Sheet'!J1441,'Raw Data'!$G$2:$G$3196,'Solution Sheet'!K1441)</f>
        <v>34.543689320388353</v>
      </c>
      <c r="N1441" s="33" t="s">
        <v>26</v>
      </c>
      <c r="O1441" s="33" t="s">
        <v>32</v>
      </c>
      <c r="P1441" s="45">
        <f>SUMIFS('Raw Data'!$S$2:$S$3196,'Raw Data'!$D$2:$D$3196,'Solution Sheet'!N1441,'Raw Data'!$H$2:$H$3196,'Solution Sheet'!O1441)</f>
        <v>713770.02999999945</v>
      </c>
    </row>
    <row r="1442" spans="2:16" x14ac:dyDescent="0.35">
      <c r="B1442" s="33" t="s">
        <v>78</v>
      </c>
      <c r="C1442" s="33" t="s">
        <v>9</v>
      </c>
      <c r="D1442" s="45">
        <f>SUMIFS('Raw Data'!$S$2:$S$3196,'Raw Data'!$E$2:$E$3196,'Solution Sheet'!B1442,'Raw Data'!$G$2:$G$3196,'Solution Sheet'!C1442)</f>
        <v>67867.660000000018</v>
      </c>
      <c r="E1442" s="37"/>
      <c r="F1442" s="33" t="s">
        <v>43</v>
      </c>
      <c r="G1442" s="33" t="s">
        <v>30</v>
      </c>
      <c r="H1442" s="45">
        <f>COUNTIFS('Raw Data'!$L$2:$L$3196,'Solution Sheet'!F1442,'Raw Data'!$H$2:$H$3196,'Solution Sheet'!G1442)</f>
        <v>201</v>
      </c>
      <c r="J1442" s="33" t="s">
        <v>40</v>
      </c>
      <c r="K1442" s="33" t="s">
        <v>9</v>
      </c>
      <c r="L1442" s="45">
        <f>AVERAGEIFS('Raw Data'!$R$2:$R$3196,'Raw Data'!$K$2:$K$3196,'Solution Sheet'!J1442,'Raw Data'!$G$2:$G$3196,'Solution Sheet'!K1442)</f>
        <v>33.942528735632187</v>
      </c>
      <c r="N1442" s="33" t="s">
        <v>24</v>
      </c>
      <c r="O1442" s="33" t="s">
        <v>30</v>
      </c>
      <c r="P1442" s="45">
        <f>SUMIFS('Raw Data'!$S$2:$S$3196,'Raw Data'!$D$2:$D$3196,'Solution Sheet'!N1442,'Raw Data'!$H$2:$H$3196,'Solution Sheet'!O1442)</f>
        <v>902864.3899999999</v>
      </c>
    </row>
    <row r="1443" spans="2:16" x14ac:dyDescent="0.35">
      <c r="B1443" s="33" t="s">
        <v>85</v>
      </c>
      <c r="C1443" s="33" t="s">
        <v>12</v>
      </c>
      <c r="D1443" s="45">
        <f>SUMIFS('Raw Data'!$S$2:$S$3196,'Raw Data'!$E$2:$E$3196,'Solution Sheet'!B1443,'Raw Data'!$G$2:$G$3196,'Solution Sheet'!C1443)</f>
        <v>71096.97</v>
      </c>
      <c r="E1443" s="37"/>
      <c r="F1443" s="33" t="s">
        <v>46</v>
      </c>
      <c r="G1443" s="33" t="s">
        <v>30</v>
      </c>
      <c r="H1443" s="45">
        <f>COUNTIFS('Raw Data'!$L$2:$L$3196,'Solution Sheet'!F1443,'Raw Data'!$H$2:$H$3196,'Solution Sheet'!G1443)</f>
        <v>204</v>
      </c>
      <c r="J1443" s="33" t="s">
        <v>41</v>
      </c>
      <c r="K1443" s="33" t="s">
        <v>12</v>
      </c>
      <c r="L1443" s="45">
        <f>AVERAGEIFS('Raw Data'!$R$2:$R$3196,'Raw Data'!$K$2:$K$3196,'Solution Sheet'!J1443,'Raw Data'!$G$2:$G$3196,'Solution Sheet'!K1443)</f>
        <v>35.657142857142858</v>
      </c>
      <c r="N1443" s="33" t="s">
        <v>24</v>
      </c>
      <c r="O1443" s="33" t="s">
        <v>30</v>
      </c>
      <c r="P1443" s="45">
        <f>SUMIFS('Raw Data'!$S$2:$S$3196,'Raw Data'!$D$2:$D$3196,'Solution Sheet'!N1443,'Raw Data'!$H$2:$H$3196,'Solution Sheet'!O1443)</f>
        <v>902864.3899999999</v>
      </c>
    </row>
    <row r="1444" spans="2:16" x14ac:dyDescent="0.35">
      <c r="B1444" s="33" t="s">
        <v>55</v>
      </c>
      <c r="C1444" s="33" t="s">
        <v>7</v>
      </c>
      <c r="D1444" s="45">
        <f>SUMIFS('Raw Data'!$S$2:$S$3196,'Raw Data'!$E$2:$E$3196,'Solution Sheet'!B1444,'Raw Data'!$G$2:$G$3196,'Solution Sheet'!C1444)</f>
        <v>86248.060000000012</v>
      </c>
      <c r="E1444" s="37"/>
      <c r="F1444" s="33" t="s">
        <v>46</v>
      </c>
      <c r="G1444" s="33" t="s">
        <v>33</v>
      </c>
      <c r="H1444" s="45">
        <f>COUNTIFS('Raw Data'!$L$2:$L$3196,'Solution Sheet'!F1444,'Raw Data'!$H$2:$H$3196,'Solution Sheet'!G1444)</f>
        <v>201</v>
      </c>
      <c r="J1444" s="33" t="s">
        <v>39</v>
      </c>
      <c r="K1444" s="33" t="s">
        <v>7</v>
      </c>
      <c r="L1444" s="45">
        <f>AVERAGEIFS('Raw Data'!$R$2:$R$3196,'Raw Data'!$K$2:$K$3196,'Solution Sheet'!J1444,'Raw Data'!$G$2:$G$3196,'Solution Sheet'!K1444)</f>
        <v>36.319672131147541</v>
      </c>
      <c r="N1444" s="33" t="s">
        <v>24</v>
      </c>
      <c r="O1444" s="33" t="s">
        <v>33</v>
      </c>
      <c r="P1444" s="45">
        <f>SUMIFS('Raw Data'!$S$2:$S$3196,'Raw Data'!$D$2:$D$3196,'Solution Sheet'!N1444,'Raw Data'!$H$2:$H$3196,'Solution Sheet'!O1444)</f>
        <v>777669.78999999957</v>
      </c>
    </row>
    <row r="1445" spans="2:16" x14ac:dyDescent="0.35">
      <c r="B1445" s="33" t="s">
        <v>52</v>
      </c>
      <c r="C1445" s="33" t="s">
        <v>13</v>
      </c>
      <c r="D1445" s="45">
        <f>SUMIFS('Raw Data'!$S$2:$S$3196,'Raw Data'!$E$2:$E$3196,'Solution Sheet'!B1445,'Raw Data'!$G$2:$G$3196,'Solution Sheet'!C1445)</f>
        <v>72641.01999999999</v>
      </c>
      <c r="E1445" s="37"/>
      <c r="F1445" s="33" t="s">
        <v>46</v>
      </c>
      <c r="G1445" s="33" t="s">
        <v>32</v>
      </c>
      <c r="H1445" s="45">
        <f>COUNTIFS('Raw Data'!$L$2:$L$3196,'Solution Sheet'!F1445,'Raw Data'!$H$2:$H$3196,'Solution Sheet'!G1445)</f>
        <v>216</v>
      </c>
      <c r="J1445" s="33" t="s">
        <v>42</v>
      </c>
      <c r="K1445" s="33" t="s">
        <v>13</v>
      </c>
      <c r="L1445" s="45">
        <f>AVERAGEIFS('Raw Data'!$R$2:$R$3196,'Raw Data'!$K$2:$K$3196,'Solution Sheet'!J1445,'Raw Data'!$G$2:$G$3196,'Solution Sheet'!K1445)</f>
        <v>36.58</v>
      </c>
      <c r="N1445" s="33" t="s">
        <v>25</v>
      </c>
      <c r="O1445" s="33" t="s">
        <v>32</v>
      </c>
      <c r="P1445" s="45">
        <f>SUMIFS('Raw Data'!$S$2:$S$3196,'Raw Data'!$D$2:$D$3196,'Solution Sheet'!N1445,'Raw Data'!$H$2:$H$3196,'Solution Sheet'!O1445)</f>
        <v>420136.0300000002</v>
      </c>
    </row>
    <row r="1446" spans="2:16" x14ac:dyDescent="0.35">
      <c r="B1446" s="33" t="s">
        <v>55</v>
      </c>
      <c r="C1446" s="33" t="s">
        <v>6</v>
      </c>
      <c r="D1446" s="45">
        <f>SUMIFS('Raw Data'!$S$2:$S$3196,'Raw Data'!$E$2:$E$3196,'Solution Sheet'!B1446,'Raw Data'!$G$2:$G$3196,'Solution Sheet'!C1446)</f>
        <v>103547.48999999999</v>
      </c>
      <c r="E1446" s="37"/>
      <c r="F1446" s="33" t="s">
        <v>45</v>
      </c>
      <c r="G1446" s="33" t="s">
        <v>33</v>
      </c>
      <c r="H1446" s="45">
        <f>COUNTIFS('Raw Data'!$L$2:$L$3196,'Solution Sheet'!F1446,'Raw Data'!$H$2:$H$3196,'Solution Sheet'!G1446)</f>
        <v>193</v>
      </c>
      <c r="J1446" s="33" t="s">
        <v>39</v>
      </c>
      <c r="K1446" s="33" t="s">
        <v>6</v>
      </c>
      <c r="L1446" s="45">
        <f>AVERAGEIFS('Raw Data'!$R$2:$R$3196,'Raw Data'!$K$2:$K$3196,'Solution Sheet'!J1446,'Raw Data'!$G$2:$G$3196,'Solution Sheet'!K1446)</f>
        <v>36.370370370370374</v>
      </c>
      <c r="N1446" s="33" t="s">
        <v>24</v>
      </c>
      <c r="O1446" s="33" t="s">
        <v>33</v>
      </c>
      <c r="P1446" s="45">
        <f>SUMIFS('Raw Data'!$S$2:$S$3196,'Raw Data'!$D$2:$D$3196,'Solution Sheet'!N1446,'Raw Data'!$H$2:$H$3196,'Solution Sheet'!O1446)</f>
        <v>777669.78999999957</v>
      </c>
    </row>
    <row r="1447" spans="2:16" x14ac:dyDescent="0.35">
      <c r="B1447" s="33" t="s">
        <v>63</v>
      </c>
      <c r="C1447" s="33" t="s">
        <v>10</v>
      </c>
      <c r="D1447" s="45">
        <f>SUMIFS('Raw Data'!$S$2:$S$3196,'Raw Data'!$E$2:$E$3196,'Solution Sheet'!B1447,'Raw Data'!$G$2:$G$3196,'Solution Sheet'!C1447)</f>
        <v>76274.34</v>
      </c>
      <c r="E1447" s="37"/>
      <c r="F1447" s="33" t="s">
        <v>45</v>
      </c>
      <c r="G1447" s="33" t="s">
        <v>32</v>
      </c>
      <c r="H1447" s="45">
        <f>COUNTIFS('Raw Data'!$L$2:$L$3196,'Solution Sheet'!F1447,'Raw Data'!$H$2:$H$3196,'Solution Sheet'!G1447)</f>
        <v>204</v>
      </c>
      <c r="J1447" s="33" t="s">
        <v>42</v>
      </c>
      <c r="K1447" s="33" t="s">
        <v>10</v>
      </c>
      <c r="L1447" s="45">
        <f>AVERAGEIFS('Raw Data'!$R$2:$R$3196,'Raw Data'!$K$2:$K$3196,'Solution Sheet'!J1447,'Raw Data'!$G$2:$G$3196,'Solution Sheet'!K1447)</f>
        <v>34.543689320388353</v>
      </c>
      <c r="N1447" s="33" t="s">
        <v>25</v>
      </c>
      <c r="O1447" s="33" t="s">
        <v>32</v>
      </c>
      <c r="P1447" s="45">
        <f>SUMIFS('Raw Data'!$S$2:$S$3196,'Raw Data'!$D$2:$D$3196,'Solution Sheet'!N1447,'Raw Data'!$H$2:$H$3196,'Solution Sheet'!O1447)</f>
        <v>420136.0300000002</v>
      </c>
    </row>
    <row r="1448" spans="2:16" x14ac:dyDescent="0.35">
      <c r="B1448" s="33" t="s">
        <v>63</v>
      </c>
      <c r="C1448" s="33" t="s">
        <v>11</v>
      </c>
      <c r="D1448" s="45">
        <f>SUMIFS('Raw Data'!$S$2:$S$3196,'Raw Data'!$E$2:$E$3196,'Solution Sheet'!B1448,'Raw Data'!$G$2:$G$3196,'Solution Sheet'!C1448)</f>
        <v>122471.98000000001</v>
      </c>
      <c r="E1448" s="37"/>
      <c r="F1448" s="33" t="s">
        <v>46</v>
      </c>
      <c r="G1448" s="33" t="s">
        <v>33</v>
      </c>
      <c r="H1448" s="45">
        <f>COUNTIFS('Raw Data'!$L$2:$L$3196,'Solution Sheet'!F1448,'Raw Data'!$H$2:$H$3196,'Solution Sheet'!G1448)</f>
        <v>201</v>
      </c>
      <c r="J1448" s="33" t="s">
        <v>39</v>
      </c>
      <c r="K1448" s="33" t="s">
        <v>11</v>
      </c>
      <c r="L1448" s="45">
        <f>AVERAGEIFS('Raw Data'!$R$2:$R$3196,'Raw Data'!$K$2:$K$3196,'Solution Sheet'!J1448,'Raw Data'!$G$2:$G$3196,'Solution Sheet'!K1448)</f>
        <v>34.901785714285715</v>
      </c>
      <c r="N1448" s="33" t="s">
        <v>24</v>
      </c>
      <c r="O1448" s="33" t="s">
        <v>33</v>
      </c>
      <c r="P1448" s="45">
        <f>SUMIFS('Raw Data'!$S$2:$S$3196,'Raw Data'!$D$2:$D$3196,'Solution Sheet'!N1448,'Raw Data'!$H$2:$H$3196,'Solution Sheet'!O1448)</f>
        <v>777669.78999999957</v>
      </c>
    </row>
    <row r="1449" spans="2:16" x14ac:dyDescent="0.35">
      <c r="B1449" s="33" t="s">
        <v>55</v>
      </c>
      <c r="C1449" s="33" t="s">
        <v>13</v>
      </c>
      <c r="D1449" s="45">
        <f>SUMIFS('Raw Data'!$S$2:$S$3196,'Raw Data'!$E$2:$E$3196,'Solution Sheet'!B1449,'Raw Data'!$G$2:$G$3196,'Solution Sheet'!C1449)</f>
        <v>74301.89</v>
      </c>
      <c r="E1449" s="37"/>
      <c r="F1449" s="33" t="s">
        <v>45</v>
      </c>
      <c r="G1449" s="33" t="s">
        <v>32</v>
      </c>
      <c r="H1449" s="45">
        <f>COUNTIFS('Raw Data'!$L$2:$L$3196,'Solution Sheet'!F1449,'Raw Data'!$H$2:$H$3196,'Solution Sheet'!G1449)</f>
        <v>204</v>
      </c>
      <c r="J1449" s="33" t="s">
        <v>39</v>
      </c>
      <c r="K1449" s="33" t="s">
        <v>13</v>
      </c>
      <c r="L1449" s="45">
        <f>AVERAGEIFS('Raw Data'!$R$2:$R$3196,'Raw Data'!$K$2:$K$3196,'Solution Sheet'!J1449,'Raw Data'!$G$2:$G$3196,'Solution Sheet'!K1449)</f>
        <v>35.833333333333336</v>
      </c>
      <c r="N1449" s="33" t="s">
        <v>24</v>
      </c>
      <c r="O1449" s="33" t="s">
        <v>32</v>
      </c>
      <c r="P1449" s="45">
        <f>SUMIFS('Raw Data'!$S$2:$S$3196,'Raw Data'!$D$2:$D$3196,'Solution Sheet'!N1449,'Raw Data'!$H$2:$H$3196,'Solution Sheet'!O1449)</f>
        <v>854150.37999999919</v>
      </c>
    </row>
    <row r="1450" spans="2:16" x14ac:dyDescent="0.35">
      <c r="B1450" s="33" t="s">
        <v>63</v>
      </c>
      <c r="C1450" s="33" t="s">
        <v>13</v>
      </c>
      <c r="D1450" s="45">
        <f>SUMIFS('Raw Data'!$S$2:$S$3196,'Raw Data'!$E$2:$E$3196,'Solution Sheet'!B1450,'Raw Data'!$G$2:$G$3196,'Solution Sheet'!C1450)</f>
        <v>116307.38</v>
      </c>
      <c r="E1450" s="37"/>
      <c r="F1450" s="33" t="s">
        <v>46</v>
      </c>
      <c r="G1450" s="33" t="s">
        <v>32</v>
      </c>
      <c r="H1450" s="45">
        <f>COUNTIFS('Raw Data'!$L$2:$L$3196,'Solution Sheet'!F1450,'Raw Data'!$H$2:$H$3196,'Solution Sheet'!G1450)</f>
        <v>216</v>
      </c>
      <c r="J1450" s="33" t="s">
        <v>42</v>
      </c>
      <c r="K1450" s="33" t="s">
        <v>13</v>
      </c>
      <c r="L1450" s="45">
        <f>AVERAGEIFS('Raw Data'!$R$2:$R$3196,'Raw Data'!$K$2:$K$3196,'Solution Sheet'!J1450,'Raw Data'!$G$2:$G$3196,'Solution Sheet'!K1450)</f>
        <v>36.58</v>
      </c>
      <c r="N1450" s="33" t="s">
        <v>25</v>
      </c>
      <c r="O1450" s="33" t="s">
        <v>32</v>
      </c>
      <c r="P1450" s="45">
        <f>SUMIFS('Raw Data'!$S$2:$S$3196,'Raw Data'!$D$2:$D$3196,'Solution Sheet'!N1450,'Raw Data'!$H$2:$H$3196,'Solution Sheet'!O1450)</f>
        <v>420136.0300000002</v>
      </c>
    </row>
    <row r="1451" spans="2:16" x14ac:dyDescent="0.35">
      <c r="B1451" s="33" t="s">
        <v>68</v>
      </c>
      <c r="C1451" s="33" t="s">
        <v>12</v>
      </c>
      <c r="D1451" s="45">
        <f>SUMIFS('Raw Data'!$S$2:$S$3196,'Raw Data'!$E$2:$E$3196,'Solution Sheet'!B1451,'Raw Data'!$G$2:$G$3196,'Solution Sheet'!C1451)</f>
        <v>70361.200000000026</v>
      </c>
      <c r="E1451" s="37"/>
      <c r="F1451" s="33" t="s">
        <v>45</v>
      </c>
      <c r="G1451" s="33" t="s">
        <v>32</v>
      </c>
      <c r="H1451" s="45">
        <f>COUNTIFS('Raw Data'!$L$2:$L$3196,'Solution Sheet'!F1451,'Raw Data'!$H$2:$H$3196,'Solution Sheet'!G1451)</f>
        <v>204</v>
      </c>
      <c r="J1451" s="33" t="s">
        <v>40</v>
      </c>
      <c r="K1451" s="33" t="s">
        <v>12</v>
      </c>
      <c r="L1451" s="45">
        <f>AVERAGEIFS('Raw Data'!$R$2:$R$3196,'Raw Data'!$K$2:$K$3196,'Solution Sheet'!J1451,'Raw Data'!$G$2:$G$3196,'Solution Sheet'!K1451)</f>
        <v>34.373831775700936</v>
      </c>
      <c r="N1451" s="33" t="s">
        <v>25</v>
      </c>
      <c r="O1451" s="33" t="s">
        <v>32</v>
      </c>
      <c r="P1451" s="45">
        <f>SUMIFS('Raw Data'!$S$2:$S$3196,'Raw Data'!$D$2:$D$3196,'Solution Sheet'!N1451,'Raw Data'!$H$2:$H$3196,'Solution Sheet'!O1451)</f>
        <v>420136.0300000002</v>
      </c>
    </row>
    <row r="1452" spans="2:16" x14ac:dyDescent="0.35">
      <c r="B1452" s="33" t="s">
        <v>73</v>
      </c>
      <c r="C1452" s="33" t="s">
        <v>12</v>
      </c>
      <c r="D1452" s="45">
        <f>SUMIFS('Raw Data'!$S$2:$S$3196,'Raw Data'!$E$2:$E$3196,'Solution Sheet'!B1452,'Raw Data'!$G$2:$G$3196,'Solution Sheet'!C1452)</f>
        <v>74246.830000000016</v>
      </c>
      <c r="E1452" s="37"/>
      <c r="F1452" s="33" t="s">
        <v>43</v>
      </c>
      <c r="G1452" s="33" t="s">
        <v>32</v>
      </c>
      <c r="H1452" s="45">
        <f>COUNTIFS('Raw Data'!$L$2:$L$3196,'Solution Sheet'!F1452,'Raw Data'!$H$2:$H$3196,'Solution Sheet'!G1452)</f>
        <v>206</v>
      </c>
      <c r="J1452" s="33" t="s">
        <v>40</v>
      </c>
      <c r="K1452" s="33" t="s">
        <v>12</v>
      </c>
      <c r="L1452" s="45">
        <f>AVERAGEIFS('Raw Data'!$R$2:$R$3196,'Raw Data'!$K$2:$K$3196,'Solution Sheet'!J1452,'Raw Data'!$G$2:$G$3196,'Solution Sheet'!K1452)</f>
        <v>34.373831775700936</v>
      </c>
      <c r="N1452" s="33" t="s">
        <v>26</v>
      </c>
      <c r="O1452" s="33" t="s">
        <v>32</v>
      </c>
      <c r="P1452" s="45">
        <f>SUMIFS('Raw Data'!$S$2:$S$3196,'Raw Data'!$D$2:$D$3196,'Solution Sheet'!N1452,'Raw Data'!$H$2:$H$3196,'Solution Sheet'!O1452)</f>
        <v>713770.02999999945</v>
      </c>
    </row>
    <row r="1453" spans="2:16" x14ac:dyDescent="0.35">
      <c r="B1453" s="33" t="s">
        <v>58</v>
      </c>
      <c r="C1453" s="33" t="s">
        <v>9</v>
      </c>
      <c r="D1453" s="45">
        <f>SUMIFS('Raw Data'!$S$2:$S$3196,'Raw Data'!$E$2:$E$3196,'Solution Sheet'!B1453,'Raw Data'!$G$2:$G$3196,'Solution Sheet'!C1453)</f>
        <v>93015.799999999974</v>
      </c>
      <c r="E1453" s="37"/>
      <c r="F1453" s="33" t="s">
        <v>46</v>
      </c>
      <c r="G1453" s="33" t="s">
        <v>30</v>
      </c>
      <c r="H1453" s="45">
        <f>COUNTIFS('Raw Data'!$L$2:$L$3196,'Solution Sheet'!F1453,'Raw Data'!$H$2:$H$3196,'Solution Sheet'!G1453)</f>
        <v>204</v>
      </c>
      <c r="J1453" s="33" t="s">
        <v>39</v>
      </c>
      <c r="K1453" s="33" t="s">
        <v>9</v>
      </c>
      <c r="L1453" s="45">
        <f>AVERAGEIFS('Raw Data'!$R$2:$R$3196,'Raw Data'!$K$2:$K$3196,'Solution Sheet'!J1453,'Raw Data'!$G$2:$G$3196,'Solution Sheet'!K1453)</f>
        <v>34.731182795698928</v>
      </c>
      <c r="N1453" s="33" t="s">
        <v>24</v>
      </c>
      <c r="O1453" s="33" t="s">
        <v>30</v>
      </c>
      <c r="P1453" s="45">
        <f>SUMIFS('Raw Data'!$S$2:$S$3196,'Raw Data'!$D$2:$D$3196,'Solution Sheet'!N1453,'Raw Data'!$H$2:$H$3196,'Solution Sheet'!O1453)</f>
        <v>902864.3899999999</v>
      </c>
    </row>
    <row r="1454" spans="2:16" x14ac:dyDescent="0.35">
      <c r="B1454" s="33" t="s">
        <v>52</v>
      </c>
      <c r="C1454" s="33" t="s">
        <v>8</v>
      </c>
      <c r="D1454" s="45">
        <f>SUMIFS('Raw Data'!$S$2:$S$3196,'Raw Data'!$E$2:$E$3196,'Solution Sheet'!B1454,'Raw Data'!$G$2:$G$3196,'Solution Sheet'!C1454)</f>
        <v>99924.459999999977</v>
      </c>
      <c r="E1454" s="37"/>
      <c r="F1454" s="33" t="s">
        <v>45</v>
      </c>
      <c r="G1454" s="33" t="s">
        <v>33</v>
      </c>
      <c r="H1454" s="45">
        <f>COUNTIFS('Raw Data'!$L$2:$L$3196,'Solution Sheet'!F1454,'Raw Data'!$H$2:$H$3196,'Solution Sheet'!G1454)</f>
        <v>193</v>
      </c>
      <c r="J1454" s="33" t="s">
        <v>41</v>
      </c>
      <c r="K1454" s="33" t="s">
        <v>8</v>
      </c>
      <c r="L1454" s="45">
        <f>AVERAGEIFS('Raw Data'!$R$2:$R$3196,'Raw Data'!$K$2:$K$3196,'Solution Sheet'!J1454,'Raw Data'!$G$2:$G$3196,'Solution Sheet'!K1454)</f>
        <v>35.169642857142854</v>
      </c>
      <c r="N1454" s="33" t="s">
        <v>26</v>
      </c>
      <c r="O1454" s="33" t="s">
        <v>33</v>
      </c>
      <c r="P1454" s="45">
        <f>SUMIFS('Raw Data'!$S$2:$S$3196,'Raw Data'!$D$2:$D$3196,'Solution Sheet'!N1454,'Raw Data'!$H$2:$H$3196,'Solution Sheet'!O1454)</f>
        <v>688621.27000000118</v>
      </c>
    </row>
    <row r="1455" spans="2:16" x14ac:dyDescent="0.35">
      <c r="B1455" s="33" t="s">
        <v>85</v>
      </c>
      <c r="C1455" s="33" t="s">
        <v>12</v>
      </c>
      <c r="D1455" s="45">
        <f>SUMIFS('Raw Data'!$S$2:$S$3196,'Raw Data'!$E$2:$E$3196,'Solution Sheet'!B1455,'Raw Data'!$G$2:$G$3196,'Solution Sheet'!C1455)</f>
        <v>71096.97</v>
      </c>
      <c r="E1455" s="37"/>
      <c r="F1455" s="33" t="s">
        <v>43</v>
      </c>
      <c r="G1455" s="33" t="s">
        <v>30</v>
      </c>
      <c r="H1455" s="45">
        <f>COUNTIFS('Raw Data'!$L$2:$L$3196,'Solution Sheet'!F1455,'Raw Data'!$H$2:$H$3196,'Solution Sheet'!G1455)</f>
        <v>201</v>
      </c>
      <c r="J1455" s="33" t="s">
        <v>42</v>
      </c>
      <c r="K1455" s="33" t="s">
        <v>12</v>
      </c>
      <c r="L1455" s="45">
        <f>AVERAGEIFS('Raw Data'!$R$2:$R$3196,'Raw Data'!$K$2:$K$3196,'Solution Sheet'!J1455,'Raw Data'!$G$2:$G$3196,'Solution Sheet'!K1455)</f>
        <v>36.418604651162788</v>
      </c>
      <c r="N1455" s="33" t="s">
        <v>25</v>
      </c>
      <c r="O1455" s="33" t="s">
        <v>30</v>
      </c>
      <c r="P1455" s="45">
        <f>SUMIFS('Raw Data'!$S$2:$S$3196,'Raw Data'!$D$2:$D$3196,'Solution Sheet'!N1455,'Raw Data'!$H$2:$H$3196,'Solution Sheet'!O1455)</f>
        <v>386262.99999999983</v>
      </c>
    </row>
    <row r="1456" spans="2:16" x14ac:dyDescent="0.35">
      <c r="B1456" s="33" t="s">
        <v>78</v>
      </c>
      <c r="C1456" s="33" t="s">
        <v>7</v>
      </c>
      <c r="D1456" s="45">
        <f>SUMIFS('Raw Data'!$S$2:$S$3196,'Raw Data'!$E$2:$E$3196,'Solution Sheet'!B1456,'Raw Data'!$G$2:$G$3196,'Solution Sheet'!C1456)</f>
        <v>91549.210000000021</v>
      </c>
      <c r="E1456" s="37"/>
      <c r="F1456" s="33" t="s">
        <v>43</v>
      </c>
      <c r="G1456" s="33" t="s">
        <v>31</v>
      </c>
      <c r="H1456" s="45">
        <f>COUNTIFS('Raw Data'!$L$2:$L$3196,'Solution Sheet'!F1456,'Raw Data'!$H$2:$H$3196,'Solution Sheet'!G1456)</f>
        <v>190</v>
      </c>
      <c r="J1456" s="33" t="s">
        <v>40</v>
      </c>
      <c r="K1456" s="33" t="s">
        <v>7</v>
      </c>
      <c r="L1456" s="45">
        <f>AVERAGEIFS('Raw Data'!$R$2:$R$3196,'Raw Data'!$K$2:$K$3196,'Solution Sheet'!J1456,'Raw Data'!$G$2:$G$3196,'Solution Sheet'!K1456)</f>
        <v>33.473118279569896</v>
      </c>
      <c r="N1456" s="33" t="s">
        <v>24</v>
      </c>
      <c r="O1456" s="33" t="s">
        <v>31</v>
      </c>
      <c r="P1456" s="45">
        <f>SUMIFS('Raw Data'!$S$2:$S$3196,'Raw Data'!$D$2:$D$3196,'Solution Sheet'!N1456,'Raw Data'!$H$2:$H$3196,'Solution Sheet'!O1456)</f>
        <v>770751.94999999984</v>
      </c>
    </row>
    <row r="1457" spans="2:16" x14ac:dyDescent="0.35">
      <c r="B1457" s="33" t="s">
        <v>78</v>
      </c>
      <c r="C1457" s="33" t="s">
        <v>6</v>
      </c>
      <c r="D1457" s="45">
        <f>SUMIFS('Raw Data'!$S$2:$S$3196,'Raw Data'!$E$2:$E$3196,'Solution Sheet'!B1457,'Raw Data'!$G$2:$G$3196,'Solution Sheet'!C1457)</f>
        <v>122595.86000000002</v>
      </c>
      <c r="E1457" s="37"/>
      <c r="F1457" s="33" t="s">
        <v>44</v>
      </c>
      <c r="G1457" s="33" t="s">
        <v>31</v>
      </c>
      <c r="H1457" s="45">
        <f>COUNTIFS('Raw Data'!$L$2:$L$3196,'Solution Sheet'!F1457,'Raw Data'!$H$2:$H$3196,'Solution Sheet'!G1457)</f>
        <v>216</v>
      </c>
      <c r="J1457" s="33" t="s">
        <v>39</v>
      </c>
      <c r="K1457" s="33" t="s">
        <v>6</v>
      </c>
      <c r="L1457" s="45">
        <f>AVERAGEIFS('Raw Data'!$R$2:$R$3196,'Raw Data'!$K$2:$K$3196,'Solution Sheet'!J1457,'Raw Data'!$G$2:$G$3196,'Solution Sheet'!K1457)</f>
        <v>36.370370370370374</v>
      </c>
      <c r="N1457" s="33" t="s">
        <v>26</v>
      </c>
      <c r="O1457" s="33" t="s">
        <v>31</v>
      </c>
      <c r="P1457" s="45">
        <f>SUMIFS('Raw Data'!$S$2:$S$3196,'Raw Data'!$D$2:$D$3196,'Solution Sheet'!N1457,'Raw Data'!$H$2:$H$3196,'Solution Sheet'!O1457)</f>
        <v>705928.4499999996</v>
      </c>
    </row>
    <row r="1458" spans="2:16" x14ac:dyDescent="0.35">
      <c r="B1458" s="33" t="s">
        <v>63</v>
      </c>
      <c r="C1458" s="33" t="s">
        <v>8</v>
      </c>
      <c r="D1458" s="45">
        <f>SUMIFS('Raw Data'!$S$2:$S$3196,'Raw Data'!$E$2:$E$3196,'Solution Sheet'!B1458,'Raw Data'!$G$2:$G$3196,'Solution Sheet'!C1458)</f>
        <v>87482.73</v>
      </c>
      <c r="E1458" s="37"/>
      <c r="F1458" s="33" t="s">
        <v>46</v>
      </c>
      <c r="G1458" s="33" t="s">
        <v>33</v>
      </c>
      <c r="H1458" s="45">
        <f>COUNTIFS('Raw Data'!$L$2:$L$3196,'Solution Sheet'!F1458,'Raw Data'!$H$2:$H$3196,'Solution Sheet'!G1458)</f>
        <v>201</v>
      </c>
      <c r="J1458" s="33" t="s">
        <v>41</v>
      </c>
      <c r="K1458" s="33" t="s">
        <v>8</v>
      </c>
      <c r="L1458" s="45">
        <f>AVERAGEIFS('Raw Data'!$R$2:$R$3196,'Raw Data'!$K$2:$K$3196,'Solution Sheet'!J1458,'Raw Data'!$G$2:$G$3196,'Solution Sheet'!K1458)</f>
        <v>35.169642857142854</v>
      </c>
      <c r="N1458" s="33" t="s">
        <v>26</v>
      </c>
      <c r="O1458" s="33" t="s">
        <v>33</v>
      </c>
      <c r="P1458" s="45">
        <f>SUMIFS('Raw Data'!$S$2:$S$3196,'Raw Data'!$D$2:$D$3196,'Solution Sheet'!N1458,'Raw Data'!$H$2:$H$3196,'Solution Sheet'!O1458)</f>
        <v>688621.27000000118</v>
      </c>
    </row>
    <row r="1459" spans="2:16" x14ac:dyDescent="0.35">
      <c r="B1459" s="33" t="s">
        <v>106</v>
      </c>
      <c r="C1459" s="33" t="s">
        <v>6</v>
      </c>
      <c r="D1459" s="45">
        <f>SUMIFS('Raw Data'!$S$2:$S$3196,'Raw Data'!$E$2:$E$3196,'Solution Sheet'!B1459,'Raw Data'!$G$2:$G$3196,'Solution Sheet'!C1459)</f>
        <v>106057.18</v>
      </c>
      <c r="E1459" s="37"/>
      <c r="F1459" s="33" t="s">
        <v>46</v>
      </c>
      <c r="G1459" s="33" t="s">
        <v>31</v>
      </c>
      <c r="H1459" s="45">
        <f>COUNTIFS('Raw Data'!$L$2:$L$3196,'Solution Sheet'!F1459,'Raw Data'!$H$2:$H$3196,'Solution Sheet'!G1459)</f>
        <v>159</v>
      </c>
      <c r="J1459" s="33" t="s">
        <v>42</v>
      </c>
      <c r="K1459" s="33" t="s">
        <v>6</v>
      </c>
      <c r="L1459" s="45">
        <f>AVERAGEIFS('Raw Data'!$R$2:$R$3196,'Raw Data'!$K$2:$K$3196,'Solution Sheet'!J1459,'Raw Data'!$G$2:$G$3196,'Solution Sheet'!K1459)</f>
        <v>35.892857142857146</v>
      </c>
      <c r="N1459" s="33" t="s">
        <v>24</v>
      </c>
      <c r="O1459" s="33" t="s">
        <v>31</v>
      </c>
      <c r="P1459" s="45">
        <f>SUMIFS('Raw Data'!$S$2:$S$3196,'Raw Data'!$D$2:$D$3196,'Solution Sheet'!N1459,'Raw Data'!$H$2:$H$3196,'Solution Sheet'!O1459)</f>
        <v>770751.94999999984</v>
      </c>
    </row>
    <row r="1460" spans="2:16" x14ac:dyDescent="0.35">
      <c r="B1460" s="33" t="s">
        <v>63</v>
      </c>
      <c r="C1460" s="33" t="s">
        <v>8</v>
      </c>
      <c r="D1460" s="45">
        <f>SUMIFS('Raw Data'!$S$2:$S$3196,'Raw Data'!$E$2:$E$3196,'Solution Sheet'!B1460,'Raw Data'!$G$2:$G$3196,'Solution Sheet'!C1460)</f>
        <v>87482.73</v>
      </c>
      <c r="E1460" s="37"/>
      <c r="F1460" s="33" t="s">
        <v>45</v>
      </c>
      <c r="G1460" s="33" t="s">
        <v>31</v>
      </c>
      <c r="H1460" s="45">
        <f>COUNTIFS('Raw Data'!$L$2:$L$3196,'Solution Sheet'!F1460,'Raw Data'!$H$2:$H$3196,'Solution Sheet'!G1460)</f>
        <v>200</v>
      </c>
      <c r="J1460" s="33" t="s">
        <v>41</v>
      </c>
      <c r="K1460" s="33" t="s">
        <v>8</v>
      </c>
      <c r="L1460" s="45">
        <f>AVERAGEIFS('Raw Data'!$R$2:$R$3196,'Raw Data'!$K$2:$K$3196,'Solution Sheet'!J1460,'Raw Data'!$G$2:$G$3196,'Solution Sheet'!K1460)</f>
        <v>35.169642857142854</v>
      </c>
      <c r="N1460" s="33" t="s">
        <v>25</v>
      </c>
      <c r="O1460" s="33" t="s">
        <v>31</v>
      </c>
      <c r="P1460" s="45">
        <f>SUMIFS('Raw Data'!$S$2:$S$3196,'Raw Data'!$D$2:$D$3196,'Solution Sheet'!N1460,'Raw Data'!$H$2:$H$3196,'Solution Sheet'!O1460)</f>
        <v>343540.72000000003</v>
      </c>
    </row>
    <row r="1461" spans="2:16" x14ac:dyDescent="0.35">
      <c r="B1461" s="33" t="s">
        <v>115</v>
      </c>
      <c r="C1461" s="33" t="s">
        <v>11</v>
      </c>
      <c r="D1461" s="45">
        <f>SUMIFS('Raw Data'!$S$2:$S$3196,'Raw Data'!$E$2:$E$3196,'Solution Sheet'!B1461,'Raw Data'!$G$2:$G$3196,'Solution Sheet'!C1461)</f>
        <v>121509.75999999999</v>
      </c>
      <c r="E1461" s="37"/>
      <c r="F1461" s="33" t="s">
        <v>45</v>
      </c>
      <c r="G1461" s="33" t="s">
        <v>33</v>
      </c>
      <c r="H1461" s="45">
        <f>COUNTIFS('Raw Data'!$L$2:$L$3196,'Solution Sheet'!F1461,'Raw Data'!$H$2:$H$3196,'Solution Sheet'!G1461)</f>
        <v>193</v>
      </c>
      <c r="J1461" s="33" t="s">
        <v>41</v>
      </c>
      <c r="K1461" s="33" t="s">
        <v>11</v>
      </c>
      <c r="L1461" s="45">
        <f>AVERAGEIFS('Raw Data'!$R$2:$R$3196,'Raw Data'!$K$2:$K$3196,'Solution Sheet'!J1461,'Raw Data'!$G$2:$G$3196,'Solution Sheet'!K1461)</f>
        <v>35.415929203539825</v>
      </c>
      <c r="N1461" s="33" t="s">
        <v>26</v>
      </c>
      <c r="O1461" s="33" t="s">
        <v>33</v>
      </c>
      <c r="P1461" s="45">
        <f>SUMIFS('Raw Data'!$S$2:$S$3196,'Raw Data'!$D$2:$D$3196,'Solution Sheet'!N1461,'Raw Data'!$H$2:$H$3196,'Solution Sheet'!O1461)</f>
        <v>688621.27000000118</v>
      </c>
    </row>
    <row r="1462" spans="2:16" x14ac:dyDescent="0.35">
      <c r="B1462" s="33" t="s">
        <v>68</v>
      </c>
      <c r="C1462" s="33" t="s">
        <v>13</v>
      </c>
      <c r="D1462" s="45">
        <f>SUMIFS('Raw Data'!$S$2:$S$3196,'Raw Data'!$E$2:$E$3196,'Solution Sheet'!B1462,'Raw Data'!$G$2:$G$3196,'Solution Sheet'!C1462)</f>
        <v>82678.639999999985</v>
      </c>
      <c r="E1462" s="37"/>
      <c r="F1462" s="33" t="s">
        <v>45</v>
      </c>
      <c r="G1462" s="33" t="s">
        <v>31</v>
      </c>
      <c r="H1462" s="45">
        <f>COUNTIFS('Raw Data'!$L$2:$L$3196,'Solution Sheet'!F1462,'Raw Data'!$H$2:$H$3196,'Solution Sheet'!G1462)</f>
        <v>200</v>
      </c>
      <c r="J1462" s="33" t="s">
        <v>40</v>
      </c>
      <c r="K1462" s="33" t="s">
        <v>13</v>
      </c>
      <c r="L1462" s="45">
        <f>AVERAGEIFS('Raw Data'!$R$2:$R$3196,'Raw Data'!$K$2:$K$3196,'Solution Sheet'!J1462,'Raw Data'!$G$2:$G$3196,'Solution Sheet'!K1462)</f>
        <v>34.651685393258425</v>
      </c>
      <c r="N1462" s="33" t="s">
        <v>24</v>
      </c>
      <c r="O1462" s="33" t="s">
        <v>31</v>
      </c>
      <c r="P1462" s="45">
        <f>SUMIFS('Raw Data'!$S$2:$S$3196,'Raw Data'!$D$2:$D$3196,'Solution Sheet'!N1462,'Raw Data'!$H$2:$H$3196,'Solution Sheet'!O1462)</f>
        <v>770751.94999999984</v>
      </c>
    </row>
    <row r="1463" spans="2:16" x14ac:dyDescent="0.35">
      <c r="B1463" s="33" t="s">
        <v>85</v>
      </c>
      <c r="C1463" s="33" t="s">
        <v>13</v>
      </c>
      <c r="D1463" s="45">
        <f>SUMIFS('Raw Data'!$S$2:$S$3196,'Raw Data'!$E$2:$E$3196,'Solution Sheet'!B1463,'Raw Data'!$G$2:$G$3196,'Solution Sheet'!C1463)</f>
        <v>84756.55</v>
      </c>
      <c r="E1463" s="37"/>
      <c r="F1463" s="33" t="s">
        <v>43</v>
      </c>
      <c r="G1463" s="33" t="s">
        <v>32</v>
      </c>
      <c r="H1463" s="45">
        <f>COUNTIFS('Raw Data'!$L$2:$L$3196,'Solution Sheet'!F1463,'Raw Data'!$H$2:$H$3196,'Solution Sheet'!G1463)</f>
        <v>206</v>
      </c>
      <c r="J1463" s="33" t="s">
        <v>40</v>
      </c>
      <c r="K1463" s="33" t="s">
        <v>13</v>
      </c>
      <c r="L1463" s="45">
        <f>AVERAGEIFS('Raw Data'!$R$2:$R$3196,'Raw Data'!$K$2:$K$3196,'Solution Sheet'!J1463,'Raw Data'!$G$2:$G$3196,'Solution Sheet'!K1463)</f>
        <v>34.651685393258425</v>
      </c>
      <c r="N1463" s="33" t="s">
        <v>25</v>
      </c>
      <c r="O1463" s="33" t="s">
        <v>32</v>
      </c>
      <c r="P1463" s="45">
        <f>SUMIFS('Raw Data'!$S$2:$S$3196,'Raw Data'!$D$2:$D$3196,'Solution Sheet'!N1463,'Raw Data'!$H$2:$H$3196,'Solution Sheet'!O1463)</f>
        <v>420136.0300000002</v>
      </c>
    </row>
    <row r="1464" spans="2:16" x14ac:dyDescent="0.35">
      <c r="B1464" s="33" t="s">
        <v>68</v>
      </c>
      <c r="C1464" s="33" t="s">
        <v>11</v>
      </c>
      <c r="D1464" s="45">
        <f>SUMIFS('Raw Data'!$S$2:$S$3196,'Raw Data'!$E$2:$E$3196,'Solution Sheet'!B1464,'Raw Data'!$G$2:$G$3196,'Solution Sheet'!C1464)</f>
        <v>76381.910000000018</v>
      </c>
      <c r="E1464" s="37"/>
      <c r="F1464" s="33" t="s">
        <v>46</v>
      </c>
      <c r="G1464" s="33" t="s">
        <v>30</v>
      </c>
      <c r="H1464" s="45">
        <f>COUNTIFS('Raw Data'!$L$2:$L$3196,'Solution Sheet'!F1464,'Raw Data'!$H$2:$H$3196,'Solution Sheet'!G1464)</f>
        <v>204</v>
      </c>
      <c r="J1464" s="33" t="s">
        <v>39</v>
      </c>
      <c r="K1464" s="33" t="s">
        <v>11</v>
      </c>
      <c r="L1464" s="45">
        <f>AVERAGEIFS('Raw Data'!$R$2:$R$3196,'Raw Data'!$K$2:$K$3196,'Solution Sheet'!J1464,'Raw Data'!$G$2:$G$3196,'Solution Sheet'!K1464)</f>
        <v>34.901785714285715</v>
      </c>
      <c r="N1464" s="33" t="s">
        <v>25</v>
      </c>
      <c r="O1464" s="33" t="s">
        <v>30</v>
      </c>
      <c r="P1464" s="45">
        <f>SUMIFS('Raw Data'!$S$2:$S$3196,'Raw Data'!$D$2:$D$3196,'Solution Sheet'!N1464,'Raw Data'!$H$2:$H$3196,'Solution Sheet'!O1464)</f>
        <v>386262.99999999983</v>
      </c>
    </row>
    <row r="1465" spans="2:16" x14ac:dyDescent="0.35">
      <c r="B1465" s="33" t="s">
        <v>58</v>
      </c>
      <c r="C1465" s="33" t="s">
        <v>8</v>
      </c>
      <c r="D1465" s="45">
        <f>SUMIFS('Raw Data'!$S$2:$S$3196,'Raw Data'!$E$2:$E$3196,'Solution Sheet'!B1465,'Raw Data'!$G$2:$G$3196,'Solution Sheet'!C1465)</f>
        <v>66369.94</v>
      </c>
      <c r="E1465" s="37"/>
      <c r="F1465" s="33" t="s">
        <v>43</v>
      </c>
      <c r="G1465" s="33" t="s">
        <v>32</v>
      </c>
      <c r="H1465" s="45">
        <f>COUNTIFS('Raw Data'!$L$2:$L$3196,'Solution Sheet'!F1465,'Raw Data'!$H$2:$H$3196,'Solution Sheet'!G1465)</f>
        <v>206</v>
      </c>
      <c r="J1465" s="33" t="s">
        <v>42</v>
      </c>
      <c r="K1465" s="33" t="s">
        <v>8</v>
      </c>
      <c r="L1465" s="45">
        <f>AVERAGEIFS('Raw Data'!$R$2:$R$3196,'Raw Data'!$K$2:$K$3196,'Solution Sheet'!J1465,'Raw Data'!$G$2:$G$3196,'Solution Sheet'!K1465)</f>
        <v>35.593023255813954</v>
      </c>
      <c r="N1465" s="33" t="s">
        <v>26</v>
      </c>
      <c r="O1465" s="33" t="s">
        <v>32</v>
      </c>
      <c r="P1465" s="45">
        <f>SUMIFS('Raw Data'!$S$2:$S$3196,'Raw Data'!$D$2:$D$3196,'Solution Sheet'!N1465,'Raw Data'!$H$2:$H$3196,'Solution Sheet'!O1465)</f>
        <v>713770.02999999945</v>
      </c>
    </row>
    <row r="1466" spans="2:16" x14ac:dyDescent="0.35">
      <c r="B1466" s="33" t="s">
        <v>85</v>
      </c>
      <c r="C1466" s="33" t="s">
        <v>13</v>
      </c>
      <c r="D1466" s="45">
        <f>SUMIFS('Raw Data'!$S$2:$S$3196,'Raw Data'!$E$2:$E$3196,'Solution Sheet'!B1466,'Raw Data'!$G$2:$G$3196,'Solution Sheet'!C1466)</f>
        <v>84756.55</v>
      </c>
      <c r="E1466" s="37"/>
      <c r="F1466" s="33" t="s">
        <v>43</v>
      </c>
      <c r="G1466" s="33" t="s">
        <v>30</v>
      </c>
      <c r="H1466" s="45">
        <f>COUNTIFS('Raw Data'!$L$2:$L$3196,'Solution Sheet'!F1466,'Raw Data'!$H$2:$H$3196,'Solution Sheet'!G1466)</f>
        <v>201</v>
      </c>
      <c r="J1466" s="33" t="s">
        <v>39</v>
      </c>
      <c r="K1466" s="33" t="s">
        <v>13</v>
      </c>
      <c r="L1466" s="45">
        <f>AVERAGEIFS('Raw Data'!$R$2:$R$3196,'Raw Data'!$K$2:$K$3196,'Solution Sheet'!J1466,'Raw Data'!$G$2:$G$3196,'Solution Sheet'!K1466)</f>
        <v>35.833333333333336</v>
      </c>
      <c r="N1466" s="33" t="s">
        <v>25</v>
      </c>
      <c r="O1466" s="33" t="s">
        <v>30</v>
      </c>
      <c r="P1466" s="45">
        <f>SUMIFS('Raw Data'!$S$2:$S$3196,'Raw Data'!$D$2:$D$3196,'Solution Sheet'!N1466,'Raw Data'!$H$2:$H$3196,'Solution Sheet'!O1466)</f>
        <v>386262.99999999983</v>
      </c>
    </row>
    <row r="1467" spans="2:16" x14ac:dyDescent="0.35">
      <c r="B1467" s="33" t="s">
        <v>63</v>
      </c>
      <c r="C1467" s="33" t="s">
        <v>12</v>
      </c>
      <c r="D1467" s="45">
        <f>SUMIFS('Raw Data'!$S$2:$S$3196,'Raw Data'!$E$2:$E$3196,'Solution Sheet'!B1467,'Raw Data'!$G$2:$G$3196,'Solution Sheet'!C1467)</f>
        <v>121006.51999999999</v>
      </c>
      <c r="E1467" s="37"/>
      <c r="F1467" s="33" t="s">
        <v>43</v>
      </c>
      <c r="G1467" s="33" t="s">
        <v>33</v>
      </c>
      <c r="H1467" s="45">
        <f>COUNTIFS('Raw Data'!$L$2:$L$3196,'Solution Sheet'!F1467,'Raw Data'!$H$2:$H$3196,'Solution Sheet'!G1467)</f>
        <v>185</v>
      </c>
      <c r="J1467" s="33" t="s">
        <v>41</v>
      </c>
      <c r="K1467" s="33" t="s">
        <v>12</v>
      </c>
      <c r="L1467" s="45">
        <f>AVERAGEIFS('Raw Data'!$R$2:$R$3196,'Raw Data'!$K$2:$K$3196,'Solution Sheet'!J1467,'Raw Data'!$G$2:$G$3196,'Solution Sheet'!K1467)</f>
        <v>35.657142857142858</v>
      </c>
      <c r="N1467" s="33" t="s">
        <v>26</v>
      </c>
      <c r="O1467" s="33" t="s">
        <v>33</v>
      </c>
      <c r="P1467" s="45">
        <f>SUMIFS('Raw Data'!$S$2:$S$3196,'Raw Data'!$D$2:$D$3196,'Solution Sheet'!N1467,'Raw Data'!$H$2:$H$3196,'Solution Sheet'!O1467)</f>
        <v>688621.27000000118</v>
      </c>
    </row>
    <row r="1468" spans="2:16" x14ac:dyDescent="0.35">
      <c r="B1468" s="33" t="s">
        <v>73</v>
      </c>
      <c r="C1468" s="33" t="s">
        <v>11</v>
      </c>
      <c r="D1468" s="45">
        <f>SUMIFS('Raw Data'!$S$2:$S$3196,'Raw Data'!$E$2:$E$3196,'Solution Sheet'!B1468,'Raw Data'!$G$2:$G$3196,'Solution Sheet'!C1468)</f>
        <v>112167.56</v>
      </c>
      <c r="E1468" s="37"/>
      <c r="F1468" s="33" t="s">
        <v>45</v>
      </c>
      <c r="G1468" s="33" t="s">
        <v>31</v>
      </c>
      <c r="H1468" s="45">
        <f>COUNTIFS('Raw Data'!$L$2:$L$3196,'Solution Sheet'!F1468,'Raw Data'!$H$2:$H$3196,'Solution Sheet'!G1468)</f>
        <v>200</v>
      </c>
      <c r="J1468" s="33" t="s">
        <v>42</v>
      </c>
      <c r="K1468" s="33" t="s">
        <v>11</v>
      </c>
      <c r="L1468" s="45">
        <f>AVERAGEIFS('Raw Data'!$R$2:$R$3196,'Raw Data'!$K$2:$K$3196,'Solution Sheet'!J1468,'Raw Data'!$G$2:$G$3196,'Solution Sheet'!K1468)</f>
        <v>35.16949152542373</v>
      </c>
      <c r="N1468" s="33" t="s">
        <v>26</v>
      </c>
      <c r="O1468" s="33" t="s">
        <v>31</v>
      </c>
      <c r="P1468" s="45">
        <f>SUMIFS('Raw Data'!$S$2:$S$3196,'Raw Data'!$D$2:$D$3196,'Solution Sheet'!N1468,'Raw Data'!$H$2:$H$3196,'Solution Sheet'!O1468)</f>
        <v>705928.4499999996</v>
      </c>
    </row>
    <row r="1469" spans="2:16" x14ac:dyDescent="0.35">
      <c r="B1469" s="33" t="s">
        <v>78</v>
      </c>
      <c r="C1469" s="33" t="s">
        <v>10</v>
      </c>
      <c r="D1469" s="45">
        <f>SUMIFS('Raw Data'!$S$2:$S$3196,'Raw Data'!$E$2:$E$3196,'Solution Sheet'!B1469,'Raw Data'!$G$2:$G$3196,'Solution Sheet'!C1469)</f>
        <v>92778.25</v>
      </c>
      <c r="E1469" s="37"/>
      <c r="F1469" s="33" t="s">
        <v>45</v>
      </c>
      <c r="G1469" s="33" t="s">
        <v>32</v>
      </c>
      <c r="H1469" s="45">
        <f>COUNTIFS('Raw Data'!$L$2:$L$3196,'Solution Sheet'!F1469,'Raw Data'!$H$2:$H$3196,'Solution Sheet'!G1469)</f>
        <v>204</v>
      </c>
      <c r="J1469" s="33" t="s">
        <v>41</v>
      </c>
      <c r="K1469" s="33" t="s">
        <v>10</v>
      </c>
      <c r="L1469" s="45">
        <f>AVERAGEIFS('Raw Data'!$R$2:$R$3196,'Raw Data'!$K$2:$K$3196,'Solution Sheet'!J1469,'Raw Data'!$G$2:$G$3196,'Solution Sheet'!K1469)</f>
        <v>34.225806451612904</v>
      </c>
      <c r="N1469" s="33" t="s">
        <v>25</v>
      </c>
      <c r="O1469" s="33" t="s">
        <v>32</v>
      </c>
      <c r="P1469" s="45">
        <f>SUMIFS('Raw Data'!$S$2:$S$3196,'Raw Data'!$D$2:$D$3196,'Solution Sheet'!N1469,'Raw Data'!$H$2:$H$3196,'Solution Sheet'!O1469)</f>
        <v>420136.0300000002</v>
      </c>
    </row>
    <row r="1470" spans="2:16" x14ac:dyDescent="0.35">
      <c r="B1470" s="33" t="s">
        <v>63</v>
      </c>
      <c r="C1470" s="33" t="s">
        <v>9</v>
      </c>
      <c r="D1470" s="45">
        <f>SUMIFS('Raw Data'!$S$2:$S$3196,'Raw Data'!$E$2:$E$3196,'Solution Sheet'!B1470,'Raw Data'!$G$2:$G$3196,'Solution Sheet'!C1470)</f>
        <v>108730.27000000002</v>
      </c>
      <c r="E1470" s="37"/>
      <c r="F1470" s="33" t="s">
        <v>43</v>
      </c>
      <c r="G1470" s="33" t="s">
        <v>31</v>
      </c>
      <c r="H1470" s="45">
        <f>COUNTIFS('Raw Data'!$L$2:$L$3196,'Solution Sheet'!F1470,'Raw Data'!$H$2:$H$3196,'Solution Sheet'!G1470)</f>
        <v>190</v>
      </c>
      <c r="J1470" s="33" t="s">
        <v>40</v>
      </c>
      <c r="K1470" s="33" t="s">
        <v>9</v>
      </c>
      <c r="L1470" s="45">
        <f>AVERAGEIFS('Raw Data'!$R$2:$R$3196,'Raw Data'!$K$2:$K$3196,'Solution Sheet'!J1470,'Raw Data'!$G$2:$G$3196,'Solution Sheet'!K1470)</f>
        <v>33.942528735632187</v>
      </c>
      <c r="N1470" s="33" t="s">
        <v>26</v>
      </c>
      <c r="O1470" s="33" t="s">
        <v>31</v>
      </c>
      <c r="P1470" s="45">
        <f>SUMIFS('Raw Data'!$S$2:$S$3196,'Raw Data'!$D$2:$D$3196,'Solution Sheet'!N1470,'Raw Data'!$H$2:$H$3196,'Solution Sheet'!O1470)</f>
        <v>705928.4499999996</v>
      </c>
    </row>
    <row r="1471" spans="2:16" x14ac:dyDescent="0.35">
      <c r="B1471" s="33" t="s">
        <v>58</v>
      </c>
      <c r="C1471" s="33" t="s">
        <v>12</v>
      </c>
      <c r="D1471" s="45">
        <f>SUMIFS('Raw Data'!$S$2:$S$3196,'Raw Data'!$E$2:$E$3196,'Solution Sheet'!B1471,'Raw Data'!$G$2:$G$3196,'Solution Sheet'!C1471)</f>
        <v>103622.23999999999</v>
      </c>
      <c r="E1471" s="37"/>
      <c r="F1471" s="33" t="s">
        <v>44</v>
      </c>
      <c r="G1471" s="33" t="s">
        <v>30</v>
      </c>
      <c r="H1471" s="45">
        <f>COUNTIFS('Raw Data'!$L$2:$L$3196,'Solution Sheet'!F1471,'Raw Data'!$H$2:$H$3196,'Solution Sheet'!G1471)</f>
        <v>202</v>
      </c>
      <c r="J1471" s="33" t="s">
        <v>42</v>
      </c>
      <c r="K1471" s="33" t="s">
        <v>12</v>
      </c>
      <c r="L1471" s="45">
        <f>AVERAGEIFS('Raw Data'!$R$2:$R$3196,'Raw Data'!$K$2:$K$3196,'Solution Sheet'!J1471,'Raw Data'!$G$2:$G$3196,'Solution Sheet'!K1471)</f>
        <v>36.418604651162788</v>
      </c>
      <c r="N1471" s="33" t="s">
        <v>24</v>
      </c>
      <c r="O1471" s="33" t="s">
        <v>30</v>
      </c>
      <c r="P1471" s="45">
        <f>SUMIFS('Raw Data'!$S$2:$S$3196,'Raw Data'!$D$2:$D$3196,'Solution Sheet'!N1471,'Raw Data'!$H$2:$H$3196,'Solution Sheet'!O1471)</f>
        <v>902864.3899999999</v>
      </c>
    </row>
    <row r="1472" spans="2:16" x14ac:dyDescent="0.35">
      <c r="B1472" s="33" t="s">
        <v>115</v>
      </c>
      <c r="C1472" s="33" t="s">
        <v>9</v>
      </c>
      <c r="D1472" s="45">
        <f>SUMIFS('Raw Data'!$S$2:$S$3196,'Raw Data'!$E$2:$E$3196,'Solution Sheet'!B1472,'Raw Data'!$G$2:$G$3196,'Solution Sheet'!C1472)</f>
        <v>85954.940000000017</v>
      </c>
      <c r="E1472" s="37"/>
      <c r="F1472" s="33" t="s">
        <v>43</v>
      </c>
      <c r="G1472" s="33" t="s">
        <v>31</v>
      </c>
      <c r="H1472" s="45">
        <f>COUNTIFS('Raw Data'!$L$2:$L$3196,'Solution Sheet'!F1472,'Raw Data'!$H$2:$H$3196,'Solution Sheet'!G1472)</f>
        <v>190</v>
      </c>
      <c r="J1472" s="33" t="s">
        <v>42</v>
      </c>
      <c r="K1472" s="33" t="s">
        <v>9</v>
      </c>
      <c r="L1472" s="45">
        <f>AVERAGEIFS('Raw Data'!$R$2:$R$3196,'Raw Data'!$K$2:$K$3196,'Solution Sheet'!J1472,'Raw Data'!$G$2:$G$3196,'Solution Sheet'!K1472)</f>
        <v>36.282828282828284</v>
      </c>
      <c r="N1472" s="33" t="s">
        <v>26</v>
      </c>
      <c r="O1472" s="33" t="s">
        <v>31</v>
      </c>
      <c r="P1472" s="45">
        <f>SUMIFS('Raw Data'!$S$2:$S$3196,'Raw Data'!$D$2:$D$3196,'Solution Sheet'!N1472,'Raw Data'!$H$2:$H$3196,'Solution Sheet'!O1472)</f>
        <v>705928.4499999996</v>
      </c>
    </row>
    <row r="1473" spans="2:16" x14ac:dyDescent="0.35">
      <c r="B1473" s="33" t="s">
        <v>73</v>
      </c>
      <c r="C1473" s="33" t="s">
        <v>6</v>
      </c>
      <c r="D1473" s="45">
        <f>SUMIFS('Raw Data'!$S$2:$S$3196,'Raw Data'!$E$2:$E$3196,'Solution Sheet'!B1473,'Raw Data'!$G$2:$G$3196,'Solution Sheet'!C1473)</f>
        <v>72259.55</v>
      </c>
      <c r="E1473" s="37"/>
      <c r="F1473" s="33" t="s">
        <v>46</v>
      </c>
      <c r="G1473" s="33" t="s">
        <v>33</v>
      </c>
      <c r="H1473" s="45">
        <f>COUNTIFS('Raw Data'!$L$2:$L$3196,'Solution Sheet'!F1473,'Raw Data'!$H$2:$H$3196,'Solution Sheet'!G1473)</f>
        <v>201</v>
      </c>
      <c r="J1473" s="33" t="s">
        <v>42</v>
      </c>
      <c r="K1473" s="33" t="s">
        <v>6</v>
      </c>
      <c r="L1473" s="45">
        <f>AVERAGEIFS('Raw Data'!$R$2:$R$3196,'Raw Data'!$K$2:$K$3196,'Solution Sheet'!J1473,'Raw Data'!$G$2:$G$3196,'Solution Sheet'!K1473)</f>
        <v>35.892857142857146</v>
      </c>
      <c r="N1473" s="33" t="s">
        <v>24</v>
      </c>
      <c r="O1473" s="33" t="s">
        <v>33</v>
      </c>
      <c r="P1473" s="45">
        <f>SUMIFS('Raw Data'!$S$2:$S$3196,'Raw Data'!$D$2:$D$3196,'Solution Sheet'!N1473,'Raw Data'!$H$2:$H$3196,'Solution Sheet'!O1473)</f>
        <v>777669.78999999957</v>
      </c>
    </row>
    <row r="1474" spans="2:16" x14ac:dyDescent="0.35">
      <c r="B1474" s="33" t="s">
        <v>106</v>
      </c>
      <c r="C1474" s="33" t="s">
        <v>11</v>
      </c>
      <c r="D1474" s="45">
        <f>SUMIFS('Raw Data'!$S$2:$S$3196,'Raw Data'!$E$2:$E$3196,'Solution Sheet'!B1474,'Raw Data'!$G$2:$G$3196,'Solution Sheet'!C1474)</f>
        <v>87937.540000000023</v>
      </c>
      <c r="E1474" s="37"/>
      <c r="F1474" s="33" t="s">
        <v>45</v>
      </c>
      <c r="G1474" s="33" t="s">
        <v>32</v>
      </c>
      <c r="H1474" s="45">
        <f>COUNTIFS('Raw Data'!$L$2:$L$3196,'Solution Sheet'!F1474,'Raw Data'!$H$2:$H$3196,'Solution Sheet'!G1474)</f>
        <v>204</v>
      </c>
      <c r="J1474" s="33" t="s">
        <v>41</v>
      </c>
      <c r="K1474" s="33" t="s">
        <v>11</v>
      </c>
      <c r="L1474" s="45">
        <f>AVERAGEIFS('Raw Data'!$R$2:$R$3196,'Raw Data'!$K$2:$K$3196,'Solution Sheet'!J1474,'Raw Data'!$G$2:$G$3196,'Solution Sheet'!K1474)</f>
        <v>35.415929203539825</v>
      </c>
      <c r="N1474" s="33" t="s">
        <v>26</v>
      </c>
      <c r="O1474" s="33" t="s">
        <v>32</v>
      </c>
      <c r="P1474" s="45">
        <f>SUMIFS('Raw Data'!$S$2:$S$3196,'Raw Data'!$D$2:$D$3196,'Solution Sheet'!N1474,'Raw Data'!$H$2:$H$3196,'Solution Sheet'!O1474)</f>
        <v>713770.02999999945</v>
      </c>
    </row>
    <row r="1475" spans="2:16" x14ac:dyDescent="0.35">
      <c r="B1475" s="33" t="s">
        <v>52</v>
      </c>
      <c r="C1475" s="33" t="s">
        <v>10</v>
      </c>
      <c r="D1475" s="45">
        <f>SUMIFS('Raw Data'!$S$2:$S$3196,'Raw Data'!$E$2:$E$3196,'Solution Sheet'!B1475,'Raw Data'!$G$2:$G$3196,'Solution Sheet'!C1475)</f>
        <v>122852.18999999999</v>
      </c>
      <c r="E1475" s="37"/>
      <c r="F1475" s="33" t="s">
        <v>46</v>
      </c>
      <c r="G1475" s="33" t="s">
        <v>31</v>
      </c>
      <c r="H1475" s="45">
        <f>COUNTIFS('Raw Data'!$L$2:$L$3196,'Solution Sheet'!F1475,'Raw Data'!$H$2:$H$3196,'Solution Sheet'!G1475)</f>
        <v>159</v>
      </c>
      <c r="J1475" s="33" t="s">
        <v>41</v>
      </c>
      <c r="K1475" s="33" t="s">
        <v>10</v>
      </c>
      <c r="L1475" s="45">
        <f>AVERAGEIFS('Raw Data'!$R$2:$R$3196,'Raw Data'!$K$2:$K$3196,'Solution Sheet'!J1475,'Raw Data'!$G$2:$G$3196,'Solution Sheet'!K1475)</f>
        <v>34.225806451612904</v>
      </c>
      <c r="N1475" s="33" t="s">
        <v>25</v>
      </c>
      <c r="O1475" s="33" t="s">
        <v>31</v>
      </c>
      <c r="P1475" s="45">
        <f>SUMIFS('Raw Data'!$S$2:$S$3196,'Raw Data'!$D$2:$D$3196,'Solution Sheet'!N1475,'Raw Data'!$H$2:$H$3196,'Solution Sheet'!O1475)</f>
        <v>343540.72000000003</v>
      </c>
    </row>
    <row r="1476" spans="2:16" x14ac:dyDescent="0.35">
      <c r="B1476" s="33" t="s">
        <v>58</v>
      </c>
      <c r="C1476" s="33" t="s">
        <v>8</v>
      </c>
      <c r="D1476" s="45">
        <f>SUMIFS('Raw Data'!$S$2:$S$3196,'Raw Data'!$E$2:$E$3196,'Solution Sheet'!B1476,'Raw Data'!$G$2:$G$3196,'Solution Sheet'!C1476)</f>
        <v>66369.94</v>
      </c>
      <c r="E1476" s="37"/>
      <c r="F1476" s="33" t="s">
        <v>44</v>
      </c>
      <c r="G1476" s="33" t="s">
        <v>33</v>
      </c>
      <c r="H1476" s="45">
        <f>COUNTIFS('Raw Data'!$L$2:$L$3196,'Solution Sheet'!F1476,'Raw Data'!$H$2:$H$3196,'Solution Sheet'!G1476)</f>
        <v>207</v>
      </c>
      <c r="J1476" s="33" t="s">
        <v>39</v>
      </c>
      <c r="K1476" s="33" t="s">
        <v>8</v>
      </c>
      <c r="L1476" s="45">
        <f>AVERAGEIFS('Raw Data'!$R$2:$R$3196,'Raw Data'!$K$2:$K$3196,'Solution Sheet'!J1476,'Raw Data'!$G$2:$G$3196,'Solution Sheet'!K1476)</f>
        <v>33.572815533980581</v>
      </c>
      <c r="N1476" s="33" t="s">
        <v>26</v>
      </c>
      <c r="O1476" s="33" t="s">
        <v>33</v>
      </c>
      <c r="P1476" s="45">
        <f>SUMIFS('Raw Data'!$S$2:$S$3196,'Raw Data'!$D$2:$D$3196,'Solution Sheet'!N1476,'Raw Data'!$H$2:$H$3196,'Solution Sheet'!O1476)</f>
        <v>688621.27000000118</v>
      </c>
    </row>
    <row r="1477" spans="2:16" x14ac:dyDescent="0.35">
      <c r="B1477" s="33" t="s">
        <v>73</v>
      </c>
      <c r="C1477" s="33" t="s">
        <v>10</v>
      </c>
      <c r="D1477" s="45">
        <f>SUMIFS('Raw Data'!$S$2:$S$3196,'Raw Data'!$E$2:$E$3196,'Solution Sheet'!B1477,'Raw Data'!$G$2:$G$3196,'Solution Sheet'!C1477)</f>
        <v>86987.81</v>
      </c>
      <c r="E1477" s="37"/>
      <c r="F1477" s="33" t="s">
        <v>43</v>
      </c>
      <c r="G1477" s="33" t="s">
        <v>32</v>
      </c>
      <c r="H1477" s="45">
        <f>COUNTIFS('Raw Data'!$L$2:$L$3196,'Solution Sheet'!F1477,'Raw Data'!$H$2:$H$3196,'Solution Sheet'!G1477)</f>
        <v>206</v>
      </c>
      <c r="J1477" s="33" t="s">
        <v>39</v>
      </c>
      <c r="K1477" s="33" t="s">
        <v>10</v>
      </c>
      <c r="L1477" s="45">
        <f>AVERAGEIFS('Raw Data'!$R$2:$R$3196,'Raw Data'!$K$2:$K$3196,'Solution Sheet'!J1477,'Raw Data'!$G$2:$G$3196,'Solution Sheet'!K1477)</f>
        <v>35.052083333333336</v>
      </c>
      <c r="N1477" s="33" t="s">
        <v>24</v>
      </c>
      <c r="O1477" s="33" t="s">
        <v>32</v>
      </c>
      <c r="P1477" s="45">
        <f>SUMIFS('Raw Data'!$S$2:$S$3196,'Raw Data'!$D$2:$D$3196,'Solution Sheet'!N1477,'Raw Data'!$H$2:$H$3196,'Solution Sheet'!O1477)</f>
        <v>854150.37999999919</v>
      </c>
    </row>
    <row r="1478" spans="2:16" x14ac:dyDescent="0.35">
      <c r="B1478" s="33" t="s">
        <v>73</v>
      </c>
      <c r="C1478" s="33" t="s">
        <v>7</v>
      </c>
      <c r="D1478" s="45">
        <f>SUMIFS('Raw Data'!$S$2:$S$3196,'Raw Data'!$E$2:$E$3196,'Solution Sheet'!B1478,'Raw Data'!$G$2:$G$3196,'Solution Sheet'!C1478)</f>
        <v>125696.93000000001</v>
      </c>
      <c r="E1478" s="37"/>
      <c r="F1478" s="33" t="s">
        <v>43</v>
      </c>
      <c r="G1478" s="33" t="s">
        <v>30</v>
      </c>
      <c r="H1478" s="45">
        <f>COUNTIFS('Raw Data'!$L$2:$L$3196,'Solution Sheet'!F1478,'Raw Data'!$H$2:$H$3196,'Solution Sheet'!G1478)</f>
        <v>201</v>
      </c>
      <c r="J1478" s="33" t="s">
        <v>39</v>
      </c>
      <c r="K1478" s="33" t="s">
        <v>7</v>
      </c>
      <c r="L1478" s="45">
        <f>AVERAGEIFS('Raw Data'!$R$2:$R$3196,'Raw Data'!$K$2:$K$3196,'Solution Sheet'!J1478,'Raw Data'!$G$2:$G$3196,'Solution Sheet'!K1478)</f>
        <v>36.319672131147541</v>
      </c>
      <c r="N1478" s="33" t="s">
        <v>24</v>
      </c>
      <c r="O1478" s="33" t="s">
        <v>30</v>
      </c>
      <c r="P1478" s="45">
        <f>SUMIFS('Raw Data'!$S$2:$S$3196,'Raw Data'!$D$2:$D$3196,'Solution Sheet'!N1478,'Raw Data'!$H$2:$H$3196,'Solution Sheet'!O1478)</f>
        <v>902864.3899999999</v>
      </c>
    </row>
    <row r="1479" spans="2:16" x14ac:dyDescent="0.35">
      <c r="B1479" s="33" t="s">
        <v>68</v>
      </c>
      <c r="C1479" s="33" t="s">
        <v>6</v>
      </c>
      <c r="D1479" s="45">
        <f>SUMIFS('Raw Data'!$S$2:$S$3196,'Raw Data'!$E$2:$E$3196,'Solution Sheet'!B1479,'Raw Data'!$G$2:$G$3196,'Solution Sheet'!C1479)</f>
        <v>76254.89</v>
      </c>
      <c r="E1479" s="37"/>
      <c r="F1479" s="33" t="s">
        <v>43</v>
      </c>
      <c r="G1479" s="33" t="s">
        <v>32</v>
      </c>
      <c r="H1479" s="45">
        <f>COUNTIFS('Raw Data'!$L$2:$L$3196,'Solution Sheet'!F1479,'Raw Data'!$H$2:$H$3196,'Solution Sheet'!G1479)</f>
        <v>206</v>
      </c>
      <c r="J1479" s="33" t="s">
        <v>39</v>
      </c>
      <c r="K1479" s="33" t="s">
        <v>6</v>
      </c>
      <c r="L1479" s="45">
        <f>AVERAGEIFS('Raw Data'!$R$2:$R$3196,'Raw Data'!$K$2:$K$3196,'Solution Sheet'!J1479,'Raw Data'!$G$2:$G$3196,'Solution Sheet'!K1479)</f>
        <v>36.370370370370374</v>
      </c>
      <c r="N1479" s="33" t="s">
        <v>26</v>
      </c>
      <c r="O1479" s="33" t="s">
        <v>32</v>
      </c>
      <c r="P1479" s="45">
        <f>SUMIFS('Raw Data'!$S$2:$S$3196,'Raw Data'!$D$2:$D$3196,'Solution Sheet'!N1479,'Raw Data'!$H$2:$H$3196,'Solution Sheet'!O1479)</f>
        <v>713770.02999999945</v>
      </c>
    </row>
    <row r="1480" spans="2:16" x14ac:dyDescent="0.35">
      <c r="B1480" s="33" t="s">
        <v>58</v>
      </c>
      <c r="C1480" s="33" t="s">
        <v>13</v>
      </c>
      <c r="D1480" s="45">
        <f>SUMIFS('Raw Data'!$S$2:$S$3196,'Raw Data'!$E$2:$E$3196,'Solution Sheet'!B1480,'Raw Data'!$G$2:$G$3196,'Solution Sheet'!C1480)</f>
        <v>88782.809999999969</v>
      </c>
      <c r="E1480" s="37"/>
      <c r="F1480" s="33" t="s">
        <v>44</v>
      </c>
      <c r="G1480" s="33" t="s">
        <v>32</v>
      </c>
      <c r="H1480" s="45">
        <f>COUNTIFS('Raw Data'!$L$2:$L$3196,'Solution Sheet'!F1480,'Raw Data'!$H$2:$H$3196,'Solution Sheet'!G1480)</f>
        <v>196</v>
      </c>
      <c r="J1480" s="33" t="s">
        <v>40</v>
      </c>
      <c r="K1480" s="33" t="s">
        <v>13</v>
      </c>
      <c r="L1480" s="45">
        <f>AVERAGEIFS('Raw Data'!$R$2:$R$3196,'Raw Data'!$K$2:$K$3196,'Solution Sheet'!J1480,'Raw Data'!$G$2:$G$3196,'Solution Sheet'!K1480)</f>
        <v>34.651685393258425</v>
      </c>
      <c r="N1480" s="33" t="s">
        <v>26</v>
      </c>
      <c r="O1480" s="33" t="s">
        <v>32</v>
      </c>
      <c r="P1480" s="45">
        <f>SUMIFS('Raw Data'!$S$2:$S$3196,'Raw Data'!$D$2:$D$3196,'Solution Sheet'!N1480,'Raw Data'!$H$2:$H$3196,'Solution Sheet'!O1480)</f>
        <v>713770.02999999945</v>
      </c>
    </row>
    <row r="1481" spans="2:16" x14ac:dyDescent="0.35">
      <c r="B1481" s="33" t="s">
        <v>106</v>
      </c>
      <c r="C1481" s="33" t="s">
        <v>10</v>
      </c>
      <c r="D1481" s="45">
        <f>SUMIFS('Raw Data'!$S$2:$S$3196,'Raw Data'!$E$2:$E$3196,'Solution Sheet'!B1481,'Raw Data'!$G$2:$G$3196,'Solution Sheet'!C1481)</f>
        <v>86293.68</v>
      </c>
      <c r="E1481" s="37"/>
      <c r="F1481" s="33" t="s">
        <v>43</v>
      </c>
      <c r="G1481" s="33" t="s">
        <v>32</v>
      </c>
      <c r="H1481" s="45">
        <f>COUNTIFS('Raw Data'!$L$2:$L$3196,'Solution Sheet'!F1481,'Raw Data'!$H$2:$H$3196,'Solution Sheet'!G1481)</f>
        <v>206</v>
      </c>
      <c r="J1481" s="33" t="s">
        <v>39</v>
      </c>
      <c r="K1481" s="33" t="s">
        <v>10</v>
      </c>
      <c r="L1481" s="45">
        <f>AVERAGEIFS('Raw Data'!$R$2:$R$3196,'Raw Data'!$K$2:$K$3196,'Solution Sheet'!J1481,'Raw Data'!$G$2:$G$3196,'Solution Sheet'!K1481)</f>
        <v>35.052083333333336</v>
      </c>
      <c r="N1481" s="33" t="s">
        <v>24</v>
      </c>
      <c r="O1481" s="33" t="s">
        <v>32</v>
      </c>
      <c r="P1481" s="45">
        <f>SUMIFS('Raw Data'!$S$2:$S$3196,'Raw Data'!$D$2:$D$3196,'Solution Sheet'!N1481,'Raw Data'!$H$2:$H$3196,'Solution Sheet'!O1481)</f>
        <v>854150.37999999919</v>
      </c>
    </row>
    <row r="1482" spans="2:16" x14ac:dyDescent="0.35">
      <c r="B1482" s="33" t="s">
        <v>63</v>
      </c>
      <c r="C1482" s="33" t="s">
        <v>6</v>
      </c>
      <c r="D1482" s="45">
        <f>SUMIFS('Raw Data'!$S$2:$S$3196,'Raw Data'!$E$2:$E$3196,'Solution Sheet'!B1482,'Raw Data'!$G$2:$G$3196,'Solution Sheet'!C1482)</f>
        <v>78031.63</v>
      </c>
      <c r="E1482" s="37"/>
      <c r="F1482" s="33" t="s">
        <v>44</v>
      </c>
      <c r="G1482" s="33" t="s">
        <v>30</v>
      </c>
      <c r="H1482" s="45">
        <f>COUNTIFS('Raw Data'!$L$2:$L$3196,'Solution Sheet'!F1482,'Raw Data'!$H$2:$H$3196,'Solution Sheet'!G1482)</f>
        <v>202</v>
      </c>
      <c r="J1482" s="33" t="s">
        <v>40</v>
      </c>
      <c r="K1482" s="33" t="s">
        <v>6</v>
      </c>
      <c r="L1482" s="45">
        <f>AVERAGEIFS('Raw Data'!$R$2:$R$3196,'Raw Data'!$K$2:$K$3196,'Solution Sheet'!J1482,'Raw Data'!$G$2:$G$3196,'Solution Sheet'!K1482)</f>
        <v>33.838383838383841</v>
      </c>
      <c r="N1482" s="33" t="s">
        <v>24</v>
      </c>
      <c r="O1482" s="33" t="s">
        <v>30</v>
      </c>
      <c r="P1482" s="45">
        <f>SUMIFS('Raw Data'!$S$2:$S$3196,'Raw Data'!$D$2:$D$3196,'Solution Sheet'!N1482,'Raw Data'!$H$2:$H$3196,'Solution Sheet'!O1482)</f>
        <v>902864.3899999999</v>
      </c>
    </row>
    <row r="1483" spans="2:16" x14ac:dyDescent="0.35">
      <c r="B1483" s="33" t="s">
        <v>73</v>
      </c>
      <c r="C1483" s="33" t="s">
        <v>7</v>
      </c>
      <c r="D1483" s="45">
        <f>SUMIFS('Raw Data'!$S$2:$S$3196,'Raw Data'!$E$2:$E$3196,'Solution Sheet'!B1483,'Raw Data'!$G$2:$G$3196,'Solution Sheet'!C1483)</f>
        <v>125696.93000000001</v>
      </c>
      <c r="E1483" s="37"/>
      <c r="F1483" s="33" t="s">
        <v>46</v>
      </c>
      <c r="G1483" s="33" t="s">
        <v>33</v>
      </c>
      <c r="H1483" s="45">
        <f>COUNTIFS('Raw Data'!$L$2:$L$3196,'Solution Sheet'!F1483,'Raw Data'!$H$2:$H$3196,'Solution Sheet'!G1483)</f>
        <v>201</v>
      </c>
      <c r="J1483" s="33" t="s">
        <v>40</v>
      </c>
      <c r="K1483" s="33" t="s">
        <v>7</v>
      </c>
      <c r="L1483" s="45">
        <f>AVERAGEIFS('Raw Data'!$R$2:$R$3196,'Raw Data'!$K$2:$K$3196,'Solution Sheet'!J1483,'Raw Data'!$G$2:$G$3196,'Solution Sheet'!K1483)</f>
        <v>33.473118279569896</v>
      </c>
      <c r="N1483" s="33" t="s">
        <v>24</v>
      </c>
      <c r="O1483" s="33" t="s">
        <v>33</v>
      </c>
      <c r="P1483" s="45">
        <f>SUMIFS('Raw Data'!$S$2:$S$3196,'Raw Data'!$D$2:$D$3196,'Solution Sheet'!N1483,'Raw Data'!$H$2:$H$3196,'Solution Sheet'!O1483)</f>
        <v>777669.78999999957</v>
      </c>
    </row>
    <row r="1484" spans="2:16" x14ac:dyDescent="0.35">
      <c r="B1484" s="33" t="s">
        <v>78</v>
      </c>
      <c r="C1484" s="33" t="s">
        <v>8</v>
      </c>
      <c r="D1484" s="45">
        <f>SUMIFS('Raw Data'!$S$2:$S$3196,'Raw Data'!$E$2:$E$3196,'Solution Sheet'!B1484,'Raw Data'!$G$2:$G$3196,'Solution Sheet'!C1484)</f>
        <v>81993.12000000001</v>
      </c>
      <c r="E1484" s="37"/>
      <c r="F1484" s="33" t="s">
        <v>43</v>
      </c>
      <c r="G1484" s="33" t="s">
        <v>31</v>
      </c>
      <c r="H1484" s="45">
        <f>COUNTIFS('Raw Data'!$L$2:$L$3196,'Solution Sheet'!F1484,'Raw Data'!$H$2:$H$3196,'Solution Sheet'!G1484)</f>
        <v>190</v>
      </c>
      <c r="J1484" s="33" t="s">
        <v>41</v>
      </c>
      <c r="K1484" s="33" t="s">
        <v>8</v>
      </c>
      <c r="L1484" s="45">
        <f>AVERAGEIFS('Raw Data'!$R$2:$R$3196,'Raw Data'!$K$2:$K$3196,'Solution Sheet'!J1484,'Raw Data'!$G$2:$G$3196,'Solution Sheet'!K1484)</f>
        <v>35.169642857142854</v>
      </c>
      <c r="N1484" s="33" t="s">
        <v>26</v>
      </c>
      <c r="O1484" s="33" t="s">
        <v>31</v>
      </c>
      <c r="P1484" s="45">
        <f>SUMIFS('Raw Data'!$S$2:$S$3196,'Raw Data'!$D$2:$D$3196,'Solution Sheet'!N1484,'Raw Data'!$H$2:$H$3196,'Solution Sheet'!O1484)</f>
        <v>705928.4499999996</v>
      </c>
    </row>
    <row r="1485" spans="2:16" x14ac:dyDescent="0.35">
      <c r="B1485" s="33" t="s">
        <v>73</v>
      </c>
      <c r="C1485" s="33" t="s">
        <v>8</v>
      </c>
      <c r="D1485" s="45">
        <f>SUMIFS('Raw Data'!$S$2:$S$3196,'Raw Data'!$E$2:$E$3196,'Solution Sheet'!B1485,'Raw Data'!$G$2:$G$3196,'Solution Sheet'!C1485)</f>
        <v>106033.74999999996</v>
      </c>
      <c r="E1485" s="37"/>
      <c r="F1485" s="33" t="s">
        <v>43</v>
      </c>
      <c r="G1485" s="33" t="s">
        <v>32</v>
      </c>
      <c r="H1485" s="45">
        <f>COUNTIFS('Raw Data'!$L$2:$L$3196,'Solution Sheet'!F1485,'Raw Data'!$H$2:$H$3196,'Solution Sheet'!G1485)</f>
        <v>206</v>
      </c>
      <c r="J1485" s="33" t="s">
        <v>40</v>
      </c>
      <c r="K1485" s="33" t="s">
        <v>8</v>
      </c>
      <c r="L1485" s="45">
        <f>AVERAGEIFS('Raw Data'!$R$2:$R$3196,'Raw Data'!$K$2:$K$3196,'Solution Sheet'!J1485,'Raw Data'!$G$2:$G$3196,'Solution Sheet'!K1485)</f>
        <v>34.319148936170215</v>
      </c>
      <c r="N1485" s="33" t="s">
        <v>24</v>
      </c>
      <c r="O1485" s="33" t="s">
        <v>32</v>
      </c>
      <c r="P1485" s="45">
        <f>SUMIFS('Raw Data'!$S$2:$S$3196,'Raw Data'!$D$2:$D$3196,'Solution Sheet'!N1485,'Raw Data'!$H$2:$H$3196,'Solution Sheet'!O1485)</f>
        <v>854150.37999999919</v>
      </c>
    </row>
    <row r="1486" spans="2:16" x14ac:dyDescent="0.35">
      <c r="B1486" s="33" t="s">
        <v>58</v>
      </c>
      <c r="C1486" s="33" t="s">
        <v>11</v>
      </c>
      <c r="D1486" s="45">
        <f>SUMIFS('Raw Data'!$S$2:$S$3196,'Raw Data'!$E$2:$E$3196,'Solution Sheet'!B1486,'Raw Data'!$G$2:$G$3196,'Solution Sheet'!C1486)</f>
        <v>113195.5</v>
      </c>
      <c r="E1486" s="37"/>
      <c r="F1486" s="33" t="s">
        <v>44</v>
      </c>
      <c r="G1486" s="33" t="s">
        <v>30</v>
      </c>
      <c r="H1486" s="45">
        <f>COUNTIFS('Raw Data'!$L$2:$L$3196,'Solution Sheet'!F1486,'Raw Data'!$H$2:$H$3196,'Solution Sheet'!G1486)</f>
        <v>202</v>
      </c>
      <c r="J1486" s="33" t="s">
        <v>39</v>
      </c>
      <c r="K1486" s="33" t="s">
        <v>11</v>
      </c>
      <c r="L1486" s="45">
        <f>AVERAGEIFS('Raw Data'!$R$2:$R$3196,'Raw Data'!$K$2:$K$3196,'Solution Sheet'!J1486,'Raw Data'!$G$2:$G$3196,'Solution Sheet'!K1486)</f>
        <v>34.901785714285715</v>
      </c>
      <c r="N1486" s="33" t="s">
        <v>24</v>
      </c>
      <c r="O1486" s="33" t="s">
        <v>30</v>
      </c>
      <c r="P1486" s="45">
        <f>SUMIFS('Raw Data'!$S$2:$S$3196,'Raw Data'!$D$2:$D$3196,'Solution Sheet'!N1486,'Raw Data'!$H$2:$H$3196,'Solution Sheet'!O1486)</f>
        <v>902864.3899999999</v>
      </c>
    </row>
    <row r="1487" spans="2:16" x14ac:dyDescent="0.35">
      <c r="B1487" s="33" t="s">
        <v>52</v>
      </c>
      <c r="C1487" s="33" t="s">
        <v>7</v>
      </c>
      <c r="D1487" s="45">
        <f>SUMIFS('Raw Data'!$S$2:$S$3196,'Raw Data'!$E$2:$E$3196,'Solution Sheet'!B1487,'Raw Data'!$G$2:$G$3196,'Solution Sheet'!C1487)</f>
        <v>91854.499999999971</v>
      </c>
      <c r="E1487" s="37"/>
      <c r="F1487" s="33" t="s">
        <v>45</v>
      </c>
      <c r="G1487" s="33" t="s">
        <v>32</v>
      </c>
      <c r="H1487" s="45">
        <f>COUNTIFS('Raw Data'!$L$2:$L$3196,'Solution Sheet'!F1487,'Raw Data'!$H$2:$H$3196,'Solution Sheet'!G1487)</f>
        <v>204</v>
      </c>
      <c r="J1487" s="33" t="s">
        <v>39</v>
      </c>
      <c r="K1487" s="33" t="s">
        <v>7</v>
      </c>
      <c r="L1487" s="45">
        <f>AVERAGEIFS('Raw Data'!$R$2:$R$3196,'Raw Data'!$K$2:$K$3196,'Solution Sheet'!J1487,'Raw Data'!$G$2:$G$3196,'Solution Sheet'!K1487)</f>
        <v>36.319672131147541</v>
      </c>
      <c r="N1487" s="33" t="s">
        <v>26</v>
      </c>
      <c r="O1487" s="33" t="s">
        <v>32</v>
      </c>
      <c r="P1487" s="45">
        <f>SUMIFS('Raw Data'!$S$2:$S$3196,'Raw Data'!$D$2:$D$3196,'Solution Sheet'!N1487,'Raw Data'!$H$2:$H$3196,'Solution Sheet'!O1487)</f>
        <v>713770.02999999945</v>
      </c>
    </row>
    <row r="1488" spans="2:16" x14ac:dyDescent="0.35">
      <c r="B1488" s="33" t="s">
        <v>68</v>
      </c>
      <c r="C1488" s="33" t="s">
        <v>11</v>
      </c>
      <c r="D1488" s="45">
        <f>SUMIFS('Raw Data'!$S$2:$S$3196,'Raw Data'!$E$2:$E$3196,'Solution Sheet'!B1488,'Raw Data'!$G$2:$G$3196,'Solution Sheet'!C1488)</f>
        <v>76381.910000000018</v>
      </c>
      <c r="E1488" s="37"/>
      <c r="F1488" s="33" t="s">
        <v>46</v>
      </c>
      <c r="G1488" s="33" t="s">
        <v>31</v>
      </c>
      <c r="H1488" s="45">
        <f>COUNTIFS('Raw Data'!$L$2:$L$3196,'Solution Sheet'!F1488,'Raw Data'!$H$2:$H$3196,'Solution Sheet'!G1488)</f>
        <v>159</v>
      </c>
      <c r="J1488" s="33" t="s">
        <v>42</v>
      </c>
      <c r="K1488" s="33" t="s">
        <v>11</v>
      </c>
      <c r="L1488" s="45">
        <f>AVERAGEIFS('Raw Data'!$R$2:$R$3196,'Raw Data'!$K$2:$K$3196,'Solution Sheet'!J1488,'Raw Data'!$G$2:$G$3196,'Solution Sheet'!K1488)</f>
        <v>35.16949152542373</v>
      </c>
      <c r="N1488" s="33" t="s">
        <v>24</v>
      </c>
      <c r="O1488" s="33" t="s">
        <v>31</v>
      </c>
      <c r="P1488" s="45">
        <f>SUMIFS('Raw Data'!$S$2:$S$3196,'Raw Data'!$D$2:$D$3196,'Solution Sheet'!N1488,'Raw Data'!$H$2:$H$3196,'Solution Sheet'!O1488)</f>
        <v>770751.94999999984</v>
      </c>
    </row>
    <row r="1489" spans="2:16" x14ac:dyDescent="0.35">
      <c r="B1489" s="33" t="s">
        <v>68</v>
      </c>
      <c r="C1489" s="33" t="s">
        <v>12</v>
      </c>
      <c r="D1489" s="45">
        <f>SUMIFS('Raw Data'!$S$2:$S$3196,'Raw Data'!$E$2:$E$3196,'Solution Sheet'!B1489,'Raw Data'!$G$2:$G$3196,'Solution Sheet'!C1489)</f>
        <v>70361.200000000026</v>
      </c>
      <c r="E1489" s="37"/>
      <c r="F1489" s="33" t="s">
        <v>46</v>
      </c>
      <c r="G1489" s="33" t="s">
        <v>30</v>
      </c>
      <c r="H1489" s="45">
        <f>COUNTIFS('Raw Data'!$L$2:$L$3196,'Solution Sheet'!F1489,'Raw Data'!$H$2:$H$3196,'Solution Sheet'!G1489)</f>
        <v>204</v>
      </c>
      <c r="J1489" s="33" t="s">
        <v>42</v>
      </c>
      <c r="K1489" s="33" t="s">
        <v>12</v>
      </c>
      <c r="L1489" s="45">
        <f>AVERAGEIFS('Raw Data'!$R$2:$R$3196,'Raw Data'!$K$2:$K$3196,'Solution Sheet'!J1489,'Raw Data'!$G$2:$G$3196,'Solution Sheet'!K1489)</f>
        <v>36.418604651162788</v>
      </c>
      <c r="N1489" s="33" t="s">
        <v>26</v>
      </c>
      <c r="O1489" s="33" t="s">
        <v>30</v>
      </c>
      <c r="P1489" s="45">
        <f>SUMIFS('Raw Data'!$S$2:$S$3196,'Raw Data'!$D$2:$D$3196,'Solution Sheet'!N1489,'Raw Data'!$H$2:$H$3196,'Solution Sheet'!O1489)</f>
        <v>705014.25000000035</v>
      </c>
    </row>
    <row r="1490" spans="2:16" x14ac:dyDescent="0.35">
      <c r="B1490" s="33" t="s">
        <v>115</v>
      </c>
      <c r="C1490" s="33" t="s">
        <v>9</v>
      </c>
      <c r="D1490" s="45">
        <f>SUMIFS('Raw Data'!$S$2:$S$3196,'Raw Data'!$E$2:$E$3196,'Solution Sheet'!B1490,'Raw Data'!$G$2:$G$3196,'Solution Sheet'!C1490)</f>
        <v>85954.940000000017</v>
      </c>
      <c r="E1490" s="37"/>
      <c r="F1490" s="33" t="s">
        <v>44</v>
      </c>
      <c r="G1490" s="33" t="s">
        <v>32</v>
      </c>
      <c r="H1490" s="45">
        <f>COUNTIFS('Raw Data'!$L$2:$L$3196,'Solution Sheet'!F1490,'Raw Data'!$H$2:$H$3196,'Solution Sheet'!G1490)</f>
        <v>196</v>
      </c>
      <c r="J1490" s="33" t="s">
        <v>41</v>
      </c>
      <c r="K1490" s="33" t="s">
        <v>9</v>
      </c>
      <c r="L1490" s="45">
        <f>AVERAGEIFS('Raw Data'!$R$2:$R$3196,'Raw Data'!$K$2:$K$3196,'Solution Sheet'!J1490,'Raw Data'!$G$2:$G$3196,'Solution Sheet'!K1490)</f>
        <v>35.634615384615387</v>
      </c>
      <c r="N1490" s="33" t="s">
        <v>24</v>
      </c>
      <c r="O1490" s="33" t="s">
        <v>32</v>
      </c>
      <c r="P1490" s="45">
        <f>SUMIFS('Raw Data'!$S$2:$S$3196,'Raw Data'!$D$2:$D$3196,'Solution Sheet'!N1490,'Raw Data'!$H$2:$H$3196,'Solution Sheet'!O1490)</f>
        <v>854150.37999999919</v>
      </c>
    </row>
    <row r="1491" spans="2:16" x14ac:dyDescent="0.35">
      <c r="B1491" s="33" t="s">
        <v>68</v>
      </c>
      <c r="C1491" s="33" t="s">
        <v>7</v>
      </c>
      <c r="D1491" s="45">
        <f>SUMIFS('Raw Data'!$S$2:$S$3196,'Raw Data'!$E$2:$E$3196,'Solution Sheet'!B1491,'Raw Data'!$G$2:$G$3196,'Solution Sheet'!C1491)</f>
        <v>100847.03999999999</v>
      </c>
      <c r="E1491" s="37"/>
      <c r="F1491" s="33" t="s">
        <v>44</v>
      </c>
      <c r="G1491" s="33" t="s">
        <v>31</v>
      </c>
      <c r="H1491" s="45">
        <f>COUNTIFS('Raw Data'!$L$2:$L$3196,'Solution Sheet'!F1491,'Raw Data'!$H$2:$H$3196,'Solution Sheet'!G1491)</f>
        <v>216</v>
      </c>
      <c r="J1491" s="33" t="s">
        <v>41</v>
      </c>
      <c r="K1491" s="33" t="s">
        <v>7</v>
      </c>
      <c r="L1491" s="45">
        <f>AVERAGEIFS('Raw Data'!$R$2:$R$3196,'Raw Data'!$K$2:$K$3196,'Solution Sheet'!J1491,'Raw Data'!$G$2:$G$3196,'Solution Sheet'!K1491)</f>
        <v>33.821428571428569</v>
      </c>
      <c r="N1491" s="33" t="s">
        <v>26</v>
      </c>
      <c r="O1491" s="33" t="s">
        <v>31</v>
      </c>
      <c r="P1491" s="45">
        <f>SUMIFS('Raw Data'!$S$2:$S$3196,'Raw Data'!$D$2:$D$3196,'Solution Sheet'!N1491,'Raw Data'!$H$2:$H$3196,'Solution Sheet'!O1491)</f>
        <v>705928.4499999996</v>
      </c>
    </row>
    <row r="1492" spans="2:16" x14ac:dyDescent="0.35">
      <c r="B1492" s="33" t="s">
        <v>115</v>
      </c>
      <c r="C1492" s="33" t="s">
        <v>11</v>
      </c>
      <c r="D1492" s="45">
        <f>SUMIFS('Raw Data'!$S$2:$S$3196,'Raw Data'!$E$2:$E$3196,'Solution Sheet'!B1492,'Raw Data'!$G$2:$G$3196,'Solution Sheet'!C1492)</f>
        <v>121509.75999999999</v>
      </c>
      <c r="E1492" s="37"/>
      <c r="F1492" s="33" t="s">
        <v>45</v>
      </c>
      <c r="G1492" s="33" t="s">
        <v>32</v>
      </c>
      <c r="H1492" s="45">
        <f>COUNTIFS('Raw Data'!$L$2:$L$3196,'Solution Sheet'!F1492,'Raw Data'!$H$2:$H$3196,'Solution Sheet'!G1492)</f>
        <v>204</v>
      </c>
      <c r="J1492" s="33" t="s">
        <v>42</v>
      </c>
      <c r="K1492" s="33" t="s">
        <v>11</v>
      </c>
      <c r="L1492" s="45">
        <f>AVERAGEIFS('Raw Data'!$R$2:$R$3196,'Raw Data'!$K$2:$K$3196,'Solution Sheet'!J1492,'Raw Data'!$G$2:$G$3196,'Solution Sheet'!K1492)</f>
        <v>35.16949152542373</v>
      </c>
      <c r="N1492" s="33" t="s">
        <v>24</v>
      </c>
      <c r="O1492" s="33" t="s">
        <v>32</v>
      </c>
      <c r="P1492" s="45">
        <f>SUMIFS('Raw Data'!$S$2:$S$3196,'Raw Data'!$D$2:$D$3196,'Solution Sheet'!N1492,'Raw Data'!$H$2:$H$3196,'Solution Sheet'!O1492)</f>
        <v>854150.37999999919</v>
      </c>
    </row>
    <row r="1493" spans="2:16" x14ac:dyDescent="0.35">
      <c r="B1493" s="33" t="s">
        <v>115</v>
      </c>
      <c r="C1493" s="33" t="s">
        <v>6</v>
      </c>
      <c r="D1493" s="45">
        <f>SUMIFS('Raw Data'!$S$2:$S$3196,'Raw Data'!$E$2:$E$3196,'Solution Sheet'!B1493,'Raw Data'!$G$2:$G$3196,'Solution Sheet'!C1493)</f>
        <v>110066.44999999998</v>
      </c>
      <c r="E1493" s="37"/>
      <c r="F1493" s="33" t="s">
        <v>46</v>
      </c>
      <c r="G1493" s="33" t="s">
        <v>32</v>
      </c>
      <c r="H1493" s="45">
        <f>COUNTIFS('Raw Data'!$L$2:$L$3196,'Solution Sheet'!F1493,'Raw Data'!$H$2:$H$3196,'Solution Sheet'!G1493)</f>
        <v>216</v>
      </c>
      <c r="J1493" s="33" t="s">
        <v>41</v>
      </c>
      <c r="K1493" s="33" t="s">
        <v>6</v>
      </c>
      <c r="L1493" s="45">
        <f>AVERAGEIFS('Raw Data'!$R$2:$R$3196,'Raw Data'!$K$2:$K$3196,'Solution Sheet'!J1493,'Raw Data'!$G$2:$G$3196,'Solution Sheet'!K1493)</f>
        <v>36.01075268817204</v>
      </c>
      <c r="N1493" s="33" t="s">
        <v>26</v>
      </c>
      <c r="O1493" s="33" t="s">
        <v>32</v>
      </c>
      <c r="P1493" s="45">
        <f>SUMIFS('Raw Data'!$S$2:$S$3196,'Raw Data'!$D$2:$D$3196,'Solution Sheet'!N1493,'Raw Data'!$H$2:$H$3196,'Solution Sheet'!O1493)</f>
        <v>713770.02999999945</v>
      </c>
    </row>
    <row r="1494" spans="2:16" x14ac:dyDescent="0.35">
      <c r="B1494" s="33" t="s">
        <v>63</v>
      </c>
      <c r="C1494" s="33" t="s">
        <v>12</v>
      </c>
      <c r="D1494" s="45">
        <f>SUMIFS('Raw Data'!$S$2:$S$3196,'Raw Data'!$E$2:$E$3196,'Solution Sheet'!B1494,'Raw Data'!$G$2:$G$3196,'Solution Sheet'!C1494)</f>
        <v>121006.51999999999</v>
      </c>
      <c r="E1494" s="37"/>
      <c r="F1494" s="33" t="s">
        <v>44</v>
      </c>
      <c r="G1494" s="33" t="s">
        <v>32</v>
      </c>
      <c r="H1494" s="45">
        <f>COUNTIFS('Raw Data'!$L$2:$L$3196,'Solution Sheet'!F1494,'Raw Data'!$H$2:$H$3196,'Solution Sheet'!G1494)</f>
        <v>196</v>
      </c>
      <c r="J1494" s="33" t="s">
        <v>40</v>
      </c>
      <c r="K1494" s="33" t="s">
        <v>12</v>
      </c>
      <c r="L1494" s="45">
        <f>AVERAGEIFS('Raw Data'!$R$2:$R$3196,'Raw Data'!$K$2:$K$3196,'Solution Sheet'!J1494,'Raw Data'!$G$2:$G$3196,'Solution Sheet'!K1494)</f>
        <v>34.373831775700936</v>
      </c>
      <c r="N1494" s="33" t="s">
        <v>24</v>
      </c>
      <c r="O1494" s="33" t="s">
        <v>32</v>
      </c>
      <c r="P1494" s="45">
        <f>SUMIFS('Raw Data'!$S$2:$S$3196,'Raw Data'!$D$2:$D$3196,'Solution Sheet'!N1494,'Raw Data'!$H$2:$H$3196,'Solution Sheet'!O1494)</f>
        <v>854150.37999999919</v>
      </c>
    </row>
    <row r="1495" spans="2:16" x14ac:dyDescent="0.35">
      <c r="B1495" s="33" t="s">
        <v>78</v>
      </c>
      <c r="C1495" s="33" t="s">
        <v>13</v>
      </c>
      <c r="D1495" s="45">
        <f>SUMIFS('Raw Data'!$S$2:$S$3196,'Raw Data'!$E$2:$E$3196,'Solution Sheet'!B1495,'Raw Data'!$G$2:$G$3196,'Solution Sheet'!C1495)</f>
        <v>119976.9</v>
      </c>
      <c r="E1495" s="37"/>
      <c r="F1495" s="33" t="s">
        <v>46</v>
      </c>
      <c r="G1495" s="33" t="s">
        <v>32</v>
      </c>
      <c r="H1495" s="45">
        <f>COUNTIFS('Raw Data'!$L$2:$L$3196,'Solution Sheet'!F1495,'Raw Data'!$H$2:$H$3196,'Solution Sheet'!G1495)</f>
        <v>216</v>
      </c>
      <c r="J1495" s="33" t="s">
        <v>41</v>
      </c>
      <c r="K1495" s="33" t="s">
        <v>13</v>
      </c>
      <c r="L1495" s="45">
        <f>AVERAGEIFS('Raw Data'!$R$2:$R$3196,'Raw Data'!$K$2:$K$3196,'Solution Sheet'!J1495,'Raw Data'!$G$2:$G$3196,'Solution Sheet'!K1495)</f>
        <v>33.705882352941174</v>
      </c>
      <c r="N1495" s="33" t="s">
        <v>24</v>
      </c>
      <c r="O1495" s="33" t="s">
        <v>32</v>
      </c>
      <c r="P1495" s="45">
        <f>SUMIFS('Raw Data'!$S$2:$S$3196,'Raw Data'!$D$2:$D$3196,'Solution Sheet'!N1495,'Raw Data'!$H$2:$H$3196,'Solution Sheet'!O1495)</f>
        <v>854150.37999999919</v>
      </c>
    </row>
    <row r="1496" spans="2:16" x14ac:dyDescent="0.35">
      <c r="B1496" s="33" t="s">
        <v>85</v>
      </c>
      <c r="C1496" s="33" t="s">
        <v>12</v>
      </c>
      <c r="D1496" s="45">
        <f>SUMIFS('Raw Data'!$S$2:$S$3196,'Raw Data'!$E$2:$E$3196,'Solution Sheet'!B1496,'Raw Data'!$G$2:$G$3196,'Solution Sheet'!C1496)</f>
        <v>71096.97</v>
      </c>
      <c r="E1496" s="37"/>
      <c r="F1496" s="33" t="s">
        <v>43</v>
      </c>
      <c r="G1496" s="33" t="s">
        <v>31</v>
      </c>
      <c r="H1496" s="45">
        <f>COUNTIFS('Raw Data'!$L$2:$L$3196,'Solution Sheet'!F1496,'Raw Data'!$H$2:$H$3196,'Solution Sheet'!G1496)</f>
        <v>190</v>
      </c>
      <c r="J1496" s="33" t="s">
        <v>39</v>
      </c>
      <c r="K1496" s="33" t="s">
        <v>12</v>
      </c>
      <c r="L1496" s="45">
        <f>AVERAGEIFS('Raw Data'!$R$2:$R$3196,'Raw Data'!$K$2:$K$3196,'Solution Sheet'!J1496,'Raw Data'!$G$2:$G$3196,'Solution Sheet'!K1496)</f>
        <v>35</v>
      </c>
      <c r="N1496" s="33" t="s">
        <v>26</v>
      </c>
      <c r="O1496" s="33" t="s">
        <v>31</v>
      </c>
      <c r="P1496" s="45">
        <f>SUMIFS('Raw Data'!$S$2:$S$3196,'Raw Data'!$D$2:$D$3196,'Solution Sheet'!N1496,'Raw Data'!$H$2:$H$3196,'Solution Sheet'!O1496)</f>
        <v>705928.4499999996</v>
      </c>
    </row>
    <row r="1497" spans="2:16" x14ac:dyDescent="0.35">
      <c r="B1497" s="33" t="s">
        <v>106</v>
      </c>
      <c r="C1497" s="33" t="s">
        <v>8</v>
      </c>
      <c r="D1497" s="45">
        <f>SUMIFS('Raw Data'!$S$2:$S$3196,'Raw Data'!$E$2:$E$3196,'Solution Sheet'!B1497,'Raw Data'!$G$2:$G$3196,'Solution Sheet'!C1497)</f>
        <v>122017.93000000001</v>
      </c>
      <c r="E1497" s="37"/>
      <c r="F1497" s="33" t="s">
        <v>46</v>
      </c>
      <c r="G1497" s="33" t="s">
        <v>31</v>
      </c>
      <c r="H1497" s="45">
        <f>COUNTIFS('Raw Data'!$L$2:$L$3196,'Solution Sheet'!F1497,'Raw Data'!$H$2:$H$3196,'Solution Sheet'!G1497)</f>
        <v>159</v>
      </c>
      <c r="J1497" s="33" t="s">
        <v>41</v>
      </c>
      <c r="K1497" s="33" t="s">
        <v>8</v>
      </c>
      <c r="L1497" s="45">
        <f>AVERAGEIFS('Raw Data'!$R$2:$R$3196,'Raw Data'!$K$2:$K$3196,'Solution Sheet'!J1497,'Raw Data'!$G$2:$G$3196,'Solution Sheet'!K1497)</f>
        <v>35.169642857142854</v>
      </c>
      <c r="N1497" s="33" t="s">
        <v>25</v>
      </c>
      <c r="O1497" s="33" t="s">
        <v>31</v>
      </c>
      <c r="P1497" s="45">
        <f>SUMIFS('Raw Data'!$S$2:$S$3196,'Raw Data'!$D$2:$D$3196,'Solution Sheet'!N1497,'Raw Data'!$H$2:$H$3196,'Solution Sheet'!O1497)</f>
        <v>343540.72000000003</v>
      </c>
    </row>
    <row r="1498" spans="2:16" x14ac:dyDescent="0.35">
      <c r="B1498" s="33" t="s">
        <v>68</v>
      </c>
      <c r="C1498" s="33" t="s">
        <v>9</v>
      </c>
      <c r="D1498" s="45">
        <f>SUMIFS('Raw Data'!$S$2:$S$3196,'Raw Data'!$E$2:$E$3196,'Solution Sheet'!B1498,'Raw Data'!$G$2:$G$3196,'Solution Sheet'!C1498)</f>
        <v>139938.12</v>
      </c>
      <c r="E1498" s="37"/>
      <c r="F1498" s="33" t="s">
        <v>44</v>
      </c>
      <c r="G1498" s="33" t="s">
        <v>30</v>
      </c>
      <c r="H1498" s="45">
        <f>COUNTIFS('Raw Data'!$L$2:$L$3196,'Solution Sheet'!F1498,'Raw Data'!$H$2:$H$3196,'Solution Sheet'!G1498)</f>
        <v>202</v>
      </c>
      <c r="J1498" s="33" t="s">
        <v>42</v>
      </c>
      <c r="K1498" s="33" t="s">
        <v>9</v>
      </c>
      <c r="L1498" s="45">
        <f>AVERAGEIFS('Raw Data'!$R$2:$R$3196,'Raw Data'!$K$2:$K$3196,'Solution Sheet'!J1498,'Raw Data'!$G$2:$G$3196,'Solution Sheet'!K1498)</f>
        <v>36.282828282828284</v>
      </c>
      <c r="N1498" s="33" t="s">
        <v>26</v>
      </c>
      <c r="O1498" s="33" t="s">
        <v>30</v>
      </c>
      <c r="P1498" s="45">
        <f>SUMIFS('Raw Data'!$S$2:$S$3196,'Raw Data'!$D$2:$D$3196,'Solution Sheet'!N1498,'Raw Data'!$H$2:$H$3196,'Solution Sheet'!O1498)</f>
        <v>705014.25000000035</v>
      </c>
    </row>
    <row r="1499" spans="2:16" x14ac:dyDescent="0.35">
      <c r="B1499" s="33" t="s">
        <v>85</v>
      </c>
      <c r="C1499" s="33" t="s">
        <v>11</v>
      </c>
      <c r="D1499" s="45">
        <f>SUMIFS('Raw Data'!$S$2:$S$3196,'Raw Data'!$E$2:$E$3196,'Solution Sheet'!B1499,'Raw Data'!$G$2:$G$3196,'Solution Sheet'!C1499)</f>
        <v>93988.74</v>
      </c>
      <c r="E1499" s="37"/>
      <c r="F1499" s="33" t="s">
        <v>46</v>
      </c>
      <c r="G1499" s="33" t="s">
        <v>32</v>
      </c>
      <c r="H1499" s="45">
        <f>COUNTIFS('Raw Data'!$L$2:$L$3196,'Solution Sheet'!F1499,'Raw Data'!$H$2:$H$3196,'Solution Sheet'!G1499)</f>
        <v>216</v>
      </c>
      <c r="J1499" s="33" t="s">
        <v>40</v>
      </c>
      <c r="K1499" s="33" t="s">
        <v>11</v>
      </c>
      <c r="L1499" s="45">
        <f>AVERAGEIFS('Raw Data'!$R$2:$R$3196,'Raw Data'!$K$2:$K$3196,'Solution Sheet'!J1499,'Raw Data'!$G$2:$G$3196,'Solution Sheet'!K1499)</f>
        <v>33.707865168539328</v>
      </c>
      <c r="N1499" s="33" t="s">
        <v>24</v>
      </c>
      <c r="O1499" s="33" t="s">
        <v>32</v>
      </c>
      <c r="P1499" s="45">
        <f>SUMIFS('Raw Data'!$S$2:$S$3196,'Raw Data'!$D$2:$D$3196,'Solution Sheet'!N1499,'Raw Data'!$H$2:$H$3196,'Solution Sheet'!O1499)</f>
        <v>854150.37999999919</v>
      </c>
    </row>
    <row r="1500" spans="2:16" x14ac:dyDescent="0.35">
      <c r="B1500" s="33" t="s">
        <v>52</v>
      </c>
      <c r="C1500" s="33" t="s">
        <v>12</v>
      </c>
      <c r="D1500" s="45">
        <f>SUMIFS('Raw Data'!$S$2:$S$3196,'Raw Data'!$E$2:$E$3196,'Solution Sheet'!B1500,'Raw Data'!$G$2:$G$3196,'Solution Sheet'!C1500)</f>
        <v>95376.180000000022</v>
      </c>
      <c r="E1500" s="37"/>
      <c r="F1500" s="33" t="s">
        <v>46</v>
      </c>
      <c r="G1500" s="33" t="s">
        <v>32</v>
      </c>
      <c r="H1500" s="45">
        <f>COUNTIFS('Raw Data'!$L$2:$L$3196,'Solution Sheet'!F1500,'Raw Data'!$H$2:$H$3196,'Solution Sheet'!G1500)</f>
        <v>216</v>
      </c>
      <c r="J1500" s="33" t="s">
        <v>40</v>
      </c>
      <c r="K1500" s="33" t="s">
        <v>12</v>
      </c>
      <c r="L1500" s="45">
        <f>AVERAGEIFS('Raw Data'!$R$2:$R$3196,'Raw Data'!$K$2:$K$3196,'Solution Sheet'!J1500,'Raw Data'!$G$2:$G$3196,'Solution Sheet'!K1500)</f>
        <v>34.373831775700936</v>
      </c>
      <c r="N1500" s="33" t="s">
        <v>26</v>
      </c>
      <c r="O1500" s="33" t="s">
        <v>32</v>
      </c>
      <c r="P1500" s="45">
        <f>SUMIFS('Raw Data'!$S$2:$S$3196,'Raw Data'!$D$2:$D$3196,'Solution Sheet'!N1500,'Raw Data'!$H$2:$H$3196,'Solution Sheet'!O1500)</f>
        <v>713770.02999999945</v>
      </c>
    </row>
    <row r="1501" spans="2:16" x14ac:dyDescent="0.35">
      <c r="B1501" s="33" t="s">
        <v>78</v>
      </c>
      <c r="C1501" s="33" t="s">
        <v>11</v>
      </c>
      <c r="D1501" s="45">
        <f>SUMIFS('Raw Data'!$S$2:$S$3196,'Raw Data'!$E$2:$E$3196,'Solution Sheet'!B1501,'Raw Data'!$G$2:$G$3196,'Solution Sheet'!C1501)</f>
        <v>115609.13</v>
      </c>
      <c r="E1501" s="37"/>
      <c r="F1501" s="33" t="s">
        <v>43</v>
      </c>
      <c r="G1501" s="33" t="s">
        <v>32</v>
      </c>
      <c r="H1501" s="45">
        <f>COUNTIFS('Raw Data'!$L$2:$L$3196,'Solution Sheet'!F1501,'Raw Data'!$H$2:$H$3196,'Solution Sheet'!G1501)</f>
        <v>206</v>
      </c>
      <c r="J1501" s="33" t="s">
        <v>40</v>
      </c>
      <c r="K1501" s="33" t="s">
        <v>11</v>
      </c>
      <c r="L1501" s="45">
        <f>AVERAGEIFS('Raw Data'!$R$2:$R$3196,'Raw Data'!$K$2:$K$3196,'Solution Sheet'!J1501,'Raw Data'!$G$2:$G$3196,'Solution Sheet'!K1501)</f>
        <v>33.707865168539328</v>
      </c>
      <c r="N1501" s="33" t="s">
        <v>25</v>
      </c>
      <c r="O1501" s="33" t="s">
        <v>32</v>
      </c>
      <c r="P1501" s="45">
        <f>SUMIFS('Raw Data'!$S$2:$S$3196,'Raw Data'!$D$2:$D$3196,'Solution Sheet'!N1501,'Raw Data'!$H$2:$H$3196,'Solution Sheet'!O1501)</f>
        <v>420136.0300000002</v>
      </c>
    </row>
    <row r="1502" spans="2:16" x14ac:dyDescent="0.35">
      <c r="B1502" s="33" t="s">
        <v>63</v>
      </c>
      <c r="C1502" s="33" t="s">
        <v>13</v>
      </c>
      <c r="D1502" s="45">
        <f>SUMIFS('Raw Data'!$S$2:$S$3196,'Raw Data'!$E$2:$E$3196,'Solution Sheet'!B1502,'Raw Data'!$G$2:$G$3196,'Solution Sheet'!C1502)</f>
        <v>116307.38</v>
      </c>
      <c r="E1502" s="37"/>
      <c r="F1502" s="33" t="s">
        <v>46</v>
      </c>
      <c r="G1502" s="33" t="s">
        <v>31</v>
      </c>
      <c r="H1502" s="45">
        <f>COUNTIFS('Raw Data'!$L$2:$L$3196,'Solution Sheet'!F1502,'Raw Data'!$H$2:$H$3196,'Solution Sheet'!G1502)</f>
        <v>159</v>
      </c>
      <c r="J1502" s="33" t="s">
        <v>42</v>
      </c>
      <c r="K1502" s="33" t="s">
        <v>13</v>
      </c>
      <c r="L1502" s="45">
        <f>AVERAGEIFS('Raw Data'!$R$2:$R$3196,'Raw Data'!$K$2:$K$3196,'Solution Sheet'!J1502,'Raw Data'!$G$2:$G$3196,'Solution Sheet'!K1502)</f>
        <v>36.58</v>
      </c>
      <c r="N1502" s="33" t="s">
        <v>24</v>
      </c>
      <c r="O1502" s="33" t="s">
        <v>31</v>
      </c>
      <c r="P1502" s="45">
        <f>SUMIFS('Raw Data'!$S$2:$S$3196,'Raw Data'!$D$2:$D$3196,'Solution Sheet'!N1502,'Raw Data'!$H$2:$H$3196,'Solution Sheet'!O1502)</f>
        <v>770751.94999999984</v>
      </c>
    </row>
    <row r="1503" spans="2:16" x14ac:dyDescent="0.35">
      <c r="B1503" s="33" t="s">
        <v>85</v>
      </c>
      <c r="C1503" s="33" t="s">
        <v>11</v>
      </c>
      <c r="D1503" s="45">
        <f>SUMIFS('Raw Data'!$S$2:$S$3196,'Raw Data'!$E$2:$E$3196,'Solution Sheet'!B1503,'Raw Data'!$G$2:$G$3196,'Solution Sheet'!C1503)</f>
        <v>93988.74</v>
      </c>
      <c r="E1503" s="37"/>
      <c r="F1503" s="33" t="s">
        <v>45</v>
      </c>
      <c r="G1503" s="33" t="s">
        <v>31</v>
      </c>
      <c r="H1503" s="45">
        <f>COUNTIFS('Raw Data'!$L$2:$L$3196,'Solution Sheet'!F1503,'Raw Data'!$H$2:$H$3196,'Solution Sheet'!G1503)</f>
        <v>200</v>
      </c>
      <c r="J1503" s="33" t="s">
        <v>39</v>
      </c>
      <c r="K1503" s="33" t="s">
        <v>11</v>
      </c>
      <c r="L1503" s="45">
        <f>AVERAGEIFS('Raw Data'!$R$2:$R$3196,'Raw Data'!$K$2:$K$3196,'Solution Sheet'!J1503,'Raw Data'!$G$2:$G$3196,'Solution Sheet'!K1503)</f>
        <v>34.901785714285715</v>
      </c>
      <c r="N1503" s="33" t="s">
        <v>25</v>
      </c>
      <c r="O1503" s="33" t="s">
        <v>31</v>
      </c>
      <c r="P1503" s="45">
        <f>SUMIFS('Raw Data'!$S$2:$S$3196,'Raw Data'!$D$2:$D$3196,'Solution Sheet'!N1503,'Raw Data'!$H$2:$H$3196,'Solution Sheet'!O1503)</f>
        <v>343540.72000000003</v>
      </c>
    </row>
    <row r="1504" spans="2:16" x14ac:dyDescent="0.35">
      <c r="B1504" s="33" t="s">
        <v>52</v>
      </c>
      <c r="C1504" s="33" t="s">
        <v>8</v>
      </c>
      <c r="D1504" s="45">
        <f>SUMIFS('Raw Data'!$S$2:$S$3196,'Raw Data'!$E$2:$E$3196,'Solution Sheet'!B1504,'Raw Data'!$G$2:$G$3196,'Solution Sheet'!C1504)</f>
        <v>99924.459999999977</v>
      </c>
      <c r="E1504" s="37"/>
      <c r="F1504" s="33" t="s">
        <v>46</v>
      </c>
      <c r="G1504" s="33" t="s">
        <v>32</v>
      </c>
      <c r="H1504" s="45">
        <f>COUNTIFS('Raw Data'!$L$2:$L$3196,'Solution Sheet'!F1504,'Raw Data'!$H$2:$H$3196,'Solution Sheet'!G1504)</f>
        <v>216</v>
      </c>
      <c r="J1504" s="33" t="s">
        <v>41</v>
      </c>
      <c r="K1504" s="33" t="s">
        <v>8</v>
      </c>
      <c r="L1504" s="45">
        <f>AVERAGEIFS('Raw Data'!$R$2:$R$3196,'Raw Data'!$K$2:$K$3196,'Solution Sheet'!J1504,'Raw Data'!$G$2:$G$3196,'Solution Sheet'!K1504)</f>
        <v>35.169642857142854</v>
      </c>
      <c r="N1504" s="33" t="s">
        <v>25</v>
      </c>
      <c r="O1504" s="33" t="s">
        <v>32</v>
      </c>
      <c r="P1504" s="45">
        <f>SUMIFS('Raw Data'!$S$2:$S$3196,'Raw Data'!$D$2:$D$3196,'Solution Sheet'!N1504,'Raw Data'!$H$2:$H$3196,'Solution Sheet'!O1504)</f>
        <v>420136.0300000002</v>
      </c>
    </row>
    <row r="1505" spans="2:16" x14ac:dyDescent="0.35">
      <c r="B1505" s="33" t="s">
        <v>58</v>
      </c>
      <c r="C1505" s="33" t="s">
        <v>10</v>
      </c>
      <c r="D1505" s="45">
        <f>SUMIFS('Raw Data'!$S$2:$S$3196,'Raw Data'!$E$2:$E$3196,'Solution Sheet'!B1505,'Raw Data'!$G$2:$G$3196,'Solution Sheet'!C1505)</f>
        <v>93884.32</v>
      </c>
      <c r="E1505" s="37"/>
      <c r="F1505" s="33" t="s">
        <v>46</v>
      </c>
      <c r="G1505" s="33" t="s">
        <v>32</v>
      </c>
      <c r="H1505" s="45">
        <f>COUNTIFS('Raw Data'!$L$2:$L$3196,'Solution Sheet'!F1505,'Raw Data'!$H$2:$H$3196,'Solution Sheet'!G1505)</f>
        <v>216</v>
      </c>
      <c r="J1505" s="33" t="s">
        <v>39</v>
      </c>
      <c r="K1505" s="33" t="s">
        <v>10</v>
      </c>
      <c r="L1505" s="45">
        <f>AVERAGEIFS('Raw Data'!$R$2:$R$3196,'Raw Data'!$K$2:$K$3196,'Solution Sheet'!J1505,'Raw Data'!$G$2:$G$3196,'Solution Sheet'!K1505)</f>
        <v>35.052083333333336</v>
      </c>
      <c r="N1505" s="33" t="s">
        <v>24</v>
      </c>
      <c r="O1505" s="33" t="s">
        <v>32</v>
      </c>
      <c r="P1505" s="45">
        <f>SUMIFS('Raw Data'!$S$2:$S$3196,'Raw Data'!$D$2:$D$3196,'Solution Sheet'!N1505,'Raw Data'!$H$2:$H$3196,'Solution Sheet'!O1505)</f>
        <v>854150.37999999919</v>
      </c>
    </row>
    <row r="1506" spans="2:16" x14ac:dyDescent="0.35">
      <c r="B1506" s="33" t="s">
        <v>52</v>
      </c>
      <c r="C1506" s="33" t="s">
        <v>11</v>
      </c>
      <c r="D1506" s="45">
        <f>SUMIFS('Raw Data'!$S$2:$S$3196,'Raw Data'!$E$2:$E$3196,'Solution Sheet'!B1506,'Raw Data'!$G$2:$G$3196,'Solution Sheet'!C1506)</f>
        <v>112086.30000000002</v>
      </c>
      <c r="E1506" s="37"/>
      <c r="F1506" s="33" t="s">
        <v>45</v>
      </c>
      <c r="G1506" s="33" t="s">
        <v>33</v>
      </c>
      <c r="H1506" s="45">
        <f>COUNTIFS('Raw Data'!$L$2:$L$3196,'Solution Sheet'!F1506,'Raw Data'!$H$2:$H$3196,'Solution Sheet'!G1506)</f>
        <v>193</v>
      </c>
      <c r="J1506" s="33" t="s">
        <v>42</v>
      </c>
      <c r="K1506" s="33" t="s">
        <v>11</v>
      </c>
      <c r="L1506" s="45">
        <f>AVERAGEIFS('Raw Data'!$R$2:$R$3196,'Raw Data'!$K$2:$K$3196,'Solution Sheet'!J1506,'Raw Data'!$G$2:$G$3196,'Solution Sheet'!K1506)</f>
        <v>35.16949152542373</v>
      </c>
      <c r="N1506" s="33" t="s">
        <v>25</v>
      </c>
      <c r="O1506" s="33" t="s">
        <v>33</v>
      </c>
      <c r="P1506" s="45">
        <f>SUMIFS('Raw Data'!$S$2:$S$3196,'Raw Data'!$D$2:$D$3196,'Solution Sheet'!N1506,'Raw Data'!$H$2:$H$3196,'Solution Sheet'!O1506)</f>
        <v>226589.05000000008</v>
      </c>
    </row>
    <row r="1507" spans="2:16" x14ac:dyDescent="0.35">
      <c r="B1507" s="33" t="s">
        <v>85</v>
      </c>
      <c r="C1507" s="33" t="s">
        <v>13</v>
      </c>
      <c r="D1507" s="45">
        <f>SUMIFS('Raw Data'!$S$2:$S$3196,'Raw Data'!$E$2:$E$3196,'Solution Sheet'!B1507,'Raw Data'!$G$2:$G$3196,'Solution Sheet'!C1507)</f>
        <v>84756.55</v>
      </c>
      <c r="E1507" s="37"/>
      <c r="F1507" s="33" t="s">
        <v>44</v>
      </c>
      <c r="G1507" s="33" t="s">
        <v>30</v>
      </c>
      <c r="H1507" s="45">
        <f>COUNTIFS('Raw Data'!$L$2:$L$3196,'Solution Sheet'!F1507,'Raw Data'!$H$2:$H$3196,'Solution Sheet'!G1507)</f>
        <v>202</v>
      </c>
      <c r="J1507" s="33" t="s">
        <v>40</v>
      </c>
      <c r="K1507" s="33" t="s">
        <v>13</v>
      </c>
      <c r="L1507" s="45">
        <f>AVERAGEIFS('Raw Data'!$R$2:$R$3196,'Raw Data'!$K$2:$K$3196,'Solution Sheet'!J1507,'Raw Data'!$G$2:$G$3196,'Solution Sheet'!K1507)</f>
        <v>34.651685393258425</v>
      </c>
      <c r="N1507" s="33" t="s">
        <v>26</v>
      </c>
      <c r="O1507" s="33" t="s">
        <v>30</v>
      </c>
      <c r="P1507" s="45">
        <f>SUMIFS('Raw Data'!$S$2:$S$3196,'Raw Data'!$D$2:$D$3196,'Solution Sheet'!N1507,'Raw Data'!$H$2:$H$3196,'Solution Sheet'!O1507)</f>
        <v>705014.25000000035</v>
      </c>
    </row>
    <row r="1508" spans="2:16" x14ac:dyDescent="0.35">
      <c r="B1508" s="33" t="s">
        <v>73</v>
      </c>
      <c r="C1508" s="33" t="s">
        <v>9</v>
      </c>
      <c r="D1508" s="45">
        <f>SUMIFS('Raw Data'!$S$2:$S$3196,'Raw Data'!$E$2:$E$3196,'Solution Sheet'!B1508,'Raw Data'!$G$2:$G$3196,'Solution Sheet'!C1508)</f>
        <v>97902.090000000011</v>
      </c>
      <c r="E1508" s="37"/>
      <c r="F1508" s="33" t="s">
        <v>45</v>
      </c>
      <c r="G1508" s="33" t="s">
        <v>32</v>
      </c>
      <c r="H1508" s="45">
        <f>COUNTIFS('Raw Data'!$L$2:$L$3196,'Solution Sheet'!F1508,'Raw Data'!$H$2:$H$3196,'Solution Sheet'!G1508)</f>
        <v>204</v>
      </c>
      <c r="J1508" s="33" t="s">
        <v>41</v>
      </c>
      <c r="K1508" s="33" t="s">
        <v>9</v>
      </c>
      <c r="L1508" s="45">
        <f>AVERAGEIFS('Raw Data'!$R$2:$R$3196,'Raw Data'!$K$2:$K$3196,'Solution Sheet'!J1508,'Raw Data'!$G$2:$G$3196,'Solution Sheet'!K1508)</f>
        <v>35.634615384615387</v>
      </c>
      <c r="N1508" s="33" t="s">
        <v>26</v>
      </c>
      <c r="O1508" s="33" t="s">
        <v>32</v>
      </c>
      <c r="P1508" s="45">
        <f>SUMIFS('Raw Data'!$S$2:$S$3196,'Raw Data'!$D$2:$D$3196,'Solution Sheet'!N1508,'Raw Data'!$H$2:$H$3196,'Solution Sheet'!O1508)</f>
        <v>713770.02999999945</v>
      </c>
    </row>
    <row r="1509" spans="2:16" x14ac:dyDescent="0.35">
      <c r="B1509" s="33" t="s">
        <v>58</v>
      </c>
      <c r="C1509" s="33" t="s">
        <v>12</v>
      </c>
      <c r="D1509" s="45">
        <f>SUMIFS('Raw Data'!$S$2:$S$3196,'Raw Data'!$E$2:$E$3196,'Solution Sheet'!B1509,'Raw Data'!$G$2:$G$3196,'Solution Sheet'!C1509)</f>
        <v>103622.23999999999</v>
      </c>
      <c r="E1509" s="37"/>
      <c r="F1509" s="33" t="s">
        <v>43</v>
      </c>
      <c r="G1509" s="33" t="s">
        <v>30</v>
      </c>
      <c r="H1509" s="45">
        <f>COUNTIFS('Raw Data'!$L$2:$L$3196,'Solution Sheet'!F1509,'Raw Data'!$H$2:$H$3196,'Solution Sheet'!G1509)</f>
        <v>201</v>
      </c>
      <c r="J1509" s="33" t="s">
        <v>40</v>
      </c>
      <c r="K1509" s="33" t="s">
        <v>12</v>
      </c>
      <c r="L1509" s="45">
        <f>AVERAGEIFS('Raw Data'!$R$2:$R$3196,'Raw Data'!$K$2:$K$3196,'Solution Sheet'!J1509,'Raw Data'!$G$2:$G$3196,'Solution Sheet'!K1509)</f>
        <v>34.373831775700936</v>
      </c>
      <c r="N1509" s="33" t="s">
        <v>24</v>
      </c>
      <c r="O1509" s="33" t="s">
        <v>30</v>
      </c>
      <c r="P1509" s="45">
        <f>SUMIFS('Raw Data'!$S$2:$S$3196,'Raw Data'!$D$2:$D$3196,'Solution Sheet'!N1509,'Raw Data'!$H$2:$H$3196,'Solution Sheet'!O1509)</f>
        <v>902864.3899999999</v>
      </c>
    </row>
    <row r="1510" spans="2:16" x14ac:dyDescent="0.35">
      <c r="B1510" s="33" t="s">
        <v>55</v>
      </c>
      <c r="C1510" s="33" t="s">
        <v>11</v>
      </c>
      <c r="D1510" s="45">
        <f>SUMIFS('Raw Data'!$S$2:$S$3196,'Raw Data'!$E$2:$E$3196,'Solution Sheet'!B1510,'Raw Data'!$G$2:$G$3196,'Solution Sheet'!C1510)</f>
        <v>113543.59</v>
      </c>
      <c r="E1510" s="37"/>
      <c r="F1510" s="33" t="s">
        <v>43</v>
      </c>
      <c r="G1510" s="33" t="s">
        <v>30</v>
      </c>
      <c r="H1510" s="45">
        <f>COUNTIFS('Raw Data'!$L$2:$L$3196,'Solution Sheet'!F1510,'Raw Data'!$H$2:$H$3196,'Solution Sheet'!G1510)</f>
        <v>201</v>
      </c>
      <c r="J1510" s="33" t="s">
        <v>42</v>
      </c>
      <c r="K1510" s="33" t="s">
        <v>11</v>
      </c>
      <c r="L1510" s="45">
        <f>AVERAGEIFS('Raw Data'!$R$2:$R$3196,'Raw Data'!$K$2:$K$3196,'Solution Sheet'!J1510,'Raw Data'!$G$2:$G$3196,'Solution Sheet'!K1510)</f>
        <v>35.16949152542373</v>
      </c>
      <c r="N1510" s="33" t="s">
        <v>26</v>
      </c>
      <c r="O1510" s="33" t="s">
        <v>30</v>
      </c>
      <c r="P1510" s="45">
        <f>SUMIFS('Raw Data'!$S$2:$S$3196,'Raw Data'!$D$2:$D$3196,'Solution Sheet'!N1510,'Raw Data'!$H$2:$H$3196,'Solution Sheet'!O1510)</f>
        <v>705014.25000000035</v>
      </c>
    </row>
    <row r="1511" spans="2:16" x14ac:dyDescent="0.35">
      <c r="B1511" s="33" t="s">
        <v>55</v>
      </c>
      <c r="C1511" s="33" t="s">
        <v>6</v>
      </c>
      <c r="D1511" s="45">
        <f>SUMIFS('Raw Data'!$S$2:$S$3196,'Raw Data'!$E$2:$E$3196,'Solution Sheet'!B1511,'Raw Data'!$G$2:$G$3196,'Solution Sheet'!C1511)</f>
        <v>103547.48999999999</v>
      </c>
      <c r="E1511" s="37"/>
      <c r="F1511" s="33" t="s">
        <v>44</v>
      </c>
      <c r="G1511" s="33" t="s">
        <v>30</v>
      </c>
      <c r="H1511" s="45">
        <f>COUNTIFS('Raw Data'!$L$2:$L$3196,'Solution Sheet'!F1511,'Raw Data'!$H$2:$H$3196,'Solution Sheet'!G1511)</f>
        <v>202</v>
      </c>
      <c r="J1511" s="33" t="s">
        <v>42</v>
      </c>
      <c r="K1511" s="33" t="s">
        <v>6</v>
      </c>
      <c r="L1511" s="45">
        <f>AVERAGEIFS('Raw Data'!$R$2:$R$3196,'Raw Data'!$K$2:$K$3196,'Solution Sheet'!J1511,'Raw Data'!$G$2:$G$3196,'Solution Sheet'!K1511)</f>
        <v>35.892857142857146</v>
      </c>
      <c r="N1511" s="33" t="s">
        <v>26</v>
      </c>
      <c r="O1511" s="33" t="s">
        <v>30</v>
      </c>
      <c r="P1511" s="45">
        <f>SUMIFS('Raw Data'!$S$2:$S$3196,'Raw Data'!$D$2:$D$3196,'Solution Sheet'!N1511,'Raw Data'!$H$2:$H$3196,'Solution Sheet'!O1511)</f>
        <v>705014.25000000035</v>
      </c>
    </row>
    <row r="1512" spans="2:16" x14ac:dyDescent="0.35">
      <c r="B1512" s="33" t="s">
        <v>106</v>
      </c>
      <c r="C1512" s="33" t="s">
        <v>12</v>
      </c>
      <c r="D1512" s="45">
        <f>SUMIFS('Raw Data'!$S$2:$S$3196,'Raw Data'!$E$2:$E$3196,'Solution Sheet'!B1512,'Raw Data'!$G$2:$G$3196,'Solution Sheet'!C1512)</f>
        <v>111983.70999999998</v>
      </c>
      <c r="E1512" s="37"/>
      <c r="F1512" s="33" t="s">
        <v>45</v>
      </c>
      <c r="G1512" s="33" t="s">
        <v>33</v>
      </c>
      <c r="H1512" s="45">
        <f>COUNTIFS('Raw Data'!$L$2:$L$3196,'Solution Sheet'!F1512,'Raw Data'!$H$2:$H$3196,'Solution Sheet'!G1512)</f>
        <v>193</v>
      </c>
      <c r="J1512" s="33" t="s">
        <v>39</v>
      </c>
      <c r="K1512" s="33" t="s">
        <v>12</v>
      </c>
      <c r="L1512" s="45">
        <f>AVERAGEIFS('Raw Data'!$R$2:$R$3196,'Raw Data'!$K$2:$K$3196,'Solution Sheet'!J1512,'Raw Data'!$G$2:$G$3196,'Solution Sheet'!K1512)</f>
        <v>35</v>
      </c>
      <c r="N1512" s="33" t="s">
        <v>26</v>
      </c>
      <c r="O1512" s="33" t="s">
        <v>33</v>
      </c>
      <c r="P1512" s="45">
        <f>SUMIFS('Raw Data'!$S$2:$S$3196,'Raw Data'!$D$2:$D$3196,'Solution Sheet'!N1512,'Raw Data'!$H$2:$H$3196,'Solution Sheet'!O1512)</f>
        <v>688621.27000000118</v>
      </c>
    </row>
    <row r="1513" spans="2:16" x14ac:dyDescent="0.35">
      <c r="B1513" s="33" t="s">
        <v>52</v>
      </c>
      <c r="C1513" s="33" t="s">
        <v>8</v>
      </c>
      <c r="D1513" s="45">
        <f>SUMIFS('Raw Data'!$S$2:$S$3196,'Raw Data'!$E$2:$E$3196,'Solution Sheet'!B1513,'Raw Data'!$G$2:$G$3196,'Solution Sheet'!C1513)</f>
        <v>99924.459999999977</v>
      </c>
      <c r="E1513" s="37"/>
      <c r="F1513" s="33" t="s">
        <v>46</v>
      </c>
      <c r="G1513" s="33" t="s">
        <v>32</v>
      </c>
      <c r="H1513" s="45">
        <f>COUNTIFS('Raw Data'!$L$2:$L$3196,'Solution Sheet'!F1513,'Raw Data'!$H$2:$H$3196,'Solution Sheet'!G1513)</f>
        <v>216</v>
      </c>
      <c r="J1513" s="33" t="s">
        <v>41</v>
      </c>
      <c r="K1513" s="33" t="s">
        <v>8</v>
      </c>
      <c r="L1513" s="45">
        <f>AVERAGEIFS('Raw Data'!$R$2:$R$3196,'Raw Data'!$K$2:$K$3196,'Solution Sheet'!J1513,'Raw Data'!$G$2:$G$3196,'Solution Sheet'!K1513)</f>
        <v>35.169642857142854</v>
      </c>
      <c r="N1513" s="33" t="s">
        <v>25</v>
      </c>
      <c r="O1513" s="33" t="s">
        <v>32</v>
      </c>
      <c r="P1513" s="45">
        <f>SUMIFS('Raw Data'!$S$2:$S$3196,'Raw Data'!$D$2:$D$3196,'Solution Sheet'!N1513,'Raw Data'!$H$2:$H$3196,'Solution Sheet'!O1513)</f>
        <v>420136.0300000002</v>
      </c>
    </row>
    <row r="1514" spans="2:16" x14ac:dyDescent="0.35">
      <c r="B1514" s="33" t="s">
        <v>63</v>
      </c>
      <c r="C1514" s="33" t="s">
        <v>11</v>
      </c>
      <c r="D1514" s="45">
        <f>SUMIFS('Raw Data'!$S$2:$S$3196,'Raw Data'!$E$2:$E$3196,'Solution Sheet'!B1514,'Raw Data'!$G$2:$G$3196,'Solution Sheet'!C1514)</f>
        <v>122471.98000000001</v>
      </c>
      <c r="E1514" s="37"/>
      <c r="F1514" s="33" t="s">
        <v>43</v>
      </c>
      <c r="G1514" s="33" t="s">
        <v>31</v>
      </c>
      <c r="H1514" s="45">
        <f>COUNTIFS('Raw Data'!$L$2:$L$3196,'Solution Sheet'!F1514,'Raw Data'!$H$2:$H$3196,'Solution Sheet'!G1514)</f>
        <v>190</v>
      </c>
      <c r="J1514" s="33" t="s">
        <v>42</v>
      </c>
      <c r="K1514" s="33" t="s">
        <v>11</v>
      </c>
      <c r="L1514" s="45">
        <f>AVERAGEIFS('Raw Data'!$R$2:$R$3196,'Raw Data'!$K$2:$K$3196,'Solution Sheet'!J1514,'Raw Data'!$G$2:$G$3196,'Solution Sheet'!K1514)</f>
        <v>35.16949152542373</v>
      </c>
      <c r="N1514" s="33" t="s">
        <v>26</v>
      </c>
      <c r="O1514" s="33" t="s">
        <v>31</v>
      </c>
      <c r="P1514" s="45">
        <f>SUMIFS('Raw Data'!$S$2:$S$3196,'Raw Data'!$D$2:$D$3196,'Solution Sheet'!N1514,'Raw Data'!$H$2:$H$3196,'Solution Sheet'!O1514)</f>
        <v>705928.4499999996</v>
      </c>
    </row>
    <row r="1515" spans="2:16" x14ac:dyDescent="0.35">
      <c r="B1515" s="33" t="s">
        <v>78</v>
      </c>
      <c r="C1515" s="33" t="s">
        <v>6</v>
      </c>
      <c r="D1515" s="45">
        <f>SUMIFS('Raw Data'!$S$2:$S$3196,'Raw Data'!$E$2:$E$3196,'Solution Sheet'!B1515,'Raw Data'!$G$2:$G$3196,'Solution Sheet'!C1515)</f>
        <v>122595.86000000002</v>
      </c>
      <c r="E1515" s="37"/>
      <c r="F1515" s="33" t="s">
        <v>46</v>
      </c>
      <c r="G1515" s="33" t="s">
        <v>32</v>
      </c>
      <c r="H1515" s="45">
        <f>COUNTIFS('Raw Data'!$L$2:$L$3196,'Solution Sheet'!F1515,'Raw Data'!$H$2:$H$3196,'Solution Sheet'!G1515)</f>
        <v>216</v>
      </c>
      <c r="J1515" s="33" t="s">
        <v>42</v>
      </c>
      <c r="K1515" s="33" t="s">
        <v>6</v>
      </c>
      <c r="L1515" s="45">
        <f>AVERAGEIFS('Raw Data'!$R$2:$R$3196,'Raw Data'!$K$2:$K$3196,'Solution Sheet'!J1515,'Raw Data'!$G$2:$G$3196,'Solution Sheet'!K1515)</f>
        <v>35.892857142857146</v>
      </c>
      <c r="N1515" s="33" t="s">
        <v>26</v>
      </c>
      <c r="O1515" s="33" t="s">
        <v>32</v>
      </c>
      <c r="P1515" s="45">
        <f>SUMIFS('Raw Data'!$S$2:$S$3196,'Raw Data'!$D$2:$D$3196,'Solution Sheet'!N1515,'Raw Data'!$H$2:$H$3196,'Solution Sheet'!O1515)</f>
        <v>713770.02999999945</v>
      </c>
    </row>
    <row r="1516" spans="2:16" x14ac:dyDescent="0.35">
      <c r="B1516" s="33" t="s">
        <v>68</v>
      </c>
      <c r="C1516" s="33" t="s">
        <v>9</v>
      </c>
      <c r="D1516" s="45">
        <f>SUMIFS('Raw Data'!$S$2:$S$3196,'Raw Data'!$E$2:$E$3196,'Solution Sheet'!B1516,'Raw Data'!$G$2:$G$3196,'Solution Sheet'!C1516)</f>
        <v>139938.12</v>
      </c>
      <c r="E1516" s="37"/>
      <c r="F1516" s="33" t="s">
        <v>44</v>
      </c>
      <c r="G1516" s="33" t="s">
        <v>32</v>
      </c>
      <c r="H1516" s="45">
        <f>COUNTIFS('Raw Data'!$L$2:$L$3196,'Solution Sheet'!F1516,'Raw Data'!$H$2:$H$3196,'Solution Sheet'!G1516)</f>
        <v>196</v>
      </c>
      <c r="J1516" s="33" t="s">
        <v>41</v>
      </c>
      <c r="K1516" s="33" t="s">
        <v>9</v>
      </c>
      <c r="L1516" s="45">
        <f>AVERAGEIFS('Raw Data'!$R$2:$R$3196,'Raw Data'!$K$2:$K$3196,'Solution Sheet'!J1516,'Raw Data'!$G$2:$G$3196,'Solution Sheet'!K1516)</f>
        <v>35.634615384615387</v>
      </c>
      <c r="N1516" s="33" t="s">
        <v>24</v>
      </c>
      <c r="O1516" s="33" t="s">
        <v>32</v>
      </c>
      <c r="P1516" s="45">
        <f>SUMIFS('Raw Data'!$S$2:$S$3196,'Raw Data'!$D$2:$D$3196,'Solution Sheet'!N1516,'Raw Data'!$H$2:$H$3196,'Solution Sheet'!O1516)</f>
        <v>854150.37999999919</v>
      </c>
    </row>
    <row r="1517" spans="2:16" x14ac:dyDescent="0.35">
      <c r="B1517" s="33" t="s">
        <v>78</v>
      </c>
      <c r="C1517" s="33" t="s">
        <v>6</v>
      </c>
      <c r="D1517" s="45">
        <f>SUMIFS('Raw Data'!$S$2:$S$3196,'Raw Data'!$E$2:$E$3196,'Solution Sheet'!B1517,'Raw Data'!$G$2:$G$3196,'Solution Sheet'!C1517)</f>
        <v>122595.86000000002</v>
      </c>
      <c r="E1517" s="37"/>
      <c r="F1517" s="33" t="s">
        <v>45</v>
      </c>
      <c r="G1517" s="33" t="s">
        <v>30</v>
      </c>
      <c r="H1517" s="45">
        <f>COUNTIFS('Raw Data'!$L$2:$L$3196,'Solution Sheet'!F1517,'Raw Data'!$H$2:$H$3196,'Solution Sheet'!G1517)</f>
        <v>215</v>
      </c>
      <c r="J1517" s="33" t="s">
        <v>40</v>
      </c>
      <c r="K1517" s="33" t="s">
        <v>6</v>
      </c>
      <c r="L1517" s="45">
        <f>AVERAGEIFS('Raw Data'!$R$2:$R$3196,'Raw Data'!$K$2:$K$3196,'Solution Sheet'!J1517,'Raw Data'!$G$2:$G$3196,'Solution Sheet'!K1517)</f>
        <v>33.838383838383841</v>
      </c>
      <c r="N1517" s="33" t="s">
        <v>24</v>
      </c>
      <c r="O1517" s="33" t="s">
        <v>30</v>
      </c>
      <c r="P1517" s="45">
        <f>SUMIFS('Raw Data'!$S$2:$S$3196,'Raw Data'!$D$2:$D$3196,'Solution Sheet'!N1517,'Raw Data'!$H$2:$H$3196,'Solution Sheet'!O1517)</f>
        <v>902864.3899999999</v>
      </c>
    </row>
    <row r="1518" spans="2:16" x14ac:dyDescent="0.35">
      <c r="B1518" s="33" t="s">
        <v>68</v>
      </c>
      <c r="C1518" s="33" t="s">
        <v>11</v>
      </c>
      <c r="D1518" s="45">
        <f>SUMIFS('Raw Data'!$S$2:$S$3196,'Raw Data'!$E$2:$E$3196,'Solution Sheet'!B1518,'Raw Data'!$G$2:$G$3196,'Solution Sheet'!C1518)</f>
        <v>76381.910000000018</v>
      </c>
      <c r="E1518" s="37"/>
      <c r="F1518" s="33" t="s">
        <v>45</v>
      </c>
      <c r="G1518" s="33" t="s">
        <v>30</v>
      </c>
      <c r="H1518" s="45">
        <f>COUNTIFS('Raw Data'!$L$2:$L$3196,'Solution Sheet'!F1518,'Raw Data'!$H$2:$H$3196,'Solution Sheet'!G1518)</f>
        <v>215</v>
      </c>
      <c r="J1518" s="33" t="s">
        <v>39</v>
      </c>
      <c r="K1518" s="33" t="s">
        <v>11</v>
      </c>
      <c r="L1518" s="45">
        <f>AVERAGEIFS('Raw Data'!$R$2:$R$3196,'Raw Data'!$K$2:$K$3196,'Solution Sheet'!J1518,'Raw Data'!$G$2:$G$3196,'Solution Sheet'!K1518)</f>
        <v>34.901785714285715</v>
      </c>
      <c r="N1518" s="33" t="s">
        <v>24</v>
      </c>
      <c r="O1518" s="33" t="s">
        <v>30</v>
      </c>
      <c r="P1518" s="45">
        <f>SUMIFS('Raw Data'!$S$2:$S$3196,'Raw Data'!$D$2:$D$3196,'Solution Sheet'!N1518,'Raw Data'!$H$2:$H$3196,'Solution Sheet'!O1518)</f>
        <v>902864.3899999999</v>
      </c>
    </row>
    <row r="1519" spans="2:16" x14ac:dyDescent="0.35">
      <c r="B1519" s="33" t="s">
        <v>78</v>
      </c>
      <c r="C1519" s="33" t="s">
        <v>6</v>
      </c>
      <c r="D1519" s="45">
        <f>SUMIFS('Raw Data'!$S$2:$S$3196,'Raw Data'!$E$2:$E$3196,'Solution Sheet'!B1519,'Raw Data'!$G$2:$G$3196,'Solution Sheet'!C1519)</f>
        <v>122595.86000000002</v>
      </c>
      <c r="E1519" s="37"/>
      <c r="F1519" s="33" t="s">
        <v>44</v>
      </c>
      <c r="G1519" s="33" t="s">
        <v>31</v>
      </c>
      <c r="H1519" s="45">
        <f>COUNTIFS('Raw Data'!$L$2:$L$3196,'Solution Sheet'!F1519,'Raw Data'!$H$2:$H$3196,'Solution Sheet'!G1519)</f>
        <v>216</v>
      </c>
      <c r="J1519" s="33" t="s">
        <v>42</v>
      </c>
      <c r="K1519" s="33" t="s">
        <v>6</v>
      </c>
      <c r="L1519" s="45">
        <f>AVERAGEIFS('Raw Data'!$R$2:$R$3196,'Raw Data'!$K$2:$K$3196,'Solution Sheet'!J1519,'Raw Data'!$G$2:$G$3196,'Solution Sheet'!K1519)</f>
        <v>35.892857142857146</v>
      </c>
      <c r="N1519" s="33" t="s">
        <v>26</v>
      </c>
      <c r="O1519" s="33" t="s">
        <v>31</v>
      </c>
      <c r="P1519" s="45">
        <f>SUMIFS('Raw Data'!$S$2:$S$3196,'Raw Data'!$D$2:$D$3196,'Solution Sheet'!N1519,'Raw Data'!$H$2:$H$3196,'Solution Sheet'!O1519)</f>
        <v>705928.4499999996</v>
      </c>
    </row>
    <row r="1520" spans="2:16" x14ac:dyDescent="0.35">
      <c r="B1520" s="33" t="s">
        <v>68</v>
      </c>
      <c r="C1520" s="33" t="s">
        <v>7</v>
      </c>
      <c r="D1520" s="45">
        <f>SUMIFS('Raw Data'!$S$2:$S$3196,'Raw Data'!$E$2:$E$3196,'Solution Sheet'!B1520,'Raw Data'!$G$2:$G$3196,'Solution Sheet'!C1520)</f>
        <v>100847.03999999999</v>
      </c>
      <c r="E1520" s="37"/>
      <c r="F1520" s="33" t="s">
        <v>46</v>
      </c>
      <c r="G1520" s="33" t="s">
        <v>31</v>
      </c>
      <c r="H1520" s="45">
        <f>COUNTIFS('Raw Data'!$L$2:$L$3196,'Solution Sheet'!F1520,'Raw Data'!$H$2:$H$3196,'Solution Sheet'!G1520)</f>
        <v>159</v>
      </c>
      <c r="J1520" s="33" t="s">
        <v>39</v>
      </c>
      <c r="K1520" s="33" t="s">
        <v>7</v>
      </c>
      <c r="L1520" s="45">
        <f>AVERAGEIFS('Raw Data'!$R$2:$R$3196,'Raw Data'!$K$2:$K$3196,'Solution Sheet'!J1520,'Raw Data'!$G$2:$G$3196,'Solution Sheet'!K1520)</f>
        <v>36.319672131147541</v>
      </c>
      <c r="N1520" s="33" t="s">
        <v>24</v>
      </c>
      <c r="O1520" s="33" t="s">
        <v>31</v>
      </c>
      <c r="P1520" s="45">
        <f>SUMIFS('Raw Data'!$S$2:$S$3196,'Raw Data'!$D$2:$D$3196,'Solution Sheet'!N1520,'Raw Data'!$H$2:$H$3196,'Solution Sheet'!O1520)</f>
        <v>770751.94999999984</v>
      </c>
    </row>
    <row r="1521" spans="2:16" x14ac:dyDescent="0.35">
      <c r="B1521" s="33" t="s">
        <v>73</v>
      </c>
      <c r="C1521" s="33" t="s">
        <v>7</v>
      </c>
      <c r="D1521" s="45">
        <f>SUMIFS('Raw Data'!$S$2:$S$3196,'Raw Data'!$E$2:$E$3196,'Solution Sheet'!B1521,'Raw Data'!$G$2:$G$3196,'Solution Sheet'!C1521)</f>
        <v>125696.93000000001</v>
      </c>
      <c r="E1521" s="37"/>
      <c r="F1521" s="33" t="s">
        <v>43</v>
      </c>
      <c r="G1521" s="33" t="s">
        <v>32</v>
      </c>
      <c r="H1521" s="45">
        <f>COUNTIFS('Raw Data'!$L$2:$L$3196,'Solution Sheet'!F1521,'Raw Data'!$H$2:$H$3196,'Solution Sheet'!G1521)</f>
        <v>206</v>
      </c>
      <c r="J1521" s="33" t="s">
        <v>41</v>
      </c>
      <c r="K1521" s="33" t="s">
        <v>7</v>
      </c>
      <c r="L1521" s="45">
        <f>AVERAGEIFS('Raw Data'!$R$2:$R$3196,'Raw Data'!$K$2:$K$3196,'Solution Sheet'!J1521,'Raw Data'!$G$2:$G$3196,'Solution Sheet'!K1521)</f>
        <v>33.821428571428569</v>
      </c>
      <c r="N1521" s="33" t="s">
        <v>26</v>
      </c>
      <c r="O1521" s="33" t="s">
        <v>32</v>
      </c>
      <c r="P1521" s="45">
        <f>SUMIFS('Raw Data'!$S$2:$S$3196,'Raw Data'!$D$2:$D$3196,'Solution Sheet'!N1521,'Raw Data'!$H$2:$H$3196,'Solution Sheet'!O1521)</f>
        <v>713770.02999999945</v>
      </c>
    </row>
    <row r="1522" spans="2:16" x14ac:dyDescent="0.35">
      <c r="B1522" s="33" t="s">
        <v>63</v>
      </c>
      <c r="C1522" s="33" t="s">
        <v>12</v>
      </c>
      <c r="D1522" s="45">
        <f>SUMIFS('Raw Data'!$S$2:$S$3196,'Raw Data'!$E$2:$E$3196,'Solution Sheet'!B1522,'Raw Data'!$G$2:$G$3196,'Solution Sheet'!C1522)</f>
        <v>121006.51999999999</v>
      </c>
      <c r="E1522" s="37"/>
      <c r="F1522" s="33" t="s">
        <v>45</v>
      </c>
      <c r="G1522" s="33" t="s">
        <v>33</v>
      </c>
      <c r="H1522" s="45">
        <f>COUNTIFS('Raw Data'!$L$2:$L$3196,'Solution Sheet'!F1522,'Raw Data'!$H$2:$H$3196,'Solution Sheet'!G1522)</f>
        <v>193</v>
      </c>
      <c r="J1522" s="33" t="s">
        <v>41</v>
      </c>
      <c r="K1522" s="33" t="s">
        <v>12</v>
      </c>
      <c r="L1522" s="45">
        <f>AVERAGEIFS('Raw Data'!$R$2:$R$3196,'Raw Data'!$K$2:$K$3196,'Solution Sheet'!J1522,'Raw Data'!$G$2:$G$3196,'Solution Sheet'!K1522)</f>
        <v>35.657142857142858</v>
      </c>
      <c r="N1522" s="33" t="s">
        <v>24</v>
      </c>
      <c r="O1522" s="33" t="s">
        <v>33</v>
      </c>
      <c r="P1522" s="45">
        <f>SUMIFS('Raw Data'!$S$2:$S$3196,'Raw Data'!$D$2:$D$3196,'Solution Sheet'!N1522,'Raw Data'!$H$2:$H$3196,'Solution Sheet'!O1522)</f>
        <v>777669.78999999957</v>
      </c>
    </row>
    <row r="1523" spans="2:16" x14ac:dyDescent="0.35">
      <c r="B1523" s="33" t="s">
        <v>115</v>
      </c>
      <c r="C1523" s="33" t="s">
        <v>6</v>
      </c>
      <c r="D1523" s="45">
        <f>SUMIFS('Raw Data'!$S$2:$S$3196,'Raw Data'!$E$2:$E$3196,'Solution Sheet'!B1523,'Raw Data'!$G$2:$G$3196,'Solution Sheet'!C1523)</f>
        <v>110066.44999999998</v>
      </c>
      <c r="E1523" s="37"/>
      <c r="F1523" s="33" t="s">
        <v>44</v>
      </c>
      <c r="G1523" s="33" t="s">
        <v>33</v>
      </c>
      <c r="H1523" s="45">
        <f>COUNTIFS('Raw Data'!$L$2:$L$3196,'Solution Sheet'!F1523,'Raw Data'!$H$2:$H$3196,'Solution Sheet'!G1523)</f>
        <v>207</v>
      </c>
      <c r="J1523" s="33" t="s">
        <v>42</v>
      </c>
      <c r="K1523" s="33" t="s">
        <v>6</v>
      </c>
      <c r="L1523" s="45">
        <f>AVERAGEIFS('Raw Data'!$R$2:$R$3196,'Raw Data'!$K$2:$K$3196,'Solution Sheet'!J1523,'Raw Data'!$G$2:$G$3196,'Solution Sheet'!K1523)</f>
        <v>35.892857142857146</v>
      </c>
      <c r="N1523" s="33" t="s">
        <v>25</v>
      </c>
      <c r="O1523" s="33" t="s">
        <v>33</v>
      </c>
      <c r="P1523" s="45">
        <f>SUMIFS('Raw Data'!$S$2:$S$3196,'Raw Data'!$D$2:$D$3196,'Solution Sheet'!N1523,'Raw Data'!$H$2:$H$3196,'Solution Sheet'!O1523)</f>
        <v>226589.05000000008</v>
      </c>
    </row>
    <row r="1524" spans="2:16" x14ac:dyDescent="0.35">
      <c r="B1524" s="33" t="s">
        <v>58</v>
      </c>
      <c r="C1524" s="33" t="s">
        <v>7</v>
      </c>
      <c r="D1524" s="45">
        <f>SUMIFS('Raw Data'!$S$2:$S$3196,'Raw Data'!$E$2:$E$3196,'Solution Sheet'!B1524,'Raw Data'!$G$2:$G$3196,'Solution Sheet'!C1524)</f>
        <v>104199.79000000001</v>
      </c>
      <c r="E1524" s="37"/>
      <c r="F1524" s="33" t="s">
        <v>45</v>
      </c>
      <c r="G1524" s="33" t="s">
        <v>30</v>
      </c>
      <c r="H1524" s="45">
        <f>COUNTIFS('Raw Data'!$L$2:$L$3196,'Solution Sheet'!F1524,'Raw Data'!$H$2:$H$3196,'Solution Sheet'!G1524)</f>
        <v>215</v>
      </c>
      <c r="J1524" s="33" t="s">
        <v>39</v>
      </c>
      <c r="K1524" s="33" t="s">
        <v>7</v>
      </c>
      <c r="L1524" s="45">
        <f>AVERAGEIFS('Raw Data'!$R$2:$R$3196,'Raw Data'!$K$2:$K$3196,'Solution Sheet'!J1524,'Raw Data'!$G$2:$G$3196,'Solution Sheet'!K1524)</f>
        <v>36.319672131147541</v>
      </c>
      <c r="N1524" s="33" t="s">
        <v>24</v>
      </c>
      <c r="O1524" s="33" t="s">
        <v>30</v>
      </c>
      <c r="P1524" s="45">
        <f>SUMIFS('Raw Data'!$S$2:$S$3196,'Raw Data'!$D$2:$D$3196,'Solution Sheet'!N1524,'Raw Data'!$H$2:$H$3196,'Solution Sheet'!O1524)</f>
        <v>902864.3899999999</v>
      </c>
    </row>
    <row r="1525" spans="2:16" x14ac:dyDescent="0.35">
      <c r="B1525" s="33" t="s">
        <v>68</v>
      </c>
      <c r="C1525" s="33" t="s">
        <v>9</v>
      </c>
      <c r="D1525" s="45">
        <f>SUMIFS('Raw Data'!$S$2:$S$3196,'Raw Data'!$E$2:$E$3196,'Solution Sheet'!B1525,'Raw Data'!$G$2:$G$3196,'Solution Sheet'!C1525)</f>
        <v>139938.12</v>
      </c>
      <c r="E1525" s="37"/>
      <c r="F1525" s="33" t="s">
        <v>44</v>
      </c>
      <c r="G1525" s="33" t="s">
        <v>33</v>
      </c>
      <c r="H1525" s="45">
        <f>COUNTIFS('Raw Data'!$L$2:$L$3196,'Solution Sheet'!F1525,'Raw Data'!$H$2:$H$3196,'Solution Sheet'!G1525)</f>
        <v>207</v>
      </c>
      <c r="J1525" s="33" t="s">
        <v>39</v>
      </c>
      <c r="K1525" s="33" t="s">
        <v>9</v>
      </c>
      <c r="L1525" s="45">
        <f>AVERAGEIFS('Raw Data'!$R$2:$R$3196,'Raw Data'!$K$2:$K$3196,'Solution Sheet'!J1525,'Raw Data'!$G$2:$G$3196,'Solution Sheet'!K1525)</f>
        <v>34.731182795698928</v>
      </c>
      <c r="N1525" s="33" t="s">
        <v>26</v>
      </c>
      <c r="O1525" s="33" t="s">
        <v>33</v>
      </c>
      <c r="P1525" s="45">
        <f>SUMIFS('Raw Data'!$S$2:$S$3196,'Raw Data'!$D$2:$D$3196,'Solution Sheet'!N1525,'Raw Data'!$H$2:$H$3196,'Solution Sheet'!O1525)</f>
        <v>688621.27000000118</v>
      </c>
    </row>
    <row r="1526" spans="2:16" x14ac:dyDescent="0.35">
      <c r="B1526" s="33" t="s">
        <v>73</v>
      </c>
      <c r="C1526" s="33" t="s">
        <v>8</v>
      </c>
      <c r="D1526" s="45">
        <f>SUMIFS('Raw Data'!$S$2:$S$3196,'Raw Data'!$E$2:$E$3196,'Solution Sheet'!B1526,'Raw Data'!$G$2:$G$3196,'Solution Sheet'!C1526)</f>
        <v>106033.74999999996</v>
      </c>
      <c r="E1526" s="37"/>
      <c r="F1526" s="33" t="s">
        <v>44</v>
      </c>
      <c r="G1526" s="33" t="s">
        <v>30</v>
      </c>
      <c r="H1526" s="45">
        <f>COUNTIFS('Raw Data'!$L$2:$L$3196,'Solution Sheet'!F1526,'Raw Data'!$H$2:$H$3196,'Solution Sheet'!G1526)</f>
        <v>202</v>
      </c>
      <c r="J1526" s="33" t="s">
        <v>39</v>
      </c>
      <c r="K1526" s="33" t="s">
        <v>8</v>
      </c>
      <c r="L1526" s="45">
        <f>AVERAGEIFS('Raw Data'!$R$2:$R$3196,'Raw Data'!$K$2:$K$3196,'Solution Sheet'!J1526,'Raw Data'!$G$2:$G$3196,'Solution Sheet'!K1526)</f>
        <v>33.572815533980581</v>
      </c>
      <c r="N1526" s="33" t="s">
        <v>25</v>
      </c>
      <c r="O1526" s="33" t="s">
        <v>30</v>
      </c>
      <c r="P1526" s="45">
        <f>SUMIFS('Raw Data'!$S$2:$S$3196,'Raw Data'!$D$2:$D$3196,'Solution Sheet'!N1526,'Raw Data'!$H$2:$H$3196,'Solution Sheet'!O1526)</f>
        <v>386262.99999999983</v>
      </c>
    </row>
    <row r="1527" spans="2:16" x14ac:dyDescent="0.35">
      <c r="B1527" s="33" t="s">
        <v>63</v>
      </c>
      <c r="C1527" s="33" t="s">
        <v>8</v>
      </c>
      <c r="D1527" s="45">
        <f>SUMIFS('Raw Data'!$S$2:$S$3196,'Raw Data'!$E$2:$E$3196,'Solution Sheet'!B1527,'Raw Data'!$G$2:$G$3196,'Solution Sheet'!C1527)</f>
        <v>87482.73</v>
      </c>
      <c r="E1527" s="37"/>
      <c r="F1527" s="33" t="s">
        <v>44</v>
      </c>
      <c r="G1527" s="33" t="s">
        <v>30</v>
      </c>
      <c r="H1527" s="45">
        <f>COUNTIFS('Raw Data'!$L$2:$L$3196,'Solution Sheet'!F1527,'Raw Data'!$H$2:$H$3196,'Solution Sheet'!G1527)</f>
        <v>202</v>
      </c>
      <c r="J1527" s="33" t="s">
        <v>40</v>
      </c>
      <c r="K1527" s="33" t="s">
        <v>8</v>
      </c>
      <c r="L1527" s="45">
        <f>AVERAGEIFS('Raw Data'!$R$2:$R$3196,'Raw Data'!$K$2:$K$3196,'Solution Sheet'!J1527,'Raw Data'!$G$2:$G$3196,'Solution Sheet'!K1527)</f>
        <v>34.319148936170215</v>
      </c>
      <c r="N1527" s="33" t="s">
        <v>26</v>
      </c>
      <c r="O1527" s="33" t="s">
        <v>30</v>
      </c>
      <c r="P1527" s="45">
        <f>SUMIFS('Raw Data'!$S$2:$S$3196,'Raw Data'!$D$2:$D$3196,'Solution Sheet'!N1527,'Raw Data'!$H$2:$H$3196,'Solution Sheet'!O1527)</f>
        <v>705014.25000000035</v>
      </c>
    </row>
    <row r="1528" spans="2:16" x14ac:dyDescent="0.35">
      <c r="B1528" s="33" t="s">
        <v>55</v>
      </c>
      <c r="C1528" s="33" t="s">
        <v>8</v>
      </c>
      <c r="D1528" s="45">
        <f>SUMIFS('Raw Data'!$S$2:$S$3196,'Raw Data'!$E$2:$E$3196,'Solution Sheet'!B1528,'Raw Data'!$G$2:$G$3196,'Solution Sheet'!C1528)</f>
        <v>101835.39000000001</v>
      </c>
      <c r="E1528" s="37"/>
      <c r="F1528" s="33" t="s">
        <v>46</v>
      </c>
      <c r="G1528" s="33" t="s">
        <v>30</v>
      </c>
      <c r="H1528" s="45">
        <f>COUNTIFS('Raw Data'!$L$2:$L$3196,'Solution Sheet'!F1528,'Raw Data'!$H$2:$H$3196,'Solution Sheet'!G1528)</f>
        <v>204</v>
      </c>
      <c r="J1528" s="33" t="s">
        <v>40</v>
      </c>
      <c r="K1528" s="33" t="s">
        <v>8</v>
      </c>
      <c r="L1528" s="45">
        <f>AVERAGEIFS('Raw Data'!$R$2:$R$3196,'Raw Data'!$K$2:$K$3196,'Solution Sheet'!J1528,'Raw Data'!$G$2:$G$3196,'Solution Sheet'!K1528)</f>
        <v>34.319148936170215</v>
      </c>
      <c r="N1528" s="33" t="s">
        <v>26</v>
      </c>
      <c r="O1528" s="33" t="s">
        <v>30</v>
      </c>
      <c r="P1528" s="45">
        <f>SUMIFS('Raw Data'!$S$2:$S$3196,'Raw Data'!$D$2:$D$3196,'Solution Sheet'!N1528,'Raw Data'!$H$2:$H$3196,'Solution Sheet'!O1528)</f>
        <v>705014.25000000035</v>
      </c>
    </row>
    <row r="1529" spans="2:16" x14ac:dyDescent="0.35">
      <c r="B1529" s="33" t="s">
        <v>115</v>
      </c>
      <c r="C1529" s="33" t="s">
        <v>8</v>
      </c>
      <c r="D1529" s="45">
        <f>SUMIFS('Raw Data'!$S$2:$S$3196,'Raw Data'!$E$2:$E$3196,'Solution Sheet'!B1529,'Raw Data'!$G$2:$G$3196,'Solution Sheet'!C1529)</f>
        <v>78761.50999999998</v>
      </c>
      <c r="E1529" s="37"/>
      <c r="F1529" s="33" t="s">
        <v>44</v>
      </c>
      <c r="G1529" s="33" t="s">
        <v>33</v>
      </c>
      <c r="H1529" s="45">
        <f>COUNTIFS('Raw Data'!$L$2:$L$3196,'Solution Sheet'!F1529,'Raw Data'!$H$2:$H$3196,'Solution Sheet'!G1529)</f>
        <v>207</v>
      </c>
      <c r="J1529" s="33" t="s">
        <v>40</v>
      </c>
      <c r="K1529" s="33" t="s">
        <v>8</v>
      </c>
      <c r="L1529" s="45">
        <f>AVERAGEIFS('Raw Data'!$R$2:$R$3196,'Raw Data'!$K$2:$K$3196,'Solution Sheet'!J1529,'Raw Data'!$G$2:$G$3196,'Solution Sheet'!K1529)</f>
        <v>34.319148936170215</v>
      </c>
      <c r="N1529" s="33" t="s">
        <v>25</v>
      </c>
      <c r="O1529" s="33" t="s">
        <v>33</v>
      </c>
      <c r="P1529" s="45">
        <f>SUMIFS('Raw Data'!$S$2:$S$3196,'Raw Data'!$D$2:$D$3196,'Solution Sheet'!N1529,'Raw Data'!$H$2:$H$3196,'Solution Sheet'!O1529)</f>
        <v>226589.05000000008</v>
      </c>
    </row>
    <row r="1530" spans="2:16" x14ac:dyDescent="0.35">
      <c r="B1530" s="33" t="s">
        <v>85</v>
      </c>
      <c r="C1530" s="33" t="s">
        <v>12</v>
      </c>
      <c r="D1530" s="45">
        <f>SUMIFS('Raw Data'!$S$2:$S$3196,'Raw Data'!$E$2:$E$3196,'Solution Sheet'!B1530,'Raw Data'!$G$2:$G$3196,'Solution Sheet'!C1530)</f>
        <v>71096.97</v>
      </c>
      <c r="E1530" s="37"/>
      <c r="F1530" s="33" t="s">
        <v>45</v>
      </c>
      <c r="G1530" s="33" t="s">
        <v>31</v>
      </c>
      <c r="H1530" s="45">
        <f>COUNTIFS('Raw Data'!$L$2:$L$3196,'Solution Sheet'!F1530,'Raw Data'!$H$2:$H$3196,'Solution Sheet'!G1530)</f>
        <v>200</v>
      </c>
      <c r="J1530" s="33" t="s">
        <v>40</v>
      </c>
      <c r="K1530" s="33" t="s">
        <v>12</v>
      </c>
      <c r="L1530" s="45">
        <f>AVERAGEIFS('Raw Data'!$R$2:$R$3196,'Raw Data'!$K$2:$K$3196,'Solution Sheet'!J1530,'Raw Data'!$G$2:$G$3196,'Solution Sheet'!K1530)</f>
        <v>34.373831775700936</v>
      </c>
      <c r="N1530" s="33" t="s">
        <v>24</v>
      </c>
      <c r="O1530" s="33" t="s">
        <v>31</v>
      </c>
      <c r="P1530" s="45">
        <f>SUMIFS('Raw Data'!$S$2:$S$3196,'Raw Data'!$D$2:$D$3196,'Solution Sheet'!N1530,'Raw Data'!$H$2:$H$3196,'Solution Sheet'!O1530)</f>
        <v>770751.94999999984</v>
      </c>
    </row>
    <row r="1531" spans="2:16" x14ac:dyDescent="0.35">
      <c r="B1531" s="33" t="s">
        <v>106</v>
      </c>
      <c r="C1531" s="33" t="s">
        <v>6</v>
      </c>
      <c r="D1531" s="45">
        <f>SUMIFS('Raw Data'!$S$2:$S$3196,'Raw Data'!$E$2:$E$3196,'Solution Sheet'!B1531,'Raw Data'!$G$2:$G$3196,'Solution Sheet'!C1531)</f>
        <v>106057.18</v>
      </c>
      <c r="E1531" s="37"/>
      <c r="F1531" s="33" t="s">
        <v>46</v>
      </c>
      <c r="G1531" s="33" t="s">
        <v>30</v>
      </c>
      <c r="H1531" s="45">
        <f>COUNTIFS('Raw Data'!$L$2:$L$3196,'Solution Sheet'!F1531,'Raw Data'!$H$2:$H$3196,'Solution Sheet'!G1531)</f>
        <v>204</v>
      </c>
      <c r="J1531" s="33" t="s">
        <v>39</v>
      </c>
      <c r="K1531" s="33" t="s">
        <v>6</v>
      </c>
      <c r="L1531" s="45">
        <f>AVERAGEIFS('Raw Data'!$R$2:$R$3196,'Raw Data'!$K$2:$K$3196,'Solution Sheet'!J1531,'Raw Data'!$G$2:$G$3196,'Solution Sheet'!K1531)</f>
        <v>36.370370370370374</v>
      </c>
      <c r="N1531" s="33" t="s">
        <v>26</v>
      </c>
      <c r="O1531" s="33" t="s">
        <v>30</v>
      </c>
      <c r="P1531" s="45">
        <f>SUMIFS('Raw Data'!$S$2:$S$3196,'Raw Data'!$D$2:$D$3196,'Solution Sheet'!N1531,'Raw Data'!$H$2:$H$3196,'Solution Sheet'!O1531)</f>
        <v>705014.25000000035</v>
      </c>
    </row>
    <row r="1532" spans="2:16" x14ac:dyDescent="0.35">
      <c r="B1532" s="33" t="s">
        <v>85</v>
      </c>
      <c r="C1532" s="33" t="s">
        <v>12</v>
      </c>
      <c r="D1532" s="45">
        <f>SUMIFS('Raw Data'!$S$2:$S$3196,'Raw Data'!$E$2:$E$3196,'Solution Sheet'!B1532,'Raw Data'!$G$2:$G$3196,'Solution Sheet'!C1532)</f>
        <v>71096.97</v>
      </c>
      <c r="E1532" s="37"/>
      <c r="F1532" s="33" t="s">
        <v>46</v>
      </c>
      <c r="G1532" s="33" t="s">
        <v>31</v>
      </c>
      <c r="H1532" s="45">
        <f>COUNTIFS('Raw Data'!$L$2:$L$3196,'Solution Sheet'!F1532,'Raw Data'!$H$2:$H$3196,'Solution Sheet'!G1532)</f>
        <v>159</v>
      </c>
      <c r="J1532" s="33" t="s">
        <v>39</v>
      </c>
      <c r="K1532" s="33" t="s">
        <v>12</v>
      </c>
      <c r="L1532" s="45">
        <f>AVERAGEIFS('Raw Data'!$R$2:$R$3196,'Raw Data'!$K$2:$K$3196,'Solution Sheet'!J1532,'Raw Data'!$G$2:$G$3196,'Solution Sheet'!K1532)</f>
        <v>35</v>
      </c>
      <c r="N1532" s="33" t="s">
        <v>25</v>
      </c>
      <c r="O1532" s="33" t="s">
        <v>31</v>
      </c>
      <c r="P1532" s="45">
        <f>SUMIFS('Raw Data'!$S$2:$S$3196,'Raw Data'!$D$2:$D$3196,'Solution Sheet'!N1532,'Raw Data'!$H$2:$H$3196,'Solution Sheet'!O1532)</f>
        <v>343540.72000000003</v>
      </c>
    </row>
    <row r="1533" spans="2:16" x14ac:dyDescent="0.35">
      <c r="B1533" s="33" t="s">
        <v>58</v>
      </c>
      <c r="C1533" s="33" t="s">
        <v>10</v>
      </c>
      <c r="D1533" s="45">
        <f>SUMIFS('Raw Data'!$S$2:$S$3196,'Raw Data'!$E$2:$E$3196,'Solution Sheet'!B1533,'Raw Data'!$G$2:$G$3196,'Solution Sheet'!C1533)</f>
        <v>93884.32</v>
      </c>
      <c r="E1533" s="37"/>
      <c r="F1533" s="33" t="s">
        <v>44</v>
      </c>
      <c r="G1533" s="33" t="s">
        <v>32</v>
      </c>
      <c r="H1533" s="45">
        <f>COUNTIFS('Raw Data'!$L$2:$L$3196,'Solution Sheet'!F1533,'Raw Data'!$H$2:$H$3196,'Solution Sheet'!G1533)</f>
        <v>196</v>
      </c>
      <c r="J1533" s="33" t="s">
        <v>40</v>
      </c>
      <c r="K1533" s="33" t="s">
        <v>10</v>
      </c>
      <c r="L1533" s="45">
        <f>AVERAGEIFS('Raw Data'!$R$2:$R$3196,'Raw Data'!$K$2:$K$3196,'Solution Sheet'!J1533,'Raw Data'!$G$2:$G$3196,'Solution Sheet'!K1533)</f>
        <v>35.093023255813954</v>
      </c>
      <c r="N1533" s="33" t="s">
        <v>24</v>
      </c>
      <c r="O1533" s="33" t="s">
        <v>32</v>
      </c>
      <c r="P1533" s="45">
        <f>SUMIFS('Raw Data'!$S$2:$S$3196,'Raw Data'!$D$2:$D$3196,'Solution Sheet'!N1533,'Raw Data'!$H$2:$H$3196,'Solution Sheet'!O1533)</f>
        <v>854150.37999999919</v>
      </c>
    </row>
    <row r="1534" spans="2:16" x14ac:dyDescent="0.35">
      <c r="B1534" s="33" t="s">
        <v>68</v>
      </c>
      <c r="C1534" s="33" t="s">
        <v>12</v>
      </c>
      <c r="D1534" s="45">
        <f>SUMIFS('Raw Data'!$S$2:$S$3196,'Raw Data'!$E$2:$E$3196,'Solution Sheet'!B1534,'Raw Data'!$G$2:$G$3196,'Solution Sheet'!C1534)</f>
        <v>70361.200000000026</v>
      </c>
      <c r="E1534" s="37"/>
      <c r="F1534" s="33" t="s">
        <v>43</v>
      </c>
      <c r="G1534" s="33" t="s">
        <v>31</v>
      </c>
      <c r="H1534" s="45">
        <f>COUNTIFS('Raw Data'!$L$2:$L$3196,'Solution Sheet'!F1534,'Raw Data'!$H$2:$H$3196,'Solution Sheet'!G1534)</f>
        <v>190</v>
      </c>
      <c r="J1534" s="33" t="s">
        <v>39</v>
      </c>
      <c r="K1534" s="33" t="s">
        <v>12</v>
      </c>
      <c r="L1534" s="45">
        <f>AVERAGEIFS('Raw Data'!$R$2:$R$3196,'Raw Data'!$K$2:$K$3196,'Solution Sheet'!J1534,'Raw Data'!$G$2:$G$3196,'Solution Sheet'!K1534)</f>
        <v>35</v>
      </c>
      <c r="N1534" s="33" t="s">
        <v>26</v>
      </c>
      <c r="O1534" s="33" t="s">
        <v>31</v>
      </c>
      <c r="P1534" s="45">
        <f>SUMIFS('Raw Data'!$S$2:$S$3196,'Raw Data'!$D$2:$D$3196,'Solution Sheet'!N1534,'Raw Data'!$H$2:$H$3196,'Solution Sheet'!O1534)</f>
        <v>705928.4499999996</v>
      </c>
    </row>
    <row r="1535" spans="2:16" x14ac:dyDescent="0.35">
      <c r="B1535" s="33" t="s">
        <v>58</v>
      </c>
      <c r="C1535" s="33" t="s">
        <v>11</v>
      </c>
      <c r="D1535" s="45">
        <f>SUMIFS('Raw Data'!$S$2:$S$3196,'Raw Data'!$E$2:$E$3196,'Solution Sheet'!B1535,'Raw Data'!$G$2:$G$3196,'Solution Sheet'!C1535)</f>
        <v>113195.5</v>
      </c>
      <c r="E1535" s="37"/>
      <c r="F1535" s="33" t="s">
        <v>43</v>
      </c>
      <c r="G1535" s="33" t="s">
        <v>33</v>
      </c>
      <c r="H1535" s="45">
        <f>COUNTIFS('Raw Data'!$L$2:$L$3196,'Solution Sheet'!F1535,'Raw Data'!$H$2:$H$3196,'Solution Sheet'!G1535)</f>
        <v>185</v>
      </c>
      <c r="J1535" s="33" t="s">
        <v>41</v>
      </c>
      <c r="K1535" s="33" t="s">
        <v>11</v>
      </c>
      <c r="L1535" s="45">
        <f>AVERAGEIFS('Raw Data'!$R$2:$R$3196,'Raw Data'!$K$2:$K$3196,'Solution Sheet'!J1535,'Raw Data'!$G$2:$G$3196,'Solution Sheet'!K1535)</f>
        <v>35.415929203539825</v>
      </c>
      <c r="N1535" s="33" t="s">
        <v>26</v>
      </c>
      <c r="O1535" s="33" t="s">
        <v>33</v>
      </c>
      <c r="P1535" s="45">
        <f>SUMIFS('Raw Data'!$S$2:$S$3196,'Raw Data'!$D$2:$D$3196,'Solution Sheet'!N1535,'Raw Data'!$H$2:$H$3196,'Solution Sheet'!O1535)</f>
        <v>688621.27000000118</v>
      </c>
    </row>
    <row r="1536" spans="2:16" x14ac:dyDescent="0.35">
      <c r="B1536" s="33" t="s">
        <v>68</v>
      </c>
      <c r="C1536" s="33" t="s">
        <v>12</v>
      </c>
      <c r="D1536" s="45">
        <f>SUMIFS('Raw Data'!$S$2:$S$3196,'Raw Data'!$E$2:$E$3196,'Solution Sheet'!B1536,'Raw Data'!$G$2:$G$3196,'Solution Sheet'!C1536)</f>
        <v>70361.200000000026</v>
      </c>
      <c r="E1536" s="37"/>
      <c r="F1536" s="33" t="s">
        <v>46</v>
      </c>
      <c r="G1536" s="33" t="s">
        <v>31</v>
      </c>
      <c r="H1536" s="45">
        <f>COUNTIFS('Raw Data'!$L$2:$L$3196,'Solution Sheet'!F1536,'Raw Data'!$H$2:$H$3196,'Solution Sheet'!G1536)</f>
        <v>159</v>
      </c>
      <c r="J1536" s="33" t="s">
        <v>39</v>
      </c>
      <c r="K1536" s="33" t="s">
        <v>12</v>
      </c>
      <c r="L1536" s="45">
        <f>AVERAGEIFS('Raw Data'!$R$2:$R$3196,'Raw Data'!$K$2:$K$3196,'Solution Sheet'!J1536,'Raw Data'!$G$2:$G$3196,'Solution Sheet'!K1536)</f>
        <v>35</v>
      </c>
      <c r="N1536" s="33" t="s">
        <v>26</v>
      </c>
      <c r="O1536" s="33" t="s">
        <v>31</v>
      </c>
      <c r="P1536" s="45">
        <f>SUMIFS('Raw Data'!$S$2:$S$3196,'Raw Data'!$D$2:$D$3196,'Solution Sheet'!N1536,'Raw Data'!$H$2:$H$3196,'Solution Sheet'!O1536)</f>
        <v>705928.4499999996</v>
      </c>
    </row>
    <row r="1537" spans="2:16" x14ac:dyDescent="0.35">
      <c r="B1537" s="33" t="s">
        <v>58</v>
      </c>
      <c r="C1537" s="33" t="s">
        <v>13</v>
      </c>
      <c r="D1537" s="45">
        <f>SUMIFS('Raw Data'!$S$2:$S$3196,'Raw Data'!$E$2:$E$3196,'Solution Sheet'!B1537,'Raw Data'!$G$2:$G$3196,'Solution Sheet'!C1537)</f>
        <v>88782.809999999969</v>
      </c>
      <c r="E1537" s="37"/>
      <c r="F1537" s="33" t="s">
        <v>44</v>
      </c>
      <c r="G1537" s="33" t="s">
        <v>33</v>
      </c>
      <c r="H1537" s="45">
        <f>COUNTIFS('Raw Data'!$L$2:$L$3196,'Solution Sheet'!F1537,'Raw Data'!$H$2:$H$3196,'Solution Sheet'!G1537)</f>
        <v>207</v>
      </c>
      <c r="J1537" s="33" t="s">
        <v>42</v>
      </c>
      <c r="K1537" s="33" t="s">
        <v>13</v>
      </c>
      <c r="L1537" s="45">
        <f>AVERAGEIFS('Raw Data'!$R$2:$R$3196,'Raw Data'!$K$2:$K$3196,'Solution Sheet'!J1537,'Raw Data'!$G$2:$G$3196,'Solution Sheet'!K1537)</f>
        <v>36.58</v>
      </c>
      <c r="N1537" s="33" t="s">
        <v>24</v>
      </c>
      <c r="O1537" s="33" t="s">
        <v>33</v>
      </c>
      <c r="P1537" s="45">
        <f>SUMIFS('Raw Data'!$S$2:$S$3196,'Raw Data'!$D$2:$D$3196,'Solution Sheet'!N1537,'Raw Data'!$H$2:$H$3196,'Solution Sheet'!O1537)</f>
        <v>777669.78999999957</v>
      </c>
    </row>
    <row r="1538" spans="2:16" x14ac:dyDescent="0.35">
      <c r="B1538" s="33" t="s">
        <v>52</v>
      </c>
      <c r="C1538" s="33" t="s">
        <v>11</v>
      </c>
      <c r="D1538" s="45">
        <f>SUMIFS('Raw Data'!$S$2:$S$3196,'Raw Data'!$E$2:$E$3196,'Solution Sheet'!B1538,'Raw Data'!$G$2:$G$3196,'Solution Sheet'!C1538)</f>
        <v>112086.30000000002</v>
      </c>
      <c r="E1538" s="37"/>
      <c r="F1538" s="33" t="s">
        <v>45</v>
      </c>
      <c r="G1538" s="33" t="s">
        <v>33</v>
      </c>
      <c r="H1538" s="45">
        <f>COUNTIFS('Raw Data'!$L$2:$L$3196,'Solution Sheet'!F1538,'Raw Data'!$H$2:$H$3196,'Solution Sheet'!G1538)</f>
        <v>193</v>
      </c>
      <c r="J1538" s="33" t="s">
        <v>39</v>
      </c>
      <c r="K1538" s="33" t="s">
        <v>11</v>
      </c>
      <c r="L1538" s="45">
        <f>AVERAGEIFS('Raw Data'!$R$2:$R$3196,'Raw Data'!$K$2:$K$3196,'Solution Sheet'!J1538,'Raw Data'!$G$2:$G$3196,'Solution Sheet'!K1538)</f>
        <v>34.901785714285715</v>
      </c>
      <c r="N1538" s="33" t="s">
        <v>24</v>
      </c>
      <c r="O1538" s="33" t="s">
        <v>33</v>
      </c>
      <c r="P1538" s="45">
        <f>SUMIFS('Raw Data'!$S$2:$S$3196,'Raw Data'!$D$2:$D$3196,'Solution Sheet'!N1538,'Raw Data'!$H$2:$H$3196,'Solution Sheet'!O1538)</f>
        <v>777669.78999999957</v>
      </c>
    </row>
    <row r="1539" spans="2:16" x14ac:dyDescent="0.35">
      <c r="B1539" s="33" t="s">
        <v>106</v>
      </c>
      <c r="C1539" s="33" t="s">
        <v>10</v>
      </c>
      <c r="D1539" s="45">
        <f>SUMIFS('Raw Data'!$S$2:$S$3196,'Raw Data'!$E$2:$E$3196,'Solution Sheet'!B1539,'Raw Data'!$G$2:$G$3196,'Solution Sheet'!C1539)</f>
        <v>86293.68</v>
      </c>
      <c r="E1539" s="37"/>
      <c r="F1539" s="33" t="s">
        <v>43</v>
      </c>
      <c r="G1539" s="33" t="s">
        <v>32</v>
      </c>
      <c r="H1539" s="45">
        <f>COUNTIFS('Raw Data'!$L$2:$L$3196,'Solution Sheet'!F1539,'Raw Data'!$H$2:$H$3196,'Solution Sheet'!G1539)</f>
        <v>206</v>
      </c>
      <c r="J1539" s="33" t="s">
        <v>42</v>
      </c>
      <c r="K1539" s="33" t="s">
        <v>10</v>
      </c>
      <c r="L1539" s="45">
        <f>AVERAGEIFS('Raw Data'!$R$2:$R$3196,'Raw Data'!$K$2:$K$3196,'Solution Sheet'!J1539,'Raw Data'!$G$2:$G$3196,'Solution Sheet'!K1539)</f>
        <v>34.543689320388353</v>
      </c>
      <c r="N1539" s="33" t="s">
        <v>24</v>
      </c>
      <c r="O1539" s="33" t="s">
        <v>32</v>
      </c>
      <c r="P1539" s="45">
        <f>SUMIFS('Raw Data'!$S$2:$S$3196,'Raw Data'!$D$2:$D$3196,'Solution Sheet'!N1539,'Raw Data'!$H$2:$H$3196,'Solution Sheet'!O1539)</f>
        <v>854150.37999999919</v>
      </c>
    </row>
    <row r="1540" spans="2:16" x14ac:dyDescent="0.35">
      <c r="B1540" s="33" t="s">
        <v>63</v>
      </c>
      <c r="C1540" s="33" t="s">
        <v>7</v>
      </c>
      <c r="D1540" s="45">
        <f>SUMIFS('Raw Data'!$S$2:$S$3196,'Raw Data'!$E$2:$E$3196,'Solution Sheet'!B1540,'Raw Data'!$G$2:$G$3196,'Solution Sheet'!C1540)</f>
        <v>92763.590000000011</v>
      </c>
      <c r="E1540" s="37"/>
      <c r="F1540" s="33" t="s">
        <v>46</v>
      </c>
      <c r="G1540" s="33" t="s">
        <v>30</v>
      </c>
      <c r="H1540" s="45">
        <f>COUNTIFS('Raw Data'!$L$2:$L$3196,'Solution Sheet'!F1540,'Raw Data'!$H$2:$H$3196,'Solution Sheet'!G1540)</f>
        <v>204</v>
      </c>
      <c r="J1540" s="33" t="s">
        <v>42</v>
      </c>
      <c r="K1540" s="33" t="s">
        <v>7</v>
      </c>
      <c r="L1540" s="45">
        <f>AVERAGEIFS('Raw Data'!$R$2:$R$3196,'Raw Data'!$K$2:$K$3196,'Solution Sheet'!J1540,'Raw Data'!$G$2:$G$3196,'Solution Sheet'!K1540)</f>
        <v>34.288659793814432</v>
      </c>
      <c r="N1540" s="33" t="s">
        <v>24</v>
      </c>
      <c r="O1540" s="33" t="s">
        <v>30</v>
      </c>
      <c r="P1540" s="45">
        <f>SUMIFS('Raw Data'!$S$2:$S$3196,'Raw Data'!$D$2:$D$3196,'Solution Sheet'!N1540,'Raw Data'!$H$2:$H$3196,'Solution Sheet'!O1540)</f>
        <v>902864.3899999999</v>
      </c>
    </row>
    <row r="1541" spans="2:16" x14ac:dyDescent="0.35">
      <c r="B1541" s="33" t="s">
        <v>68</v>
      </c>
      <c r="C1541" s="33" t="s">
        <v>10</v>
      </c>
      <c r="D1541" s="45">
        <f>SUMIFS('Raw Data'!$S$2:$S$3196,'Raw Data'!$E$2:$E$3196,'Solution Sheet'!B1541,'Raw Data'!$G$2:$G$3196,'Solution Sheet'!C1541)</f>
        <v>86801.049999999988</v>
      </c>
      <c r="E1541" s="37"/>
      <c r="F1541" s="33" t="s">
        <v>46</v>
      </c>
      <c r="G1541" s="33" t="s">
        <v>31</v>
      </c>
      <c r="H1541" s="45">
        <f>COUNTIFS('Raw Data'!$L$2:$L$3196,'Solution Sheet'!F1541,'Raw Data'!$H$2:$H$3196,'Solution Sheet'!G1541)</f>
        <v>159</v>
      </c>
      <c r="J1541" s="33" t="s">
        <v>39</v>
      </c>
      <c r="K1541" s="33" t="s">
        <v>10</v>
      </c>
      <c r="L1541" s="45">
        <f>AVERAGEIFS('Raw Data'!$R$2:$R$3196,'Raw Data'!$K$2:$K$3196,'Solution Sheet'!J1541,'Raw Data'!$G$2:$G$3196,'Solution Sheet'!K1541)</f>
        <v>35.052083333333336</v>
      </c>
      <c r="N1541" s="33" t="s">
        <v>24</v>
      </c>
      <c r="O1541" s="33" t="s">
        <v>31</v>
      </c>
      <c r="P1541" s="45">
        <f>SUMIFS('Raw Data'!$S$2:$S$3196,'Raw Data'!$D$2:$D$3196,'Solution Sheet'!N1541,'Raw Data'!$H$2:$H$3196,'Solution Sheet'!O1541)</f>
        <v>770751.94999999984</v>
      </c>
    </row>
    <row r="1542" spans="2:16" x14ac:dyDescent="0.35">
      <c r="B1542" s="33" t="s">
        <v>55</v>
      </c>
      <c r="C1542" s="33" t="s">
        <v>11</v>
      </c>
      <c r="D1542" s="45">
        <f>SUMIFS('Raw Data'!$S$2:$S$3196,'Raw Data'!$E$2:$E$3196,'Solution Sheet'!B1542,'Raw Data'!$G$2:$G$3196,'Solution Sheet'!C1542)</f>
        <v>113543.59</v>
      </c>
      <c r="E1542" s="37"/>
      <c r="F1542" s="33" t="s">
        <v>43</v>
      </c>
      <c r="G1542" s="33" t="s">
        <v>31</v>
      </c>
      <c r="H1542" s="45">
        <f>COUNTIFS('Raw Data'!$L$2:$L$3196,'Solution Sheet'!F1542,'Raw Data'!$H$2:$H$3196,'Solution Sheet'!G1542)</f>
        <v>190</v>
      </c>
      <c r="J1542" s="33" t="s">
        <v>41</v>
      </c>
      <c r="K1542" s="33" t="s">
        <v>11</v>
      </c>
      <c r="L1542" s="45">
        <f>AVERAGEIFS('Raw Data'!$R$2:$R$3196,'Raw Data'!$K$2:$K$3196,'Solution Sheet'!J1542,'Raw Data'!$G$2:$G$3196,'Solution Sheet'!K1542)</f>
        <v>35.415929203539825</v>
      </c>
      <c r="N1542" s="33" t="s">
        <v>25</v>
      </c>
      <c r="O1542" s="33" t="s">
        <v>31</v>
      </c>
      <c r="P1542" s="45">
        <f>SUMIFS('Raw Data'!$S$2:$S$3196,'Raw Data'!$D$2:$D$3196,'Solution Sheet'!N1542,'Raw Data'!$H$2:$H$3196,'Solution Sheet'!O1542)</f>
        <v>343540.72000000003</v>
      </c>
    </row>
    <row r="1543" spans="2:16" x14ac:dyDescent="0.35">
      <c r="B1543" s="33" t="s">
        <v>63</v>
      </c>
      <c r="C1543" s="33" t="s">
        <v>9</v>
      </c>
      <c r="D1543" s="45">
        <f>SUMIFS('Raw Data'!$S$2:$S$3196,'Raw Data'!$E$2:$E$3196,'Solution Sheet'!B1543,'Raw Data'!$G$2:$G$3196,'Solution Sheet'!C1543)</f>
        <v>108730.27000000002</v>
      </c>
      <c r="E1543" s="37"/>
      <c r="F1543" s="33" t="s">
        <v>45</v>
      </c>
      <c r="G1543" s="33" t="s">
        <v>30</v>
      </c>
      <c r="H1543" s="45">
        <f>COUNTIFS('Raw Data'!$L$2:$L$3196,'Solution Sheet'!F1543,'Raw Data'!$H$2:$H$3196,'Solution Sheet'!G1543)</f>
        <v>215</v>
      </c>
      <c r="J1543" s="33" t="s">
        <v>41</v>
      </c>
      <c r="K1543" s="33" t="s">
        <v>9</v>
      </c>
      <c r="L1543" s="45">
        <f>AVERAGEIFS('Raw Data'!$R$2:$R$3196,'Raw Data'!$K$2:$K$3196,'Solution Sheet'!J1543,'Raw Data'!$G$2:$G$3196,'Solution Sheet'!K1543)</f>
        <v>35.634615384615387</v>
      </c>
      <c r="N1543" s="33" t="s">
        <v>24</v>
      </c>
      <c r="O1543" s="33" t="s">
        <v>30</v>
      </c>
      <c r="P1543" s="45">
        <f>SUMIFS('Raw Data'!$S$2:$S$3196,'Raw Data'!$D$2:$D$3196,'Solution Sheet'!N1543,'Raw Data'!$H$2:$H$3196,'Solution Sheet'!O1543)</f>
        <v>902864.3899999999</v>
      </c>
    </row>
    <row r="1544" spans="2:16" x14ac:dyDescent="0.35">
      <c r="B1544" s="33" t="s">
        <v>63</v>
      </c>
      <c r="C1544" s="33" t="s">
        <v>6</v>
      </c>
      <c r="D1544" s="45">
        <f>SUMIFS('Raw Data'!$S$2:$S$3196,'Raw Data'!$E$2:$E$3196,'Solution Sheet'!B1544,'Raw Data'!$G$2:$G$3196,'Solution Sheet'!C1544)</f>
        <v>78031.63</v>
      </c>
      <c r="E1544" s="37"/>
      <c r="F1544" s="33" t="s">
        <v>44</v>
      </c>
      <c r="G1544" s="33" t="s">
        <v>30</v>
      </c>
      <c r="H1544" s="45">
        <f>COUNTIFS('Raw Data'!$L$2:$L$3196,'Solution Sheet'!F1544,'Raw Data'!$H$2:$H$3196,'Solution Sheet'!G1544)</f>
        <v>202</v>
      </c>
      <c r="J1544" s="33" t="s">
        <v>40</v>
      </c>
      <c r="K1544" s="33" t="s">
        <v>6</v>
      </c>
      <c r="L1544" s="45">
        <f>AVERAGEIFS('Raw Data'!$R$2:$R$3196,'Raw Data'!$K$2:$K$3196,'Solution Sheet'!J1544,'Raw Data'!$G$2:$G$3196,'Solution Sheet'!K1544)</f>
        <v>33.838383838383841</v>
      </c>
      <c r="N1544" s="33" t="s">
        <v>25</v>
      </c>
      <c r="O1544" s="33" t="s">
        <v>30</v>
      </c>
      <c r="P1544" s="45">
        <f>SUMIFS('Raw Data'!$S$2:$S$3196,'Raw Data'!$D$2:$D$3196,'Solution Sheet'!N1544,'Raw Data'!$H$2:$H$3196,'Solution Sheet'!O1544)</f>
        <v>386262.99999999983</v>
      </c>
    </row>
    <row r="1545" spans="2:16" x14ac:dyDescent="0.35">
      <c r="B1545" s="33" t="s">
        <v>78</v>
      </c>
      <c r="C1545" s="33" t="s">
        <v>10</v>
      </c>
      <c r="D1545" s="45">
        <f>SUMIFS('Raw Data'!$S$2:$S$3196,'Raw Data'!$E$2:$E$3196,'Solution Sheet'!B1545,'Raw Data'!$G$2:$G$3196,'Solution Sheet'!C1545)</f>
        <v>92778.25</v>
      </c>
      <c r="E1545" s="37"/>
      <c r="F1545" s="33" t="s">
        <v>45</v>
      </c>
      <c r="G1545" s="33" t="s">
        <v>31</v>
      </c>
      <c r="H1545" s="45">
        <f>COUNTIFS('Raw Data'!$L$2:$L$3196,'Solution Sheet'!F1545,'Raw Data'!$H$2:$H$3196,'Solution Sheet'!G1545)</f>
        <v>200</v>
      </c>
      <c r="J1545" s="33" t="s">
        <v>42</v>
      </c>
      <c r="K1545" s="33" t="s">
        <v>10</v>
      </c>
      <c r="L1545" s="45">
        <f>AVERAGEIFS('Raw Data'!$R$2:$R$3196,'Raw Data'!$K$2:$K$3196,'Solution Sheet'!J1545,'Raw Data'!$G$2:$G$3196,'Solution Sheet'!K1545)</f>
        <v>34.543689320388353</v>
      </c>
      <c r="N1545" s="33" t="s">
        <v>26</v>
      </c>
      <c r="O1545" s="33" t="s">
        <v>31</v>
      </c>
      <c r="P1545" s="45">
        <f>SUMIFS('Raw Data'!$S$2:$S$3196,'Raw Data'!$D$2:$D$3196,'Solution Sheet'!N1545,'Raw Data'!$H$2:$H$3196,'Solution Sheet'!O1545)</f>
        <v>705928.4499999996</v>
      </c>
    </row>
    <row r="1546" spans="2:16" x14ac:dyDescent="0.35">
      <c r="B1546" s="33" t="s">
        <v>55</v>
      </c>
      <c r="C1546" s="33" t="s">
        <v>7</v>
      </c>
      <c r="D1546" s="45">
        <f>SUMIFS('Raw Data'!$S$2:$S$3196,'Raw Data'!$E$2:$E$3196,'Solution Sheet'!B1546,'Raw Data'!$G$2:$G$3196,'Solution Sheet'!C1546)</f>
        <v>86248.060000000012</v>
      </c>
      <c r="E1546" s="37"/>
      <c r="F1546" s="33" t="s">
        <v>44</v>
      </c>
      <c r="G1546" s="33" t="s">
        <v>30</v>
      </c>
      <c r="H1546" s="45">
        <f>COUNTIFS('Raw Data'!$L$2:$L$3196,'Solution Sheet'!F1546,'Raw Data'!$H$2:$H$3196,'Solution Sheet'!G1546)</f>
        <v>202</v>
      </c>
      <c r="J1546" s="33" t="s">
        <v>40</v>
      </c>
      <c r="K1546" s="33" t="s">
        <v>7</v>
      </c>
      <c r="L1546" s="45">
        <f>AVERAGEIFS('Raw Data'!$R$2:$R$3196,'Raw Data'!$K$2:$K$3196,'Solution Sheet'!J1546,'Raw Data'!$G$2:$G$3196,'Solution Sheet'!K1546)</f>
        <v>33.473118279569896</v>
      </c>
      <c r="N1546" s="33" t="s">
        <v>26</v>
      </c>
      <c r="O1546" s="33" t="s">
        <v>30</v>
      </c>
      <c r="P1546" s="45">
        <f>SUMIFS('Raw Data'!$S$2:$S$3196,'Raw Data'!$D$2:$D$3196,'Solution Sheet'!N1546,'Raw Data'!$H$2:$H$3196,'Solution Sheet'!O1546)</f>
        <v>705014.25000000035</v>
      </c>
    </row>
    <row r="1547" spans="2:16" x14ac:dyDescent="0.35">
      <c r="B1547" s="33" t="s">
        <v>52</v>
      </c>
      <c r="C1547" s="33" t="s">
        <v>9</v>
      </c>
      <c r="D1547" s="45">
        <f>SUMIFS('Raw Data'!$S$2:$S$3196,'Raw Data'!$E$2:$E$3196,'Solution Sheet'!B1547,'Raw Data'!$G$2:$G$3196,'Solution Sheet'!C1547)</f>
        <v>91971.540000000008</v>
      </c>
      <c r="E1547" s="37"/>
      <c r="F1547" s="33" t="s">
        <v>46</v>
      </c>
      <c r="G1547" s="33" t="s">
        <v>32</v>
      </c>
      <c r="H1547" s="45">
        <f>COUNTIFS('Raw Data'!$L$2:$L$3196,'Solution Sheet'!F1547,'Raw Data'!$H$2:$H$3196,'Solution Sheet'!G1547)</f>
        <v>216</v>
      </c>
      <c r="J1547" s="33" t="s">
        <v>40</v>
      </c>
      <c r="K1547" s="33" t="s">
        <v>9</v>
      </c>
      <c r="L1547" s="45">
        <f>AVERAGEIFS('Raw Data'!$R$2:$R$3196,'Raw Data'!$K$2:$K$3196,'Solution Sheet'!J1547,'Raw Data'!$G$2:$G$3196,'Solution Sheet'!K1547)</f>
        <v>33.942528735632187</v>
      </c>
      <c r="N1547" s="33" t="s">
        <v>24</v>
      </c>
      <c r="O1547" s="33" t="s">
        <v>32</v>
      </c>
      <c r="P1547" s="45">
        <f>SUMIFS('Raw Data'!$S$2:$S$3196,'Raw Data'!$D$2:$D$3196,'Solution Sheet'!N1547,'Raw Data'!$H$2:$H$3196,'Solution Sheet'!O1547)</f>
        <v>854150.37999999919</v>
      </c>
    </row>
    <row r="1548" spans="2:16" x14ac:dyDescent="0.35">
      <c r="B1548" s="33" t="s">
        <v>115</v>
      </c>
      <c r="C1548" s="33" t="s">
        <v>9</v>
      </c>
      <c r="D1548" s="45">
        <f>SUMIFS('Raw Data'!$S$2:$S$3196,'Raw Data'!$E$2:$E$3196,'Solution Sheet'!B1548,'Raw Data'!$G$2:$G$3196,'Solution Sheet'!C1548)</f>
        <v>85954.940000000017</v>
      </c>
      <c r="E1548" s="37"/>
      <c r="F1548" s="33" t="s">
        <v>45</v>
      </c>
      <c r="G1548" s="33" t="s">
        <v>30</v>
      </c>
      <c r="H1548" s="45">
        <f>COUNTIFS('Raw Data'!$L$2:$L$3196,'Solution Sheet'!F1548,'Raw Data'!$H$2:$H$3196,'Solution Sheet'!G1548)</f>
        <v>215</v>
      </c>
      <c r="J1548" s="33" t="s">
        <v>39</v>
      </c>
      <c r="K1548" s="33" t="s">
        <v>9</v>
      </c>
      <c r="L1548" s="45">
        <f>AVERAGEIFS('Raw Data'!$R$2:$R$3196,'Raw Data'!$K$2:$K$3196,'Solution Sheet'!J1548,'Raw Data'!$G$2:$G$3196,'Solution Sheet'!K1548)</f>
        <v>34.731182795698928</v>
      </c>
      <c r="N1548" s="33" t="s">
        <v>24</v>
      </c>
      <c r="O1548" s="33" t="s">
        <v>30</v>
      </c>
      <c r="P1548" s="45">
        <f>SUMIFS('Raw Data'!$S$2:$S$3196,'Raw Data'!$D$2:$D$3196,'Solution Sheet'!N1548,'Raw Data'!$H$2:$H$3196,'Solution Sheet'!O1548)</f>
        <v>902864.3899999999</v>
      </c>
    </row>
    <row r="1549" spans="2:16" x14ac:dyDescent="0.35">
      <c r="B1549" s="33" t="s">
        <v>85</v>
      </c>
      <c r="C1549" s="33" t="s">
        <v>10</v>
      </c>
      <c r="D1549" s="45">
        <f>SUMIFS('Raw Data'!$S$2:$S$3196,'Raw Data'!$E$2:$E$3196,'Solution Sheet'!B1549,'Raw Data'!$G$2:$G$3196,'Solution Sheet'!C1549)</f>
        <v>88692.860000000015</v>
      </c>
      <c r="E1549" s="37"/>
      <c r="F1549" s="33" t="s">
        <v>44</v>
      </c>
      <c r="G1549" s="33" t="s">
        <v>33</v>
      </c>
      <c r="H1549" s="45">
        <f>COUNTIFS('Raw Data'!$L$2:$L$3196,'Solution Sheet'!F1549,'Raw Data'!$H$2:$H$3196,'Solution Sheet'!G1549)</f>
        <v>207</v>
      </c>
      <c r="J1549" s="33" t="s">
        <v>39</v>
      </c>
      <c r="K1549" s="33" t="s">
        <v>10</v>
      </c>
      <c r="L1549" s="45">
        <f>AVERAGEIFS('Raw Data'!$R$2:$R$3196,'Raw Data'!$K$2:$K$3196,'Solution Sheet'!J1549,'Raw Data'!$G$2:$G$3196,'Solution Sheet'!K1549)</f>
        <v>35.052083333333336</v>
      </c>
      <c r="N1549" s="33" t="s">
        <v>26</v>
      </c>
      <c r="O1549" s="33" t="s">
        <v>33</v>
      </c>
      <c r="P1549" s="45">
        <f>SUMIFS('Raw Data'!$S$2:$S$3196,'Raw Data'!$D$2:$D$3196,'Solution Sheet'!N1549,'Raw Data'!$H$2:$H$3196,'Solution Sheet'!O1549)</f>
        <v>688621.27000000118</v>
      </c>
    </row>
    <row r="1550" spans="2:16" x14ac:dyDescent="0.35">
      <c r="B1550" s="33" t="s">
        <v>68</v>
      </c>
      <c r="C1550" s="33" t="s">
        <v>13</v>
      </c>
      <c r="D1550" s="45">
        <f>SUMIFS('Raw Data'!$S$2:$S$3196,'Raw Data'!$E$2:$E$3196,'Solution Sheet'!B1550,'Raw Data'!$G$2:$G$3196,'Solution Sheet'!C1550)</f>
        <v>82678.639999999985</v>
      </c>
      <c r="E1550" s="37"/>
      <c r="F1550" s="33" t="s">
        <v>45</v>
      </c>
      <c r="G1550" s="33" t="s">
        <v>32</v>
      </c>
      <c r="H1550" s="45">
        <f>COUNTIFS('Raw Data'!$L$2:$L$3196,'Solution Sheet'!F1550,'Raw Data'!$H$2:$H$3196,'Solution Sheet'!G1550)</f>
        <v>204</v>
      </c>
      <c r="J1550" s="33" t="s">
        <v>41</v>
      </c>
      <c r="K1550" s="33" t="s">
        <v>13</v>
      </c>
      <c r="L1550" s="45">
        <f>AVERAGEIFS('Raw Data'!$R$2:$R$3196,'Raw Data'!$K$2:$K$3196,'Solution Sheet'!J1550,'Raw Data'!$G$2:$G$3196,'Solution Sheet'!K1550)</f>
        <v>33.705882352941174</v>
      </c>
      <c r="N1550" s="33" t="s">
        <v>26</v>
      </c>
      <c r="O1550" s="33" t="s">
        <v>32</v>
      </c>
      <c r="P1550" s="45">
        <f>SUMIFS('Raw Data'!$S$2:$S$3196,'Raw Data'!$D$2:$D$3196,'Solution Sheet'!N1550,'Raw Data'!$H$2:$H$3196,'Solution Sheet'!O1550)</f>
        <v>713770.02999999945</v>
      </c>
    </row>
    <row r="1551" spans="2:16" x14ac:dyDescent="0.35">
      <c r="B1551" s="33" t="s">
        <v>115</v>
      </c>
      <c r="C1551" s="33" t="s">
        <v>10</v>
      </c>
      <c r="D1551" s="45">
        <f>SUMIFS('Raw Data'!$S$2:$S$3196,'Raw Data'!$E$2:$E$3196,'Solution Sheet'!B1551,'Raw Data'!$G$2:$G$3196,'Solution Sheet'!C1551)</f>
        <v>50149.599999999999</v>
      </c>
      <c r="E1551" s="37"/>
      <c r="F1551" s="33" t="s">
        <v>44</v>
      </c>
      <c r="G1551" s="33" t="s">
        <v>33</v>
      </c>
      <c r="H1551" s="45">
        <f>COUNTIFS('Raw Data'!$L$2:$L$3196,'Solution Sheet'!F1551,'Raw Data'!$H$2:$H$3196,'Solution Sheet'!G1551)</f>
        <v>207</v>
      </c>
      <c r="J1551" s="33" t="s">
        <v>41</v>
      </c>
      <c r="K1551" s="33" t="s">
        <v>10</v>
      </c>
      <c r="L1551" s="45">
        <f>AVERAGEIFS('Raw Data'!$R$2:$R$3196,'Raw Data'!$K$2:$K$3196,'Solution Sheet'!J1551,'Raw Data'!$G$2:$G$3196,'Solution Sheet'!K1551)</f>
        <v>34.225806451612904</v>
      </c>
      <c r="N1551" s="33" t="s">
        <v>25</v>
      </c>
      <c r="O1551" s="33" t="s">
        <v>33</v>
      </c>
      <c r="P1551" s="45">
        <f>SUMIFS('Raw Data'!$S$2:$S$3196,'Raw Data'!$D$2:$D$3196,'Solution Sheet'!N1551,'Raw Data'!$H$2:$H$3196,'Solution Sheet'!O1551)</f>
        <v>226589.05000000008</v>
      </c>
    </row>
    <row r="1552" spans="2:16" x14ac:dyDescent="0.35">
      <c r="B1552" s="33" t="s">
        <v>73</v>
      </c>
      <c r="C1552" s="33" t="s">
        <v>12</v>
      </c>
      <c r="D1552" s="45">
        <f>SUMIFS('Raw Data'!$S$2:$S$3196,'Raw Data'!$E$2:$E$3196,'Solution Sheet'!B1552,'Raw Data'!$G$2:$G$3196,'Solution Sheet'!C1552)</f>
        <v>74246.830000000016</v>
      </c>
      <c r="E1552" s="37"/>
      <c r="F1552" s="33" t="s">
        <v>45</v>
      </c>
      <c r="G1552" s="33" t="s">
        <v>31</v>
      </c>
      <c r="H1552" s="45">
        <f>COUNTIFS('Raw Data'!$L$2:$L$3196,'Solution Sheet'!F1552,'Raw Data'!$H$2:$H$3196,'Solution Sheet'!G1552)</f>
        <v>200</v>
      </c>
      <c r="J1552" s="33" t="s">
        <v>39</v>
      </c>
      <c r="K1552" s="33" t="s">
        <v>12</v>
      </c>
      <c r="L1552" s="45">
        <f>AVERAGEIFS('Raw Data'!$R$2:$R$3196,'Raw Data'!$K$2:$K$3196,'Solution Sheet'!J1552,'Raw Data'!$G$2:$G$3196,'Solution Sheet'!K1552)</f>
        <v>35</v>
      </c>
      <c r="N1552" s="33" t="s">
        <v>26</v>
      </c>
      <c r="O1552" s="33" t="s">
        <v>31</v>
      </c>
      <c r="P1552" s="45">
        <f>SUMIFS('Raw Data'!$S$2:$S$3196,'Raw Data'!$D$2:$D$3196,'Solution Sheet'!N1552,'Raw Data'!$H$2:$H$3196,'Solution Sheet'!O1552)</f>
        <v>705928.4499999996</v>
      </c>
    </row>
    <row r="1553" spans="2:16" x14ac:dyDescent="0.35">
      <c r="B1553" s="33" t="s">
        <v>55</v>
      </c>
      <c r="C1553" s="33" t="s">
        <v>8</v>
      </c>
      <c r="D1553" s="45">
        <f>SUMIFS('Raw Data'!$S$2:$S$3196,'Raw Data'!$E$2:$E$3196,'Solution Sheet'!B1553,'Raw Data'!$G$2:$G$3196,'Solution Sheet'!C1553)</f>
        <v>101835.39000000001</v>
      </c>
      <c r="E1553" s="37"/>
      <c r="F1553" s="33" t="s">
        <v>46</v>
      </c>
      <c r="G1553" s="33" t="s">
        <v>30</v>
      </c>
      <c r="H1553" s="45">
        <f>COUNTIFS('Raw Data'!$L$2:$L$3196,'Solution Sheet'!F1553,'Raw Data'!$H$2:$H$3196,'Solution Sheet'!G1553)</f>
        <v>204</v>
      </c>
      <c r="J1553" s="33" t="s">
        <v>41</v>
      </c>
      <c r="K1553" s="33" t="s">
        <v>8</v>
      </c>
      <c r="L1553" s="45">
        <f>AVERAGEIFS('Raw Data'!$R$2:$R$3196,'Raw Data'!$K$2:$K$3196,'Solution Sheet'!J1553,'Raw Data'!$G$2:$G$3196,'Solution Sheet'!K1553)</f>
        <v>35.169642857142854</v>
      </c>
      <c r="N1553" s="33" t="s">
        <v>24</v>
      </c>
      <c r="O1553" s="33" t="s">
        <v>30</v>
      </c>
      <c r="P1553" s="45">
        <f>SUMIFS('Raw Data'!$S$2:$S$3196,'Raw Data'!$D$2:$D$3196,'Solution Sheet'!N1553,'Raw Data'!$H$2:$H$3196,'Solution Sheet'!O1553)</f>
        <v>902864.3899999999</v>
      </c>
    </row>
    <row r="1554" spans="2:16" x14ac:dyDescent="0.35">
      <c r="B1554" s="33" t="s">
        <v>58</v>
      </c>
      <c r="C1554" s="33" t="s">
        <v>8</v>
      </c>
      <c r="D1554" s="45">
        <f>SUMIFS('Raw Data'!$S$2:$S$3196,'Raw Data'!$E$2:$E$3196,'Solution Sheet'!B1554,'Raw Data'!$G$2:$G$3196,'Solution Sheet'!C1554)</f>
        <v>66369.94</v>
      </c>
      <c r="E1554" s="37"/>
      <c r="F1554" s="33" t="s">
        <v>45</v>
      </c>
      <c r="G1554" s="33" t="s">
        <v>33</v>
      </c>
      <c r="H1554" s="45">
        <f>COUNTIFS('Raw Data'!$L$2:$L$3196,'Solution Sheet'!F1554,'Raw Data'!$H$2:$H$3196,'Solution Sheet'!G1554)</f>
        <v>193</v>
      </c>
      <c r="J1554" s="33" t="s">
        <v>42</v>
      </c>
      <c r="K1554" s="33" t="s">
        <v>8</v>
      </c>
      <c r="L1554" s="45">
        <f>AVERAGEIFS('Raw Data'!$R$2:$R$3196,'Raw Data'!$K$2:$K$3196,'Solution Sheet'!J1554,'Raw Data'!$G$2:$G$3196,'Solution Sheet'!K1554)</f>
        <v>35.593023255813954</v>
      </c>
      <c r="N1554" s="33" t="s">
        <v>26</v>
      </c>
      <c r="O1554" s="33" t="s">
        <v>33</v>
      </c>
      <c r="P1554" s="45">
        <f>SUMIFS('Raw Data'!$S$2:$S$3196,'Raw Data'!$D$2:$D$3196,'Solution Sheet'!N1554,'Raw Data'!$H$2:$H$3196,'Solution Sheet'!O1554)</f>
        <v>688621.27000000118</v>
      </c>
    </row>
    <row r="1555" spans="2:16" x14ac:dyDescent="0.35">
      <c r="B1555" s="33" t="s">
        <v>68</v>
      </c>
      <c r="C1555" s="33" t="s">
        <v>11</v>
      </c>
      <c r="D1555" s="45">
        <f>SUMIFS('Raw Data'!$S$2:$S$3196,'Raw Data'!$E$2:$E$3196,'Solution Sheet'!B1555,'Raw Data'!$G$2:$G$3196,'Solution Sheet'!C1555)</f>
        <v>76381.910000000018</v>
      </c>
      <c r="E1555" s="37"/>
      <c r="F1555" s="33" t="s">
        <v>44</v>
      </c>
      <c r="G1555" s="33" t="s">
        <v>33</v>
      </c>
      <c r="H1555" s="45">
        <f>COUNTIFS('Raw Data'!$L$2:$L$3196,'Solution Sheet'!F1555,'Raw Data'!$H$2:$H$3196,'Solution Sheet'!G1555)</f>
        <v>207</v>
      </c>
      <c r="J1555" s="33" t="s">
        <v>40</v>
      </c>
      <c r="K1555" s="33" t="s">
        <v>11</v>
      </c>
      <c r="L1555" s="45">
        <f>AVERAGEIFS('Raw Data'!$R$2:$R$3196,'Raw Data'!$K$2:$K$3196,'Solution Sheet'!J1555,'Raw Data'!$G$2:$G$3196,'Solution Sheet'!K1555)</f>
        <v>33.707865168539328</v>
      </c>
      <c r="N1555" s="33" t="s">
        <v>24</v>
      </c>
      <c r="O1555" s="33" t="s">
        <v>33</v>
      </c>
      <c r="P1555" s="45">
        <f>SUMIFS('Raw Data'!$S$2:$S$3196,'Raw Data'!$D$2:$D$3196,'Solution Sheet'!N1555,'Raw Data'!$H$2:$H$3196,'Solution Sheet'!O1555)</f>
        <v>777669.78999999957</v>
      </c>
    </row>
    <row r="1556" spans="2:16" x14ac:dyDescent="0.35">
      <c r="B1556" s="33" t="s">
        <v>63</v>
      </c>
      <c r="C1556" s="33" t="s">
        <v>9</v>
      </c>
      <c r="D1556" s="45">
        <f>SUMIFS('Raw Data'!$S$2:$S$3196,'Raw Data'!$E$2:$E$3196,'Solution Sheet'!B1556,'Raw Data'!$G$2:$G$3196,'Solution Sheet'!C1556)</f>
        <v>108730.27000000002</v>
      </c>
      <c r="E1556" s="37"/>
      <c r="F1556" s="33" t="s">
        <v>45</v>
      </c>
      <c r="G1556" s="33" t="s">
        <v>30</v>
      </c>
      <c r="H1556" s="45">
        <f>COUNTIFS('Raw Data'!$L$2:$L$3196,'Solution Sheet'!F1556,'Raw Data'!$H$2:$H$3196,'Solution Sheet'!G1556)</f>
        <v>215</v>
      </c>
      <c r="J1556" s="33" t="s">
        <v>42</v>
      </c>
      <c r="K1556" s="33" t="s">
        <v>9</v>
      </c>
      <c r="L1556" s="45">
        <f>AVERAGEIFS('Raw Data'!$R$2:$R$3196,'Raw Data'!$K$2:$K$3196,'Solution Sheet'!J1556,'Raw Data'!$G$2:$G$3196,'Solution Sheet'!K1556)</f>
        <v>36.282828282828284</v>
      </c>
      <c r="N1556" s="33" t="s">
        <v>26</v>
      </c>
      <c r="O1556" s="33" t="s">
        <v>30</v>
      </c>
      <c r="P1556" s="45">
        <f>SUMIFS('Raw Data'!$S$2:$S$3196,'Raw Data'!$D$2:$D$3196,'Solution Sheet'!N1556,'Raw Data'!$H$2:$H$3196,'Solution Sheet'!O1556)</f>
        <v>705014.25000000035</v>
      </c>
    </row>
    <row r="1557" spans="2:16" x14ac:dyDescent="0.35">
      <c r="B1557" s="33" t="s">
        <v>68</v>
      </c>
      <c r="C1557" s="33" t="s">
        <v>12</v>
      </c>
      <c r="D1557" s="45">
        <f>SUMIFS('Raw Data'!$S$2:$S$3196,'Raw Data'!$E$2:$E$3196,'Solution Sheet'!B1557,'Raw Data'!$G$2:$G$3196,'Solution Sheet'!C1557)</f>
        <v>70361.200000000026</v>
      </c>
      <c r="E1557" s="37"/>
      <c r="F1557" s="33" t="s">
        <v>44</v>
      </c>
      <c r="G1557" s="33" t="s">
        <v>31</v>
      </c>
      <c r="H1557" s="45">
        <f>COUNTIFS('Raw Data'!$L$2:$L$3196,'Solution Sheet'!F1557,'Raw Data'!$H$2:$H$3196,'Solution Sheet'!G1557)</f>
        <v>216</v>
      </c>
      <c r="J1557" s="33" t="s">
        <v>40</v>
      </c>
      <c r="K1557" s="33" t="s">
        <v>12</v>
      </c>
      <c r="L1557" s="45">
        <f>AVERAGEIFS('Raw Data'!$R$2:$R$3196,'Raw Data'!$K$2:$K$3196,'Solution Sheet'!J1557,'Raw Data'!$G$2:$G$3196,'Solution Sheet'!K1557)</f>
        <v>34.373831775700936</v>
      </c>
      <c r="N1557" s="33" t="s">
        <v>25</v>
      </c>
      <c r="O1557" s="33" t="s">
        <v>31</v>
      </c>
      <c r="P1557" s="45">
        <f>SUMIFS('Raw Data'!$S$2:$S$3196,'Raw Data'!$D$2:$D$3196,'Solution Sheet'!N1557,'Raw Data'!$H$2:$H$3196,'Solution Sheet'!O1557)</f>
        <v>343540.72000000003</v>
      </c>
    </row>
    <row r="1558" spans="2:16" x14ac:dyDescent="0.35">
      <c r="B1558" s="33" t="s">
        <v>52</v>
      </c>
      <c r="C1558" s="33" t="s">
        <v>6</v>
      </c>
      <c r="D1558" s="45">
        <f>SUMIFS('Raw Data'!$S$2:$S$3196,'Raw Data'!$E$2:$E$3196,'Solution Sheet'!B1558,'Raw Data'!$G$2:$G$3196,'Solution Sheet'!C1558)</f>
        <v>128564.53000000004</v>
      </c>
      <c r="E1558" s="37"/>
      <c r="F1558" s="33" t="s">
        <v>43</v>
      </c>
      <c r="G1558" s="33" t="s">
        <v>30</v>
      </c>
      <c r="H1558" s="45">
        <f>COUNTIFS('Raw Data'!$L$2:$L$3196,'Solution Sheet'!F1558,'Raw Data'!$H$2:$H$3196,'Solution Sheet'!G1558)</f>
        <v>201</v>
      </c>
      <c r="J1558" s="33" t="s">
        <v>42</v>
      </c>
      <c r="K1558" s="33" t="s">
        <v>6</v>
      </c>
      <c r="L1558" s="45">
        <f>AVERAGEIFS('Raw Data'!$R$2:$R$3196,'Raw Data'!$K$2:$K$3196,'Solution Sheet'!J1558,'Raw Data'!$G$2:$G$3196,'Solution Sheet'!K1558)</f>
        <v>35.892857142857146</v>
      </c>
      <c r="N1558" s="33" t="s">
        <v>24</v>
      </c>
      <c r="O1558" s="33" t="s">
        <v>30</v>
      </c>
      <c r="P1558" s="45">
        <f>SUMIFS('Raw Data'!$S$2:$S$3196,'Raw Data'!$D$2:$D$3196,'Solution Sheet'!N1558,'Raw Data'!$H$2:$H$3196,'Solution Sheet'!O1558)</f>
        <v>902864.3899999999</v>
      </c>
    </row>
    <row r="1559" spans="2:16" x14ac:dyDescent="0.35">
      <c r="B1559" s="33" t="s">
        <v>58</v>
      </c>
      <c r="C1559" s="33" t="s">
        <v>8</v>
      </c>
      <c r="D1559" s="45">
        <f>SUMIFS('Raw Data'!$S$2:$S$3196,'Raw Data'!$E$2:$E$3196,'Solution Sheet'!B1559,'Raw Data'!$G$2:$G$3196,'Solution Sheet'!C1559)</f>
        <v>66369.94</v>
      </c>
      <c r="E1559" s="37"/>
      <c r="F1559" s="33" t="s">
        <v>44</v>
      </c>
      <c r="G1559" s="33" t="s">
        <v>33</v>
      </c>
      <c r="H1559" s="45">
        <f>COUNTIFS('Raw Data'!$L$2:$L$3196,'Solution Sheet'!F1559,'Raw Data'!$H$2:$H$3196,'Solution Sheet'!G1559)</f>
        <v>207</v>
      </c>
      <c r="J1559" s="33" t="s">
        <v>39</v>
      </c>
      <c r="K1559" s="33" t="s">
        <v>8</v>
      </c>
      <c r="L1559" s="45">
        <f>AVERAGEIFS('Raw Data'!$R$2:$R$3196,'Raw Data'!$K$2:$K$3196,'Solution Sheet'!J1559,'Raw Data'!$G$2:$G$3196,'Solution Sheet'!K1559)</f>
        <v>33.572815533980581</v>
      </c>
      <c r="N1559" s="33" t="s">
        <v>24</v>
      </c>
      <c r="O1559" s="33" t="s">
        <v>33</v>
      </c>
      <c r="P1559" s="45">
        <f>SUMIFS('Raw Data'!$S$2:$S$3196,'Raw Data'!$D$2:$D$3196,'Solution Sheet'!N1559,'Raw Data'!$H$2:$H$3196,'Solution Sheet'!O1559)</f>
        <v>777669.78999999957</v>
      </c>
    </row>
    <row r="1560" spans="2:16" x14ac:dyDescent="0.35">
      <c r="B1560" s="33" t="s">
        <v>115</v>
      </c>
      <c r="C1560" s="33" t="s">
        <v>8</v>
      </c>
      <c r="D1560" s="45">
        <f>SUMIFS('Raw Data'!$S$2:$S$3196,'Raw Data'!$E$2:$E$3196,'Solution Sheet'!B1560,'Raw Data'!$G$2:$G$3196,'Solution Sheet'!C1560)</f>
        <v>78761.50999999998</v>
      </c>
      <c r="E1560" s="37"/>
      <c r="F1560" s="33" t="s">
        <v>46</v>
      </c>
      <c r="G1560" s="33" t="s">
        <v>30</v>
      </c>
      <c r="H1560" s="45">
        <f>COUNTIFS('Raw Data'!$L$2:$L$3196,'Solution Sheet'!F1560,'Raw Data'!$H$2:$H$3196,'Solution Sheet'!G1560)</f>
        <v>204</v>
      </c>
      <c r="J1560" s="33" t="s">
        <v>39</v>
      </c>
      <c r="K1560" s="33" t="s">
        <v>8</v>
      </c>
      <c r="L1560" s="45">
        <f>AVERAGEIFS('Raw Data'!$R$2:$R$3196,'Raw Data'!$K$2:$K$3196,'Solution Sheet'!J1560,'Raw Data'!$G$2:$G$3196,'Solution Sheet'!K1560)</f>
        <v>33.572815533980581</v>
      </c>
      <c r="N1560" s="33" t="s">
        <v>25</v>
      </c>
      <c r="O1560" s="33" t="s">
        <v>30</v>
      </c>
      <c r="P1560" s="45">
        <f>SUMIFS('Raw Data'!$S$2:$S$3196,'Raw Data'!$D$2:$D$3196,'Solution Sheet'!N1560,'Raw Data'!$H$2:$H$3196,'Solution Sheet'!O1560)</f>
        <v>386262.99999999983</v>
      </c>
    </row>
    <row r="1561" spans="2:16" x14ac:dyDescent="0.35">
      <c r="B1561" s="33" t="s">
        <v>55</v>
      </c>
      <c r="C1561" s="33" t="s">
        <v>13</v>
      </c>
      <c r="D1561" s="45">
        <f>SUMIFS('Raw Data'!$S$2:$S$3196,'Raw Data'!$E$2:$E$3196,'Solution Sheet'!B1561,'Raw Data'!$G$2:$G$3196,'Solution Sheet'!C1561)</f>
        <v>74301.89</v>
      </c>
      <c r="E1561" s="37"/>
      <c r="F1561" s="33" t="s">
        <v>44</v>
      </c>
      <c r="G1561" s="33" t="s">
        <v>32</v>
      </c>
      <c r="H1561" s="45">
        <f>COUNTIFS('Raw Data'!$L$2:$L$3196,'Solution Sheet'!F1561,'Raw Data'!$H$2:$H$3196,'Solution Sheet'!G1561)</f>
        <v>196</v>
      </c>
      <c r="J1561" s="33" t="s">
        <v>40</v>
      </c>
      <c r="K1561" s="33" t="s">
        <v>13</v>
      </c>
      <c r="L1561" s="45">
        <f>AVERAGEIFS('Raw Data'!$R$2:$R$3196,'Raw Data'!$K$2:$K$3196,'Solution Sheet'!J1561,'Raw Data'!$G$2:$G$3196,'Solution Sheet'!K1561)</f>
        <v>34.651685393258425</v>
      </c>
      <c r="N1561" s="33" t="s">
        <v>25</v>
      </c>
      <c r="O1561" s="33" t="s">
        <v>32</v>
      </c>
      <c r="P1561" s="45">
        <f>SUMIFS('Raw Data'!$S$2:$S$3196,'Raw Data'!$D$2:$D$3196,'Solution Sheet'!N1561,'Raw Data'!$H$2:$H$3196,'Solution Sheet'!O1561)</f>
        <v>420136.0300000002</v>
      </c>
    </row>
    <row r="1562" spans="2:16" x14ac:dyDescent="0.35">
      <c r="B1562" s="33" t="s">
        <v>55</v>
      </c>
      <c r="C1562" s="33" t="s">
        <v>10</v>
      </c>
      <c r="D1562" s="45">
        <f>SUMIFS('Raw Data'!$S$2:$S$3196,'Raw Data'!$E$2:$E$3196,'Solution Sheet'!B1562,'Raw Data'!$G$2:$G$3196,'Solution Sheet'!C1562)</f>
        <v>73114.26999999999</v>
      </c>
      <c r="E1562" s="37"/>
      <c r="F1562" s="33" t="s">
        <v>45</v>
      </c>
      <c r="G1562" s="33" t="s">
        <v>30</v>
      </c>
      <c r="H1562" s="45">
        <f>COUNTIFS('Raw Data'!$L$2:$L$3196,'Solution Sheet'!F1562,'Raw Data'!$H$2:$H$3196,'Solution Sheet'!G1562)</f>
        <v>215</v>
      </c>
      <c r="J1562" s="33" t="s">
        <v>39</v>
      </c>
      <c r="K1562" s="33" t="s">
        <v>10</v>
      </c>
      <c r="L1562" s="45">
        <f>AVERAGEIFS('Raw Data'!$R$2:$R$3196,'Raw Data'!$K$2:$K$3196,'Solution Sheet'!J1562,'Raw Data'!$G$2:$G$3196,'Solution Sheet'!K1562)</f>
        <v>35.052083333333336</v>
      </c>
      <c r="N1562" s="33" t="s">
        <v>24</v>
      </c>
      <c r="O1562" s="33" t="s">
        <v>30</v>
      </c>
      <c r="P1562" s="45">
        <f>SUMIFS('Raw Data'!$S$2:$S$3196,'Raw Data'!$D$2:$D$3196,'Solution Sheet'!N1562,'Raw Data'!$H$2:$H$3196,'Solution Sheet'!O1562)</f>
        <v>902864.3899999999</v>
      </c>
    </row>
    <row r="1563" spans="2:16" x14ac:dyDescent="0.35">
      <c r="B1563" s="33" t="s">
        <v>63</v>
      </c>
      <c r="C1563" s="33" t="s">
        <v>13</v>
      </c>
      <c r="D1563" s="45">
        <f>SUMIFS('Raw Data'!$S$2:$S$3196,'Raw Data'!$E$2:$E$3196,'Solution Sheet'!B1563,'Raw Data'!$G$2:$G$3196,'Solution Sheet'!C1563)</f>
        <v>116307.38</v>
      </c>
      <c r="E1563" s="37"/>
      <c r="F1563" s="33" t="s">
        <v>43</v>
      </c>
      <c r="G1563" s="33" t="s">
        <v>31</v>
      </c>
      <c r="H1563" s="45">
        <f>COUNTIFS('Raw Data'!$L$2:$L$3196,'Solution Sheet'!F1563,'Raw Data'!$H$2:$H$3196,'Solution Sheet'!G1563)</f>
        <v>190</v>
      </c>
      <c r="J1563" s="33" t="s">
        <v>41</v>
      </c>
      <c r="K1563" s="33" t="s">
        <v>13</v>
      </c>
      <c r="L1563" s="45">
        <f>AVERAGEIFS('Raw Data'!$R$2:$R$3196,'Raw Data'!$K$2:$K$3196,'Solution Sheet'!J1563,'Raw Data'!$G$2:$G$3196,'Solution Sheet'!K1563)</f>
        <v>33.705882352941174</v>
      </c>
      <c r="N1563" s="33" t="s">
        <v>24</v>
      </c>
      <c r="O1563" s="33" t="s">
        <v>31</v>
      </c>
      <c r="P1563" s="45">
        <f>SUMIFS('Raw Data'!$S$2:$S$3196,'Raw Data'!$D$2:$D$3196,'Solution Sheet'!N1563,'Raw Data'!$H$2:$H$3196,'Solution Sheet'!O1563)</f>
        <v>770751.94999999984</v>
      </c>
    </row>
    <row r="1564" spans="2:16" x14ac:dyDescent="0.35">
      <c r="B1564" s="33" t="s">
        <v>73</v>
      </c>
      <c r="C1564" s="33" t="s">
        <v>8</v>
      </c>
      <c r="D1564" s="45">
        <f>SUMIFS('Raw Data'!$S$2:$S$3196,'Raw Data'!$E$2:$E$3196,'Solution Sheet'!B1564,'Raw Data'!$G$2:$G$3196,'Solution Sheet'!C1564)</f>
        <v>106033.74999999996</v>
      </c>
      <c r="E1564" s="37"/>
      <c r="F1564" s="33" t="s">
        <v>44</v>
      </c>
      <c r="G1564" s="33" t="s">
        <v>33</v>
      </c>
      <c r="H1564" s="45">
        <f>COUNTIFS('Raw Data'!$L$2:$L$3196,'Solution Sheet'!F1564,'Raw Data'!$H$2:$H$3196,'Solution Sheet'!G1564)</f>
        <v>207</v>
      </c>
      <c r="J1564" s="33" t="s">
        <v>39</v>
      </c>
      <c r="K1564" s="33" t="s">
        <v>8</v>
      </c>
      <c r="L1564" s="45">
        <f>AVERAGEIFS('Raw Data'!$R$2:$R$3196,'Raw Data'!$K$2:$K$3196,'Solution Sheet'!J1564,'Raw Data'!$G$2:$G$3196,'Solution Sheet'!K1564)</f>
        <v>33.572815533980581</v>
      </c>
      <c r="N1564" s="33" t="s">
        <v>26</v>
      </c>
      <c r="O1564" s="33" t="s">
        <v>33</v>
      </c>
      <c r="P1564" s="45">
        <f>SUMIFS('Raw Data'!$S$2:$S$3196,'Raw Data'!$D$2:$D$3196,'Solution Sheet'!N1564,'Raw Data'!$H$2:$H$3196,'Solution Sheet'!O1564)</f>
        <v>688621.27000000118</v>
      </c>
    </row>
    <row r="1565" spans="2:16" x14ac:dyDescent="0.35">
      <c r="B1565" s="33" t="s">
        <v>63</v>
      </c>
      <c r="C1565" s="33" t="s">
        <v>11</v>
      </c>
      <c r="D1565" s="45">
        <f>SUMIFS('Raw Data'!$S$2:$S$3196,'Raw Data'!$E$2:$E$3196,'Solution Sheet'!B1565,'Raw Data'!$G$2:$G$3196,'Solution Sheet'!C1565)</f>
        <v>122471.98000000001</v>
      </c>
      <c r="E1565" s="37"/>
      <c r="F1565" s="33" t="s">
        <v>44</v>
      </c>
      <c r="G1565" s="33" t="s">
        <v>30</v>
      </c>
      <c r="H1565" s="45">
        <f>COUNTIFS('Raw Data'!$L$2:$L$3196,'Solution Sheet'!F1565,'Raw Data'!$H$2:$H$3196,'Solution Sheet'!G1565)</f>
        <v>202</v>
      </c>
      <c r="J1565" s="33" t="s">
        <v>41</v>
      </c>
      <c r="K1565" s="33" t="s">
        <v>11</v>
      </c>
      <c r="L1565" s="45">
        <f>AVERAGEIFS('Raw Data'!$R$2:$R$3196,'Raw Data'!$K$2:$K$3196,'Solution Sheet'!J1565,'Raw Data'!$G$2:$G$3196,'Solution Sheet'!K1565)</f>
        <v>35.415929203539825</v>
      </c>
      <c r="N1565" s="33" t="s">
        <v>26</v>
      </c>
      <c r="O1565" s="33" t="s">
        <v>30</v>
      </c>
      <c r="P1565" s="45">
        <f>SUMIFS('Raw Data'!$S$2:$S$3196,'Raw Data'!$D$2:$D$3196,'Solution Sheet'!N1565,'Raw Data'!$H$2:$H$3196,'Solution Sheet'!O1565)</f>
        <v>705014.25000000035</v>
      </c>
    </row>
    <row r="1566" spans="2:16" x14ac:dyDescent="0.35">
      <c r="B1566" s="33" t="s">
        <v>58</v>
      </c>
      <c r="C1566" s="33" t="s">
        <v>9</v>
      </c>
      <c r="D1566" s="45">
        <f>SUMIFS('Raw Data'!$S$2:$S$3196,'Raw Data'!$E$2:$E$3196,'Solution Sheet'!B1566,'Raw Data'!$G$2:$G$3196,'Solution Sheet'!C1566)</f>
        <v>93015.799999999974</v>
      </c>
      <c r="E1566" s="37"/>
      <c r="F1566" s="33" t="s">
        <v>46</v>
      </c>
      <c r="G1566" s="33" t="s">
        <v>33</v>
      </c>
      <c r="H1566" s="45">
        <f>COUNTIFS('Raw Data'!$L$2:$L$3196,'Solution Sheet'!F1566,'Raw Data'!$H$2:$H$3196,'Solution Sheet'!G1566)</f>
        <v>201</v>
      </c>
      <c r="J1566" s="33" t="s">
        <v>39</v>
      </c>
      <c r="K1566" s="33" t="s">
        <v>9</v>
      </c>
      <c r="L1566" s="45">
        <f>AVERAGEIFS('Raw Data'!$R$2:$R$3196,'Raw Data'!$K$2:$K$3196,'Solution Sheet'!J1566,'Raw Data'!$G$2:$G$3196,'Solution Sheet'!K1566)</f>
        <v>34.731182795698928</v>
      </c>
      <c r="N1566" s="33" t="s">
        <v>26</v>
      </c>
      <c r="O1566" s="33" t="s">
        <v>33</v>
      </c>
      <c r="P1566" s="45">
        <f>SUMIFS('Raw Data'!$S$2:$S$3196,'Raw Data'!$D$2:$D$3196,'Solution Sheet'!N1566,'Raw Data'!$H$2:$H$3196,'Solution Sheet'!O1566)</f>
        <v>688621.27000000118</v>
      </c>
    </row>
    <row r="1567" spans="2:16" x14ac:dyDescent="0.35">
      <c r="B1567" s="33" t="s">
        <v>115</v>
      </c>
      <c r="C1567" s="33" t="s">
        <v>6</v>
      </c>
      <c r="D1567" s="45">
        <f>SUMIFS('Raw Data'!$S$2:$S$3196,'Raw Data'!$E$2:$E$3196,'Solution Sheet'!B1567,'Raw Data'!$G$2:$G$3196,'Solution Sheet'!C1567)</f>
        <v>110066.44999999998</v>
      </c>
      <c r="E1567" s="37"/>
      <c r="F1567" s="33" t="s">
        <v>46</v>
      </c>
      <c r="G1567" s="33" t="s">
        <v>32</v>
      </c>
      <c r="H1567" s="45">
        <f>COUNTIFS('Raw Data'!$L$2:$L$3196,'Solution Sheet'!F1567,'Raw Data'!$H$2:$H$3196,'Solution Sheet'!G1567)</f>
        <v>216</v>
      </c>
      <c r="J1567" s="33" t="s">
        <v>39</v>
      </c>
      <c r="K1567" s="33" t="s">
        <v>6</v>
      </c>
      <c r="L1567" s="45">
        <f>AVERAGEIFS('Raw Data'!$R$2:$R$3196,'Raw Data'!$K$2:$K$3196,'Solution Sheet'!J1567,'Raw Data'!$G$2:$G$3196,'Solution Sheet'!K1567)</f>
        <v>36.370370370370374</v>
      </c>
      <c r="N1567" s="33" t="s">
        <v>24</v>
      </c>
      <c r="O1567" s="33" t="s">
        <v>32</v>
      </c>
      <c r="P1567" s="45">
        <f>SUMIFS('Raw Data'!$S$2:$S$3196,'Raw Data'!$D$2:$D$3196,'Solution Sheet'!N1567,'Raw Data'!$H$2:$H$3196,'Solution Sheet'!O1567)</f>
        <v>854150.37999999919</v>
      </c>
    </row>
    <row r="1568" spans="2:16" x14ac:dyDescent="0.35">
      <c r="B1568" s="33" t="s">
        <v>78</v>
      </c>
      <c r="C1568" s="33" t="s">
        <v>9</v>
      </c>
      <c r="D1568" s="45">
        <f>SUMIFS('Raw Data'!$S$2:$S$3196,'Raw Data'!$E$2:$E$3196,'Solution Sheet'!B1568,'Raw Data'!$G$2:$G$3196,'Solution Sheet'!C1568)</f>
        <v>67867.660000000018</v>
      </c>
      <c r="E1568" s="37"/>
      <c r="F1568" s="33" t="s">
        <v>44</v>
      </c>
      <c r="G1568" s="33" t="s">
        <v>30</v>
      </c>
      <c r="H1568" s="45">
        <f>COUNTIFS('Raw Data'!$L$2:$L$3196,'Solution Sheet'!F1568,'Raw Data'!$H$2:$H$3196,'Solution Sheet'!G1568)</f>
        <v>202</v>
      </c>
      <c r="J1568" s="33" t="s">
        <v>40</v>
      </c>
      <c r="K1568" s="33" t="s">
        <v>9</v>
      </c>
      <c r="L1568" s="45">
        <f>AVERAGEIFS('Raw Data'!$R$2:$R$3196,'Raw Data'!$K$2:$K$3196,'Solution Sheet'!J1568,'Raw Data'!$G$2:$G$3196,'Solution Sheet'!K1568)</f>
        <v>33.942528735632187</v>
      </c>
      <c r="N1568" s="33" t="s">
        <v>26</v>
      </c>
      <c r="O1568" s="33" t="s">
        <v>30</v>
      </c>
      <c r="P1568" s="45">
        <f>SUMIFS('Raw Data'!$S$2:$S$3196,'Raw Data'!$D$2:$D$3196,'Solution Sheet'!N1568,'Raw Data'!$H$2:$H$3196,'Solution Sheet'!O1568)</f>
        <v>705014.25000000035</v>
      </c>
    </row>
    <row r="1569" spans="2:16" x14ac:dyDescent="0.35">
      <c r="B1569" s="33" t="s">
        <v>73</v>
      </c>
      <c r="C1569" s="33" t="s">
        <v>6</v>
      </c>
      <c r="D1569" s="45">
        <f>SUMIFS('Raw Data'!$S$2:$S$3196,'Raw Data'!$E$2:$E$3196,'Solution Sheet'!B1569,'Raw Data'!$G$2:$G$3196,'Solution Sheet'!C1569)</f>
        <v>72259.55</v>
      </c>
      <c r="E1569" s="37"/>
      <c r="F1569" s="33" t="s">
        <v>44</v>
      </c>
      <c r="G1569" s="33" t="s">
        <v>33</v>
      </c>
      <c r="H1569" s="45">
        <f>COUNTIFS('Raw Data'!$L$2:$L$3196,'Solution Sheet'!F1569,'Raw Data'!$H$2:$H$3196,'Solution Sheet'!G1569)</f>
        <v>207</v>
      </c>
      <c r="J1569" s="33" t="s">
        <v>39</v>
      </c>
      <c r="K1569" s="33" t="s">
        <v>6</v>
      </c>
      <c r="L1569" s="45">
        <f>AVERAGEIFS('Raw Data'!$R$2:$R$3196,'Raw Data'!$K$2:$K$3196,'Solution Sheet'!J1569,'Raw Data'!$G$2:$G$3196,'Solution Sheet'!K1569)</f>
        <v>36.370370370370374</v>
      </c>
      <c r="N1569" s="33" t="s">
        <v>25</v>
      </c>
      <c r="O1569" s="33" t="s">
        <v>33</v>
      </c>
      <c r="P1569" s="45">
        <f>SUMIFS('Raw Data'!$S$2:$S$3196,'Raw Data'!$D$2:$D$3196,'Solution Sheet'!N1569,'Raw Data'!$H$2:$H$3196,'Solution Sheet'!O1569)</f>
        <v>226589.05000000008</v>
      </c>
    </row>
    <row r="1570" spans="2:16" x14ac:dyDescent="0.35">
      <c r="B1570" s="33" t="s">
        <v>68</v>
      </c>
      <c r="C1570" s="33" t="s">
        <v>12</v>
      </c>
      <c r="D1570" s="45">
        <f>SUMIFS('Raw Data'!$S$2:$S$3196,'Raw Data'!$E$2:$E$3196,'Solution Sheet'!B1570,'Raw Data'!$G$2:$G$3196,'Solution Sheet'!C1570)</f>
        <v>70361.200000000026</v>
      </c>
      <c r="E1570" s="37"/>
      <c r="F1570" s="33" t="s">
        <v>45</v>
      </c>
      <c r="G1570" s="33" t="s">
        <v>31</v>
      </c>
      <c r="H1570" s="45">
        <f>COUNTIFS('Raw Data'!$L$2:$L$3196,'Solution Sheet'!F1570,'Raw Data'!$H$2:$H$3196,'Solution Sheet'!G1570)</f>
        <v>200</v>
      </c>
      <c r="J1570" s="33" t="s">
        <v>41</v>
      </c>
      <c r="K1570" s="33" t="s">
        <v>12</v>
      </c>
      <c r="L1570" s="45">
        <f>AVERAGEIFS('Raw Data'!$R$2:$R$3196,'Raw Data'!$K$2:$K$3196,'Solution Sheet'!J1570,'Raw Data'!$G$2:$G$3196,'Solution Sheet'!K1570)</f>
        <v>35.657142857142858</v>
      </c>
      <c r="N1570" s="33" t="s">
        <v>26</v>
      </c>
      <c r="O1570" s="33" t="s">
        <v>31</v>
      </c>
      <c r="P1570" s="45">
        <f>SUMIFS('Raw Data'!$S$2:$S$3196,'Raw Data'!$D$2:$D$3196,'Solution Sheet'!N1570,'Raw Data'!$H$2:$H$3196,'Solution Sheet'!O1570)</f>
        <v>705928.4499999996</v>
      </c>
    </row>
    <row r="1571" spans="2:16" x14ac:dyDescent="0.35">
      <c r="B1571" s="33" t="s">
        <v>85</v>
      </c>
      <c r="C1571" s="33" t="s">
        <v>8</v>
      </c>
      <c r="D1571" s="45">
        <f>SUMIFS('Raw Data'!$S$2:$S$3196,'Raw Data'!$E$2:$E$3196,'Solution Sheet'!B1571,'Raw Data'!$G$2:$G$3196,'Solution Sheet'!C1571)</f>
        <v>126785.84999999996</v>
      </c>
      <c r="E1571" s="37"/>
      <c r="F1571" s="33" t="s">
        <v>44</v>
      </c>
      <c r="G1571" s="33" t="s">
        <v>32</v>
      </c>
      <c r="H1571" s="45">
        <f>COUNTIFS('Raw Data'!$L$2:$L$3196,'Solution Sheet'!F1571,'Raw Data'!$H$2:$H$3196,'Solution Sheet'!G1571)</f>
        <v>196</v>
      </c>
      <c r="J1571" s="33" t="s">
        <v>39</v>
      </c>
      <c r="K1571" s="33" t="s">
        <v>8</v>
      </c>
      <c r="L1571" s="45">
        <f>AVERAGEIFS('Raw Data'!$R$2:$R$3196,'Raw Data'!$K$2:$K$3196,'Solution Sheet'!J1571,'Raw Data'!$G$2:$G$3196,'Solution Sheet'!K1571)</f>
        <v>33.572815533980581</v>
      </c>
      <c r="N1571" s="33" t="s">
        <v>26</v>
      </c>
      <c r="O1571" s="33" t="s">
        <v>32</v>
      </c>
      <c r="P1571" s="45">
        <f>SUMIFS('Raw Data'!$S$2:$S$3196,'Raw Data'!$D$2:$D$3196,'Solution Sheet'!N1571,'Raw Data'!$H$2:$H$3196,'Solution Sheet'!O1571)</f>
        <v>713770.02999999945</v>
      </c>
    </row>
    <row r="1572" spans="2:16" x14ac:dyDescent="0.35">
      <c r="B1572" s="33" t="s">
        <v>52</v>
      </c>
      <c r="C1572" s="33" t="s">
        <v>6</v>
      </c>
      <c r="D1572" s="45">
        <f>SUMIFS('Raw Data'!$S$2:$S$3196,'Raw Data'!$E$2:$E$3196,'Solution Sheet'!B1572,'Raw Data'!$G$2:$G$3196,'Solution Sheet'!C1572)</f>
        <v>128564.53000000004</v>
      </c>
      <c r="E1572" s="37"/>
      <c r="F1572" s="33" t="s">
        <v>45</v>
      </c>
      <c r="G1572" s="33" t="s">
        <v>33</v>
      </c>
      <c r="H1572" s="45">
        <f>COUNTIFS('Raw Data'!$L$2:$L$3196,'Solution Sheet'!F1572,'Raw Data'!$H$2:$H$3196,'Solution Sheet'!G1572)</f>
        <v>193</v>
      </c>
      <c r="J1572" s="33" t="s">
        <v>42</v>
      </c>
      <c r="K1572" s="33" t="s">
        <v>6</v>
      </c>
      <c r="L1572" s="45">
        <f>AVERAGEIFS('Raw Data'!$R$2:$R$3196,'Raw Data'!$K$2:$K$3196,'Solution Sheet'!J1572,'Raw Data'!$G$2:$G$3196,'Solution Sheet'!K1572)</f>
        <v>35.892857142857146</v>
      </c>
      <c r="N1572" s="33" t="s">
        <v>26</v>
      </c>
      <c r="O1572" s="33" t="s">
        <v>33</v>
      </c>
      <c r="P1572" s="45">
        <f>SUMIFS('Raw Data'!$S$2:$S$3196,'Raw Data'!$D$2:$D$3196,'Solution Sheet'!N1572,'Raw Data'!$H$2:$H$3196,'Solution Sheet'!O1572)</f>
        <v>688621.27000000118</v>
      </c>
    </row>
    <row r="1573" spans="2:16" x14ac:dyDescent="0.35">
      <c r="B1573" s="33" t="s">
        <v>115</v>
      </c>
      <c r="C1573" s="33" t="s">
        <v>11</v>
      </c>
      <c r="D1573" s="45">
        <f>SUMIFS('Raw Data'!$S$2:$S$3196,'Raw Data'!$E$2:$E$3196,'Solution Sheet'!B1573,'Raw Data'!$G$2:$G$3196,'Solution Sheet'!C1573)</f>
        <v>121509.75999999999</v>
      </c>
      <c r="E1573" s="37"/>
      <c r="F1573" s="33" t="s">
        <v>45</v>
      </c>
      <c r="G1573" s="33" t="s">
        <v>31</v>
      </c>
      <c r="H1573" s="45">
        <f>COUNTIFS('Raw Data'!$L$2:$L$3196,'Solution Sheet'!F1573,'Raw Data'!$H$2:$H$3196,'Solution Sheet'!G1573)</f>
        <v>200</v>
      </c>
      <c r="J1573" s="33" t="s">
        <v>39</v>
      </c>
      <c r="K1573" s="33" t="s">
        <v>11</v>
      </c>
      <c r="L1573" s="45">
        <f>AVERAGEIFS('Raw Data'!$R$2:$R$3196,'Raw Data'!$K$2:$K$3196,'Solution Sheet'!J1573,'Raw Data'!$G$2:$G$3196,'Solution Sheet'!K1573)</f>
        <v>34.901785714285715</v>
      </c>
      <c r="N1573" s="33" t="s">
        <v>24</v>
      </c>
      <c r="O1573" s="33" t="s">
        <v>31</v>
      </c>
      <c r="P1573" s="45">
        <f>SUMIFS('Raw Data'!$S$2:$S$3196,'Raw Data'!$D$2:$D$3196,'Solution Sheet'!N1573,'Raw Data'!$H$2:$H$3196,'Solution Sheet'!O1573)</f>
        <v>770751.94999999984</v>
      </c>
    </row>
    <row r="1574" spans="2:16" x14ac:dyDescent="0.35">
      <c r="B1574" s="33" t="s">
        <v>68</v>
      </c>
      <c r="C1574" s="33" t="s">
        <v>11</v>
      </c>
      <c r="D1574" s="45">
        <f>SUMIFS('Raw Data'!$S$2:$S$3196,'Raw Data'!$E$2:$E$3196,'Solution Sheet'!B1574,'Raw Data'!$G$2:$G$3196,'Solution Sheet'!C1574)</f>
        <v>76381.910000000018</v>
      </c>
      <c r="E1574" s="37"/>
      <c r="F1574" s="33" t="s">
        <v>44</v>
      </c>
      <c r="G1574" s="33" t="s">
        <v>30</v>
      </c>
      <c r="H1574" s="45">
        <f>COUNTIFS('Raw Data'!$L$2:$L$3196,'Solution Sheet'!F1574,'Raw Data'!$H$2:$H$3196,'Solution Sheet'!G1574)</f>
        <v>202</v>
      </c>
      <c r="J1574" s="33" t="s">
        <v>40</v>
      </c>
      <c r="K1574" s="33" t="s">
        <v>11</v>
      </c>
      <c r="L1574" s="45">
        <f>AVERAGEIFS('Raw Data'!$R$2:$R$3196,'Raw Data'!$K$2:$K$3196,'Solution Sheet'!J1574,'Raw Data'!$G$2:$G$3196,'Solution Sheet'!K1574)</f>
        <v>33.707865168539328</v>
      </c>
      <c r="N1574" s="33" t="s">
        <v>26</v>
      </c>
      <c r="O1574" s="33" t="s">
        <v>30</v>
      </c>
      <c r="P1574" s="45">
        <f>SUMIFS('Raw Data'!$S$2:$S$3196,'Raw Data'!$D$2:$D$3196,'Solution Sheet'!N1574,'Raw Data'!$H$2:$H$3196,'Solution Sheet'!O1574)</f>
        <v>705014.25000000035</v>
      </c>
    </row>
    <row r="1575" spans="2:16" x14ac:dyDescent="0.35">
      <c r="B1575" s="33" t="s">
        <v>58</v>
      </c>
      <c r="C1575" s="33" t="s">
        <v>10</v>
      </c>
      <c r="D1575" s="45">
        <f>SUMIFS('Raw Data'!$S$2:$S$3196,'Raw Data'!$E$2:$E$3196,'Solution Sheet'!B1575,'Raw Data'!$G$2:$G$3196,'Solution Sheet'!C1575)</f>
        <v>93884.32</v>
      </c>
      <c r="E1575" s="37"/>
      <c r="F1575" s="33" t="s">
        <v>43</v>
      </c>
      <c r="G1575" s="33" t="s">
        <v>31</v>
      </c>
      <c r="H1575" s="45">
        <f>COUNTIFS('Raw Data'!$L$2:$L$3196,'Solution Sheet'!F1575,'Raw Data'!$H$2:$H$3196,'Solution Sheet'!G1575)</f>
        <v>190</v>
      </c>
      <c r="J1575" s="33" t="s">
        <v>40</v>
      </c>
      <c r="K1575" s="33" t="s">
        <v>10</v>
      </c>
      <c r="L1575" s="45">
        <f>AVERAGEIFS('Raw Data'!$R$2:$R$3196,'Raw Data'!$K$2:$K$3196,'Solution Sheet'!J1575,'Raw Data'!$G$2:$G$3196,'Solution Sheet'!K1575)</f>
        <v>35.093023255813954</v>
      </c>
      <c r="N1575" s="33" t="s">
        <v>26</v>
      </c>
      <c r="O1575" s="33" t="s">
        <v>31</v>
      </c>
      <c r="P1575" s="45">
        <f>SUMIFS('Raw Data'!$S$2:$S$3196,'Raw Data'!$D$2:$D$3196,'Solution Sheet'!N1575,'Raw Data'!$H$2:$H$3196,'Solution Sheet'!O1575)</f>
        <v>705928.4499999996</v>
      </c>
    </row>
    <row r="1576" spans="2:16" x14ac:dyDescent="0.35">
      <c r="B1576" s="33" t="s">
        <v>73</v>
      </c>
      <c r="C1576" s="33" t="s">
        <v>8</v>
      </c>
      <c r="D1576" s="45">
        <f>SUMIFS('Raw Data'!$S$2:$S$3196,'Raw Data'!$E$2:$E$3196,'Solution Sheet'!B1576,'Raw Data'!$G$2:$G$3196,'Solution Sheet'!C1576)</f>
        <v>106033.74999999996</v>
      </c>
      <c r="E1576" s="37"/>
      <c r="F1576" s="33" t="s">
        <v>43</v>
      </c>
      <c r="G1576" s="33" t="s">
        <v>30</v>
      </c>
      <c r="H1576" s="45">
        <f>COUNTIFS('Raw Data'!$L$2:$L$3196,'Solution Sheet'!F1576,'Raw Data'!$H$2:$H$3196,'Solution Sheet'!G1576)</f>
        <v>201</v>
      </c>
      <c r="J1576" s="33" t="s">
        <v>42</v>
      </c>
      <c r="K1576" s="33" t="s">
        <v>8</v>
      </c>
      <c r="L1576" s="45">
        <f>AVERAGEIFS('Raw Data'!$R$2:$R$3196,'Raw Data'!$K$2:$K$3196,'Solution Sheet'!J1576,'Raw Data'!$G$2:$G$3196,'Solution Sheet'!K1576)</f>
        <v>35.593023255813954</v>
      </c>
      <c r="N1576" s="33" t="s">
        <v>25</v>
      </c>
      <c r="O1576" s="33" t="s">
        <v>30</v>
      </c>
      <c r="P1576" s="45">
        <f>SUMIFS('Raw Data'!$S$2:$S$3196,'Raw Data'!$D$2:$D$3196,'Solution Sheet'!N1576,'Raw Data'!$H$2:$H$3196,'Solution Sheet'!O1576)</f>
        <v>386262.99999999983</v>
      </c>
    </row>
    <row r="1577" spans="2:16" x14ac:dyDescent="0.35">
      <c r="B1577" s="33" t="s">
        <v>106</v>
      </c>
      <c r="C1577" s="33" t="s">
        <v>6</v>
      </c>
      <c r="D1577" s="45">
        <f>SUMIFS('Raw Data'!$S$2:$S$3196,'Raw Data'!$E$2:$E$3196,'Solution Sheet'!B1577,'Raw Data'!$G$2:$G$3196,'Solution Sheet'!C1577)</f>
        <v>106057.18</v>
      </c>
      <c r="E1577" s="37"/>
      <c r="F1577" s="33" t="s">
        <v>46</v>
      </c>
      <c r="G1577" s="33" t="s">
        <v>32</v>
      </c>
      <c r="H1577" s="45">
        <f>COUNTIFS('Raw Data'!$L$2:$L$3196,'Solution Sheet'!F1577,'Raw Data'!$H$2:$H$3196,'Solution Sheet'!G1577)</f>
        <v>216</v>
      </c>
      <c r="J1577" s="33" t="s">
        <v>40</v>
      </c>
      <c r="K1577" s="33" t="s">
        <v>6</v>
      </c>
      <c r="L1577" s="45">
        <f>AVERAGEIFS('Raw Data'!$R$2:$R$3196,'Raw Data'!$K$2:$K$3196,'Solution Sheet'!J1577,'Raw Data'!$G$2:$G$3196,'Solution Sheet'!K1577)</f>
        <v>33.838383838383841</v>
      </c>
      <c r="N1577" s="33" t="s">
        <v>24</v>
      </c>
      <c r="O1577" s="33" t="s">
        <v>32</v>
      </c>
      <c r="P1577" s="45">
        <f>SUMIFS('Raw Data'!$S$2:$S$3196,'Raw Data'!$D$2:$D$3196,'Solution Sheet'!N1577,'Raw Data'!$H$2:$H$3196,'Solution Sheet'!O1577)</f>
        <v>854150.37999999919</v>
      </c>
    </row>
    <row r="1578" spans="2:16" x14ac:dyDescent="0.35">
      <c r="B1578" s="33" t="s">
        <v>85</v>
      </c>
      <c r="C1578" s="33" t="s">
        <v>6</v>
      </c>
      <c r="D1578" s="45">
        <f>SUMIFS('Raw Data'!$S$2:$S$3196,'Raw Data'!$E$2:$E$3196,'Solution Sheet'!B1578,'Raw Data'!$G$2:$G$3196,'Solution Sheet'!C1578)</f>
        <v>88130.46</v>
      </c>
      <c r="E1578" s="37"/>
      <c r="F1578" s="33" t="s">
        <v>45</v>
      </c>
      <c r="G1578" s="33" t="s">
        <v>30</v>
      </c>
      <c r="H1578" s="45">
        <f>COUNTIFS('Raw Data'!$L$2:$L$3196,'Solution Sheet'!F1578,'Raw Data'!$H$2:$H$3196,'Solution Sheet'!G1578)</f>
        <v>215</v>
      </c>
      <c r="J1578" s="33" t="s">
        <v>39</v>
      </c>
      <c r="K1578" s="33" t="s">
        <v>6</v>
      </c>
      <c r="L1578" s="45">
        <f>AVERAGEIFS('Raw Data'!$R$2:$R$3196,'Raw Data'!$K$2:$K$3196,'Solution Sheet'!J1578,'Raw Data'!$G$2:$G$3196,'Solution Sheet'!K1578)</f>
        <v>36.370370370370374</v>
      </c>
      <c r="N1578" s="33" t="s">
        <v>26</v>
      </c>
      <c r="O1578" s="33" t="s">
        <v>30</v>
      </c>
      <c r="P1578" s="45">
        <f>SUMIFS('Raw Data'!$S$2:$S$3196,'Raw Data'!$D$2:$D$3196,'Solution Sheet'!N1578,'Raw Data'!$H$2:$H$3196,'Solution Sheet'!O1578)</f>
        <v>705014.25000000035</v>
      </c>
    </row>
    <row r="1579" spans="2:16" x14ac:dyDescent="0.35">
      <c r="B1579" s="33" t="s">
        <v>115</v>
      </c>
      <c r="C1579" s="33" t="s">
        <v>12</v>
      </c>
      <c r="D1579" s="45">
        <f>SUMIFS('Raw Data'!$S$2:$S$3196,'Raw Data'!$E$2:$E$3196,'Solution Sheet'!B1579,'Raw Data'!$G$2:$G$3196,'Solution Sheet'!C1579)</f>
        <v>66619.010000000009</v>
      </c>
      <c r="E1579" s="37"/>
      <c r="F1579" s="33" t="s">
        <v>43</v>
      </c>
      <c r="G1579" s="33" t="s">
        <v>33</v>
      </c>
      <c r="H1579" s="45">
        <f>COUNTIFS('Raw Data'!$L$2:$L$3196,'Solution Sheet'!F1579,'Raw Data'!$H$2:$H$3196,'Solution Sheet'!G1579)</f>
        <v>185</v>
      </c>
      <c r="J1579" s="33" t="s">
        <v>39</v>
      </c>
      <c r="K1579" s="33" t="s">
        <v>12</v>
      </c>
      <c r="L1579" s="45">
        <f>AVERAGEIFS('Raw Data'!$R$2:$R$3196,'Raw Data'!$K$2:$K$3196,'Solution Sheet'!J1579,'Raw Data'!$G$2:$G$3196,'Solution Sheet'!K1579)</f>
        <v>35</v>
      </c>
      <c r="N1579" s="33" t="s">
        <v>24</v>
      </c>
      <c r="O1579" s="33" t="s">
        <v>33</v>
      </c>
      <c r="P1579" s="45">
        <f>SUMIFS('Raw Data'!$S$2:$S$3196,'Raw Data'!$D$2:$D$3196,'Solution Sheet'!N1579,'Raw Data'!$H$2:$H$3196,'Solution Sheet'!O1579)</f>
        <v>777669.78999999957</v>
      </c>
    </row>
    <row r="1580" spans="2:16" x14ac:dyDescent="0.35">
      <c r="B1580" s="33" t="s">
        <v>73</v>
      </c>
      <c r="C1580" s="33" t="s">
        <v>6</v>
      </c>
      <c r="D1580" s="45">
        <f>SUMIFS('Raw Data'!$S$2:$S$3196,'Raw Data'!$E$2:$E$3196,'Solution Sheet'!B1580,'Raw Data'!$G$2:$G$3196,'Solution Sheet'!C1580)</f>
        <v>72259.55</v>
      </c>
      <c r="E1580" s="37"/>
      <c r="F1580" s="33" t="s">
        <v>45</v>
      </c>
      <c r="G1580" s="33" t="s">
        <v>33</v>
      </c>
      <c r="H1580" s="45">
        <f>COUNTIFS('Raw Data'!$L$2:$L$3196,'Solution Sheet'!F1580,'Raw Data'!$H$2:$H$3196,'Solution Sheet'!G1580)</f>
        <v>193</v>
      </c>
      <c r="J1580" s="33" t="s">
        <v>40</v>
      </c>
      <c r="K1580" s="33" t="s">
        <v>6</v>
      </c>
      <c r="L1580" s="45">
        <f>AVERAGEIFS('Raw Data'!$R$2:$R$3196,'Raw Data'!$K$2:$K$3196,'Solution Sheet'!J1580,'Raw Data'!$G$2:$G$3196,'Solution Sheet'!K1580)</f>
        <v>33.838383838383841</v>
      </c>
      <c r="N1580" s="33" t="s">
        <v>25</v>
      </c>
      <c r="O1580" s="33" t="s">
        <v>33</v>
      </c>
      <c r="P1580" s="45">
        <f>SUMIFS('Raw Data'!$S$2:$S$3196,'Raw Data'!$D$2:$D$3196,'Solution Sheet'!N1580,'Raw Data'!$H$2:$H$3196,'Solution Sheet'!O1580)</f>
        <v>226589.05000000008</v>
      </c>
    </row>
    <row r="1581" spans="2:16" x14ac:dyDescent="0.35">
      <c r="B1581" s="33" t="s">
        <v>68</v>
      </c>
      <c r="C1581" s="33" t="s">
        <v>9</v>
      </c>
      <c r="D1581" s="45">
        <f>SUMIFS('Raw Data'!$S$2:$S$3196,'Raw Data'!$E$2:$E$3196,'Solution Sheet'!B1581,'Raw Data'!$G$2:$G$3196,'Solution Sheet'!C1581)</f>
        <v>139938.12</v>
      </c>
      <c r="E1581" s="37"/>
      <c r="F1581" s="33" t="s">
        <v>45</v>
      </c>
      <c r="G1581" s="33" t="s">
        <v>32</v>
      </c>
      <c r="H1581" s="45">
        <f>COUNTIFS('Raw Data'!$L$2:$L$3196,'Solution Sheet'!F1581,'Raw Data'!$H$2:$H$3196,'Solution Sheet'!G1581)</f>
        <v>204</v>
      </c>
      <c r="J1581" s="33" t="s">
        <v>39</v>
      </c>
      <c r="K1581" s="33" t="s">
        <v>9</v>
      </c>
      <c r="L1581" s="45">
        <f>AVERAGEIFS('Raw Data'!$R$2:$R$3196,'Raw Data'!$K$2:$K$3196,'Solution Sheet'!J1581,'Raw Data'!$G$2:$G$3196,'Solution Sheet'!K1581)</f>
        <v>34.731182795698928</v>
      </c>
      <c r="N1581" s="33" t="s">
        <v>26</v>
      </c>
      <c r="O1581" s="33" t="s">
        <v>32</v>
      </c>
      <c r="P1581" s="45">
        <f>SUMIFS('Raw Data'!$S$2:$S$3196,'Raw Data'!$D$2:$D$3196,'Solution Sheet'!N1581,'Raw Data'!$H$2:$H$3196,'Solution Sheet'!O1581)</f>
        <v>713770.02999999945</v>
      </c>
    </row>
    <row r="1582" spans="2:16" x14ac:dyDescent="0.35">
      <c r="B1582" s="33" t="s">
        <v>85</v>
      </c>
      <c r="C1582" s="33" t="s">
        <v>10</v>
      </c>
      <c r="D1582" s="45">
        <f>SUMIFS('Raw Data'!$S$2:$S$3196,'Raw Data'!$E$2:$E$3196,'Solution Sheet'!B1582,'Raw Data'!$G$2:$G$3196,'Solution Sheet'!C1582)</f>
        <v>88692.860000000015</v>
      </c>
      <c r="E1582" s="37"/>
      <c r="F1582" s="33" t="s">
        <v>45</v>
      </c>
      <c r="G1582" s="33" t="s">
        <v>30</v>
      </c>
      <c r="H1582" s="45">
        <f>COUNTIFS('Raw Data'!$L$2:$L$3196,'Solution Sheet'!F1582,'Raw Data'!$H$2:$H$3196,'Solution Sheet'!G1582)</f>
        <v>215</v>
      </c>
      <c r="J1582" s="33" t="s">
        <v>41</v>
      </c>
      <c r="K1582" s="33" t="s">
        <v>10</v>
      </c>
      <c r="L1582" s="45">
        <f>AVERAGEIFS('Raw Data'!$R$2:$R$3196,'Raw Data'!$K$2:$K$3196,'Solution Sheet'!J1582,'Raw Data'!$G$2:$G$3196,'Solution Sheet'!K1582)</f>
        <v>34.225806451612904</v>
      </c>
      <c r="N1582" s="33" t="s">
        <v>26</v>
      </c>
      <c r="O1582" s="33" t="s">
        <v>30</v>
      </c>
      <c r="P1582" s="45">
        <f>SUMIFS('Raw Data'!$S$2:$S$3196,'Raw Data'!$D$2:$D$3196,'Solution Sheet'!N1582,'Raw Data'!$H$2:$H$3196,'Solution Sheet'!O1582)</f>
        <v>705014.25000000035</v>
      </c>
    </row>
    <row r="1583" spans="2:16" x14ac:dyDescent="0.35">
      <c r="B1583" s="33" t="s">
        <v>85</v>
      </c>
      <c r="C1583" s="33" t="s">
        <v>12</v>
      </c>
      <c r="D1583" s="45">
        <f>SUMIFS('Raw Data'!$S$2:$S$3196,'Raw Data'!$E$2:$E$3196,'Solution Sheet'!B1583,'Raw Data'!$G$2:$G$3196,'Solution Sheet'!C1583)</f>
        <v>71096.97</v>
      </c>
      <c r="E1583" s="37"/>
      <c r="F1583" s="33" t="s">
        <v>44</v>
      </c>
      <c r="G1583" s="33" t="s">
        <v>32</v>
      </c>
      <c r="H1583" s="45">
        <f>COUNTIFS('Raw Data'!$L$2:$L$3196,'Solution Sheet'!F1583,'Raw Data'!$H$2:$H$3196,'Solution Sheet'!G1583)</f>
        <v>196</v>
      </c>
      <c r="J1583" s="33" t="s">
        <v>39</v>
      </c>
      <c r="K1583" s="33" t="s">
        <v>12</v>
      </c>
      <c r="L1583" s="45">
        <f>AVERAGEIFS('Raw Data'!$R$2:$R$3196,'Raw Data'!$K$2:$K$3196,'Solution Sheet'!J1583,'Raw Data'!$G$2:$G$3196,'Solution Sheet'!K1583)</f>
        <v>35</v>
      </c>
      <c r="N1583" s="33" t="s">
        <v>25</v>
      </c>
      <c r="O1583" s="33" t="s">
        <v>32</v>
      </c>
      <c r="P1583" s="45">
        <f>SUMIFS('Raw Data'!$S$2:$S$3196,'Raw Data'!$D$2:$D$3196,'Solution Sheet'!N1583,'Raw Data'!$H$2:$H$3196,'Solution Sheet'!O1583)</f>
        <v>420136.0300000002</v>
      </c>
    </row>
    <row r="1584" spans="2:16" x14ac:dyDescent="0.35">
      <c r="B1584" s="33" t="s">
        <v>115</v>
      </c>
      <c r="C1584" s="33" t="s">
        <v>9</v>
      </c>
      <c r="D1584" s="45">
        <f>SUMIFS('Raw Data'!$S$2:$S$3196,'Raw Data'!$E$2:$E$3196,'Solution Sheet'!B1584,'Raw Data'!$G$2:$G$3196,'Solution Sheet'!C1584)</f>
        <v>85954.940000000017</v>
      </c>
      <c r="E1584" s="37"/>
      <c r="F1584" s="33" t="s">
        <v>46</v>
      </c>
      <c r="G1584" s="33" t="s">
        <v>32</v>
      </c>
      <c r="H1584" s="45">
        <f>COUNTIFS('Raw Data'!$L$2:$L$3196,'Solution Sheet'!F1584,'Raw Data'!$H$2:$H$3196,'Solution Sheet'!G1584)</f>
        <v>216</v>
      </c>
      <c r="J1584" s="33" t="s">
        <v>41</v>
      </c>
      <c r="K1584" s="33" t="s">
        <v>9</v>
      </c>
      <c r="L1584" s="45">
        <f>AVERAGEIFS('Raw Data'!$R$2:$R$3196,'Raw Data'!$K$2:$K$3196,'Solution Sheet'!J1584,'Raw Data'!$G$2:$G$3196,'Solution Sheet'!K1584)</f>
        <v>35.634615384615387</v>
      </c>
      <c r="N1584" s="33" t="s">
        <v>26</v>
      </c>
      <c r="O1584" s="33" t="s">
        <v>32</v>
      </c>
      <c r="P1584" s="45">
        <f>SUMIFS('Raw Data'!$S$2:$S$3196,'Raw Data'!$D$2:$D$3196,'Solution Sheet'!N1584,'Raw Data'!$H$2:$H$3196,'Solution Sheet'!O1584)</f>
        <v>713770.02999999945</v>
      </c>
    </row>
    <row r="1585" spans="2:16" x14ac:dyDescent="0.35">
      <c r="B1585" s="33" t="s">
        <v>73</v>
      </c>
      <c r="C1585" s="33" t="s">
        <v>11</v>
      </c>
      <c r="D1585" s="45">
        <f>SUMIFS('Raw Data'!$S$2:$S$3196,'Raw Data'!$E$2:$E$3196,'Solution Sheet'!B1585,'Raw Data'!$G$2:$G$3196,'Solution Sheet'!C1585)</f>
        <v>112167.56</v>
      </c>
      <c r="E1585" s="37"/>
      <c r="F1585" s="33" t="s">
        <v>43</v>
      </c>
      <c r="G1585" s="33" t="s">
        <v>33</v>
      </c>
      <c r="H1585" s="45">
        <f>COUNTIFS('Raw Data'!$L$2:$L$3196,'Solution Sheet'!F1585,'Raw Data'!$H$2:$H$3196,'Solution Sheet'!G1585)</f>
        <v>185</v>
      </c>
      <c r="J1585" s="33" t="s">
        <v>42</v>
      </c>
      <c r="K1585" s="33" t="s">
        <v>11</v>
      </c>
      <c r="L1585" s="45">
        <f>AVERAGEIFS('Raw Data'!$R$2:$R$3196,'Raw Data'!$K$2:$K$3196,'Solution Sheet'!J1585,'Raw Data'!$G$2:$G$3196,'Solution Sheet'!K1585)</f>
        <v>35.16949152542373</v>
      </c>
      <c r="N1585" s="33" t="s">
        <v>24</v>
      </c>
      <c r="O1585" s="33" t="s">
        <v>33</v>
      </c>
      <c r="P1585" s="45">
        <f>SUMIFS('Raw Data'!$S$2:$S$3196,'Raw Data'!$D$2:$D$3196,'Solution Sheet'!N1585,'Raw Data'!$H$2:$H$3196,'Solution Sheet'!O1585)</f>
        <v>777669.78999999957</v>
      </c>
    </row>
    <row r="1586" spans="2:16" x14ac:dyDescent="0.35">
      <c r="B1586" s="33" t="s">
        <v>85</v>
      </c>
      <c r="C1586" s="33" t="s">
        <v>8</v>
      </c>
      <c r="D1586" s="45">
        <f>SUMIFS('Raw Data'!$S$2:$S$3196,'Raw Data'!$E$2:$E$3196,'Solution Sheet'!B1586,'Raw Data'!$G$2:$G$3196,'Solution Sheet'!C1586)</f>
        <v>126785.84999999996</v>
      </c>
      <c r="E1586" s="37"/>
      <c r="F1586" s="33" t="s">
        <v>44</v>
      </c>
      <c r="G1586" s="33" t="s">
        <v>31</v>
      </c>
      <c r="H1586" s="45">
        <f>COUNTIFS('Raw Data'!$L$2:$L$3196,'Solution Sheet'!F1586,'Raw Data'!$H$2:$H$3196,'Solution Sheet'!G1586)</f>
        <v>216</v>
      </c>
      <c r="J1586" s="33" t="s">
        <v>41</v>
      </c>
      <c r="K1586" s="33" t="s">
        <v>8</v>
      </c>
      <c r="L1586" s="45">
        <f>AVERAGEIFS('Raw Data'!$R$2:$R$3196,'Raw Data'!$K$2:$K$3196,'Solution Sheet'!J1586,'Raw Data'!$G$2:$G$3196,'Solution Sheet'!K1586)</f>
        <v>35.169642857142854</v>
      </c>
      <c r="N1586" s="33" t="s">
        <v>26</v>
      </c>
      <c r="O1586" s="33" t="s">
        <v>31</v>
      </c>
      <c r="P1586" s="45">
        <f>SUMIFS('Raw Data'!$S$2:$S$3196,'Raw Data'!$D$2:$D$3196,'Solution Sheet'!N1586,'Raw Data'!$H$2:$H$3196,'Solution Sheet'!O1586)</f>
        <v>705928.4499999996</v>
      </c>
    </row>
    <row r="1587" spans="2:16" x14ac:dyDescent="0.35">
      <c r="B1587" s="33" t="s">
        <v>55</v>
      </c>
      <c r="C1587" s="33" t="s">
        <v>11</v>
      </c>
      <c r="D1587" s="45">
        <f>SUMIFS('Raw Data'!$S$2:$S$3196,'Raw Data'!$E$2:$E$3196,'Solution Sheet'!B1587,'Raw Data'!$G$2:$G$3196,'Solution Sheet'!C1587)</f>
        <v>113543.59</v>
      </c>
      <c r="E1587" s="37"/>
      <c r="F1587" s="33" t="s">
        <v>45</v>
      </c>
      <c r="G1587" s="33" t="s">
        <v>31</v>
      </c>
      <c r="H1587" s="45">
        <f>COUNTIFS('Raw Data'!$L$2:$L$3196,'Solution Sheet'!F1587,'Raw Data'!$H$2:$H$3196,'Solution Sheet'!G1587)</f>
        <v>200</v>
      </c>
      <c r="J1587" s="33" t="s">
        <v>39</v>
      </c>
      <c r="K1587" s="33" t="s">
        <v>11</v>
      </c>
      <c r="L1587" s="45">
        <f>AVERAGEIFS('Raw Data'!$R$2:$R$3196,'Raw Data'!$K$2:$K$3196,'Solution Sheet'!J1587,'Raw Data'!$G$2:$G$3196,'Solution Sheet'!K1587)</f>
        <v>34.901785714285715</v>
      </c>
      <c r="N1587" s="33" t="s">
        <v>24</v>
      </c>
      <c r="O1587" s="33" t="s">
        <v>31</v>
      </c>
      <c r="P1587" s="45">
        <f>SUMIFS('Raw Data'!$S$2:$S$3196,'Raw Data'!$D$2:$D$3196,'Solution Sheet'!N1587,'Raw Data'!$H$2:$H$3196,'Solution Sheet'!O1587)</f>
        <v>770751.94999999984</v>
      </c>
    </row>
    <row r="1588" spans="2:16" x14ac:dyDescent="0.35">
      <c r="B1588" s="33" t="s">
        <v>106</v>
      </c>
      <c r="C1588" s="33" t="s">
        <v>6</v>
      </c>
      <c r="D1588" s="45">
        <f>SUMIFS('Raw Data'!$S$2:$S$3196,'Raw Data'!$E$2:$E$3196,'Solution Sheet'!B1588,'Raw Data'!$G$2:$G$3196,'Solution Sheet'!C1588)</f>
        <v>106057.18</v>
      </c>
      <c r="E1588" s="37"/>
      <c r="F1588" s="33" t="s">
        <v>46</v>
      </c>
      <c r="G1588" s="33" t="s">
        <v>31</v>
      </c>
      <c r="H1588" s="45">
        <f>COUNTIFS('Raw Data'!$L$2:$L$3196,'Solution Sheet'!F1588,'Raw Data'!$H$2:$H$3196,'Solution Sheet'!G1588)</f>
        <v>159</v>
      </c>
      <c r="J1588" s="33" t="s">
        <v>42</v>
      </c>
      <c r="K1588" s="33" t="s">
        <v>6</v>
      </c>
      <c r="L1588" s="45">
        <f>AVERAGEIFS('Raw Data'!$R$2:$R$3196,'Raw Data'!$K$2:$K$3196,'Solution Sheet'!J1588,'Raw Data'!$G$2:$G$3196,'Solution Sheet'!K1588)</f>
        <v>35.892857142857146</v>
      </c>
      <c r="N1588" s="33" t="s">
        <v>26</v>
      </c>
      <c r="O1588" s="33" t="s">
        <v>31</v>
      </c>
      <c r="P1588" s="45">
        <f>SUMIFS('Raw Data'!$S$2:$S$3196,'Raw Data'!$D$2:$D$3196,'Solution Sheet'!N1588,'Raw Data'!$H$2:$H$3196,'Solution Sheet'!O1588)</f>
        <v>705928.4499999996</v>
      </c>
    </row>
    <row r="1589" spans="2:16" x14ac:dyDescent="0.35">
      <c r="B1589" s="33" t="s">
        <v>115</v>
      </c>
      <c r="C1589" s="33" t="s">
        <v>7</v>
      </c>
      <c r="D1589" s="45">
        <f>SUMIFS('Raw Data'!$S$2:$S$3196,'Raw Data'!$E$2:$E$3196,'Solution Sheet'!B1589,'Raw Data'!$G$2:$G$3196,'Solution Sheet'!C1589)</f>
        <v>104661.16</v>
      </c>
      <c r="E1589" s="37"/>
      <c r="F1589" s="33" t="s">
        <v>46</v>
      </c>
      <c r="G1589" s="33" t="s">
        <v>32</v>
      </c>
      <c r="H1589" s="45">
        <f>COUNTIFS('Raw Data'!$L$2:$L$3196,'Solution Sheet'!F1589,'Raw Data'!$H$2:$H$3196,'Solution Sheet'!G1589)</f>
        <v>216</v>
      </c>
      <c r="J1589" s="33" t="s">
        <v>42</v>
      </c>
      <c r="K1589" s="33" t="s">
        <v>7</v>
      </c>
      <c r="L1589" s="45">
        <f>AVERAGEIFS('Raw Data'!$R$2:$R$3196,'Raw Data'!$K$2:$K$3196,'Solution Sheet'!J1589,'Raw Data'!$G$2:$G$3196,'Solution Sheet'!K1589)</f>
        <v>34.288659793814432</v>
      </c>
      <c r="N1589" s="33" t="s">
        <v>24</v>
      </c>
      <c r="O1589" s="33" t="s">
        <v>32</v>
      </c>
      <c r="P1589" s="45">
        <f>SUMIFS('Raw Data'!$S$2:$S$3196,'Raw Data'!$D$2:$D$3196,'Solution Sheet'!N1589,'Raw Data'!$H$2:$H$3196,'Solution Sheet'!O1589)</f>
        <v>854150.37999999919</v>
      </c>
    </row>
    <row r="1590" spans="2:16" x14ac:dyDescent="0.35">
      <c r="B1590" s="33" t="s">
        <v>55</v>
      </c>
      <c r="C1590" s="33" t="s">
        <v>11</v>
      </c>
      <c r="D1590" s="45">
        <f>SUMIFS('Raw Data'!$S$2:$S$3196,'Raw Data'!$E$2:$E$3196,'Solution Sheet'!B1590,'Raw Data'!$G$2:$G$3196,'Solution Sheet'!C1590)</f>
        <v>113543.59</v>
      </c>
      <c r="E1590" s="37"/>
      <c r="F1590" s="33" t="s">
        <v>46</v>
      </c>
      <c r="G1590" s="33" t="s">
        <v>30</v>
      </c>
      <c r="H1590" s="45">
        <f>COUNTIFS('Raw Data'!$L$2:$L$3196,'Solution Sheet'!F1590,'Raw Data'!$H$2:$H$3196,'Solution Sheet'!G1590)</f>
        <v>204</v>
      </c>
      <c r="J1590" s="33" t="s">
        <v>39</v>
      </c>
      <c r="K1590" s="33" t="s">
        <v>11</v>
      </c>
      <c r="L1590" s="45">
        <f>AVERAGEIFS('Raw Data'!$R$2:$R$3196,'Raw Data'!$K$2:$K$3196,'Solution Sheet'!J1590,'Raw Data'!$G$2:$G$3196,'Solution Sheet'!K1590)</f>
        <v>34.901785714285715</v>
      </c>
      <c r="N1590" s="33" t="s">
        <v>24</v>
      </c>
      <c r="O1590" s="33" t="s">
        <v>30</v>
      </c>
      <c r="P1590" s="45">
        <f>SUMIFS('Raw Data'!$S$2:$S$3196,'Raw Data'!$D$2:$D$3196,'Solution Sheet'!N1590,'Raw Data'!$H$2:$H$3196,'Solution Sheet'!O1590)</f>
        <v>902864.3899999999</v>
      </c>
    </row>
    <row r="1591" spans="2:16" x14ac:dyDescent="0.35">
      <c r="B1591" s="33" t="s">
        <v>85</v>
      </c>
      <c r="C1591" s="33" t="s">
        <v>11</v>
      </c>
      <c r="D1591" s="45">
        <f>SUMIFS('Raw Data'!$S$2:$S$3196,'Raw Data'!$E$2:$E$3196,'Solution Sheet'!B1591,'Raw Data'!$G$2:$G$3196,'Solution Sheet'!C1591)</f>
        <v>93988.74</v>
      </c>
      <c r="E1591" s="37"/>
      <c r="F1591" s="33" t="s">
        <v>43</v>
      </c>
      <c r="G1591" s="33" t="s">
        <v>30</v>
      </c>
      <c r="H1591" s="45">
        <f>COUNTIFS('Raw Data'!$L$2:$L$3196,'Solution Sheet'!F1591,'Raw Data'!$H$2:$H$3196,'Solution Sheet'!G1591)</f>
        <v>201</v>
      </c>
      <c r="J1591" s="33" t="s">
        <v>41</v>
      </c>
      <c r="K1591" s="33" t="s">
        <v>11</v>
      </c>
      <c r="L1591" s="45">
        <f>AVERAGEIFS('Raw Data'!$R$2:$R$3196,'Raw Data'!$K$2:$K$3196,'Solution Sheet'!J1591,'Raw Data'!$G$2:$G$3196,'Solution Sheet'!K1591)</f>
        <v>35.415929203539825</v>
      </c>
      <c r="N1591" s="33" t="s">
        <v>24</v>
      </c>
      <c r="O1591" s="33" t="s">
        <v>30</v>
      </c>
      <c r="P1591" s="45">
        <f>SUMIFS('Raw Data'!$S$2:$S$3196,'Raw Data'!$D$2:$D$3196,'Solution Sheet'!N1591,'Raw Data'!$H$2:$H$3196,'Solution Sheet'!O1591)</f>
        <v>902864.3899999999</v>
      </c>
    </row>
    <row r="1592" spans="2:16" x14ac:dyDescent="0.35">
      <c r="B1592" s="33" t="s">
        <v>78</v>
      </c>
      <c r="C1592" s="33" t="s">
        <v>7</v>
      </c>
      <c r="D1592" s="45">
        <f>SUMIFS('Raw Data'!$S$2:$S$3196,'Raw Data'!$E$2:$E$3196,'Solution Sheet'!B1592,'Raw Data'!$G$2:$G$3196,'Solution Sheet'!C1592)</f>
        <v>91549.210000000021</v>
      </c>
      <c r="E1592" s="37"/>
      <c r="F1592" s="33" t="s">
        <v>44</v>
      </c>
      <c r="G1592" s="33" t="s">
        <v>32</v>
      </c>
      <c r="H1592" s="45">
        <f>COUNTIFS('Raw Data'!$L$2:$L$3196,'Solution Sheet'!F1592,'Raw Data'!$H$2:$H$3196,'Solution Sheet'!G1592)</f>
        <v>196</v>
      </c>
      <c r="J1592" s="33" t="s">
        <v>39</v>
      </c>
      <c r="K1592" s="33" t="s">
        <v>7</v>
      </c>
      <c r="L1592" s="45">
        <f>AVERAGEIFS('Raw Data'!$R$2:$R$3196,'Raw Data'!$K$2:$K$3196,'Solution Sheet'!J1592,'Raw Data'!$G$2:$G$3196,'Solution Sheet'!K1592)</f>
        <v>36.319672131147541</v>
      </c>
      <c r="N1592" s="33" t="s">
        <v>26</v>
      </c>
      <c r="O1592" s="33" t="s">
        <v>32</v>
      </c>
      <c r="P1592" s="45">
        <f>SUMIFS('Raw Data'!$S$2:$S$3196,'Raw Data'!$D$2:$D$3196,'Solution Sheet'!N1592,'Raw Data'!$H$2:$H$3196,'Solution Sheet'!O1592)</f>
        <v>713770.02999999945</v>
      </c>
    </row>
    <row r="1593" spans="2:16" x14ac:dyDescent="0.35">
      <c r="B1593" s="33" t="s">
        <v>78</v>
      </c>
      <c r="C1593" s="33" t="s">
        <v>10</v>
      </c>
      <c r="D1593" s="45">
        <f>SUMIFS('Raw Data'!$S$2:$S$3196,'Raw Data'!$E$2:$E$3196,'Solution Sheet'!B1593,'Raw Data'!$G$2:$G$3196,'Solution Sheet'!C1593)</f>
        <v>92778.25</v>
      </c>
      <c r="E1593" s="37"/>
      <c r="F1593" s="33" t="s">
        <v>44</v>
      </c>
      <c r="G1593" s="33" t="s">
        <v>32</v>
      </c>
      <c r="H1593" s="45">
        <f>COUNTIFS('Raw Data'!$L$2:$L$3196,'Solution Sheet'!F1593,'Raw Data'!$H$2:$H$3196,'Solution Sheet'!G1593)</f>
        <v>196</v>
      </c>
      <c r="J1593" s="33" t="s">
        <v>42</v>
      </c>
      <c r="K1593" s="33" t="s">
        <v>10</v>
      </c>
      <c r="L1593" s="45">
        <f>AVERAGEIFS('Raw Data'!$R$2:$R$3196,'Raw Data'!$K$2:$K$3196,'Solution Sheet'!J1593,'Raw Data'!$G$2:$G$3196,'Solution Sheet'!K1593)</f>
        <v>34.543689320388353</v>
      </c>
      <c r="N1593" s="33" t="s">
        <v>26</v>
      </c>
      <c r="O1593" s="33" t="s">
        <v>32</v>
      </c>
      <c r="P1593" s="45">
        <f>SUMIFS('Raw Data'!$S$2:$S$3196,'Raw Data'!$D$2:$D$3196,'Solution Sheet'!N1593,'Raw Data'!$H$2:$H$3196,'Solution Sheet'!O1593)</f>
        <v>713770.02999999945</v>
      </c>
    </row>
    <row r="1594" spans="2:16" x14ac:dyDescent="0.35">
      <c r="B1594" s="33" t="s">
        <v>68</v>
      </c>
      <c r="C1594" s="33" t="s">
        <v>8</v>
      </c>
      <c r="D1594" s="45">
        <f>SUMIFS('Raw Data'!$S$2:$S$3196,'Raw Data'!$E$2:$E$3196,'Solution Sheet'!B1594,'Raw Data'!$G$2:$G$3196,'Solution Sheet'!C1594)</f>
        <v>65393.969999999994</v>
      </c>
      <c r="E1594" s="37"/>
      <c r="F1594" s="33" t="s">
        <v>46</v>
      </c>
      <c r="G1594" s="33" t="s">
        <v>30</v>
      </c>
      <c r="H1594" s="45">
        <f>COUNTIFS('Raw Data'!$L$2:$L$3196,'Solution Sheet'!F1594,'Raw Data'!$H$2:$H$3196,'Solution Sheet'!G1594)</f>
        <v>204</v>
      </c>
      <c r="J1594" s="33" t="s">
        <v>42</v>
      </c>
      <c r="K1594" s="33" t="s">
        <v>8</v>
      </c>
      <c r="L1594" s="45">
        <f>AVERAGEIFS('Raw Data'!$R$2:$R$3196,'Raw Data'!$K$2:$K$3196,'Solution Sheet'!J1594,'Raw Data'!$G$2:$G$3196,'Solution Sheet'!K1594)</f>
        <v>35.593023255813954</v>
      </c>
      <c r="N1594" s="33" t="s">
        <v>25</v>
      </c>
      <c r="O1594" s="33" t="s">
        <v>30</v>
      </c>
      <c r="P1594" s="45">
        <f>SUMIFS('Raw Data'!$S$2:$S$3196,'Raw Data'!$D$2:$D$3196,'Solution Sheet'!N1594,'Raw Data'!$H$2:$H$3196,'Solution Sheet'!O1594)</f>
        <v>386262.99999999983</v>
      </c>
    </row>
    <row r="1595" spans="2:16" x14ac:dyDescent="0.35">
      <c r="B1595" s="33" t="s">
        <v>58</v>
      </c>
      <c r="C1595" s="33" t="s">
        <v>8</v>
      </c>
      <c r="D1595" s="45">
        <f>SUMIFS('Raw Data'!$S$2:$S$3196,'Raw Data'!$E$2:$E$3196,'Solution Sheet'!B1595,'Raw Data'!$G$2:$G$3196,'Solution Sheet'!C1595)</f>
        <v>66369.94</v>
      </c>
      <c r="E1595" s="37"/>
      <c r="F1595" s="33" t="s">
        <v>43</v>
      </c>
      <c r="G1595" s="33" t="s">
        <v>30</v>
      </c>
      <c r="H1595" s="45">
        <f>COUNTIFS('Raw Data'!$L$2:$L$3196,'Solution Sheet'!F1595,'Raw Data'!$H$2:$H$3196,'Solution Sheet'!G1595)</f>
        <v>201</v>
      </c>
      <c r="J1595" s="33" t="s">
        <v>41</v>
      </c>
      <c r="K1595" s="33" t="s">
        <v>8</v>
      </c>
      <c r="L1595" s="45">
        <f>AVERAGEIFS('Raw Data'!$R$2:$R$3196,'Raw Data'!$K$2:$K$3196,'Solution Sheet'!J1595,'Raw Data'!$G$2:$G$3196,'Solution Sheet'!K1595)</f>
        <v>35.169642857142854</v>
      </c>
      <c r="N1595" s="33" t="s">
        <v>26</v>
      </c>
      <c r="O1595" s="33" t="s">
        <v>30</v>
      </c>
      <c r="P1595" s="45">
        <f>SUMIFS('Raw Data'!$S$2:$S$3196,'Raw Data'!$D$2:$D$3196,'Solution Sheet'!N1595,'Raw Data'!$H$2:$H$3196,'Solution Sheet'!O1595)</f>
        <v>705014.25000000035</v>
      </c>
    </row>
    <row r="1596" spans="2:16" x14ac:dyDescent="0.35">
      <c r="B1596" s="33" t="s">
        <v>52</v>
      </c>
      <c r="C1596" s="33" t="s">
        <v>9</v>
      </c>
      <c r="D1596" s="45">
        <f>SUMIFS('Raw Data'!$S$2:$S$3196,'Raw Data'!$E$2:$E$3196,'Solution Sheet'!B1596,'Raw Data'!$G$2:$G$3196,'Solution Sheet'!C1596)</f>
        <v>91971.540000000008</v>
      </c>
      <c r="E1596" s="37"/>
      <c r="F1596" s="33" t="s">
        <v>43</v>
      </c>
      <c r="G1596" s="33" t="s">
        <v>32</v>
      </c>
      <c r="H1596" s="45">
        <f>COUNTIFS('Raw Data'!$L$2:$L$3196,'Solution Sheet'!F1596,'Raw Data'!$H$2:$H$3196,'Solution Sheet'!G1596)</f>
        <v>206</v>
      </c>
      <c r="J1596" s="33" t="s">
        <v>39</v>
      </c>
      <c r="K1596" s="33" t="s">
        <v>9</v>
      </c>
      <c r="L1596" s="45">
        <f>AVERAGEIFS('Raw Data'!$R$2:$R$3196,'Raw Data'!$K$2:$K$3196,'Solution Sheet'!J1596,'Raw Data'!$G$2:$G$3196,'Solution Sheet'!K1596)</f>
        <v>34.731182795698928</v>
      </c>
      <c r="N1596" s="33" t="s">
        <v>24</v>
      </c>
      <c r="O1596" s="33" t="s">
        <v>32</v>
      </c>
      <c r="P1596" s="45">
        <f>SUMIFS('Raw Data'!$S$2:$S$3196,'Raw Data'!$D$2:$D$3196,'Solution Sheet'!N1596,'Raw Data'!$H$2:$H$3196,'Solution Sheet'!O1596)</f>
        <v>854150.37999999919</v>
      </c>
    </row>
    <row r="1597" spans="2:16" x14ac:dyDescent="0.35">
      <c r="B1597" s="33" t="s">
        <v>63</v>
      </c>
      <c r="C1597" s="33" t="s">
        <v>6</v>
      </c>
      <c r="D1597" s="45">
        <f>SUMIFS('Raw Data'!$S$2:$S$3196,'Raw Data'!$E$2:$E$3196,'Solution Sheet'!B1597,'Raw Data'!$G$2:$G$3196,'Solution Sheet'!C1597)</f>
        <v>78031.63</v>
      </c>
      <c r="E1597" s="37"/>
      <c r="F1597" s="33" t="s">
        <v>44</v>
      </c>
      <c r="G1597" s="33" t="s">
        <v>31</v>
      </c>
      <c r="H1597" s="45">
        <f>COUNTIFS('Raw Data'!$L$2:$L$3196,'Solution Sheet'!F1597,'Raw Data'!$H$2:$H$3196,'Solution Sheet'!G1597)</f>
        <v>216</v>
      </c>
      <c r="J1597" s="33" t="s">
        <v>40</v>
      </c>
      <c r="K1597" s="33" t="s">
        <v>6</v>
      </c>
      <c r="L1597" s="45">
        <f>AVERAGEIFS('Raw Data'!$R$2:$R$3196,'Raw Data'!$K$2:$K$3196,'Solution Sheet'!J1597,'Raw Data'!$G$2:$G$3196,'Solution Sheet'!K1597)</f>
        <v>33.838383838383841</v>
      </c>
      <c r="N1597" s="33" t="s">
        <v>24</v>
      </c>
      <c r="O1597" s="33" t="s">
        <v>31</v>
      </c>
      <c r="P1597" s="45">
        <f>SUMIFS('Raw Data'!$S$2:$S$3196,'Raw Data'!$D$2:$D$3196,'Solution Sheet'!N1597,'Raw Data'!$H$2:$H$3196,'Solution Sheet'!O1597)</f>
        <v>770751.94999999984</v>
      </c>
    </row>
    <row r="1598" spans="2:16" x14ac:dyDescent="0.35">
      <c r="B1598" s="33" t="s">
        <v>52</v>
      </c>
      <c r="C1598" s="33" t="s">
        <v>6</v>
      </c>
      <c r="D1598" s="45">
        <f>SUMIFS('Raw Data'!$S$2:$S$3196,'Raw Data'!$E$2:$E$3196,'Solution Sheet'!B1598,'Raw Data'!$G$2:$G$3196,'Solution Sheet'!C1598)</f>
        <v>128564.53000000004</v>
      </c>
      <c r="E1598" s="37"/>
      <c r="F1598" s="33" t="s">
        <v>44</v>
      </c>
      <c r="G1598" s="33" t="s">
        <v>33</v>
      </c>
      <c r="H1598" s="45">
        <f>COUNTIFS('Raw Data'!$L$2:$L$3196,'Solution Sheet'!F1598,'Raw Data'!$H$2:$H$3196,'Solution Sheet'!G1598)</f>
        <v>207</v>
      </c>
      <c r="J1598" s="33" t="s">
        <v>39</v>
      </c>
      <c r="K1598" s="33" t="s">
        <v>6</v>
      </c>
      <c r="L1598" s="45">
        <f>AVERAGEIFS('Raw Data'!$R$2:$R$3196,'Raw Data'!$K$2:$K$3196,'Solution Sheet'!J1598,'Raw Data'!$G$2:$G$3196,'Solution Sheet'!K1598)</f>
        <v>36.370370370370374</v>
      </c>
      <c r="N1598" s="33" t="s">
        <v>26</v>
      </c>
      <c r="O1598" s="33" t="s">
        <v>33</v>
      </c>
      <c r="P1598" s="45">
        <f>SUMIFS('Raw Data'!$S$2:$S$3196,'Raw Data'!$D$2:$D$3196,'Solution Sheet'!N1598,'Raw Data'!$H$2:$H$3196,'Solution Sheet'!O1598)</f>
        <v>688621.27000000118</v>
      </c>
    </row>
    <row r="1599" spans="2:16" x14ac:dyDescent="0.35">
      <c r="B1599" s="33" t="s">
        <v>73</v>
      </c>
      <c r="C1599" s="33" t="s">
        <v>9</v>
      </c>
      <c r="D1599" s="45">
        <f>SUMIFS('Raw Data'!$S$2:$S$3196,'Raw Data'!$E$2:$E$3196,'Solution Sheet'!B1599,'Raw Data'!$G$2:$G$3196,'Solution Sheet'!C1599)</f>
        <v>97902.090000000011</v>
      </c>
      <c r="E1599" s="37"/>
      <c r="F1599" s="33" t="s">
        <v>43</v>
      </c>
      <c r="G1599" s="33" t="s">
        <v>32</v>
      </c>
      <c r="H1599" s="45">
        <f>COUNTIFS('Raw Data'!$L$2:$L$3196,'Solution Sheet'!F1599,'Raw Data'!$H$2:$H$3196,'Solution Sheet'!G1599)</f>
        <v>206</v>
      </c>
      <c r="J1599" s="33" t="s">
        <v>42</v>
      </c>
      <c r="K1599" s="33" t="s">
        <v>9</v>
      </c>
      <c r="L1599" s="45">
        <f>AVERAGEIFS('Raw Data'!$R$2:$R$3196,'Raw Data'!$K$2:$K$3196,'Solution Sheet'!J1599,'Raw Data'!$G$2:$G$3196,'Solution Sheet'!K1599)</f>
        <v>36.282828282828284</v>
      </c>
      <c r="N1599" s="33" t="s">
        <v>26</v>
      </c>
      <c r="O1599" s="33" t="s">
        <v>32</v>
      </c>
      <c r="P1599" s="45">
        <f>SUMIFS('Raw Data'!$S$2:$S$3196,'Raw Data'!$D$2:$D$3196,'Solution Sheet'!N1599,'Raw Data'!$H$2:$H$3196,'Solution Sheet'!O1599)</f>
        <v>713770.02999999945</v>
      </c>
    </row>
    <row r="1600" spans="2:16" x14ac:dyDescent="0.35">
      <c r="B1600" s="33" t="s">
        <v>63</v>
      </c>
      <c r="C1600" s="33" t="s">
        <v>13</v>
      </c>
      <c r="D1600" s="45">
        <f>SUMIFS('Raw Data'!$S$2:$S$3196,'Raw Data'!$E$2:$E$3196,'Solution Sheet'!B1600,'Raw Data'!$G$2:$G$3196,'Solution Sheet'!C1600)</f>
        <v>116307.38</v>
      </c>
      <c r="E1600" s="37"/>
      <c r="F1600" s="33" t="s">
        <v>44</v>
      </c>
      <c r="G1600" s="33" t="s">
        <v>32</v>
      </c>
      <c r="H1600" s="45">
        <f>COUNTIFS('Raw Data'!$L$2:$L$3196,'Solution Sheet'!F1600,'Raw Data'!$H$2:$H$3196,'Solution Sheet'!G1600)</f>
        <v>196</v>
      </c>
      <c r="J1600" s="33" t="s">
        <v>41</v>
      </c>
      <c r="K1600" s="33" t="s">
        <v>13</v>
      </c>
      <c r="L1600" s="45">
        <f>AVERAGEIFS('Raw Data'!$R$2:$R$3196,'Raw Data'!$K$2:$K$3196,'Solution Sheet'!J1600,'Raw Data'!$G$2:$G$3196,'Solution Sheet'!K1600)</f>
        <v>33.705882352941174</v>
      </c>
      <c r="N1600" s="33" t="s">
        <v>25</v>
      </c>
      <c r="O1600" s="33" t="s">
        <v>32</v>
      </c>
      <c r="P1600" s="45">
        <f>SUMIFS('Raw Data'!$S$2:$S$3196,'Raw Data'!$D$2:$D$3196,'Solution Sheet'!N1600,'Raw Data'!$H$2:$H$3196,'Solution Sheet'!O1600)</f>
        <v>420136.0300000002</v>
      </c>
    </row>
    <row r="1601" spans="2:16" x14ac:dyDescent="0.35">
      <c r="B1601" s="33" t="s">
        <v>85</v>
      </c>
      <c r="C1601" s="33" t="s">
        <v>8</v>
      </c>
      <c r="D1601" s="45">
        <f>SUMIFS('Raw Data'!$S$2:$S$3196,'Raw Data'!$E$2:$E$3196,'Solution Sheet'!B1601,'Raw Data'!$G$2:$G$3196,'Solution Sheet'!C1601)</f>
        <v>126785.84999999996</v>
      </c>
      <c r="E1601" s="37"/>
      <c r="F1601" s="33" t="s">
        <v>44</v>
      </c>
      <c r="G1601" s="33" t="s">
        <v>30</v>
      </c>
      <c r="H1601" s="45">
        <f>COUNTIFS('Raw Data'!$L$2:$L$3196,'Solution Sheet'!F1601,'Raw Data'!$H$2:$H$3196,'Solution Sheet'!G1601)</f>
        <v>202</v>
      </c>
      <c r="J1601" s="33" t="s">
        <v>41</v>
      </c>
      <c r="K1601" s="33" t="s">
        <v>8</v>
      </c>
      <c r="L1601" s="45">
        <f>AVERAGEIFS('Raw Data'!$R$2:$R$3196,'Raw Data'!$K$2:$K$3196,'Solution Sheet'!J1601,'Raw Data'!$G$2:$G$3196,'Solution Sheet'!K1601)</f>
        <v>35.169642857142854</v>
      </c>
      <c r="N1601" s="33" t="s">
        <v>26</v>
      </c>
      <c r="O1601" s="33" t="s">
        <v>30</v>
      </c>
      <c r="P1601" s="45">
        <f>SUMIFS('Raw Data'!$S$2:$S$3196,'Raw Data'!$D$2:$D$3196,'Solution Sheet'!N1601,'Raw Data'!$H$2:$H$3196,'Solution Sheet'!O1601)</f>
        <v>705014.25000000035</v>
      </c>
    </row>
    <row r="1602" spans="2:16" x14ac:dyDescent="0.35">
      <c r="B1602" s="33" t="s">
        <v>58</v>
      </c>
      <c r="C1602" s="33" t="s">
        <v>9</v>
      </c>
      <c r="D1602" s="45">
        <f>SUMIFS('Raw Data'!$S$2:$S$3196,'Raw Data'!$E$2:$E$3196,'Solution Sheet'!B1602,'Raw Data'!$G$2:$G$3196,'Solution Sheet'!C1602)</f>
        <v>93015.799999999974</v>
      </c>
      <c r="E1602" s="37"/>
      <c r="F1602" s="33" t="s">
        <v>44</v>
      </c>
      <c r="G1602" s="33" t="s">
        <v>32</v>
      </c>
      <c r="H1602" s="45">
        <f>COUNTIFS('Raw Data'!$L$2:$L$3196,'Solution Sheet'!F1602,'Raw Data'!$H$2:$H$3196,'Solution Sheet'!G1602)</f>
        <v>196</v>
      </c>
      <c r="J1602" s="33" t="s">
        <v>41</v>
      </c>
      <c r="K1602" s="33" t="s">
        <v>9</v>
      </c>
      <c r="L1602" s="45">
        <f>AVERAGEIFS('Raw Data'!$R$2:$R$3196,'Raw Data'!$K$2:$K$3196,'Solution Sheet'!J1602,'Raw Data'!$G$2:$G$3196,'Solution Sheet'!K1602)</f>
        <v>35.634615384615387</v>
      </c>
      <c r="N1602" s="33" t="s">
        <v>24</v>
      </c>
      <c r="O1602" s="33" t="s">
        <v>32</v>
      </c>
      <c r="P1602" s="45">
        <f>SUMIFS('Raw Data'!$S$2:$S$3196,'Raw Data'!$D$2:$D$3196,'Solution Sheet'!N1602,'Raw Data'!$H$2:$H$3196,'Solution Sheet'!O1602)</f>
        <v>854150.37999999919</v>
      </c>
    </row>
    <row r="1603" spans="2:16" x14ac:dyDescent="0.35">
      <c r="B1603" s="33" t="s">
        <v>58</v>
      </c>
      <c r="C1603" s="33" t="s">
        <v>11</v>
      </c>
      <c r="D1603" s="45">
        <f>SUMIFS('Raw Data'!$S$2:$S$3196,'Raw Data'!$E$2:$E$3196,'Solution Sheet'!B1603,'Raw Data'!$G$2:$G$3196,'Solution Sheet'!C1603)</f>
        <v>113195.5</v>
      </c>
      <c r="E1603" s="37"/>
      <c r="F1603" s="33" t="s">
        <v>46</v>
      </c>
      <c r="G1603" s="33" t="s">
        <v>32</v>
      </c>
      <c r="H1603" s="45">
        <f>COUNTIFS('Raw Data'!$L$2:$L$3196,'Solution Sheet'!F1603,'Raw Data'!$H$2:$H$3196,'Solution Sheet'!G1603)</f>
        <v>216</v>
      </c>
      <c r="J1603" s="33" t="s">
        <v>42</v>
      </c>
      <c r="K1603" s="33" t="s">
        <v>11</v>
      </c>
      <c r="L1603" s="45">
        <f>AVERAGEIFS('Raw Data'!$R$2:$R$3196,'Raw Data'!$K$2:$K$3196,'Solution Sheet'!J1603,'Raw Data'!$G$2:$G$3196,'Solution Sheet'!K1603)</f>
        <v>35.16949152542373</v>
      </c>
      <c r="N1603" s="33" t="s">
        <v>26</v>
      </c>
      <c r="O1603" s="33" t="s">
        <v>32</v>
      </c>
      <c r="P1603" s="45">
        <f>SUMIFS('Raw Data'!$S$2:$S$3196,'Raw Data'!$D$2:$D$3196,'Solution Sheet'!N1603,'Raw Data'!$H$2:$H$3196,'Solution Sheet'!O1603)</f>
        <v>713770.02999999945</v>
      </c>
    </row>
    <row r="1604" spans="2:16" x14ac:dyDescent="0.35">
      <c r="B1604" s="33" t="s">
        <v>106</v>
      </c>
      <c r="C1604" s="33" t="s">
        <v>11</v>
      </c>
      <c r="D1604" s="45">
        <f>SUMIFS('Raw Data'!$S$2:$S$3196,'Raw Data'!$E$2:$E$3196,'Solution Sheet'!B1604,'Raw Data'!$G$2:$G$3196,'Solution Sheet'!C1604)</f>
        <v>87937.540000000023</v>
      </c>
      <c r="E1604" s="37"/>
      <c r="F1604" s="33" t="s">
        <v>45</v>
      </c>
      <c r="G1604" s="33" t="s">
        <v>33</v>
      </c>
      <c r="H1604" s="45">
        <f>COUNTIFS('Raw Data'!$L$2:$L$3196,'Solution Sheet'!F1604,'Raw Data'!$H$2:$H$3196,'Solution Sheet'!G1604)</f>
        <v>193</v>
      </c>
      <c r="J1604" s="33" t="s">
        <v>39</v>
      </c>
      <c r="K1604" s="33" t="s">
        <v>11</v>
      </c>
      <c r="L1604" s="45">
        <f>AVERAGEIFS('Raw Data'!$R$2:$R$3196,'Raw Data'!$K$2:$K$3196,'Solution Sheet'!J1604,'Raw Data'!$G$2:$G$3196,'Solution Sheet'!K1604)</f>
        <v>34.901785714285715</v>
      </c>
      <c r="N1604" s="33" t="s">
        <v>24</v>
      </c>
      <c r="O1604" s="33" t="s">
        <v>33</v>
      </c>
      <c r="P1604" s="45">
        <f>SUMIFS('Raw Data'!$S$2:$S$3196,'Raw Data'!$D$2:$D$3196,'Solution Sheet'!N1604,'Raw Data'!$H$2:$H$3196,'Solution Sheet'!O1604)</f>
        <v>777669.78999999957</v>
      </c>
    </row>
    <row r="1605" spans="2:16" x14ac:dyDescent="0.35">
      <c r="B1605" s="33" t="s">
        <v>115</v>
      </c>
      <c r="C1605" s="33" t="s">
        <v>6</v>
      </c>
      <c r="D1605" s="45">
        <f>SUMIFS('Raw Data'!$S$2:$S$3196,'Raw Data'!$E$2:$E$3196,'Solution Sheet'!B1605,'Raw Data'!$G$2:$G$3196,'Solution Sheet'!C1605)</f>
        <v>110066.44999999998</v>
      </c>
      <c r="E1605" s="37"/>
      <c r="F1605" s="33" t="s">
        <v>43</v>
      </c>
      <c r="G1605" s="33" t="s">
        <v>30</v>
      </c>
      <c r="H1605" s="45">
        <f>COUNTIFS('Raw Data'!$L$2:$L$3196,'Solution Sheet'!F1605,'Raw Data'!$H$2:$H$3196,'Solution Sheet'!G1605)</f>
        <v>201</v>
      </c>
      <c r="J1605" s="33" t="s">
        <v>42</v>
      </c>
      <c r="K1605" s="33" t="s">
        <v>6</v>
      </c>
      <c r="L1605" s="45">
        <f>AVERAGEIFS('Raw Data'!$R$2:$R$3196,'Raw Data'!$K$2:$K$3196,'Solution Sheet'!J1605,'Raw Data'!$G$2:$G$3196,'Solution Sheet'!K1605)</f>
        <v>35.892857142857146</v>
      </c>
      <c r="N1605" s="33" t="s">
        <v>25</v>
      </c>
      <c r="O1605" s="33" t="s">
        <v>30</v>
      </c>
      <c r="P1605" s="45">
        <f>SUMIFS('Raw Data'!$S$2:$S$3196,'Raw Data'!$D$2:$D$3196,'Solution Sheet'!N1605,'Raw Data'!$H$2:$H$3196,'Solution Sheet'!O1605)</f>
        <v>386262.99999999983</v>
      </c>
    </row>
    <row r="1606" spans="2:16" x14ac:dyDescent="0.35">
      <c r="B1606" s="33" t="s">
        <v>52</v>
      </c>
      <c r="C1606" s="33" t="s">
        <v>13</v>
      </c>
      <c r="D1606" s="45">
        <f>SUMIFS('Raw Data'!$S$2:$S$3196,'Raw Data'!$E$2:$E$3196,'Solution Sheet'!B1606,'Raw Data'!$G$2:$G$3196,'Solution Sheet'!C1606)</f>
        <v>72641.01999999999</v>
      </c>
      <c r="E1606" s="37"/>
      <c r="F1606" s="33" t="s">
        <v>46</v>
      </c>
      <c r="G1606" s="33" t="s">
        <v>31</v>
      </c>
      <c r="H1606" s="45">
        <f>COUNTIFS('Raw Data'!$L$2:$L$3196,'Solution Sheet'!F1606,'Raw Data'!$H$2:$H$3196,'Solution Sheet'!G1606)</f>
        <v>159</v>
      </c>
      <c r="J1606" s="33" t="s">
        <v>40</v>
      </c>
      <c r="K1606" s="33" t="s">
        <v>13</v>
      </c>
      <c r="L1606" s="45">
        <f>AVERAGEIFS('Raw Data'!$R$2:$R$3196,'Raw Data'!$K$2:$K$3196,'Solution Sheet'!J1606,'Raw Data'!$G$2:$G$3196,'Solution Sheet'!K1606)</f>
        <v>34.651685393258425</v>
      </c>
      <c r="N1606" s="33" t="s">
        <v>26</v>
      </c>
      <c r="O1606" s="33" t="s">
        <v>31</v>
      </c>
      <c r="P1606" s="45">
        <f>SUMIFS('Raw Data'!$S$2:$S$3196,'Raw Data'!$D$2:$D$3196,'Solution Sheet'!N1606,'Raw Data'!$H$2:$H$3196,'Solution Sheet'!O1606)</f>
        <v>705928.4499999996</v>
      </c>
    </row>
    <row r="1607" spans="2:16" x14ac:dyDescent="0.35">
      <c r="B1607" s="33" t="s">
        <v>106</v>
      </c>
      <c r="C1607" s="33" t="s">
        <v>12</v>
      </c>
      <c r="D1607" s="45">
        <f>SUMIFS('Raw Data'!$S$2:$S$3196,'Raw Data'!$E$2:$E$3196,'Solution Sheet'!B1607,'Raw Data'!$G$2:$G$3196,'Solution Sheet'!C1607)</f>
        <v>111983.70999999998</v>
      </c>
      <c r="E1607" s="37"/>
      <c r="F1607" s="33" t="s">
        <v>45</v>
      </c>
      <c r="G1607" s="33" t="s">
        <v>32</v>
      </c>
      <c r="H1607" s="45">
        <f>COUNTIFS('Raw Data'!$L$2:$L$3196,'Solution Sheet'!F1607,'Raw Data'!$H$2:$H$3196,'Solution Sheet'!G1607)</f>
        <v>204</v>
      </c>
      <c r="J1607" s="33" t="s">
        <v>40</v>
      </c>
      <c r="K1607" s="33" t="s">
        <v>12</v>
      </c>
      <c r="L1607" s="45">
        <f>AVERAGEIFS('Raw Data'!$R$2:$R$3196,'Raw Data'!$K$2:$K$3196,'Solution Sheet'!J1607,'Raw Data'!$G$2:$G$3196,'Solution Sheet'!K1607)</f>
        <v>34.373831775700936</v>
      </c>
      <c r="N1607" s="33" t="s">
        <v>24</v>
      </c>
      <c r="O1607" s="33" t="s">
        <v>32</v>
      </c>
      <c r="P1607" s="45">
        <f>SUMIFS('Raw Data'!$S$2:$S$3196,'Raw Data'!$D$2:$D$3196,'Solution Sheet'!N1607,'Raw Data'!$H$2:$H$3196,'Solution Sheet'!O1607)</f>
        <v>854150.37999999919</v>
      </c>
    </row>
    <row r="1608" spans="2:16" x14ac:dyDescent="0.35">
      <c r="B1608" s="33" t="s">
        <v>63</v>
      </c>
      <c r="C1608" s="33" t="s">
        <v>7</v>
      </c>
      <c r="D1608" s="45">
        <f>SUMIFS('Raw Data'!$S$2:$S$3196,'Raw Data'!$E$2:$E$3196,'Solution Sheet'!B1608,'Raw Data'!$G$2:$G$3196,'Solution Sheet'!C1608)</f>
        <v>92763.590000000011</v>
      </c>
      <c r="E1608" s="37"/>
      <c r="F1608" s="33" t="s">
        <v>44</v>
      </c>
      <c r="G1608" s="33" t="s">
        <v>30</v>
      </c>
      <c r="H1608" s="45">
        <f>COUNTIFS('Raw Data'!$L$2:$L$3196,'Solution Sheet'!F1608,'Raw Data'!$H$2:$H$3196,'Solution Sheet'!G1608)</f>
        <v>202</v>
      </c>
      <c r="J1608" s="33" t="s">
        <v>42</v>
      </c>
      <c r="K1608" s="33" t="s">
        <v>7</v>
      </c>
      <c r="L1608" s="45">
        <f>AVERAGEIFS('Raw Data'!$R$2:$R$3196,'Raw Data'!$K$2:$K$3196,'Solution Sheet'!J1608,'Raw Data'!$G$2:$G$3196,'Solution Sheet'!K1608)</f>
        <v>34.288659793814432</v>
      </c>
      <c r="N1608" s="33" t="s">
        <v>26</v>
      </c>
      <c r="O1608" s="33" t="s">
        <v>30</v>
      </c>
      <c r="P1608" s="45">
        <f>SUMIFS('Raw Data'!$S$2:$S$3196,'Raw Data'!$D$2:$D$3196,'Solution Sheet'!N1608,'Raw Data'!$H$2:$H$3196,'Solution Sheet'!O1608)</f>
        <v>705014.25000000035</v>
      </c>
    </row>
    <row r="1609" spans="2:16" x14ac:dyDescent="0.35">
      <c r="B1609" s="33" t="s">
        <v>55</v>
      </c>
      <c r="C1609" s="33" t="s">
        <v>6</v>
      </c>
      <c r="D1609" s="45">
        <f>SUMIFS('Raw Data'!$S$2:$S$3196,'Raw Data'!$E$2:$E$3196,'Solution Sheet'!B1609,'Raw Data'!$G$2:$G$3196,'Solution Sheet'!C1609)</f>
        <v>103547.48999999999</v>
      </c>
      <c r="E1609" s="37"/>
      <c r="F1609" s="33" t="s">
        <v>45</v>
      </c>
      <c r="G1609" s="33" t="s">
        <v>31</v>
      </c>
      <c r="H1609" s="45">
        <f>COUNTIFS('Raw Data'!$L$2:$L$3196,'Solution Sheet'!F1609,'Raw Data'!$H$2:$H$3196,'Solution Sheet'!G1609)</f>
        <v>200</v>
      </c>
      <c r="J1609" s="33" t="s">
        <v>40</v>
      </c>
      <c r="K1609" s="33" t="s">
        <v>6</v>
      </c>
      <c r="L1609" s="45">
        <f>AVERAGEIFS('Raw Data'!$R$2:$R$3196,'Raw Data'!$K$2:$K$3196,'Solution Sheet'!J1609,'Raw Data'!$G$2:$G$3196,'Solution Sheet'!K1609)</f>
        <v>33.838383838383841</v>
      </c>
      <c r="N1609" s="33" t="s">
        <v>24</v>
      </c>
      <c r="O1609" s="33" t="s">
        <v>31</v>
      </c>
      <c r="P1609" s="45">
        <f>SUMIFS('Raw Data'!$S$2:$S$3196,'Raw Data'!$D$2:$D$3196,'Solution Sheet'!N1609,'Raw Data'!$H$2:$H$3196,'Solution Sheet'!O1609)</f>
        <v>770751.94999999984</v>
      </c>
    </row>
    <row r="1610" spans="2:16" x14ac:dyDescent="0.35">
      <c r="B1610" s="33" t="s">
        <v>63</v>
      </c>
      <c r="C1610" s="33" t="s">
        <v>11</v>
      </c>
      <c r="D1610" s="45">
        <f>SUMIFS('Raw Data'!$S$2:$S$3196,'Raw Data'!$E$2:$E$3196,'Solution Sheet'!B1610,'Raw Data'!$G$2:$G$3196,'Solution Sheet'!C1610)</f>
        <v>122471.98000000001</v>
      </c>
      <c r="E1610" s="37"/>
      <c r="F1610" s="33" t="s">
        <v>43</v>
      </c>
      <c r="G1610" s="33" t="s">
        <v>32</v>
      </c>
      <c r="H1610" s="45">
        <f>COUNTIFS('Raw Data'!$L$2:$L$3196,'Solution Sheet'!F1610,'Raw Data'!$H$2:$H$3196,'Solution Sheet'!G1610)</f>
        <v>206</v>
      </c>
      <c r="J1610" s="33" t="s">
        <v>41</v>
      </c>
      <c r="K1610" s="33" t="s">
        <v>11</v>
      </c>
      <c r="L1610" s="45">
        <f>AVERAGEIFS('Raw Data'!$R$2:$R$3196,'Raw Data'!$K$2:$K$3196,'Solution Sheet'!J1610,'Raw Data'!$G$2:$G$3196,'Solution Sheet'!K1610)</f>
        <v>35.415929203539825</v>
      </c>
      <c r="N1610" s="33" t="s">
        <v>25</v>
      </c>
      <c r="O1610" s="33" t="s">
        <v>32</v>
      </c>
      <c r="P1610" s="45">
        <f>SUMIFS('Raw Data'!$S$2:$S$3196,'Raw Data'!$D$2:$D$3196,'Solution Sheet'!N1610,'Raw Data'!$H$2:$H$3196,'Solution Sheet'!O1610)</f>
        <v>420136.0300000002</v>
      </c>
    </row>
    <row r="1611" spans="2:16" x14ac:dyDescent="0.35">
      <c r="B1611" s="33" t="s">
        <v>58</v>
      </c>
      <c r="C1611" s="33" t="s">
        <v>11</v>
      </c>
      <c r="D1611" s="45">
        <f>SUMIFS('Raw Data'!$S$2:$S$3196,'Raw Data'!$E$2:$E$3196,'Solution Sheet'!B1611,'Raw Data'!$G$2:$G$3196,'Solution Sheet'!C1611)</f>
        <v>113195.5</v>
      </c>
      <c r="E1611" s="37"/>
      <c r="F1611" s="33" t="s">
        <v>44</v>
      </c>
      <c r="G1611" s="33" t="s">
        <v>32</v>
      </c>
      <c r="H1611" s="45">
        <f>COUNTIFS('Raw Data'!$L$2:$L$3196,'Solution Sheet'!F1611,'Raw Data'!$H$2:$H$3196,'Solution Sheet'!G1611)</f>
        <v>196</v>
      </c>
      <c r="J1611" s="33" t="s">
        <v>40</v>
      </c>
      <c r="K1611" s="33" t="s">
        <v>11</v>
      </c>
      <c r="L1611" s="45">
        <f>AVERAGEIFS('Raw Data'!$R$2:$R$3196,'Raw Data'!$K$2:$K$3196,'Solution Sheet'!J1611,'Raw Data'!$G$2:$G$3196,'Solution Sheet'!K1611)</f>
        <v>33.707865168539328</v>
      </c>
      <c r="N1611" s="33" t="s">
        <v>24</v>
      </c>
      <c r="O1611" s="33" t="s">
        <v>32</v>
      </c>
      <c r="P1611" s="45">
        <f>SUMIFS('Raw Data'!$S$2:$S$3196,'Raw Data'!$D$2:$D$3196,'Solution Sheet'!N1611,'Raw Data'!$H$2:$H$3196,'Solution Sheet'!O1611)</f>
        <v>854150.37999999919</v>
      </c>
    </row>
    <row r="1612" spans="2:16" x14ac:dyDescent="0.35">
      <c r="B1612" s="33" t="s">
        <v>63</v>
      </c>
      <c r="C1612" s="33" t="s">
        <v>7</v>
      </c>
      <c r="D1612" s="45">
        <f>SUMIFS('Raw Data'!$S$2:$S$3196,'Raw Data'!$E$2:$E$3196,'Solution Sheet'!B1612,'Raw Data'!$G$2:$G$3196,'Solution Sheet'!C1612)</f>
        <v>92763.590000000011</v>
      </c>
      <c r="E1612" s="37"/>
      <c r="F1612" s="33" t="s">
        <v>46</v>
      </c>
      <c r="G1612" s="33" t="s">
        <v>32</v>
      </c>
      <c r="H1612" s="45">
        <f>COUNTIFS('Raw Data'!$L$2:$L$3196,'Solution Sheet'!F1612,'Raw Data'!$H$2:$H$3196,'Solution Sheet'!G1612)</f>
        <v>216</v>
      </c>
      <c r="J1612" s="33" t="s">
        <v>41</v>
      </c>
      <c r="K1612" s="33" t="s">
        <v>7</v>
      </c>
      <c r="L1612" s="45">
        <f>AVERAGEIFS('Raw Data'!$R$2:$R$3196,'Raw Data'!$K$2:$K$3196,'Solution Sheet'!J1612,'Raw Data'!$G$2:$G$3196,'Solution Sheet'!K1612)</f>
        <v>33.821428571428569</v>
      </c>
      <c r="N1612" s="33" t="s">
        <v>24</v>
      </c>
      <c r="O1612" s="33" t="s">
        <v>32</v>
      </c>
      <c r="P1612" s="45">
        <f>SUMIFS('Raw Data'!$S$2:$S$3196,'Raw Data'!$D$2:$D$3196,'Solution Sheet'!N1612,'Raw Data'!$H$2:$H$3196,'Solution Sheet'!O1612)</f>
        <v>854150.37999999919</v>
      </c>
    </row>
    <row r="1613" spans="2:16" x14ac:dyDescent="0.35">
      <c r="B1613" s="33" t="s">
        <v>63</v>
      </c>
      <c r="C1613" s="33" t="s">
        <v>11</v>
      </c>
      <c r="D1613" s="45">
        <f>SUMIFS('Raw Data'!$S$2:$S$3196,'Raw Data'!$E$2:$E$3196,'Solution Sheet'!B1613,'Raw Data'!$G$2:$G$3196,'Solution Sheet'!C1613)</f>
        <v>122471.98000000001</v>
      </c>
      <c r="E1613" s="37"/>
      <c r="F1613" s="33" t="s">
        <v>44</v>
      </c>
      <c r="G1613" s="33" t="s">
        <v>32</v>
      </c>
      <c r="H1613" s="45">
        <f>COUNTIFS('Raw Data'!$L$2:$L$3196,'Solution Sheet'!F1613,'Raw Data'!$H$2:$H$3196,'Solution Sheet'!G1613)</f>
        <v>196</v>
      </c>
      <c r="J1613" s="33" t="s">
        <v>42</v>
      </c>
      <c r="K1613" s="33" t="s">
        <v>11</v>
      </c>
      <c r="L1613" s="45">
        <f>AVERAGEIFS('Raw Data'!$R$2:$R$3196,'Raw Data'!$K$2:$K$3196,'Solution Sheet'!J1613,'Raw Data'!$G$2:$G$3196,'Solution Sheet'!K1613)</f>
        <v>35.16949152542373</v>
      </c>
      <c r="N1613" s="33" t="s">
        <v>25</v>
      </c>
      <c r="O1613" s="33" t="s">
        <v>32</v>
      </c>
      <c r="P1613" s="45">
        <f>SUMIFS('Raw Data'!$S$2:$S$3196,'Raw Data'!$D$2:$D$3196,'Solution Sheet'!N1613,'Raw Data'!$H$2:$H$3196,'Solution Sheet'!O1613)</f>
        <v>420136.0300000002</v>
      </c>
    </row>
    <row r="1614" spans="2:16" x14ac:dyDescent="0.35">
      <c r="B1614" s="33" t="s">
        <v>63</v>
      </c>
      <c r="C1614" s="33" t="s">
        <v>12</v>
      </c>
      <c r="D1614" s="45">
        <f>SUMIFS('Raw Data'!$S$2:$S$3196,'Raw Data'!$E$2:$E$3196,'Solution Sheet'!B1614,'Raw Data'!$G$2:$G$3196,'Solution Sheet'!C1614)</f>
        <v>121006.51999999999</v>
      </c>
      <c r="E1614" s="37"/>
      <c r="F1614" s="33" t="s">
        <v>45</v>
      </c>
      <c r="G1614" s="33" t="s">
        <v>31</v>
      </c>
      <c r="H1614" s="45">
        <f>COUNTIFS('Raw Data'!$L$2:$L$3196,'Solution Sheet'!F1614,'Raw Data'!$H$2:$H$3196,'Solution Sheet'!G1614)</f>
        <v>200</v>
      </c>
      <c r="J1614" s="33" t="s">
        <v>39</v>
      </c>
      <c r="K1614" s="33" t="s">
        <v>12</v>
      </c>
      <c r="L1614" s="45">
        <f>AVERAGEIFS('Raw Data'!$R$2:$R$3196,'Raw Data'!$K$2:$K$3196,'Solution Sheet'!J1614,'Raw Data'!$G$2:$G$3196,'Solution Sheet'!K1614)</f>
        <v>35</v>
      </c>
      <c r="N1614" s="33" t="s">
        <v>26</v>
      </c>
      <c r="O1614" s="33" t="s">
        <v>31</v>
      </c>
      <c r="P1614" s="45">
        <f>SUMIFS('Raw Data'!$S$2:$S$3196,'Raw Data'!$D$2:$D$3196,'Solution Sheet'!N1614,'Raw Data'!$H$2:$H$3196,'Solution Sheet'!O1614)</f>
        <v>705928.4499999996</v>
      </c>
    </row>
    <row r="1615" spans="2:16" x14ac:dyDescent="0.35">
      <c r="B1615" s="33" t="s">
        <v>106</v>
      </c>
      <c r="C1615" s="33" t="s">
        <v>8</v>
      </c>
      <c r="D1615" s="45">
        <f>SUMIFS('Raw Data'!$S$2:$S$3196,'Raw Data'!$E$2:$E$3196,'Solution Sheet'!B1615,'Raw Data'!$G$2:$G$3196,'Solution Sheet'!C1615)</f>
        <v>122017.93000000001</v>
      </c>
      <c r="E1615" s="37"/>
      <c r="F1615" s="33" t="s">
        <v>45</v>
      </c>
      <c r="G1615" s="33" t="s">
        <v>31</v>
      </c>
      <c r="H1615" s="45">
        <f>COUNTIFS('Raw Data'!$L$2:$L$3196,'Solution Sheet'!F1615,'Raw Data'!$H$2:$H$3196,'Solution Sheet'!G1615)</f>
        <v>200</v>
      </c>
      <c r="J1615" s="33" t="s">
        <v>39</v>
      </c>
      <c r="K1615" s="33" t="s">
        <v>8</v>
      </c>
      <c r="L1615" s="45">
        <f>AVERAGEIFS('Raw Data'!$R$2:$R$3196,'Raw Data'!$K$2:$K$3196,'Solution Sheet'!J1615,'Raw Data'!$G$2:$G$3196,'Solution Sheet'!K1615)</f>
        <v>33.572815533980581</v>
      </c>
      <c r="N1615" s="33" t="s">
        <v>26</v>
      </c>
      <c r="O1615" s="33" t="s">
        <v>31</v>
      </c>
      <c r="P1615" s="45">
        <f>SUMIFS('Raw Data'!$S$2:$S$3196,'Raw Data'!$D$2:$D$3196,'Solution Sheet'!N1615,'Raw Data'!$H$2:$H$3196,'Solution Sheet'!O1615)</f>
        <v>705928.4499999996</v>
      </c>
    </row>
    <row r="1616" spans="2:16" x14ac:dyDescent="0.35">
      <c r="B1616" s="33" t="s">
        <v>106</v>
      </c>
      <c r="C1616" s="33" t="s">
        <v>9</v>
      </c>
      <c r="D1616" s="45">
        <f>SUMIFS('Raw Data'!$S$2:$S$3196,'Raw Data'!$E$2:$E$3196,'Solution Sheet'!B1616,'Raw Data'!$G$2:$G$3196,'Solution Sheet'!C1616)</f>
        <v>86448.35000000002</v>
      </c>
      <c r="E1616" s="37"/>
      <c r="F1616" s="33" t="s">
        <v>44</v>
      </c>
      <c r="G1616" s="33" t="s">
        <v>31</v>
      </c>
      <c r="H1616" s="45">
        <f>COUNTIFS('Raw Data'!$L$2:$L$3196,'Solution Sheet'!F1616,'Raw Data'!$H$2:$H$3196,'Solution Sheet'!G1616)</f>
        <v>216</v>
      </c>
      <c r="J1616" s="33" t="s">
        <v>42</v>
      </c>
      <c r="K1616" s="33" t="s">
        <v>9</v>
      </c>
      <c r="L1616" s="45">
        <f>AVERAGEIFS('Raw Data'!$R$2:$R$3196,'Raw Data'!$K$2:$K$3196,'Solution Sheet'!J1616,'Raw Data'!$G$2:$G$3196,'Solution Sheet'!K1616)</f>
        <v>36.282828282828284</v>
      </c>
      <c r="N1616" s="33" t="s">
        <v>26</v>
      </c>
      <c r="O1616" s="33" t="s">
        <v>31</v>
      </c>
      <c r="P1616" s="45">
        <f>SUMIFS('Raw Data'!$S$2:$S$3196,'Raw Data'!$D$2:$D$3196,'Solution Sheet'!N1616,'Raw Data'!$H$2:$H$3196,'Solution Sheet'!O1616)</f>
        <v>705928.4499999996</v>
      </c>
    </row>
    <row r="1617" spans="2:16" x14ac:dyDescent="0.35">
      <c r="B1617" s="33" t="s">
        <v>58</v>
      </c>
      <c r="C1617" s="33" t="s">
        <v>7</v>
      </c>
      <c r="D1617" s="45">
        <f>SUMIFS('Raw Data'!$S$2:$S$3196,'Raw Data'!$E$2:$E$3196,'Solution Sheet'!B1617,'Raw Data'!$G$2:$G$3196,'Solution Sheet'!C1617)</f>
        <v>104199.79000000001</v>
      </c>
      <c r="E1617" s="37"/>
      <c r="F1617" s="33" t="s">
        <v>43</v>
      </c>
      <c r="G1617" s="33" t="s">
        <v>30</v>
      </c>
      <c r="H1617" s="45">
        <f>COUNTIFS('Raw Data'!$L$2:$L$3196,'Solution Sheet'!F1617,'Raw Data'!$H$2:$H$3196,'Solution Sheet'!G1617)</f>
        <v>201</v>
      </c>
      <c r="J1617" s="33" t="s">
        <v>41</v>
      </c>
      <c r="K1617" s="33" t="s">
        <v>7</v>
      </c>
      <c r="L1617" s="45">
        <f>AVERAGEIFS('Raw Data'!$R$2:$R$3196,'Raw Data'!$K$2:$K$3196,'Solution Sheet'!J1617,'Raw Data'!$G$2:$G$3196,'Solution Sheet'!K1617)</f>
        <v>33.821428571428569</v>
      </c>
      <c r="N1617" s="33" t="s">
        <v>24</v>
      </c>
      <c r="O1617" s="33" t="s">
        <v>30</v>
      </c>
      <c r="P1617" s="45">
        <f>SUMIFS('Raw Data'!$S$2:$S$3196,'Raw Data'!$D$2:$D$3196,'Solution Sheet'!N1617,'Raw Data'!$H$2:$H$3196,'Solution Sheet'!O1617)</f>
        <v>902864.3899999999</v>
      </c>
    </row>
    <row r="1618" spans="2:16" x14ac:dyDescent="0.35">
      <c r="B1618" s="33" t="s">
        <v>52</v>
      </c>
      <c r="C1618" s="33" t="s">
        <v>12</v>
      </c>
      <c r="D1618" s="45">
        <f>SUMIFS('Raw Data'!$S$2:$S$3196,'Raw Data'!$E$2:$E$3196,'Solution Sheet'!B1618,'Raw Data'!$G$2:$G$3196,'Solution Sheet'!C1618)</f>
        <v>95376.180000000022</v>
      </c>
      <c r="E1618" s="37"/>
      <c r="F1618" s="33" t="s">
        <v>45</v>
      </c>
      <c r="G1618" s="33" t="s">
        <v>33</v>
      </c>
      <c r="H1618" s="45">
        <f>COUNTIFS('Raw Data'!$L$2:$L$3196,'Solution Sheet'!F1618,'Raw Data'!$H$2:$H$3196,'Solution Sheet'!G1618)</f>
        <v>193</v>
      </c>
      <c r="J1618" s="33" t="s">
        <v>40</v>
      </c>
      <c r="K1618" s="33" t="s">
        <v>12</v>
      </c>
      <c r="L1618" s="45">
        <f>AVERAGEIFS('Raw Data'!$R$2:$R$3196,'Raw Data'!$K$2:$K$3196,'Solution Sheet'!J1618,'Raw Data'!$G$2:$G$3196,'Solution Sheet'!K1618)</f>
        <v>34.373831775700936</v>
      </c>
      <c r="N1618" s="33" t="s">
        <v>24</v>
      </c>
      <c r="O1618" s="33" t="s">
        <v>33</v>
      </c>
      <c r="P1618" s="45">
        <f>SUMIFS('Raw Data'!$S$2:$S$3196,'Raw Data'!$D$2:$D$3196,'Solution Sheet'!N1618,'Raw Data'!$H$2:$H$3196,'Solution Sheet'!O1618)</f>
        <v>777669.78999999957</v>
      </c>
    </row>
    <row r="1619" spans="2:16" x14ac:dyDescent="0.35">
      <c r="B1619" s="33" t="s">
        <v>52</v>
      </c>
      <c r="C1619" s="33" t="s">
        <v>12</v>
      </c>
      <c r="D1619" s="45">
        <f>SUMIFS('Raw Data'!$S$2:$S$3196,'Raw Data'!$E$2:$E$3196,'Solution Sheet'!B1619,'Raw Data'!$G$2:$G$3196,'Solution Sheet'!C1619)</f>
        <v>95376.180000000022</v>
      </c>
      <c r="E1619" s="37"/>
      <c r="F1619" s="33" t="s">
        <v>46</v>
      </c>
      <c r="G1619" s="33" t="s">
        <v>31</v>
      </c>
      <c r="H1619" s="45">
        <f>COUNTIFS('Raw Data'!$L$2:$L$3196,'Solution Sheet'!F1619,'Raw Data'!$H$2:$H$3196,'Solution Sheet'!G1619)</f>
        <v>159</v>
      </c>
      <c r="J1619" s="33" t="s">
        <v>41</v>
      </c>
      <c r="K1619" s="33" t="s">
        <v>12</v>
      </c>
      <c r="L1619" s="45">
        <f>AVERAGEIFS('Raw Data'!$R$2:$R$3196,'Raw Data'!$K$2:$K$3196,'Solution Sheet'!J1619,'Raw Data'!$G$2:$G$3196,'Solution Sheet'!K1619)</f>
        <v>35.657142857142858</v>
      </c>
      <c r="N1619" s="33" t="s">
        <v>25</v>
      </c>
      <c r="O1619" s="33" t="s">
        <v>31</v>
      </c>
      <c r="P1619" s="45">
        <f>SUMIFS('Raw Data'!$S$2:$S$3196,'Raw Data'!$D$2:$D$3196,'Solution Sheet'!N1619,'Raw Data'!$H$2:$H$3196,'Solution Sheet'!O1619)</f>
        <v>343540.72000000003</v>
      </c>
    </row>
    <row r="1620" spans="2:16" x14ac:dyDescent="0.35">
      <c r="B1620" s="33" t="s">
        <v>55</v>
      </c>
      <c r="C1620" s="33" t="s">
        <v>9</v>
      </c>
      <c r="D1620" s="45">
        <f>SUMIFS('Raw Data'!$S$2:$S$3196,'Raw Data'!$E$2:$E$3196,'Solution Sheet'!B1620,'Raw Data'!$G$2:$G$3196,'Solution Sheet'!C1620)</f>
        <v>88747.839999999997</v>
      </c>
      <c r="E1620" s="37"/>
      <c r="F1620" s="33" t="s">
        <v>46</v>
      </c>
      <c r="G1620" s="33" t="s">
        <v>32</v>
      </c>
      <c r="H1620" s="45">
        <f>COUNTIFS('Raw Data'!$L$2:$L$3196,'Solution Sheet'!F1620,'Raw Data'!$H$2:$H$3196,'Solution Sheet'!G1620)</f>
        <v>216</v>
      </c>
      <c r="J1620" s="33" t="s">
        <v>41</v>
      </c>
      <c r="K1620" s="33" t="s">
        <v>9</v>
      </c>
      <c r="L1620" s="45">
        <f>AVERAGEIFS('Raw Data'!$R$2:$R$3196,'Raw Data'!$K$2:$K$3196,'Solution Sheet'!J1620,'Raw Data'!$G$2:$G$3196,'Solution Sheet'!K1620)</f>
        <v>35.634615384615387</v>
      </c>
      <c r="N1620" s="33" t="s">
        <v>24</v>
      </c>
      <c r="O1620" s="33" t="s">
        <v>32</v>
      </c>
      <c r="P1620" s="45">
        <f>SUMIFS('Raw Data'!$S$2:$S$3196,'Raw Data'!$D$2:$D$3196,'Solution Sheet'!N1620,'Raw Data'!$H$2:$H$3196,'Solution Sheet'!O1620)</f>
        <v>854150.37999999919</v>
      </c>
    </row>
    <row r="1621" spans="2:16" x14ac:dyDescent="0.35">
      <c r="B1621" s="33" t="s">
        <v>52</v>
      </c>
      <c r="C1621" s="33" t="s">
        <v>7</v>
      </c>
      <c r="D1621" s="45">
        <f>SUMIFS('Raw Data'!$S$2:$S$3196,'Raw Data'!$E$2:$E$3196,'Solution Sheet'!B1621,'Raw Data'!$G$2:$G$3196,'Solution Sheet'!C1621)</f>
        <v>91854.499999999971</v>
      </c>
      <c r="E1621" s="37"/>
      <c r="F1621" s="33" t="s">
        <v>45</v>
      </c>
      <c r="G1621" s="33" t="s">
        <v>30</v>
      </c>
      <c r="H1621" s="45">
        <f>COUNTIFS('Raw Data'!$L$2:$L$3196,'Solution Sheet'!F1621,'Raw Data'!$H$2:$H$3196,'Solution Sheet'!G1621)</f>
        <v>215</v>
      </c>
      <c r="J1621" s="33" t="s">
        <v>41</v>
      </c>
      <c r="K1621" s="33" t="s">
        <v>7</v>
      </c>
      <c r="L1621" s="45">
        <f>AVERAGEIFS('Raw Data'!$R$2:$R$3196,'Raw Data'!$K$2:$K$3196,'Solution Sheet'!J1621,'Raw Data'!$G$2:$G$3196,'Solution Sheet'!K1621)</f>
        <v>33.821428571428569</v>
      </c>
      <c r="N1621" s="33" t="s">
        <v>26</v>
      </c>
      <c r="O1621" s="33" t="s">
        <v>30</v>
      </c>
      <c r="P1621" s="45">
        <f>SUMIFS('Raw Data'!$S$2:$S$3196,'Raw Data'!$D$2:$D$3196,'Solution Sheet'!N1621,'Raw Data'!$H$2:$H$3196,'Solution Sheet'!O1621)</f>
        <v>705014.25000000035</v>
      </c>
    </row>
    <row r="1622" spans="2:16" x14ac:dyDescent="0.35">
      <c r="B1622" s="33" t="s">
        <v>63</v>
      </c>
      <c r="C1622" s="33" t="s">
        <v>7</v>
      </c>
      <c r="D1622" s="45">
        <f>SUMIFS('Raw Data'!$S$2:$S$3196,'Raw Data'!$E$2:$E$3196,'Solution Sheet'!B1622,'Raw Data'!$G$2:$G$3196,'Solution Sheet'!C1622)</f>
        <v>92763.590000000011</v>
      </c>
      <c r="E1622" s="37"/>
      <c r="F1622" s="33" t="s">
        <v>45</v>
      </c>
      <c r="G1622" s="33" t="s">
        <v>30</v>
      </c>
      <c r="H1622" s="45">
        <f>COUNTIFS('Raw Data'!$L$2:$L$3196,'Solution Sheet'!F1622,'Raw Data'!$H$2:$H$3196,'Solution Sheet'!G1622)</f>
        <v>215</v>
      </c>
      <c r="J1622" s="33" t="s">
        <v>41</v>
      </c>
      <c r="K1622" s="33" t="s">
        <v>7</v>
      </c>
      <c r="L1622" s="45">
        <f>AVERAGEIFS('Raw Data'!$R$2:$R$3196,'Raw Data'!$K$2:$K$3196,'Solution Sheet'!J1622,'Raw Data'!$G$2:$G$3196,'Solution Sheet'!K1622)</f>
        <v>33.821428571428569</v>
      </c>
      <c r="N1622" s="33" t="s">
        <v>26</v>
      </c>
      <c r="O1622" s="33" t="s">
        <v>30</v>
      </c>
      <c r="P1622" s="45">
        <f>SUMIFS('Raw Data'!$S$2:$S$3196,'Raw Data'!$D$2:$D$3196,'Solution Sheet'!N1622,'Raw Data'!$H$2:$H$3196,'Solution Sheet'!O1622)</f>
        <v>705014.25000000035</v>
      </c>
    </row>
    <row r="1623" spans="2:16" x14ac:dyDescent="0.35">
      <c r="B1623" s="33" t="s">
        <v>68</v>
      </c>
      <c r="C1623" s="33" t="s">
        <v>7</v>
      </c>
      <c r="D1623" s="45">
        <f>SUMIFS('Raw Data'!$S$2:$S$3196,'Raw Data'!$E$2:$E$3196,'Solution Sheet'!B1623,'Raw Data'!$G$2:$G$3196,'Solution Sheet'!C1623)</f>
        <v>100847.03999999999</v>
      </c>
      <c r="E1623" s="37"/>
      <c r="F1623" s="33" t="s">
        <v>46</v>
      </c>
      <c r="G1623" s="33" t="s">
        <v>30</v>
      </c>
      <c r="H1623" s="45">
        <f>COUNTIFS('Raw Data'!$L$2:$L$3196,'Solution Sheet'!F1623,'Raw Data'!$H$2:$H$3196,'Solution Sheet'!G1623)</f>
        <v>204</v>
      </c>
      <c r="J1623" s="33" t="s">
        <v>39</v>
      </c>
      <c r="K1623" s="33" t="s">
        <v>7</v>
      </c>
      <c r="L1623" s="45">
        <f>AVERAGEIFS('Raw Data'!$R$2:$R$3196,'Raw Data'!$K$2:$K$3196,'Solution Sheet'!J1623,'Raw Data'!$G$2:$G$3196,'Solution Sheet'!K1623)</f>
        <v>36.319672131147541</v>
      </c>
      <c r="N1623" s="33" t="s">
        <v>26</v>
      </c>
      <c r="O1623" s="33" t="s">
        <v>30</v>
      </c>
      <c r="P1623" s="45">
        <f>SUMIFS('Raw Data'!$S$2:$S$3196,'Raw Data'!$D$2:$D$3196,'Solution Sheet'!N1623,'Raw Data'!$H$2:$H$3196,'Solution Sheet'!O1623)</f>
        <v>705014.25000000035</v>
      </c>
    </row>
    <row r="1624" spans="2:16" x14ac:dyDescent="0.35">
      <c r="B1624" s="33" t="s">
        <v>68</v>
      </c>
      <c r="C1624" s="33" t="s">
        <v>8</v>
      </c>
      <c r="D1624" s="45">
        <f>SUMIFS('Raw Data'!$S$2:$S$3196,'Raw Data'!$E$2:$E$3196,'Solution Sheet'!B1624,'Raw Data'!$G$2:$G$3196,'Solution Sheet'!C1624)</f>
        <v>65393.969999999994</v>
      </c>
      <c r="E1624" s="37"/>
      <c r="F1624" s="33" t="s">
        <v>46</v>
      </c>
      <c r="G1624" s="33" t="s">
        <v>33</v>
      </c>
      <c r="H1624" s="45">
        <f>COUNTIFS('Raw Data'!$L$2:$L$3196,'Solution Sheet'!F1624,'Raw Data'!$H$2:$H$3196,'Solution Sheet'!G1624)</f>
        <v>201</v>
      </c>
      <c r="J1624" s="33" t="s">
        <v>39</v>
      </c>
      <c r="K1624" s="33" t="s">
        <v>8</v>
      </c>
      <c r="L1624" s="45">
        <f>AVERAGEIFS('Raw Data'!$R$2:$R$3196,'Raw Data'!$K$2:$K$3196,'Solution Sheet'!J1624,'Raw Data'!$G$2:$G$3196,'Solution Sheet'!K1624)</f>
        <v>33.572815533980581</v>
      </c>
      <c r="N1624" s="33" t="s">
        <v>24</v>
      </c>
      <c r="O1624" s="33" t="s">
        <v>33</v>
      </c>
      <c r="P1624" s="45">
        <f>SUMIFS('Raw Data'!$S$2:$S$3196,'Raw Data'!$D$2:$D$3196,'Solution Sheet'!N1624,'Raw Data'!$H$2:$H$3196,'Solution Sheet'!O1624)</f>
        <v>777669.78999999957</v>
      </c>
    </row>
    <row r="1625" spans="2:16" x14ac:dyDescent="0.35">
      <c r="B1625" s="33" t="s">
        <v>55</v>
      </c>
      <c r="C1625" s="33" t="s">
        <v>13</v>
      </c>
      <c r="D1625" s="45">
        <f>SUMIFS('Raw Data'!$S$2:$S$3196,'Raw Data'!$E$2:$E$3196,'Solution Sheet'!B1625,'Raw Data'!$G$2:$G$3196,'Solution Sheet'!C1625)</f>
        <v>74301.89</v>
      </c>
      <c r="E1625" s="37"/>
      <c r="F1625" s="33" t="s">
        <v>45</v>
      </c>
      <c r="G1625" s="33" t="s">
        <v>30</v>
      </c>
      <c r="H1625" s="45">
        <f>COUNTIFS('Raw Data'!$L$2:$L$3196,'Solution Sheet'!F1625,'Raw Data'!$H$2:$H$3196,'Solution Sheet'!G1625)</f>
        <v>215</v>
      </c>
      <c r="J1625" s="33" t="s">
        <v>41</v>
      </c>
      <c r="K1625" s="33" t="s">
        <v>13</v>
      </c>
      <c r="L1625" s="45">
        <f>AVERAGEIFS('Raw Data'!$R$2:$R$3196,'Raw Data'!$K$2:$K$3196,'Solution Sheet'!J1625,'Raw Data'!$G$2:$G$3196,'Solution Sheet'!K1625)</f>
        <v>33.705882352941174</v>
      </c>
      <c r="N1625" s="33" t="s">
        <v>26</v>
      </c>
      <c r="O1625" s="33" t="s">
        <v>30</v>
      </c>
      <c r="P1625" s="45">
        <f>SUMIFS('Raw Data'!$S$2:$S$3196,'Raw Data'!$D$2:$D$3196,'Solution Sheet'!N1625,'Raw Data'!$H$2:$H$3196,'Solution Sheet'!O1625)</f>
        <v>705014.25000000035</v>
      </c>
    </row>
    <row r="1626" spans="2:16" x14ac:dyDescent="0.35">
      <c r="B1626" s="33" t="s">
        <v>78</v>
      </c>
      <c r="C1626" s="33" t="s">
        <v>12</v>
      </c>
      <c r="D1626" s="45">
        <f>SUMIFS('Raw Data'!$S$2:$S$3196,'Raw Data'!$E$2:$E$3196,'Solution Sheet'!B1626,'Raw Data'!$G$2:$G$3196,'Solution Sheet'!C1626)</f>
        <v>76955.800000000017</v>
      </c>
      <c r="E1626" s="37"/>
      <c r="F1626" s="33" t="s">
        <v>46</v>
      </c>
      <c r="G1626" s="33" t="s">
        <v>32</v>
      </c>
      <c r="H1626" s="45">
        <f>COUNTIFS('Raw Data'!$L$2:$L$3196,'Solution Sheet'!F1626,'Raw Data'!$H$2:$H$3196,'Solution Sheet'!G1626)</f>
        <v>216</v>
      </c>
      <c r="J1626" s="33" t="s">
        <v>42</v>
      </c>
      <c r="K1626" s="33" t="s">
        <v>12</v>
      </c>
      <c r="L1626" s="45">
        <f>AVERAGEIFS('Raw Data'!$R$2:$R$3196,'Raw Data'!$K$2:$K$3196,'Solution Sheet'!J1626,'Raw Data'!$G$2:$G$3196,'Solution Sheet'!K1626)</f>
        <v>36.418604651162788</v>
      </c>
      <c r="N1626" s="33" t="s">
        <v>25</v>
      </c>
      <c r="O1626" s="33" t="s">
        <v>32</v>
      </c>
      <c r="P1626" s="45">
        <f>SUMIFS('Raw Data'!$S$2:$S$3196,'Raw Data'!$D$2:$D$3196,'Solution Sheet'!N1626,'Raw Data'!$H$2:$H$3196,'Solution Sheet'!O1626)</f>
        <v>420136.0300000002</v>
      </c>
    </row>
    <row r="1627" spans="2:16" x14ac:dyDescent="0.35">
      <c r="B1627" s="33" t="s">
        <v>73</v>
      </c>
      <c r="C1627" s="33" t="s">
        <v>13</v>
      </c>
      <c r="D1627" s="45">
        <f>SUMIFS('Raw Data'!$S$2:$S$3196,'Raw Data'!$E$2:$E$3196,'Solution Sheet'!B1627,'Raw Data'!$G$2:$G$3196,'Solution Sheet'!C1627)</f>
        <v>66184.529999999984</v>
      </c>
      <c r="E1627" s="37"/>
      <c r="F1627" s="33" t="s">
        <v>44</v>
      </c>
      <c r="G1627" s="33" t="s">
        <v>31</v>
      </c>
      <c r="H1627" s="45">
        <f>COUNTIFS('Raw Data'!$L$2:$L$3196,'Solution Sheet'!F1627,'Raw Data'!$H$2:$H$3196,'Solution Sheet'!G1627)</f>
        <v>216</v>
      </c>
      <c r="J1627" s="33" t="s">
        <v>39</v>
      </c>
      <c r="K1627" s="33" t="s">
        <v>13</v>
      </c>
      <c r="L1627" s="45">
        <f>AVERAGEIFS('Raw Data'!$R$2:$R$3196,'Raw Data'!$K$2:$K$3196,'Solution Sheet'!J1627,'Raw Data'!$G$2:$G$3196,'Solution Sheet'!K1627)</f>
        <v>35.833333333333336</v>
      </c>
      <c r="N1627" s="33" t="s">
        <v>24</v>
      </c>
      <c r="O1627" s="33" t="s">
        <v>31</v>
      </c>
      <c r="P1627" s="45">
        <f>SUMIFS('Raw Data'!$S$2:$S$3196,'Raw Data'!$D$2:$D$3196,'Solution Sheet'!N1627,'Raw Data'!$H$2:$H$3196,'Solution Sheet'!O1627)</f>
        <v>770751.94999999984</v>
      </c>
    </row>
    <row r="1628" spans="2:16" x14ac:dyDescent="0.35">
      <c r="B1628" s="33" t="s">
        <v>55</v>
      </c>
      <c r="C1628" s="33" t="s">
        <v>9</v>
      </c>
      <c r="D1628" s="45">
        <f>SUMIFS('Raw Data'!$S$2:$S$3196,'Raw Data'!$E$2:$E$3196,'Solution Sheet'!B1628,'Raw Data'!$G$2:$G$3196,'Solution Sheet'!C1628)</f>
        <v>88747.839999999997</v>
      </c>
      <c r="E1628" s="37"/>
      <c r="F1628" s="33" t="s">
        <v>43</v>
      </c>
      <c r="G1628" s="33" t="s">
        <v>30</v>
      </c>
      <c r="H1628" s="45">
        <f>COUNTIFS('Raw Data'!$L$2:$L$3196,'Solution Sheet'!F1628,'Raw Data'!$H$2:$H$3196,'Solution Sheet'!G1628)</f>
        <v>201</v>
      </c>
      <c r="J1628" s="33" t="s">
        <v>41</v>
      </c>
      <c r="K1628" s="33" t="s">
        <v>9</v>
      </c>
      <c r="L1628" s="45">
        <f>AVERAGEIFS('Raw Data'!$R$2:$R$3196,'Raw Data'!$K$2:$K$3196,'Solution Sheet'!J1628,'Raw Data'!$G$2:$G$3196,'Solution Sheet'!K1628)</f>
        <v>35.634615384615387</v>
      </c>
      <c r="N1628" s="33" t="s">
        <v>25</v>
      </c>
      <c r="O1628" s="33" t="s">
        <v>30</v>
      </c>
      <c r="P1628" s="45">
        <f>SUMIFS('Raw Data'!$S$2:$S$3196,'Raw Data'!$D$2:$D$3196,'Solution Sheet'!N1628,'Raw Data'!$H$2:$H$3196,'Solution Sheet'!O1628)</f>
        <v>386262.99999999983</v>
      </c>
    </row>
    <row r="1629" spans="2:16" x14ac:dyDescent="0.35">
      <c r="B1629" s="33" t="s">
        <v>78</v>
      </c>
      <c r="C1629" s="33" t="s">
        <v>11</v>
      </c>
      <c r="D1629" s="45">
        <f>SUMIFS('Raw Data'!$S$2:$S$3196,'Raw Data'!$E$2:$E$3196,'Solution Sheet'!B1629,'Raw Data'!$G$2:$G$3196,'Solution Sheet'!C1629)</f>
        <v>115609.13</v>
      </c>
      <c r="E1629" s="37"/>
      <c r="F1629" s="33" t="s">
        <v>43</v>
      </c>
      <c r="G1629" s="33" t="s">
        <v>33</v>
      </c>
      <c r="H1629" s="45">
        <f>COUNTIFS('Raw Data'!$L$2:$L$3196,'Solution Sheet'!F1629,'Raw Data'!$H$2:$H$3196,'Solution Sheet'!G1629)</f>
        <v>185</v>
      </c>
      <c r="J1629" s="33" t="s">
        <v>39</v>
      </c>
      <c r="K1629" s="33" t="s">
        <v>11</v>
      </c>
      <c r="L1629" s="45">
        <f>AVERAGEIFS('Raw Data'!$R$2:$R$3196,'Raw Data'!$K$2:$K$3196,'Solution Sheet'!J1629,'Raw Data'!$G$2:$G$3196,'Solution Sheet'!K1629)</f>
        <v>34.901785714285715</v>
      </c>
      <c r="N1629" s="33" t="s">
        <v>26</v>
      </c>
      <c r="O1629" s="33" t="s">
        <v>33</v>
      </c>
      <c r="P1629" s="45">
        <f>SUMIFS('Raw Data'!$S$2:$S$3196,'Raw Data'!$D$2:$D$3196,'Solution Sheet'!N1629,'Raw Data'!$H$2:$H$3196,'Solution Sheet'!O1629)</f>
        <v>688621.27000000118</v>
      </c>
    </row>
    <row r="1630" spans="2:16" x14ac:dyDescent="0.35">
      <c r="B1630" s="33" t="s">
        <v>52</v>
      </c>
      <c r="C1630" s="33" t="s">
        <v>8</v>
      </c>
      <c r="D1630" s="45">
        <f>SUMIFS('Raw Data'!$S$2:$S$3196,'Raw Data'!$E$2:$E$3196,'Solution Sheet'!B1630,'Raw Data'!$G$2:$G$3196,'Solution Sheet'!C1630)</f>
        <v>99924.459999999977</v>
      </c>
      <c r="E1630" s="37"/>
      <c r="F1630" s="33" t="s">
        <v>43</v>
      </c>
      <c r="G1630" s="33" t="s">
        <v>32</v>
      </c>
      <c r="H1630" s="45">
        <f>COUNTIFS('Raw Data'!$L$2:$L$3196,'Solution Sheet'!F1630,'Raw Data'!$H$2:$H$3196,'Solution Sheet'!G1630)</f>
        <v>206</v>
      </c>
      <c r="J1630" s="33" t="s">
        <v>41</v>
      </c>
      <c r="K1630" s="33" t="s">
        <v>8</v>
      </c>
      <c r="L1630" s="45">
        <f>AVERAGEIFS('Raw Data'!$R$2:$R$3196,'Raw Data'!$K$2:$K$3196,'Solution Sheet'!J1630,'Raw Data'!$G$2:$G$3196,'Solution Sheet'!K1630)</f>
        <v>35.169642857142854</v>
      </c>
      <c r="N1630" s="33" t="s">
        <v>24</v>
      </c>
      <c r="O1630" s="33" t="s">
        <v>32</v>
      </c>
      <c r="P1630" s="45">
        <f>SUMIFS('Raw Data'!$S$2:$S$3196,'Raw Data'!$D$2:$D$3196,'Solution Sheet'!N1630,'Raw Data'!$H$2:$H$3196,'Solution Sheet'!O1630)</f>
        <v>854150.37999999919</v>
      </c>
    </row>
    <row r="1631" spans="2:16" x14ac:dyDescent="0.35">
      <c r="B1631" s="33" t="s">
        <v>55</v>
      </c>
      <c r="C1631" s="33" t="s">
        <v>11</v>
      </c>
      <c r="D1631" s="45">
        <f>SUMIFS('Raw Data'!$S$2:$S$3196,'Raw Data'!$E$2:$E$3196,'Solution Sheet'!B1631,'Raw Data'!$G$2:$G$3196,'Solution Sheet'!C1631)</f>
        <v>113543.59</v>
      </c>
      <c r="E1631" s="37"/>
      <c r="F1631" s="33" t="s">
        <v>43</v>
      </c>
      <c r="G1631" s="33" t="s">
        <v>32</v>
      </c>
      <c r="H1631" s="45">
        <f>COUNTIFS('Raw Data'!$L$2:$L$3196,'Solution Sheet'!F1631,'Raw Data'!$H$2:$H$3196,'Solution Sheet'!G1631)</f>
        <v>206</v>
      </c>
      <c r="J1631" s="33" t="s">
        <v>39</v>
      </c>
      <c r="K1631" s="33" t="s">
        <v>11</v>
      </c>
      <c r="L1631" s="45">
        <f>AVERAGEIFS('Raw Data'!$R$2:$R$3196,'Raw Data'!$K$2:$K$3196,'Solution Sheet'!J1631,'Raw Data'!$G$2:$G$3196,'Solution Sheet'!K1631)</f>
        <v>34.901785714285715</v>
      </c>
      <c r="N1631" s="33" t="s">
        <v>25</v>
      </c>
      <c r="O1631" s="33" t="s">
        <v>32</v>
      </c>
      <c r="P1631" s="45">
        <f>SUMIFS('Raw Data'!$S$2:$S$3196,'Raw Data'!$D$2:$D$3196,'Solution Sheet'!N1631,'Raw Data'!$H$2:$H$3196,'Solution Sheet'!O1631)</f>
        <v>420136.0300000002</v>
      </c>
    </row>
    <row r="1632" spans="2:16" x14ac:dyDescent="0.35">
      <c r="B1632" s="33" t="s">
        <v>106</v>
      </c>
      <c r="C1632" s="33" t="s">
        <v>6</v>
      </c>
      <c r="D1632" s="45">
        <f>SUMIFS('Raw Data'!$S$2:$S$3196,'Raw Data'!$E$2:$E$3196,'Solution Sheet'!B1632,'Raw Data'!$G$2:$G$3196,'Solution Sheet'!C1632)</f>
        <v>106057.18</v>
      </c>
      <c r="E1632" s="37"/>
      <c r="F1632" s="33" t="s">
        <v>45</v>
      </c>
      <c r="G1632" s="33" t="s">
        <v>33</v>
      </c>
      <c r="H1632" s="45">
        <f>COUNTIFS('Raw Data'!$L$2:$L$3196,'Solution Sheet'!F1632,'Raw Data'!$H$2:$H$3196,'Solution Sheet'!G1632)</f>
        <v>193</v>
      </c>
      <c r="J1632" s="33" t="s">
        <v>42</v>
      </c>
      <c r="K1632" s="33" t="s">
        <v>6</v>
      </c>
      <c r="L1632" s="45">
        <f>AVERAGEIFS('Raw Data'!$R$2:$R$3196,'Raw Data'!$K$2:$K$3196,'Solution Sheet'!J1632,'Raw Data'!$G$2:$G$3196,'Solution Sheet'!K1632)</f>
        <v>35.892857142857146</v>
      </c>
      <c r="N1632" s="33" t="s">
        <v>26</v>
      </c>
      <c r="O1632" s="33" t="s">
        <v>33</v>
      </c>
      <c r="P1632" s="45">
        <f>SUMIFS('Raw Data'!$S$2:$S$3196,'Raw Data'!$D$2:$D$3196,'Solution Sheet'!N1632,'Raw Data'!$H$2:$H$3196,'Solution Sheet'!O1632)</f>
        <v>688621.27000000118</v>
      </c>
    </row>
    <row r="1633" spans="2:16" x14ac:dyDescent="0.35">
      <c r="B1633" s="33" t="s">
        <v>78</v>
      </c>
      <c r="C1633" s="33" t="s">
        <v>10</v>
      </c>
      <c r="D1633" s="45">
        <f>SUMIFS('Raw Data'!$S$2:$S$3196,'Raw Data'!$E$2:$E$3196,'Solution Sheet'!B1633,'Raw Data'!$G$2:$G$3196,'Solution Sheet'!C1633)</f>
        <v>92778.25</v>
      </c>
      <c r="E1633" s="37"/>
      <c r="F1633" s="33" t="s">
        <v>43</v>
      </c>
      <c r="G1633" s="33" t="s">
        <v>32</v>
      </c>
      <c r="H1633" s="45">
        <f>COUNTIFS('Raw Data'!$L$2:$L$3196,'Solution Sheet'!F1633,'Raw Data'!$H$2:$H$3196,'Solution Sheet'!G1633)</f>
        <v>206</v>
      </c>
      <c r="J1633" s="33" t="s">
        <v>39</v>
      </c>
      <c r="K1633" s="33" t="s">
        <v>10</v>
      </c>
      <c r="L1633" s="45">
        <f>AVERAGEIFS('Raw Data'!$R$2:$R$3196,'Raw Data'!$K$2:$K$3196,'Solution Sheet'!J1633,'Raw Data'!$G$2:$G$3196,'Solution Sheet'!K1633)</f>
        <v>35.052083333333336</v>
      </c>
      <c r="N1633" s="33" t="s">
        <v>24</v>
      </c>
      <c r="O1633" s="33" t="s">
        <v>32</v>
      </c>
      <c r="P1633" s="45">
        <f>SUMIFS('Raw Data'!$S$2:$S$3196,'Raw Data'!$D$2:$D$3196,'Solution Sheet'!N1633,'Raw Data'!$H$2:$H$3196,'Solution Sheet'!O1633)</f>
        <v>854150.37999999919</v>
      </c>
    </row>
    <row r="1634" spans="2:16" x14ac:dyDescent="0.35">
      <c r="B1634" s="33" t="s">
        <v>106</v>
      </c>
      <c r="C1634" s="33" t="s">
        <v>7</v>
      </c>
      <c r="D1634" s="45">
        <f>SUMIFS('Raw Data'!$S$2:$S$3196,'Raw Data'!$E$2:$E$3196,'Solution Sheet'!B1634,'Raw Data'!$G$2:$G$3196,'Solution Sheet'!C1634)</f>
        <v>77343.399999999994</v>
      </c>
      <c r="E1634" s="37"/>
      <c r="F1634" s="33" t="s">
        <v>44</v>
      </c>
      <c r="G1634" s="33" t="s">
        <v>30</v>
      </c>
      <c r="H1634" s="45">
        <f>COUNTIFS('Raw Data'!$L$2:$L$3196,'Solution Sheet'!F1634,'Raw Data'!$H$2:$H$3196,'Solution Sheet'!G1634)</f>
        <v>202</v>
      </c>
      <c r="J1634" s="33" t="s">
        <v>40</v>
      </c>
      <c r="K1634" s="33" t="s">
        <v>7</v>
      </c>
      <c r="L1634" s="45">
        <f>AVERAGEIFS('Raw Data'!$R$2:$R$3196,'Raw Data'!$K$2:$K$3196,'Solution Sheet'!J1634,'Raw Data'!$G$2:$G$3196,'Solution Sheet'!K1634)</f>
        <v>33.473118279569896</v>
      </c>
      <c r="N1634" s="33" t="s">
        <v>24</v>
      </c>
      <c r="O1634" s="33" t="s">
        <v>30</v>
      </c>
      <c r="P1634" s="45">
        <f>SUMIFS('Raw Data'!$S$2:$S$3196,'Raw Data'!$D$2:$D$3196,'Solution Sheet'!N1634,'Raw Data'!$H$2:$H$3196,'Solution Sheet'!O1634)</f>
        <v>902864.3899999999</v>
      </c>
    </row>
    <row r="1635" spans="2:16" x14ac:dyDescent="0.35">
      <c r="B1635" s="33" t="s">
        <v>78</v>
      </c>
      <c r="C1635" s="33" t="s">
        <v>7</v>
      </c>
      <c r="D1635" s="45">
        <f>SUMIFS('Raw Data'!$S$2:$S$3196,'Raw Data'!$E$2:$E$3196,'Solution Sheet'!B1635,'Raw Data'!$G$2:$G$3196,'Solution Sheet'!C1635)</f>
        <v>91549.210000000021</v>
      </c>
      <c r="E1635" s="37"/>
      <c r="F1635" s="33" t="s">
        <v>43</v>
      </c>
      <c r="G1635" s="33" t="s">
        <v>32</v>
      </c>
      <c r="H1635" s="45">
        <f>COUNTIFS('Raw Data'!$L$2:$L$3196,'Solution Sheet'!F1635,'Raw Data'!$H$2:$H$3196,'Solution Sheet'!G1635)</f>
        <v>206</v>
      </c>
      <c r="J1635" s="33" t="s">
        <v>42</v>
      </c>
      <c r="K1635" s="33" t="s">
        <v>7</v>
      </c>
      <c r="L1635" s="45">
        <f>AVERAGEIFS('Raw Data'!$R$2:$R$3196,'Raw Data'!$K$2:$K$3196,'Solution Sheet'!J1635,'Raw Data'!$G$2:$G$3196,'Solution Sheet'!K1635)</f>
        <v>34.288659793814432</v>
      </c>
      <c r="N1635" s="33" t="s">
        <v>26</v>
      </c>
      <c r="O1635" s="33" t="s">
        <v>32</v>
      </c>
      <c r="P1635" s="45">
        <f>SUMIFS('Raw Data'!$S$2:$S$3196,'Raw Data'!$D$2:$D$3196,'Solution Sheet'!N1635,'Raw Data'!$H$2:$H$3196,'Solution Sheet'!O1635)</f>
        <v>713770.02999999945</v>
      </c>
    </row>
    <row r="1636" spans="2:16" x14ac:dyDescent="0.35">
      <c r="B1636" s="33" t="s">
        <v>85</v>
      </c>
      <c r="C1636" s="33" t="s">
        <v>7</v>
      </c>
      <c r="D1636" s="45">
        <f>SUMIFS('Raw Data'!$S$2:$S$3196,'Raw Data'!$E$2:$E$3196,'Solution Sheet'!B1636,'Raw Data'!$G$2:$G$3196,'Solution Sheet'!C1636)</f>
        <v>95667.16</v>
      </c>
      <c r="E1636" s="37"/>
      <c r="F1636" s="33" t="s">
        <v>45</v>
      </c>
      <c r="G1636" s="33" t="s">
        <v>31</v>
      </c>
      <c r="H1636" s="45">
        <f>COUNTIFS('Raw Data'!$L$2:$L$3196,'Solution Sheet'!F1636,'Raw Data'!$H$2:$H$3196,'Solution Sheet'!G1636)</f>
        <v>200</v>
      </c>
      <c r="J1636" s="33" t="s">
        <v>42</v>
      </c>
      <c r="K1636" s="33" t="s">
        <v>7</v>
      </c>
      <c r="L1636" s="45">
        <f>AVERAGEIFS('Raw Data'!$R$2:$R$3196,'Raw Data'!$K$2:$K$3196,'Solution Sheet'!J1636,'Raw Data'!$G$2:$G$3196,'Solution Sheet'!K1636)</f>
        <v>34.288659793814432</v>
      </c>
      <c r="N1636" s="33" t="s">
        <v>24</v>
      </c>
      <c r="O1636" s="33" t="s">
        <v>31</v>
      </c>
      <c r="P1636" s="45">
        <f>SUMIFS('Raw Data'!$S$2:$S$3196,'Raw Data'!$D$2:$D$3196,'Solution Sheet'!N1636,'Raw Data'!$H$2:$H$3196,'Solution Sheet'!O1636)</f>
        <v>770751.94999999984</v>
      </c>
    </row>
    <row r="1637" spans="2:16" x14ac:dyDescent="0.35">
      <c r="B1637" s="33" t="s">
        <v>52</v>
      </c>
      <c r="C1637" s="33" t="s">
        <v>11</v>
      </c>
      <c r="D1637" s="45">
        <f>SUMIFS('Raw Data'!$S$2:$S$3196,'Raw Data'!$E$2:$E$3196,'Solution Sheet'!B1637,'Raw Data'!$G$2:$G$3196,'Solution Sheet'!C1637)</f>
        <v>112086.30000000002</v>
      </c>
      <c r="E1637" s="37"/>
      <c r="F1637" s="33" t="s">
        <v>43</v>
      </c>
      <c r="G1637" s="33" t="s">
        <v>33</v>
      </c>
      <c r="H1637" s="45">
        <f>COUNTIFS('Raw Data'!$L$2:$L$3196,'Solution Sheet'!F1637,'Raw Data'!$H$2:$H$3196,'Solution Sheet'!G1637)</f>
        <v>185</v>
      </c>
      <c r="J1637" s="33" t="s">
        <v>41</v>
      </c>
      <c r="K1637" s="33" t="s">
        <v>11</v>
      </c>
      <c r="L1637" s="45">
        <f>AVERAGEIFS('Raw Data'!$R$2:$R$3196,'Raw Data'!$K$2:$K$3196,'Solution Sheet'!J1637,'Raw Data'!$G$2:$G$3196,'Solution Sheet'!K1637)</f>
        <v>35.415929203539825</v>
      </c>
      <c r="N1637" s="33" t="s">
        <v>26</v>
      </c>
      <c r="O1637" s="33" t="s">
        <v>33</v>
      </c>
      <c r="P1637" s="45">
        <f>SUMIFS('Raw Data'!$S$2:$S$3196,'Raw Data'!$D$2:$D$3196,'Solution Sheet'!N1637,'Raw Data'!$H$2:$H$3196,'Solution Sheet'!O1637)</f>
        <v>688621.27000000118</v>
      </c>
    </row>
    <row r="1638" spans="2:16" x14ac:dyDescent="0.35">
      <c r="B1638" s="33" t="s">
        <v>115</v>
      </c>
      <c r="C1638" s="33" t="s">
        <v>9</v>
      </c>
      <c r="D1638" s="45">
        <f>SUMIFS('Raw Data'!$S$2:$S$3196,'Raw Data'!$E$2:$E$3196,'Solution Sheet'!B1638,'Raw Data'!$G$2:$G$3196,'Solution Sheet'!C1638)</f>
        <v>85954.940000000017</v>
      </c>
      <c r="E1638" s="37"/>
      <c r="F1638" s="33" t="s">
        <v>44</v>
      </c>
      <c r="G1638" s="33" t="s">
        <v>32</v>
      </c>
      <c r="H1638" s="45">
        <f>COUNTIFS('Raw Data'!$L$2:$L$3196,'Solution Sheet'!F1638,'Raw Data'!$H$2:$H$3196,'Solution Sheet'!G1638)</f>
        <v>196</v>
      </c>
      <c r="J1638" s="33" t="s">
        <v>40</v>
      </c>
      <c r="K1638" s="33" t="s">
        <v>9</v>
      </c>
      <c r="L1638" s="45">
        <f>AVERAGEIFS('Raw Data'!$R$2:$R$3196,'Raw Data'!$K$2:$K$3196,'Solution Sheet'!J1638,'Raw Data'!$G$2:$G$3196,'Solution Sheet'!K1638)</f>
        <v>33.942528735632187</v>
      </c>
      <c r="N1638" s="33" t="s">
        <v>26</v>
      </c>
      <c r="O1638" s="33" t="s">
        <v>32</v>
      </c>
      <c r="P1638" s="45">
        <f>SUMIFS('Raw Data'!$S$2:$S$3196,'Raw Data'!$D$2:$D$3196,'Solution Sheet'!N1638,'Raw Data'!$H$2:$H$3196,'Solution Sheet'!O1638)</f>
        <v>713770.02999999945</v>
      </c>
    </row>
    <row r="1639" spans="2:16" x14ac:dyDescent="0.35">
      <c r="B1639" s="33" t="s">
        <v>73</v>
      </c>
      <c r="C1639" s="33" t="s">
        <v>10</v>
      </c>
      <c r="D1639" s="45">
        <f>SUMIFS('Raw Data'!$S$2:$S$3196,'Raw Data'!$E$2:$E$3196,'Solution Sheet'!B1639,'Raw Data'!$G$2:$G$3196,'Solution Sheet'!C1639)</f>
        <v>86987.81</v>
      </c>
      <c r="E1639" s="37"/>
      <c r="F1639" s="33" t="s">
        <v>43</v>
      </c>
      <c r="G1639" s="33" t="s">
        <v>30</v>
      </c>
      <c r="H1639" s="45">
        <f>COUNTIFS('Raw Data'!$L$2:$L$3196,'Solution Sheet'!F1639,'Raw Data'!$H$2:$H$3196,'Solution Sheet'!G1639)</f>
        <v>201</v>
      </c>
      <c r="J1639" s="33" t="s">
        <v>42</v>
      </c>
      <c r="K1639" s="33" t="s">
        <v>10</v>
      </c>
      <c r="L1639" s="45">
        <f>AVERAGEIFS('Raw Data'!$R$2:$R$3196,'Raw Data'!$K$2:$K$3196,'Solution Sheet'!J1639,'Raw Data'!$G$2:$G$3196,'Solution Sheet'!K1639)</f>
        <v>34.543689320388353</v>
      </c>
      <c r="N1639" s="33" t="s">
        <v>25</v>
      </c>
      <c r="O1639" s="33" t="s">
        <v>30</v>
      </c>
      <c r="P1639" s="45">
        <f>SUMIFS('Raw Data'!$S$2:$S$3196,'Raw Data'!$D$2:$D$3196,'Solution Sheet'!N1639,'Raw Data'!$H$2:$H$3196,'Solution Sheet'!O1639)</f>
        <v>386262.99999999983</v>
      </c>
    </row>
    <row r="1640" spans="2:16" x14ac:dyDescent="0.35">
      <c r="B1640" s="33" t="s">
        <v>73</v>
      </c>
      <c r="C1640" s="33" t="s">
        <v>12</v>
      </c>
      <c r="D1640" s="45">
        <f>SUMIFS('Raw Data'!$S$2:$S$3196,'Raw Data'!$E$2:$E$3196,'Solution Sheet'!B1640,'Raw Data'!$G$2:$G$3196,'Solution Sheet'!C1640)</f>
        <v>74246.830000000016</v>
      </c>
      <c r="E1640" s="37"/>
      <c r="F1640" s="33" t="s">
        <v>44</v>
      </c>
      <c r="G1640" s="33" t="s">
        <v>33</v>
      </c>
      <c r="H1640" s="45">
        <f>COUNTIFS('Raw Data'!$L$2:$L$3196,'Solution Sheet'!F1640,'Raw Data'!$H$2:$H$3196,'Solution Sheet'!G1640)</f>
        <v>207</v>
      </c>
      <c r="J1640" s="33" t="s">
        <v>40</v>
      </c>
      <c r="K1640" s="33" t="s">
        <v>12</v>
      </c>
      <c r="L1640" s="45">
        <f>AVERAGEIFS('Raw Data'!$R$2:$R$3196,'Raw Data'!$K$2:$K$3196,'Solution Sheet'!J1640,'Raw Data'!$G$2:$G$3196,'Solution Sheet'!K1640)</f>
        <v>34.373831775700936</v>
      </c>
      <c r="N1640" s="33" t="s">
        <v>25</v>
      </c>
      <c r="O1640" s="33" t="s">
        <v>33</v>
      </c>
      <c r="P1640" s="45">
        <f>SUMIFS('Raw Data'!$S$2:$S$3196,'Raw Data'!$D$2:$D$3196,'Solution Sheet'!N1640,'Raw Data'!$H$2:$H$3196,'Solution Sheet'!O1640)</f>
        <v>226589.05000000008</v>
      </c>
    </row>
    <row r="1641" spans="2:16" x14ac:dyDescent="0.35">
      <c r="B1641" s="33" t="s">
        <v>106</v>
      </c>
      <c r="C1641" s="33" t="s">
        <v>9</v>
      </c>
      <c r="D1641" s="45">
        <f>SUMIFS('Raw Data'!$S$2:$S$3196,'Raw Data'!$E$2:$E$3196,'Solution Sheet'!B1641,'Raw Data'!$G$2:$G$3196,'Solution Sheet'!C1641)</f>
        <v>86448.35000000002</v>
      </c>
      <c r="E1641" s="37"/>
      <c r="F1641" s="33" t="s">
        <v>46</v>
      </c>
      <c r="G1641" s="33" t="s">
        <v>30</v>
      </c>
      <c r="H1641" s="45">
        <f>COUNTIFS('Raw Data'!$L$2:$L$3196,'Solution Sheet'!F1641,'Raw Data'!$H$2:$H$3196,'Solution Sheet'!G1641)</f>
        <v>204</v>
      </c>
      <c r="J1641" s="33" t="s">
        <v>39</v>
      </c>
      <c r="K1641" s="33" t="s">
        <v>9</v>
      </c>
      <c r="L1641" s="45">
        <f>AVERAGEIFS('Raw Data'!$R$2:$R$3196,'Raw Data'!$K$2:$K$3196,'Solution Sheet'!J1641,'Raw Data'!$G$2:$G$3196,'Solution Sheet'!K1641)</f>
        <v>34.731182795698928</v>
      </c>
      <c r="N1641" s="33" t="s">
        <v>24</v>
      </c>
      <c r="O1641" s="33" t="s">
        <v>30</v>
      </c>
      <c r="P1641" s="45">
        <f>SUMIFS('Raw Data'!$S$2:$S$3196,'Raw Data'!$D$2:$D$3196,'Solution Sheet'!N1641,'Raw Data'!$H$2:$H$3196,'Solution Sheet'!O1641)</f>
        <v>902864.3899999999</v>
      </c>
    </row>
    <row r="1642" spans="2:16" x14ac:dyDescent="0.35">
      <c r="B1642" s="33" t="s">
        <v>58</v>
      </c>
      <c r="C1642" s="33" t="s">
        <v>8</v>
      </c>
      <c r="D1642" s="45">
        <f>SUMIFS('Raw Data'!$S$2:$S$3196,'Raw Data'!$E$2:$E$3196,'Solution Sheet'!B1642,'Raw Data'!$G$2:$G$3196,'Solution Sheet'!C1642)</f>
        <v>66369.94</v>
      </c>
      <c r="E1642" s="37"/>
      <c r="F1642" s="33" t="s">
        <v>43</v>
      </c>
      <c r="G1642" s="33" t="s">
        <v>32</v>
      </c>
      <c r="H1642" s="45">
        <f>COUNTIFS('Raw Data'!$L$2:$L$3196,'Solution Sheet'!F1642,'Raw Data'!$H$2:$H$3196,'Solution Sheet'!G1642)</f>
        <v>206</v>
      </c>
      <c r="J1642" s="33" t="s">
        <v>42</v>
      </c>
      <c r="K1642" s="33" t="s">
        <v>8</v>
      </c>
      <c r="L1642" s="45">
        <f>AVERAGEIFS('Raw Data'!$R$2:$R$3196,'Raw Data'!$K$2:$K$3196,'Solution Sheet'!J1642,'Raw Data'!$G$2:$G$3196,'Solution Sheet'!K1642)</f>
        <v>35.593023255813954</v>
      </c>
      <c r="N1642" s="33" t="s">
        <v>24</v>
      </c>
      <c r="O1642" s="33" t="s">
        <v>32</v>
      </c>
      <c r="P1642" s="45">
        <f>SUMIFS('Raw Data'!$S$2:$S$3196,'Raw Data'!$D$2:$D$3196,'Solution Sheet'!N1642,'Raw Data'!$H$2:$H$3196,'Solution Sheet'!O1642)</f>
        <v>854150.37999999919</v>
      </c>
    </row>
    <row r="1643" spans="2:16" x14ac:dyDescent="0.35">
      <c r="B1643" s="33" t="s">
        <v>73</v>
      </c>
      <c r="C1643" s="33" t="s">
        <v>12</v>
      </c>
      <c r="D1643" s="45">
        <f>SUMIFS('Raw Data'!$S$2:$S$3196,'Raw Data'!$E$2:$E$3196,'Solution Sheet'!B1643,'Raw Data'!$G$2:$G$3196,'Solution Sheet'!C1643)</f>
        <v>74246.830000000016</v>
      </c>
      <c r="E1643" s="37"/>
      <c r="F1643" s="33" t="s">
        <v>46</v>
      </c>
      <c r="G1643" s="33" t="s">
        <v>33</v>
      </c>
      <c r="H1643" s="45">
        <f>COUNTIFS('Raw Data'!$L$2:$L$3196,'Solution Sheet'!F1643,'Raw Data'!$H$2:$H$3196,'Solution Sheet'!G1643)</f>
        <v>201</v>
      </c>
      <c r="J1643" s="33" t="s">
        <v>41</v>
      </c>
      <c r="K1643" s="33" t="s">
        <v>12</v>
      </c>
      <c r="L1643" s="45">
        <f>AVERAGEIFS('Raw Data'!$R$2:$R$3196,'Raw Data'!$K$2:$K$3196,'Solution Sheet'!J1643,'Raw Data'!$G$2:$G$3196,'Solution Sheet'!K1643)</f>
        <v>35.657142857142858</v>
      </c>
      <c r="N1643" s="33" t="s">
        <v>26</v>
      </c>
      <c r="O1643" s="33" t="s">
        <v>33</v>
      </c>
      <c r="P1643" s="45">
        <f>SUMIFS('Raw Data'!$S$2:$S$3196,'Raw Data'!$D$2:$D$3196,'Solution Sheet'!N1643,'Raw Data'!$H$2:$H$3196,'Solution Sheet'!O1643)</f>
        <v>688621.27000000118</v>
      </c>
    </row>
    <row r="1644" spans="2:16" x14ac:dyDescent="0.35">
      <c r="B1644" s="33" t="s">
        <v>106</v>
      </c>
      <c r="C1644" s="33" t="s">
        <v>10</v>
      </c>
      <c r="D1644" s="45">
        <f>SUMIFS('Raw Data'!$S$2:$S$3196,'Raw Data'!$E$2:$E$3196,'Solution Sheet'!B1644,'Raw Data'!$G$2:$G$3196,'Solution Sheet'!C1644)</f>
        <v>86293.68</v>
      </c>
      <c r="E1644" s="37"/>
      <c r="F1644" s="33" t="s">
        <v>43</v>
      </c>
      <c r="G1644" s="33" t="s">
        <v>32</v>
      </c>
      <c r="H1644" s="45">
        <f>COUNTIFS('Raw Data'!$L$2:$L$3196,'Solution Sheet'!F1644,'Raw Data'!$H$2:$H$3196,'Solution Sheet'!G1644)</f>
        <v>206</v>
      </c>
      <c r="J1644" s="33" t="s">
        <v>39</v>
      </c>
      <c r="K1644" s="33" t="s">
        <v>10</v>
      </c>
      <c r="L1644" s="45">
        <f>AVERAGEIFS('Raw Data'!$R$2:$R$3196,'Raw Data'!$K$2:$K$3196,'Solution Sheet'!J1644,'Raw Data'!$G$2:$G$3196,'Solution Sheet'!K1644)</f>
        <v>35.052083333333336</v>
      </c>
      <c r="N1644" s="33" t="s">
        <v>24</v>
      </c>
      <c r="O1644" s="33" t="s">
        <v>32</v>
      </c>
      <c r="P1644" s="45">
        <f>SUMIFS('Raw Data'!$S$2:$S$3196,'Raw Data'!$D$2:$D$3196,'Solution Sheet'!N1644,'Raw Data'!$H$2:$H$3196,'Solution Sheet'!O1644)</f>
        <v>854150.37999999919</v>
      </c>
    </row>
    <row r="1645" spans="2:16" x14ac:dyDescent="0.35">
      <c r="B1645" s="33" t="s">
        <v>115</v>
      </c>
      <c r="C1645" s="33" t="s">
        <v>12</v>
      </c>
      <c r="D1645" s="45">
        <f>SUMIFS('Raw Data'!$S$2:$S$3196,'Raw Data'!$E$2:$E$3196,'Solution Sheet'!B1645,'Raw Data'!$G$2:$G$3196,'Solution Sheet'!C1645)</f>
        <v>66619.010000000009</v>
      </c>
      <c r="E1645" s="37"/>
      <c r="F1645" s="33" t="s">
        <v>43</v>
      </c>
      <c r="G1645" s="33" t="s">
        <v>31</v>
      </c>
      <c r="H1645" s="45">
        <f>COUNTIFS('Raw Data'!$L$2:$L$3196,'Solution Sheet'!F1645,'Raw Data'!$H$2:$H$3196,'Solution Sheet'!G1645)</f>
        <v>190</v>
      </c>
      <c r="J1645" s="33" t="s">
        <v>40</v>
      </c>
      <c r="K1645" s="33" t="s">
        <v>12</v>
      </c>
      <c r="L1645" s="45">
        <f>AVERAGEIFS('Raw Data'!$R$2:$R$3196,'Raw Data'!$K$2:$K$3196,'Solution Sheet'!J1645,'Raw Data'!$G$2:$G$3196,'Solution Sheet'!K1645)</f>
        <v>34.373831775700936</v>
      </c>
      <c r="N1645" s="33" t="s">
        <v>26</v>
      </c>
      <c r="O1645" s="33" t="s">
        <v>31</v>
      </c>
      <c r="P1645" s="45">
        <f>SUMIFS('Raw Data'!$S$2:$S$3196,'Raw Data'!$D$2:$D$3196,'Solution Sheet'!N1645,'Raw Data'!$H$2:$H$3196,'Solution Sheet'!O1645)</f>
        <v>705928.4499999996</v>
      </c>
    </row>
    <row r="1646" spans="2:16" x14ac:dyDescent="0.35">
      <c r="B1646" s="33" t="s">
        <v>58</v>
      </c>
      <c r="C1646" s="33" t="s">
        <v>13</v>
      </c>
      <c r="D1646" s="45">
        <f>SUMIFS('Raw Data'!$S$2:$S$3196,'Raw Data'!$E$2:$E$3196,'Solution Sheet'!B1646,'Raw Data'!$G$2:$G$3196,'Solution Sheet'!C1646)</f>
        <v>88782.809999999969</v>
      </c>
      <c r="E1646" s="37"/>
      <c r="F1646" s="33" t="s">
        <v>43</v>
      </c>
      <c r="G1646" s="33" t="s">
        <v>30</v>
      </c>
      <c r="H1646" s="45">
        <f>COUNTIFS('Raw Data'!$L$2:$L$3196,'Solution Sheet'!F1646,'Raw Data'!$H$2:$H$3196,'Solution Sheet'!G1646)</f>
        <v>201</v>
      </c>
      <c r="J1646" s="33" t="s">
        <v>42</v>
      </c>
      <c r="K1646" s="33" t="s">
        <v>13</v>
      </c>
      <c r="L1646" s="45">
        <f>AVERAGEIFS('Raw Data'!$R$2:$R$3196,'Raw Data'!$K$2:$K$3196,'Solution Sheet'!J1646,'Raw Data'!$G$2:$G$3196,'Solution Sheet'!K1646)</f>
        <v>36.58</v>
      </c>
      <c r="N1646" s="33" t="s">
        <v>24</v>
      </c>
      <c r="O1646" s="33" t="s">
        <v>30</v>
      </c>
      <c r="P1646" s="45">
        <f>SUMIFS('Raw Data'!$S$2:$S$3196,'Raw Data'!$D$2:$D$3196,'Solution Sheet'!N1646,'Raw Data'!$H$2:$H$3196,'Solution Sheet'!O1646)</f>
        <v>902864.3899999999</v>
      </c>
    </row>
    <row r="1647" spans="2:16" x14ac:dyDescent="0.35">
      <c r="B1647" s="33" t="s">
        <v>106</v>
      </c>
      <c r="C1647" s="33" t="s">
        <v>10</v>
      </c>
      <c r="D1647" s="45">
        <f>SUMIFS('Raw Data'!$S$2:$S$3196,'Raw Data'!$E$2:$E$3196,'Solution Sheet'!B1647,'Raw Data'!$G$2:$G$3196,'Solution Sheet'!C1647)</f>
        <v>86293.68</v>
      </c>
      <c r="E1647" s="37"/>
      <c r="F1647" s="33" t="s">
        <v>44</v>
      </c>
      <c r="G1647" s="33" t="s">
        <v>33</v>
      </c>
      <c r="H1647" s="45">
        <f>COUNTIFS('Raw Data'!$L$2:$L$3196,'Solution Sheet'!F1647,'Raw Data'!$H$2:$H$3196,'Solution Sheet'!G1647)</f>
        <v>207</v>
      </c>
      <c r="J1647" s="33" t="s">
        <v>42</v>
      </c>
      <c r="K1647" s="33" t="s">
        <v>10</v>
      </c>
      <c r="L1647" s="45">
        <f>AVERAGEIFS('Raw Data'!$R$2:$R$3196,'Raw Data'!$K$2:$K$3196,'Solution Sheet'!J1647,'Raw Data'!$G$2:$G$3196,'Solution Sheet'!K1647)</f>
        <v>34.543689320388353</v>
      </c>
      <c r="N1647" s="33" t="s">
        <v>25</v>
      </c>
      <c r="O1647" s="33" t="s">
        <v>33</v>
      </c>
      <c r="P1647" s="45">
        <f>SUMIFS('Raw Data'!$S$2:$S$3196,'Raw Data'!$D$2:$D$3196,'Solution Sheet'!N1647,'Raw Data'!$H$2:$H$3196,'Solution Sheet'!O1647)</f>
        <v>226589.05000000008</v>
      </c>
    </row>
    <row r="1648" spans="2:16" x14ac:dyDescent="0.35">
      <c r="B1648" s="33" t="s">
        <v>55</v>
      </c>
      <c r="C1648" s="33" t="s">
        <v>10</v>
      </c>
      <c r="D1648" s="45">
        <f>SUMIFS('Raw Data'!$S$2:$S$3196,'Raw Data'!$E$2:$E$3196,'Solution Sheet'!B1648,'Raw Data'!$G$2:$G$3196,'Solution Sheet'!C1648)</f>
        <v>73114.26999999999</v>
      </c>
      <c r="E1648" s="37"/>
      <c r="F1648" s="33" t="s">
        <v>46</v>
      </c>
      <c r="G1648" s="33" t="s">
        <v>30</v>
      </c>
      <c r="H1648" s="45">
        <f>COUNTIFS('Raw Data'!$L$2:$L$3196,'Solution Sheet'!F1648,'Raw Data'!$H$2:$H$3196,'Solution Sheet'!G1648)</f>
        <v>204</v>
      </c>
      <c r="J1648" s="33" t="s">
        <v>40</v>
      </c>
      <c r="K1648" s="33" t="s">
        <v>10</v>
      </c>
      <c r="L1648" s="45">
        <f>AVERAGEIFS('Raw Data'!$R$2:$R$3196,'Raw Data'!$K$2:$K$3196,'Solution Sheet'!J1648,'Raw Data'!$G$2:$G$3196,'Solution Sheet'!K1648)</f>
        <v>35.093023255813954</v>
      </c>
      <c r="N1648" s="33" t="s">
        <v>24</v>
      </c>
      <c r="O1648" s="33" t="s">
        <v>30</v>
      </c>
      <c r="P1648" s="45">
        <f>SUMIFS('Raw Data'!$S$2:$S$3196,'Raw Data'!$D$2:$D$3196,'Solution Sheet'!N1648,'Raw Data'!$H$2:$H$3196,'Solution Sheet'!O1648)</f>
        <v>902864.3899999999</v>
      </c>
    </row>
    <row r="1649" spans="2:16" x14ac:dyDescent="0.35">
      <c r="B1649" s="33" t="s">
        <v>68</v>
      </c>
      <c r="C1649" s="33" t="s">
        <v>8</v>
      </c>
      <c r="D1649" s="45">
        <f>SUMIFS('Raw Data'!$S$2:$S$3196,'Raw Data'!$E$2:$E$3196,'Solution Sheet'!B1649,'Raw Data'!$G$2:$G$3196,'Solution Sheet'!C1649)</f>
        <v>65393.969999999994</v>
      </c>
      <c r="E1649" s="37"/>
      <c r="F1649" s="33" t="s">
        <v>45</v>
      </c>
      <c r="G1649" s="33" t="s">
        <v>30</v>
      </c>
      <c r="H1649" s="45">
        <f>COUNTIFS('Raw Data'!$L$2:$L$3196,'Solution Sheet'!F1649,'Raw Data'!$H$2:$H$3196,'Solution Sheet'!G1649)</f>
        <v>215</v>
      </c>
      <c r="J1649" s="33" t="s">
        <v>42</v>
      </c>
      <c r="K1649" s="33" t="s">
        <v>8</v>
      </c>
      <c r="L1649" s="45">
        <f>AVERAGEIFS('Raw Data'!$R$2:$R$3196,'Raw Data'!$K$2:$K$3196,'Solution Sheet'!J1649,'Raw Data'!$G$2:$G$3196,'Solution Sheet'!K1649)</f>
        <v>35.593023255813954</v>
      </c>
      <c r="N1649" s="33" t="s">
        <v>25</v>
      </c>
      <c r="O1649" s="33" t="s">
        <v>30</v>
      </c>
      <c r="P1649" s="45">
        <f>SUMIFS('Raw Data'!$S$2:$S$3196,'Raw Data'!$D$2:$D$3196,'Solution Sheet'!N1649,'Raw Data'!$H$2:$H$3196,'Solution Sheet'!O1649)</f>
        <v>386262.99999999983</v>
      </c>
    </row>
    <row r="1650" spans="2:16" x14ac:dyDescent="0.35">
      <c r="B1650" s="33" t="s">
        <v>106</v>
      </c>
      <c r="C1650" s="33" t="s">
        <v>11</v>
      </c>
      <c r="D1650" s="45">
        <f>SUMIFS('Raw Data'!$S$2:$S$3196,'Raw Data'!$E$2:$E$3196,'Solution Sheet'!B1650,'Raw Data'!$G$2:$G$3196,'Solution Sheet'!C1650)</f>
        <v>87937.540000000023</v>
      </c>
      <c r="E1650" s="37"/>
      <c r="F1650" s="33" t="s">
        <v>46</v>
      </c>
      <c r="G1650" s="33" t="s">
        <v>31</v>
      </c>
      <c r="H1650" s="45">
        <f>COUNTIFS('Raw Data'!$L$2:$L$3196,'Solution Sheet'!F1650,'Raw Data'!$H$2:$H$3196,'Solution Sheet'!G1650)</f>
        <v>159</v>
      </c>
      <c r="J1650" s="33" t="s">
        <v>41</v>
      </c>
      <c r="K1650" s="33" t="s">
        <v>11</v>
      </c>
      <c r="L1650" s="45">
        <f>AVERAGEIFS('Raw Data'!$R$2:$R$3196,'Raw Data'!$K$2:$K$3196,'Solution Sheet'!J1650,'Raw Data'!$G$2:$G$3196,'Solution Sheet'!K1650)</f>
        <v>35.415929203539825</v>
      </c>
      <c r="N1650" s="33" t="s">
        <v>26</v>
      </c>
      <c r="O1650" s="33" t="s">
        <v>31</v>
      </c>
      <c r="P1650" s="45">
        <f>SUMIFS('Raw Data'!$S$2:$S$3196,'Raw Data'!$D$2:$D$3196,'Solution Sheet'!N1650,'Raw Data'!$H$2:$H$3196,'Solution Sheet'!O1650)</f>
        <v>705928.4499999996</v>
      </c>
    </row>
    <row r="1651" spans="2:16" x14ac:dyDescent="0.35">
      <c r="B1651" s="33" t="s">
        <v>115</v>
      </c>
      <c r="C1651" s="33" t="s">
        <v>7</v>
      </c>
      <c r="D1651" s="45">
        <f>SUMIFS('Raw Data'!$S$2:$S$3196,'Raw Data'!$E$2:$E$3196,'Solution Sheet'!B1651,'Raw Data'!$G$2:$G$3196,'Solution Sheet'!C1651)</f>
        <v>104661.16</v>
      </c>
      <c r="E1651" s="37"/>
      <c r="F1651" s="33" t="s">
        <v>45</v>
      </c>
      <c r="G1651" s="33" t="s">
        <v>33</v>
      </c>
      <c r="H1651" s="45">
        <f>COUNTIFS('Raw Data'!$L$2:$L$3196,'Solution Sheet'!F1651,'Raw Data'!$H$2:$H$3196,'Solution Sheet'!G1651)</f>
        <v>193</v>
      </c>
      <c r="J1651" s="33" t="s">
        <v>42</v>
      </c>
      <c r="K1651" s="33" t="s">
        <v>7</v>
      </c>
      <c r="L1651" s="45">
        <f>AVERAGEIFS('Raw Data'!$R$2:$R$3196,'Raw Data'!$K$2:$K$3196,'Solution Sheet'!J1651,'Raw Data'!$G$2:$G$3196,'Solution Sheet'!K1651)</f>
        <v>34.288659793814432</v>
      </c>
      <c r="N1651" s="33" t="s">
        <v>26</v>
      </c>
      <c r="O1651" s="33" t="s">
        <v>33</v>
      </c>
      <c r="P1651" s="45">
        <f>SUMIFS('Raw Data'!$S$2:$S$3196,'Raw Data'!$D$2:$D$3196,'Solution Sheet'!N1651,'Raw Data'!$H$2:$H$3196,'Solution Sheet'!O1651)</f>
        <v>688621.27000000118</v>
      </c>
    </row>
    <row r="1652" spans="2:16" x14ac:dyDescent="0.35">
      <c r="B1652" s="33" t="s">
        <v>115</v>
      </c>
      <c r="C1652" s="33" t="s">
        <v>7</v>
      </c>
      <c r="D1652" s="45">
        <f>SUMIFS('Raw Data'!$S$2:$S$3196,'Raw Data'!$E$2:$E$3196,'Solution Sheet'!B1652,'Raw Data'!$G$2:$G$3196,'Solution Sheet'!C1652)</f>
        <v>104661.16</v>
      </c>
      <c r="E1652" s="37"/>
      <c r="F1652" s="33" t="s">
        <v>45</v>
      </c>
      <c r="G1652" s="33" t="s">
        <v>31</v>
      </c>
      <c r="H1652" s="45">
        <f>COUNTIFS('Raw Data'!$L$2:$L$3196,'Solution Sheet'!F1652,'Raw Data'!$H$2:$H$3196,'Solution Sheet'!G1652)</f>
        <v>200</v>
      </c>
      <c r="J1652" s="33" t="s">
        <v>41</v>
      </c>
      <c r="K1652" s="33" t="s">
        <v>7</v>
      </c>
      <c r="L1652" s="45">
        <f>AVERAGEIFS('Raw Data'!$R$2:$R$3196,'Raw Data'!$K$2:$K$3196,'Solution Sheet'!J1652,'Raw Data'!$G$2:$G$3196,'Solution Sheet'!K1652)</f>
        <v>33.821428571428569</v>
      </c>
      <c r="N1652" s="33" t="s">
        <v>26</v>
      </c>
      <c r="O1652" s="33" t="s">
        <v>31</v>
      </c>
      <c r="P1652" s="45">
        <f>SUMIFS('Raw Data'!$S$2:$S$3196,'Raw Data'!$D$2:$D$3196,'Solution Sheet'!N1652,'Raw Data'!$H$2:$H$3196,'Solution Sheet'!O1652)</f>
        <v>705928.4499999996</v>
      </c>
    </row>
    <row r="1653" spans="2:16" x14ac:dyDescent="0.35">
      <c r="B1653" s="33" t="s">
        <v>63</v>
      </c>
      <c r="C1653" s="33" t="s">
        <v>8</v>
      </c>
      <c r="D1653" s="45">
        <f>SUMIFS('Raw Data'!$S$2:$S$3196,'Raw Data'!$E$2:$E$3196,'Solution Sheet'!B1653,'Raw Data'!$G$2:$G$3196,'Solution Sheet'!C1653)</f>
        <v>87482.73</v>
      </c>
      <c r="E1653" s="37"/>
      <c r="F1653" s="33" t="s">
        <v>44</v>
      </c>
      <c r="G1653" s="33" t="s">
        <v>31</v>
      </c>
      <c r="H1653" s="45">
        <f>COUNTIFS('Raw Data'!$L$2:$L$3196,'Solution Sheet'!F1653,'Raw Data'!$H$2:$H$3196,'Solution Sheet'!G1653)</f>
        <v>216</v>
      </c>
      <c r="J1653" s="33" t="s">
        <v>40</v>
      </c>
      <c r="K1653" s="33" t="s">
        <v>8</v>
      </c>
      <c r="L1653" s="45">
        <f>AVERAGEIFS('Raw Data'!$R$2:$R$3196,'Raw Data'!$K$2:$K$3196,'Solution Sheet'!J1653,'Raw Data'!$G$2:$G$3196,'Solution Sheet'!K1653)</f>
        <v>34.319148936170215</v>
      </c>
      <c r="N1653" s="33" t="s">
        <v>25</v>
      </c>
      <c r="O1653" s="33" t="s">
        <v>31</v>
      </c>
      <c r="P1653" s="45">
        <f>SUMIFS('Raw Data'!$S$2:$S$3196,'Raw Data'!$D$2:$D$3196,'Solution Sheet'!N1653,'Raw Data'!$H$2:$H$3196,'Solution Sheet'!O1653)</f>
        <v>343540.72000000003</v>
      </c>
    </row>
    <row r="1654" spans="2:16" x14ac:dyDescent="0.35">
      <c r="B1654" s="33" t="s">
        <v>52</v>
      </c>
      <c r="C1654" s="33" t="s">
        <v>7</v>
      </c>
      <c r="D1654" s="45">
        <f>SUMIFS('Raw Data'!$S$2:$S$3196,'Raw Data'!$E$2:$E$3196,'Solution Sheet'!B1654,'Raw Data'!$G$2:$G$3196,'Solution Sheet'!C1654)</f>
        <v>91854.499999999971</v>
      </c>
      <c r="E1654" s="37"/>
      <c r="F1654" s="33" t="s">
        <v>45</v>
      </c>
      <c r="G1654" s="33" t="s">
        <v>30</v>
      </c>
      <c r="H1654" s="45">
        <f>COUNTIFS('Raw Data'!$L$2:$L$3196,'Solution Sheet'!F1654,'Raw Data'!$H$2:$H$3196,'Solution Sheet'!G1654)</f>
        <v>215</v>
      </c>
      <c r="J1654" s="33" t="s">
        <v>42</v>
      </c>
      <c r="K1654" s="33" t="s">
        <v>7</v>
      </c>
      <c r="L1654" s="45">
        <f>AVERAGEIFS('Raw Data'!$R$2:$R$3196,'Raw Data'!$K$2:$K$3196,'Solution Sheet'!J1654,'Raw Data'!$G$2:$G$3196,'Solution Sheet'!K1654)</f>
        <v>34.288659793814432</v>
      </c>
      <c r="N1654" s="33" t="s">
        <v>26</v>
      </c>
      <c r="O1654" s="33" t="s">
        <v>30</v>
      </c>
      <c r="P1654" s="45">
        <f>SUMIFS('Raw Data'!$S$2:$S$3196,'Raw Data'!$D$2:$D$3196,'Solution Sheet'!N1654,'Raw Data'!$H$2:$H$3196,'Solution Sheet'!O1654)</f>
        <v>705014.25000000035</v>
      </c>
    </row>
    <row r="1655" spans="2:16" x14ac:dyDescent="0.35">
      <c r="B1655" s="33" t="s">
        <v>58</v>
      </c>
      <c r="C1655" s="33" t="s">
        <v>7</v>
      </c>
      <c r="D1655" s="45">
        <f>SUMIFS('Raw Data'!$S$2:$S$3196,'Raw Data'!$E$2:$E$3196,'Solution Sheet'!B1655,'Raw Data'!$G$2:$G$3196,'Solution Sheet'!C1655)</f>
        <v>104199.79000000001</v>
      </c>
      <c r="E1655" s="37"/>
      <c r="F1655" s="33" t="s">
        <v>45</v>
      </c>
      <c r="G1655" s="33" t="s">
        <v>33</v>
      </c>
      <c r="H1655" s="45">
        <f>COUNTIFS('Raw Data'!$L$2:$L$3196,'Solution Sheet'!F1655,'Raw Data'!$H$2:$H$3196,'Solution Sheet'!G1655)</f>
        <v>193</v>
      </c>
      <c r="J1655" s="33" t="s">
        <v>40</v>
      </c>
      <c r="K1655" s="33" t="s">
        <v>7</v>
      </c>
      <c r="L1655" s="45">
        <f>AVERAGEIFS('Raw Data'!$R$2:$R$3196,'Raw Data'!$K$2:$K$3196,'Solution Sheet'!J1655,'Raw Data'!$G$2:$G$3196,'Solution Sheet'!K1655)</f>
        <v>33.473118279569896</v>
      </c>
      <c r="N1655" s="33" t="s">
        <v>26</v>
      </c>
      <c r="O1655" s="33" t="s">
        <v>33</v>
      </c>
      <c r="P1655" s="45">
        <f>SUMIFS('Raw Data'!$S$2:$S$3196,'Raw Data'!$D$2:$D$3196,'Solution Sheet'!N1655,'Raw Data'!$H$2:$H$3196,'Solution Sheet'!O1655)</f>
        <v>688621.27000000118</v>
      </c>
    </row>
    <row r="1656" spans="2:16" x14ac:dyDescent="0.35">
      <c r="B1656" s="33" t="s">
        <v>52</v>
      </c>
      <c r="C1656" s="33" t="s">
        <v>13</v>
      </c>
      <c r="D1656" s="45">
        <f>SUMIFS('Raw Data'!$S$2:$S$3196,'Raw Data'!$E$2:$E$3196,'Solution Sheet'!B1656,'Raw Data'!$G$2:$G$3196,'Solution Sheet'!C1656)</f>
        <v>72641.01999999999</v>
      </c>
      <c r="E1656" s="37"/>
      <c r="F1656" s="33" t="s">
        <v>43</v>
      </c>
      <c r="G1656" s="33" t="s">
        <v>33</v>
      </c>
      <c r="H1656" s="45">
        <f>COUNTIFS('Raw Data'!$L$2:$L$3196,'Solution Sheet'!F1656,'Raw Data'!$H$2:$H$3196,'Solution Sheet'!G1656)</f>
        <v>185</v>
      </c>
      <c r="J1656" s="33" t="s">
        <v>40</v>
      </c>
      <c r="K1656" s="33" t="s">
        <v>13</v>
      </c>
      <c r="L1656" s="45">
        <f>AVERAGEIFS('Raw Data'!$R$2:$R$3196,'Raw Data'!$K$2:$K$3196,'Solution Sheet'!J1656,'Raw Data'!$G$2:$G$3196,'Solution Sheet'!K1656)</f>
        <v>34.651685393258425</v>
      </c>
      <c r="N1656" s="33" t="s">
        <v>26</v>
      </c>
      <c r="O1656" s="33" t="s">
        <v>33</v>
      </c>
      <c r="P1656" s="45">
        <f>SUMIFS('Raw Data'!$S$2:$S$3196,'Raw Data'!$D$2:$D$3196,'Solution Sheet'!N1656,'Raw Data'!$H$2:$H$3196,'Solution Sheet'!O1656)</f>
        <v>688621.27000000118</v>
      </c>
    </row>
    <row r="1657" spans="2:16" x14ac:dyDescent="0.35">
      <c r="B1657" s="33" t="s">
        <v>68</v>
      </c>
      <c r="C1657" s="33" t="s">
        <v>12</v>
      </c>
      <c r="D1657" s="45">
        <f>SUMIFS('Raw Data'!$S$2:$S$3196,'Raw Data'!$E$2:$E$3196,'Solution Sheet'!B1657,'Raw Data'!$G$2:$G$3196,'Solution Sheet'!C1657)</f>
        <v>70361.200000000026</v>
      </c>
      <c r="E1657" s="37"/>
      <c r="F1657" s="33" t="s">
        <v>46</v>
      </c>
      <c r="G1657" s="33" t="s">
        <v>33</v>
      </c>
      <c r="H1657" s="45">
        <f>COUNTIFS('Raw Data'!$L$2:$L$3196,'Solution Sheet'!F1657,'Raw Data'!$H$2:$H$3196,'Solution Sheet'!G1657)</f>
        <v>201</v>
      </c>
      <c r="J1657" s="33" t="s">
        <v>42</v>
      </c>
      <c r="K1657" s="33" t="s">
        <v>12</v>
      </c>
      <c r="L1657" s="45">
        <f>AVERAGEIFS('Raw Data'!$R$2:$R$3196,'Raw Data'!$K$2:$K$3196,'Solution Sheet'!J1657,'Raw Data'!$G$2:$G$3196,'Solution Sheet'!K1657)</f>
        <v>36.418604651162788</v>
      </c>
      <c r="N1657" s="33" t="s">
        <v>25</v>
      </c>
      <c r="O1657" s="33" t="s">
        <v>33</v>
      </c>
      <c r="P1657" s="45">
        <f>SUMIFS('Raw Data'!$S$2:$S$3196,'Raw Data'!$D$2:$D$3196,'Solution Sheet'!N1657,'Raw Data'!$H$2:$H$3196,'Solution Sheet'!O1657)</f>
        <v>226589.05000000008</v>
      </c>
    </row>
    <row r="1658" spans="2:16" x14ac:dyDescent="0.35">
      <c r="B1658" s="33" t="s">
        <v>68</v>
      </c>
      <c r="C1658" s="33" t="s">
        <v>9</v>
      </c>
      <c r="D1658" s="45">
        <f>SUMIFS('Raw Data'!$S$2:$S$3196,'Raw Data'!$E$2:$E$3196,'Solution Sheet'!B1658,'Raw Data'!$G$2:$G$3196,'Solution Sheet'!C1658)</f>
        <v>139938.12</v>
      </c>
      <c r="E1658" s="37"/>
      <c r="F1658" s="33" t="s">
        <v>44</v>
      </c>
      <c r="G1658" s="33" t="s">
        <v>31</v>
      </c>
      <c r="H1658" s="45">
        <f>COUNTIFS('Raw Data'!$L$2:$L$3196,'Solution Sheet'!F1658,'Raw Data'!$H$2:$H$3196,'Solution Sheet'!G1658)</f>
        <v>216</v>
      </c>
      <c r="J1658" s="33" t="s">
        <v>42</v>
      </c>
      <c r="K1658" s="33" t="s">
        <v>9</v>
      </c>
      <c r="L1658" s="45">
        <f>AVERAGEIFS('Raw Data'!$R$2:$R$3196,'Raw Data'!$K$2:$K$3196,'Solution Sheet'!J1658,'Raw Data'!$G$2:$G$3196,'Solution Sheet'!K1658)</f>
        <v>36.282828282828284</v>
      </c>
      <c r="N1658" s="33" t="s">
        <v>26</v>
      </c>
      <c r="O1658" s="33" t="s">
        <v>31</v>
      </c>
      <c r="P1658" s="45">
        <f>SUMIFS('Raw Data'!$S$2:$S$3196,'Raw Data'!$D$2:$D$3196,'Solution Sheet'!N1658,'Raw Data'!$H$2:$H$3196,'Solution Sheet'!O1658)</f>
        <v>705928.4499999996</v>
      </c>
    </row>
    <row r="1659" spans="2:16" x14ac:dyDescent="0.35">
      <c r="B1659" s="33" t="s">
        <v>68</v>
      </c>
      <c r="C1659" s="33" t="s">
        <v>12</v>
      </c>
      <c r="D1659" s="45">
        <f>SUMIFS('Raw Data'!$S$2:$S$3196,'Raw Data'!$E$2:$E$3196,'Solution Sheet'!B1659,'Raw Data'!$G$2:$G$3196,'Solution Sheet'!C1659)</f>
        <v>70361.200000000026</v>
      </c>
      <c r="E1659" s="37"/>
      <c r="F1659" s="33" t="s">
        <v>46</v>
      </c>
      <c r="G1659" s="33" t="s">
        <v>32</v>
      </c>
      <c r="H1659" s="45">
        <f>COUNTIFS('Raw Data'!$L$2:$L$3196,'Solution Sheet'!F1659,'Raw Data'!$H$2:$H$3196,'Solution Sheet'!G1659)</f>
        <v>216</v>
      </c>
      <c r="J1659" s="33" t="s">
        <v>41</v>
      </c>
      <c r="K1659" s="33" t="s">
        <v>12</v>
      </c>
      <c r="L1659" s="45">
        <f>AVERAGEIFS('Raw Data'!$R$2:$R$3196,'Raw Data'!$K$2:$K$3196,'Solution Sheet'!J1659,'Raw Data'!$G$2:$G$3196,'Solution Sheet'!K1659)</f>
        <v>35.657142857142858</v>
      </c>
      <c r="N1659" s="33" t="s">
        <v>24</v>
      </c>
      <c r="O1659" s="33" t="s">
        <v>32</v>
      </c>
      <c r="P1659" s="45">
        <f>SUMIFS('Raw Data'!$S$2:$S$3196,'Raw Data'!$D$2:$D$3196,'Solution Sheet'!N1659,'Raw Data'!$H$2:$H$3196,'Solution Sheet'!O1659)</f>
        <v>854150.37999999919</v>
      </c>
    </row>
    <row r="1660" spans="2:16" x14ac:dyDescent="0.35">
      <c r="B1660" s="33" t="s">
        <v>106</v>
      </c>
      <c r="C1660" s="33" t="s">
        <v>9</v>
      </c>
      <c r="D1660" s="45">
        <f>SUMIFS('Raw Data'!$S$2:$S$3196,'Raw Data'!$E$2:$E$3196,'Solution Sheet'!B1660,'Raw Data'!$G$2:$G$3196,'Solution Sheet'!C1660)</f>
        <v>86448.35000000002</v>
      </c>
      <c r="E1660" s="37"/>
      <c r="F1660" s="33" t="s">
        <v>46</v>
      </c>
      <c r="G1660" s="33" t="s">
        <v>30</v>
      </c>
      <c r="H1660" s="45">
        <f>COUNTIFS('Raw Data'!$L$2:$L$3196,'Solution Sheet'!F1660,'Raw Data'!$H$2:$H$3196,'Solution Sheet'!G1660)</f>
        <v>204</v>
      </c>
      <c r="J1660" s="33" t="s">
        <v>41</v>
      </c>
      <c r="K1660" s="33" t="s">
        <v>9</v>
      </c>
      <c r="L1660" s="45">
        <f>AVERAGEIFS('Raw Data'!$R$2:$R$3196,'Raw Data'!$K$2:$K$3196,'Solution Sheet'!J1660,'Raw Data'!$G$2:$G$3196,'Solution Sheet'!K1660)</f>
        <v>35.634615384615387</v>
      </c>
      <c r="N1660" s="33" t="s">
        <v>25</v>
      </c>
      <c r="O1660" s="33" t="s">
        <v>30</v>
      </c>
      <c r="P1660" s="45">
        <f>SUMIFS('Raw Data'!$S$2:$S$3196,'Raw Data'!$D$2:$D$3196,'Solution Sheet'!N1660,'Raw Data'!$H$2:$H$3196,'Solution Sheet'!O1660)</f>
        <v>386262.99999999983</v>
      </c>
    </row>
    <row r="1661" spans="2:16" x14ac:dyDescent="0.35">
      <c r="B1661" s="33" t="s">
        <v>58</v>
      </c>
      <c r="C1661" s="33" t="s">
        <v>11</v>
      </c>
      <c r="D1661" s="45">
        <f>SUMIFS('Raw Data'!$S$2:$S$3196,'Raw Data'!$E$2:$E$3196,'Solution Sheet'!B1661,'Raw Data'!$G$2:$G$3196,'Solution Sheet'!C1661)</f>
        <v>113195.5</v>
      </c>
      <c r="E1661" s="37"/>
      <c r="F1661" s="33" t="s">
        <v>46</v>
      </c>
      <c r="G1661" s="33" t="s">
        <v>33</v>
      </c>
      <c r="H1661" s="45">
        <f>COUNTIFS('Raw Data'!$L$2:$L$3196,'Solution Sheet'!F1661,'Raw Data'!$H$2:$H$3196,'Solution Sheet'!G1661)</f>
        <v>201</v>
      </c>
      <c r="J1661" s="33" t="s">
        <v>40</v>
      </c>
      <c r="K1661" s="33" t="s">
        <v>11</v>
      </c>
      <c r="L1661" s="45">
        <f>AVERAGEIFS('Raw Data'!$R$2:$R$3196,'Raw Data'!$K$2:$K$3196,'Solution Sheet'!J1661,'Raw Data'!$G$2:$G$3196,'Solution Sheet'!K1661)</f>
        <v>33.707865168539328</v>
      </c>
      <c r="N1661" s="33" t="s">
        <v>25</v>
      </c>
      <c r="O1661" s="33" t="s">
        <v>33</v>
      </c>
      <c r="P1661" s="45">
        <f>SUMIFS('Raw Data'!$S$2:$S$3196,'Raw Data'!$D$2:$D$3196,'Solution Sheet'!N1661,'Raw Data'!$H$2:$H$3196,'Solution Sheet'!O1661)</f>
        <v>226589.05000000008</v>
      </c>
    </row>
    <row r="1662" spans="2:16" x14ac:dyDescent="0.35">
      <c r="B1662" s="33" t="s">
        <v>52</v>
      </c>
      <c r="C1662" s="33" t="s">
        <v>9</v>
      </c>
      <c r="D1662" s="45">
        <f>SUMIFS('Raw Data'!$S$2:$S$3196,'Raw Data'!$E$2:$E$3196,'Solution Sheet'!B1662,'Raw Data'!$G$2:$G$3196,'Solution Sheet'!C1662)</f>
        <v>91971.540000000008</v>
      </c>
      <c r="E1662" s="37"/>
      <c r="F1662" s="33" t="s">
        <v>46</v>
      </c>
      <c r="G1662" s="33" t="s">
        <v>30</v>
      </c>
      <c r="H1662" s="45">
        <f>COUNTIFS('Raw Data'!$L$2:$L$3196,'Solution Sheet'!F1662,'Raw Data'!$H$2:$H$3196,'Solution Sheet'!G1662)</f>
        <v>204</v>
      </c>
      <c r="J1662" s="33" t="s">
        <v>40</v>
      </c>
      <c r="K1662" s="33" t="s">
        <v>9</v>
      </c>
      <c r="L1662" s="45">
        <f>AVERAGEIFS('Raw Data'!$R$2:$R$3196,'Raw Data'!$K$2:$K$3196,'Solution Sheet'!J1662,'Raw Data'!$G$2:$G$3196,'Solution Sheet'!K1662)</f>
        <v>33.942528735632187</v>
      </c>
      <c r="N1662" s="33" t="s">
        <v>26</v>
      </c>
      <c r="O1662" s="33" t="s">
        <v>30</v>
      </c>
      <c r="P1662" s="45">
        <f>SUMIFS('Raw Data'!$S$2:$S$3196,'Raw Data'!$D$2:$D$3196,'Solution Sheet'!N1662,'Raw Data'!$H$2:$H$3196,'Solution Sheet'!O1662)</f>
        <v>705014.25000000035</v>
      </c>
    </row>
    <row r="1663" spans="2:16" x14ac:dyDescent="0.35">
      <c r="B1663" s="33" t="s">
        <v>78</v>
      </c>
      <c r="C1663" s="33" t="s">
        <v>7</v>
      </c>
      <c r="D1663" s="45">
        <f>SUMIFS('Raw Data'!$S$2:$S$3196,'Raw Data'!$E$2:$E$3196,'Solution Sheet'!B1663,'Raw Data'!$G$2:$G$3196,'Solution Sheet'!C1663)</f>
        <v>91549.210000000021</v>
      </c>
      <c r="E1663" s="37"/>
      <c r="F1663" s="33" t="s">
        <v>45</v>
      </c>
      <c r="G1663" s="33" t="s">
        <v>31</v>
      </c>
      <c r="H1663" s="45">
        <f>COUNTIFS('Raw Data'!$L$2:$L$3196,'Solution Sheet'!F1663,'Raw Data'!$H$2:$H$3196,'Solution Sheet'!G1663)</f>
        <v>200</v>
      </c>
      <c r="J1663" s="33" t="s">
        <v>40</v>
      </c>
      <c r="K1663" s="33" t="s">
        <v>7</v>
      </c>
      <c r="L1663" s="45">
        <f>AVERAGEIFS('Raw Data'!$R$2:$R$3196,'Raw Data'!$K$2:$K$3196,'Solution Sheet'!J1663,'Raw Data'!$G$2:$G$3196,'Solution Sheet'!K1663)</f>
        <v>33.473118279569896</v>
      </c>
      <c r="N1663" s="33" t="s">
        <v>24</v>
      </c>
      <c r="O1663" s="33" t="s">
        <v>31</v>
      </c>
      <c r="P1663" s="45">
        <f>SUMIFS('Raw Data'!$S$2:$S$3196,'Raw Data'!$D$2:$D$3196,'Solution Sheet'!N1663,'Raw Data'!$H$2:$H$3196,'Solution Sheet'!O1663)</f>
        <v>770751.94999999984</v>
      </c>
    </row>
    <row r="1664" spans="2:16" x14ac:dyDescent="0.35">
      <c r="B1664" s="33" t="s">
        <v>106</v>
      </c>
      <c r="C1664" s="33" t="s">
        <v>8</v>
      </c>
      <c r="D1664" s="45">
        <f>SUMIFS('Raw Data'!$S$2:$S$3196,'Raw Data'!$E$2:$E$3196,'Solution Sheet'!B1664,'Raw Data'!$G$2:$G$3196,'Solution Sheet'!C1664)</f>
        <v>122017.93000000001</v>
      </c>
      <c r="E1664" s="37"/>
      <c r="F1664" s="33" t="s">
        <v>46</v>
      </c>
      <c r="G1664" s="33" t="s">
        <v>32</v>
      </c>
      <c r="H1664" s="45">
        <f>COUNTIFS('Raw Data'!$L$2:$L$3196,'Solution Sheet'!F1664,'Raw Data'!$H$2:$H$3196,'Solution Sheet'!G1664)</f>
        <v>216</v>
      </c>
      <c r="J1664" s="33" t="s">
        <v>40</v>
      </c>
      <c r="K1664" s="33" t="s">
        <v>8</v>
      </c>
      <c r="L1664" s="45">
        <f>AVERAGEIFS('Raw Data'!$R$2:$R$3196,'Raw Data'!$K$2:$K$3196,'Solution Sheet'!J1664,'Raw Data'!$G$2:$G$3196,'Solution Sheet'!K1664)</f>
        <v>34.319148936170215</v>
      </c>
      <c r="N1664" s="33" t="s">
        <v>24</v>
      </c>
      <c r="O1664" s="33" t="s">
        <v>32</v>
      </c>
      <c r="P1664" s="45">
        <f>SUMIFS('Raw Data'!$S$2:$S$3196,'Raw Data'!$D$2:$D$3196,'Solution Sheet'!N1664,'Raw Data'!$H$2:$H$3196,'Solution Sheet'!O1664)</f>
        <v>854150.37999999919</v>
      </c>
    </row>
    <row r="1665" spans="2:16" x14ac:dyDescent="0.35">
      <c r="B1665" s="33" t="s">
        <v>73</v>
      </c>
      <c r="C1665" s="33" t="s">
        <v>11</v>
      </c>
      <c r="D1665" s="45">
        <f>SUMIFS('Raw Data'!$S$2:$S$3196,'Raw Data'!$E$2:$E$3196,'Solution Sheet'!B1665,'Raw Data'!$G$2:$G$3196,'Solution Sheet'!C1665)</f>
        <v>112167.56</v>
      </c>
      <c r="E1665" s="37"/>
      <c r="F1665" s="33" t="s">
        <v>43</v>
      </c>
      <c r="G1665" s="33" t="s">
        <v>32</v>
      </c>
      <c r="H1665" s="45">
        <f>COUNTIFS('Raw Data'!$L$2:$L$3196,'Solution Sheet'!F1665,'Raw Data'!$H$2:$H$3196,'Solution Sheet'!G1665)</f>
        <v>206</v>
      </c>
      <c r="J1665" s="33" t="s">
        <v>41</v>
      </c>
      <c r="K1665" s="33" t="s">
        <v>11</v>
      </c>
      <c r="L1665" s="45">
        <f>AVERAGEIFS('Raw Data'!$R$2:$R$3196,'Raw Data'!$K$2:$K$3196,'Solution Sheet'!J1665,'Raw Data'!$G$2:$G$3196,'Solution Sheet'!K1665)</f>
        <v>35.415929203539825</v>
      </c>
      <c r="N1665" s="33" t="s">
        <v>24</v>
      </c>
      <c r="O1665" s="33" t="s">
        <v>32</v>
      </c>
      <c r="P1665" s="45">
        <f>SUMIFS('Raw Data'!$S$2:$S$3196,'Raw Data'!$D$2:$D$3196,'Solution Sheet'!N1665,'Raw Data'!$H$2:$H$3196,'Solution Sheet'!O1665)</f>
        <v>854150.37999999919</v>
      </c>
    </row>
    <row r="1666" spans="2:16" x14ac:dyDescent="0.35">
      <c r="B1666" s="33" t="s">
        <v>85</v>
      </c>
      <c r="C1666" s="33" t="s">
        <v>8</v>
      </c>
      <c r="D1666" s="45">
        <f>SUMIFS('Raw Data'!$S$2:$S$3196,'Raw Data'!$E$2:$E$3196,'Solution Sheet'!B1666,'Raw Data'!$G$2:$G$3196,'Solution Sheet'!C1666)</f>
        <v>126785.84999999996</v>
      </c>
      <c r="E1666" s="37"/>
      <c r="F1666" s="33" t="s">
        <v>43</v>
      </c>
      <c r="G1666" s="33" t="s">
        <v>30</v>
      </c>
      <c r="H1666" s="45">
        <f>COUNTIFS('Raw Data'!$L$2:$L$3196,'Solution Sheet'!F1666,'Raw Data'!$H$2:$H$3196,'Solution Sheet'!G1666)</f>
        <v>201</v>
      </c>
      <c r="J1666" s="33" t="s">
        <v>40</v>
      </c>
      <c r="K1666" s="33" t="s">
        <v>8</v>
      </c>
      <c r="L1666" s="45">
        <f>AVERAGEIFS('Raw Data'!$R$2:$R$3196,'Raw Data'!$K$2:$K$3196,'Solution Sheet'!J1666,'Raw Data'!$G$2:$G$3196,'Solution Sheet'!K1666)</f>
        <v>34.319148936170215</v>
      </c>
      <c r="N1666" s="33" t="s">
        <v>24</v>
      </c>
      <c r="O1666" s="33" t="s">
        <v>30</v>
      </c>
      <c r="P1666" s="45">
        <f>SUMIFS('Raw Data'!$S$2:$S$3196,'Raw Data'!$D$2:$D$3196,'Solution Sheet'!N1666,'Raw Data'!$H$2:$H$3196,'Solution Sheet'!O1666)</f>
        <v>902864.3899999999</v>
      </c>
    </row>
    <row r="1667" spans="2:16" x14ac:dyDescent="0.35">
      <c r="B1667" s="33" t="s">
        <v>55</v>
      </c>
      <c r="C1667" s="33" t="s">
        <v>6</v>
      </c>
      <c r="D1667" s="45">
        <f>SUMIFS('Raw Data'!$S$2:$S$3196,'Raw Data'!$E$2:$E$3196,'Solution Sheet'!B1667,'Raw Data'!$G$2:$G$3196,'Solution Sheet'!C1667)</f>
        <v>103547.48999999999</v>
      </c>
      <c r="E1667" s="37"/>
      <c r="F1667" s="33" t="s">
        <v>45</v>
      </c>
      <c r="G1667" s="33" t="s">
        <v>30</v>
      </c>
      <c r="H1667" s="45">
        <f>COUNTIFS('Raw Data'!$L$2:$L$3196,'Solution Sheet'!F1667,'Raw Data'!$H$2:$H$3196,'Solution Sheet'!G1667)</f>
        <v>215</v>
      </c>
      <c r="J1667" s="33" t="s">
        <v>39</v>
      </c>
      <c r="K1667" s="33" t="s">
        <v>6</v>
      </c>
      <c r="L1667" s="45">
        <f>AVERAGEIFS('Raw Data'!$R$2:$R$3196,'Raw Data'!$K$2:$K$3196,'Solution Sheet'!J1667,'Raw Data'!$G$2:$G$3196,'Solution Sheet'!K1667)</f>
        <v>36.370370370370374</v>
      </c>
      <c r="N1667" s="33" t="s">
        <v>24</v>
      </c>
      <c r="O1667" s="33" t="s">
        <v>30</v>
      </c>
      <c r="P1667" s="45">
        <f>SUMIFS('Raw Data'!$S$2:$S$3196,'Raw Data'!$D$2:$D$3196,'Solution Sheet'!N1667,'Raw Data'!$H$2:$H$3196,'Solution Sheet'!O1667)</f>
        <v>902864.3899999999</v>
      </c>
    </row>
    <row r="1668" spans="2:16" x14ac:dyDescent="0.35">
      <c r="B1668" s="33" t="s">
        <v>78</v>
      </c>
      <c r="C1668" s="33" t="s">
        <v>13</v>
      </c>
      <c r="D1668" s="45">
        <f>SUMIFS('Raw Data'!$S$2:$S$3196,'Raw Data'!$E$2:$E$3196,'Solution Sheet'!B1668,'Raw Data'!$G$2:$G$3196,'Solution Sheet'!C1668)</f>
        <v>119976.9</v>
      </c>
      <c r="E1668" s="37"/>
      <c r="F1668" s="33" t="s">
        <v>45</v>
      </c>
      <c r="G1668" s="33" t="s">
        <v>32</v>
      </c>
      <c r="H1668" s="45">
        <f>COUNTIFS('Raw Data'!$L$2:$L$3196,'Solution Sheet'!F1668,'Raw Data'!$H$2:$H$3196,'Solution Sheet'!G1668)</f>
        <v>204</v>
      </c>
      <c r="J1668" s="33" t="s">
        <v>41</v>
      </c>
      <c r="K1668" s="33" t="s">
        <v>13</v>
      </c>
      <c r="L1668" s="45">
        <f>AVERAGEIFS('Raw Data'!$R$2:$R$3196,'Raw Data'!$K$2:$K$3196,'Solution Sheet'!J1668,'Raw Data'!$G$2:$G$3196,'Solution Sheet'!K1668)</f>
        <v>33.705882352941174</v>
      </c>
      <c r="N1668" s="33" t="s">
        <v>24</v>
      </c>
      <c r="O1668" s="33" t="s">
        <v>32</v>
      </c>
      <c r="P1668" s="45">
        <f>SUMIFS('Raw Data'!$S$2:$S$3196,'Raw Data'!$D$2:$D$3196,'Solution Sheet'!N1668,'Raw Data'!$H$2:$H$3196,'Solution Sheet'!O1668)</f>
        <v>854150.37999999919</v>
      </c>
    </row>
    <row r="1669" spans="2:16" x14ac:dyDescent="0.35">
      <c r="B1669" s="33" t="s">
        <v>85</v>
      </c>
      <c r="C1669" s="33" t="s">
        <v>8</v>
      </c>
      <c r="D1669" s="45">
        <f>SUMIFS('Raw Data'!$S$2:$S$3196,'Raw Data'!$E$2:$E$3196,'Solution Sheet'!B1669,'Raw Data'!$G$2:$G$3196,'Solution Sheet'!C1669)</f>
        <v>126785.84999999996</v>
      </c>
      <c r="E1669" s="37"/>
      <c r="F1669" s="33" t="s">
        <v>45</v>
      </c>
      <c r="G1669" s="33" t="s">
        <v>33</v>
      </c>
      <c r="H1669" s="45">
        <f>COUNTIFS('Raw Data'!$L$2:$L$3196,'Solution Sheet'!F1669,'Raw Data'!$H$2:$H$3196,'Solution Sheet'!G1669)</f>
        <v>193</v>
      </c>
      <c r="J1669" s="33" t="s">
        <v>39</v>
      </c>
      <c r="K1669" s="33" t="s">
        <v>8</v>
      </c>
      <c r="L1669" s="45">
        <f>AVERAGEIFS('Raw Data'!$R$2:$R$3196,'Raw Data'!$K$2:$K$3196,'Solution Sheet'!J1669,'Raw Data'!$G$2:$G$3196,'Solution Sheet'!K1669)</f>
        <v>33.572815533980581</v>
      </c>
      <c r="N1669" s="33" t="s">
        <v>26</v>
      </c>
      <c r="O1669" s="33" t="s">
        <v>33</v>
      </c>
      <c r="P1669" s="45">
        <f>SUMIFS('Raw Data'!$S$2:$S$3196,'Raw Data'!$D$2:$D$3196,'Solution Sheet'!N1669,'Raw Data'!$H$2:$H$3196,'Solution Sheet'!O1669)</f>
        <v>688621.27000000118</v>
      </c>
    </row>
    <row r="1670" spans="2:16" x14ac:dyDescent="0.35">
      <c r="B1670" s="33" t="s">
        <v>106</v>
      </c>
      <c r="C1670" s="33" t="s">
        <v>10</v>
      </c>
      <c r="D1670" s="45">
        <f>SUMIFS('Raw Data'!$S$2:$S$3196,'Raw Data'!$E$2:$E$3196,'Solution Sheet'!B1670,'Raw Data'!$G$2:$G$3196,'Solution Sheet'!C1670)</f>
        <v>86293.68</v>
      </c>
      <c r="E1670" s="37"/>
      <c r="F1670" s="33" t="s">
        <v>45</v>
      </c>
      <c r="G1670" s="33" t="s">
        <v>30</v>
      </c>
      <c r="H1670" s="45">
        <f>COUNTIFS('Raw Data'!$L$2:$L$3196,'Solution Sheet'!F1670,'Raw Data'!$H$2:$H$3196,'Solution Sheet'!G1670)</f>
        <v>215</v>
      </c>
      <c r="J1670" s="33" t="s">
        <v>42</v>
      </c>
      <c r="K1670" s="33" t="s">
        <v>10</v>
      </c>
      <c r="L1670" s="45">
        <f>AVERAGEIFS('Raw Data'!$R$2:$R$3196,'Raw Data'!$K$2:$K$3196,'Solution Sheet'!J1670,'Raw Data'!$G$2:$G$3196,'Solution Sheet'!K1670)</f>
        <v>34.543689320388353</v>
      </c>
      <c r="N1670" s="33" t="s">
        <v>24</v>
      </c>
      <c r="O1670" s="33" t="s">
        <v>30</v>
      </c>
      <c r="P1670" s="45">
        <f>SUMIFS('Raw Data'!$S$2:$S$3196,'Raw Data'!$D$2:$D$3196,'Solution Sheet'!N1670,'Raw Data'!$H$2:$H$3196,'Solution Sheet'!O1670)</f>
        <v>902864.3899999999</v>
      </c>
    </row>
    <row r="1671" spans="2:16" x14ac:dyDescent="0.35">
      <c r="B1671" s="33" t="s">
        <v>85</v>
      </c>
      <c r="C1671" s="33" t="s">
        <v>9</v>
      </c>
      <c r="D1671" s="45">
        <f>SUMIFS('Raw Data'!$S$2:$S$3196,'Raw Data'!$E$2:$E$3196,'Solution Sheet'!B1671,'Raw Data'!$G$2:$G$3196,'Solution Sheet'!C1671)</f>
        <v>54180.78</v>
      </c>
      <c r="E1671" s="37"/>
      <c r="F1671" s="33" t="s">
        <v>44</v>
      </c>
      <c r="G1671" s="33" t="s">
        <v>33</v>
      </c>
      <c r="H1671" s="45">
        <f>COUNTIFS('Raw Data'!$L$2:$L$3196,'Solution Sheet'!F1671,'Raw Data'!$H$2:$H$3196,'Solution Sheet'!G1671)</f>
        <v>207</v>
      </c>
      <c r="J1671" s="33" t="s">
        <v>41</v>
      </c>
      <c r="K1671" s="33" t="s">
        <v>9</v>
      </c>
      <c r="L1671" s="45">
        <f>AVERAGEIFS('Raw Data'!$R$2:$R$3196,'Raw Data'!$K$2:$K$3196,'Solution Sheet'!J1671,'Raw Data'!$G$2:$G$3196,'Solution Sheet'!K1671)</f>
        <v>35.634615384615387</v>
      </c>
      <c r="N1671" s="33" t="s">
        <v>24</v>
      </c>
      <c r="O1671" s="33" t="s">
        <v>33</v>
      </c>
      <c r="P1671" s="45">
        <f>SUMIFS('Raw Data'!$S$2:$S$3196,'Raw Data'!$D$2:$D$3196,'Solution Sheet'!N1671,'Raw Data'!$H$2:$H$3196,'Solution Sheet'!O1671)</f>
        <v>777669.78999999957</v>
      </c>
    </row>
    <row r="1672" spans="2:16" x14ac:dyDescent="0.35">
      <c r="B1672" s="33" t="s">
        <v>55</v>
      </c>
      <c r="C1672" s="33" t="s">
        <v>9</v>
      </c>
      <c r="D1672" s="45">
        <f>SUMIFS('Raw Data'!$S$2:$S$3196,'Raw Data'!$E$2:$E$3196,'Solution Sheet'!B1672,'Raw Data'!$G$2:$G$3196,'Solution Sheet'!C1672)</f>
        <v>88747.839999999997</v>
      </c>
      <c r="E1672" s="37"/>
      <c r="F1672" s="33" t="s">
        <v>43</v>
      </c>
      <c r="G1672" s="33" t="s">
        <v>30</v>
      </c>
      <c r="H1672" s="45">
        <f>COUNTIFS('Raw Data'!$L$2:$L$3196,'Solution Sheet'!F1672,'Raw Data'!$H$2:$H$3196,'Solution Sheet'!G1672)</f>
        <v>201</v>
      </c>
      <c r="J1672" s="33" t="s">
        <v>40</v>
      </c>
      <c r="K1672" s="33" t="s">
        <v>9</v>
      </c>
      <c r="L1672" s="45">
        <f>AVERAGEIFS('Raw Data'!$R$2:$R$3196,'Raw Data'!$K$2:$K$3196,'Solution Sheet'!J1672,'Raw Data'!$G$2:$G$3196,'Solution Sheet'!K1672)</f>
        <v>33.942528735632187</v>
      </c>
      <c r="N1672" s="33" t="s">
        <v>25</v>
      </c>
      <c r="O1672" s="33" t="s">
        <v>30</v>
      </c>
      <c r="P1672" s="45">
        <f>SUMIFS('Raw Data'!$S$2:$S$3196,'Raw Data'!$D$2:$D$3196,'Solution Sheet'!N1672,'Raw Data'!$H$2:$H$3196,'Solution Sheet'!O1672)</f>
        <v>386262.99999999983</v>
      </c>
    </row>
    <row r="1673" spans="2:16" x14ac:dyDescent="0.35">
      <c r="B1673" s="33" t="s">
        <v>106</v>
      </c>
      <c r="C1673" s="33" t="s">
        <v>7</v>
      </c>
      <c r="D1673" s="45">
        <f>SUMIFS('Raw Data'!$S$2:$S$3196,'Raw Data'!$E$2:$E$3196,'Solution Sheet'!B1673,'Raw Data'!$G$2:$G$3196,'Solution Sheet'!C1673)</f>
        <v>77343.399999999994</v>
      </c>
      <c r="E1673" s="37"/>
      <c r="F1673" s="33" t="s">
        <v>45</v>
      </c>
      <c r="G1673" s="33" t="s">
        <v>30</v>
      </c>
      <c r="H1673" s="45">
        <f>COUNTIFS('Raw Data'!$L$2:$L$3196,'Solution Sheet'!F1673,'Raw Data'!$H$2:$H$3196,'Solution Sheet'!G1673)</f>
        <v>215</v>
      </c>
      <c r="J1673" s="33" t="s">
        <v>39</v>
      </c>
      <c r="K1673" s="33" t="s">
        <v>7</v>
      </c>
      <c r="L1673" s="45">
        <f>AVERAGEIFS('Raw Data'!$R$2:$R$3196,'Raw Data'!$K$2:$K$3196,'Solution Sheet'!J1673,'Raw Data'!$G$2:$G$3196,'Solution Sheet'!K1673)</f>
        <v>36.319672131147541</v>
      </c>
      <c r="N1673" s="33" t="s">
        <v>25</v>
      </c>
      <c r="O1673" s="33" t="s">
        <v>30</v>
      </c>
      <c r="P1673" s="45">
        <f>SUMIFS('Raw Data'!$S$2:$S$3196,'Raw Data'!$D$2:$D$3196,'Solution Sheet'!N1673,'Raw Data'!$H$2:$H$3196,'Solution Sheet'!O1673)</f>
        <v>386262.99999999983</v>
      </c>
    </row>
    <row r="1674" spans="2:16" x14ac:dyDescent="0.35">
      <c r="B1674" s="33" t="s">
        <v>55</v>
      </c>
      <c r="C1674" s="33" t="s">
        <v>13</v>
      </c>
      <c r="D1674" s="45">
        <f>SUMIFS('Raw Data'!$S$2:$S$3196,'Raw Data'!$E$2:$E$3196,'Solution Sheet'!B1674,'Raw Data'!$G$2:$G$3196,'Solution Sheet'!C1674)</f>
        <v>74301.89</v>
      </c>
      <c r="E1674" s="37"/>
      <c r="F1674" s="33" t="s">
        <v>45</v>
      </c>
      <c r="G1674" s="33" t="s">
        <v>31</v>
      </c>
      <c r="H1674" s="45">
        <f>COUNTIFS('Raw Data'!$L$2:$L$3196,'Solution Sheet'!F1674,'Raw Data'!$H$2:$H$3196,'Solution Sheet'!G1674)</f>
        <v>200</v>
      </c>
      <c r="J1674" s="33" t="s">
        <v>42</v>
      </c>
      <c r="K1674" s="33" t="s">
        <v>13</v>
      </c>
      <c r="L1674" s="45">
        <f>AVERAGEIFS('Raw Data'!$R$2:$R$3196,'Raw Data'!$K$2:$K$3196,'Solution Sheet'!J1674,'Raw Data'!$G$2:$G$3196,'Solution Sheet'!K1674)</f>
        <v>36.58</v>
      </c>
      <c r="N1674" s="33" t="s">
        <v>26</v>
      </c>
      <c r="O1674" s="33" t="s">
        <v>31</v>
      </c>
      <c r="P1674" s="45">
        <f>SUMIFS('Raw Data'!$S$2:$S$3196,'Raw Data'!$D$2:$D$3196,'Solution Sheet'!N1674,'Raw Data'!$H$2:$H$3196,'Solution Sheet'!O1674)</f>
        <v>705928.4499999996</v>
      </c>
    </row>
    <row r="1675" spans="2:16" x14ac:dyDescent="0.35">
      <c r="B1675" s="33" t="s">
        <v>106</v>
      </c>
      <c r="C1675" s="33" t="s">
        <v>10</v>
      </c>
      <c r="D1675" s="45">
        <f>SUMIFS('Raw Data'!$S$2:$S$3196,'Raw Data'!$E$2:$E$3196,'Solution Sheet'!B1675,'Raw Data'!$G$2:$G$3196,'Solution Sheet'!C1675)</f>
        <v>86293.68</v>
      </c>
      <c r="E1675" s="37"/>
      <c r="F1675" s="33" t="s">
        <v>45</v>
      </c>
      <c r="G1675" s="33" t="s">
        <v>33</v>
      </c>
      <c r="H1675" s="45">
        <f>COUNTIFS('Raw Data'!$L$2:$L$3196,'Solution Sheet'!F1675,'Raw Data'!$H$2:$H$3196,'Solution Sheet'!G1675)</f>
        <v>193</v>
      </c>
      <c r="J1675" s="33" t="s">
        <v>40</v>
      </c>
      <c r="K1675" s="33" t="s">
        <v>10</v>
      </c>
      <c r="L1675" s="45">
        <f>AVERAGEIFS('Raw Data'!$R$2:$R$3196,'Raw Data'!$K$2:$K$3196,'Solution Sheet'!J1675,'Raw Data'!$G$2:$G$3196,'Solution Sheet'!K1675)</f>
        <v>35.093023255813954</v>
      </c>
      <c r="N1675" s="33" t="s">
        <v>26</v>
      </c>
      <c r="O1675" s="33" t="s">
        <v>33</v>
      </c>
      <c r="P1675" s="45">
        <f>SUMIFS('Raw Data'!$S$2:$S$3196,'Raw Data'!$D$2:$D$3196,'Solution Sheet'!N1675,'Raw Data'!$H$2:$H$3196,'Solution Sheet'!O1675)</f>
        <v>688621.27000000118</v>
      </c>
    </row>
    <row r="1676" spans="2:16" x14ac:dyDescent="0.35">
      <c r="B1676" s="33" t="s">
        <v>52</v>
      </c>
      <c r="C1676" s="33" t="s">
        <v>10</v>
      </c>
      <c r="D1676" s="45">
        <f>SUMIFS('Raw Data'!$S$2:$S$3196,'Raw Data'!$E$2:$E$3196,'Solution Sheet'!B1676,'Raw Data'!$G$2:$G$3196,'Solution Sheet'!C1676)</f>
        <v>122852.18999999999</v>
      </c>
      <c r="E1676" s="37"/>
      <c r="F1676" s="33" t="s">
        <v>43</v>
      </c>
      <c r="G1676" s="33" t="s">
        <v>33</v>
      </c>
      <c r="H1676" s="45">
        <f>COUNTIFS('Raw Data'!$L$2:$L$3196,'Solution Sheet'!F1676,'Raw Data'!$H$2:$H$3196,'Solution Sheet'!G1676)</f>
        <v>185</v>
      </c>
      <c r="J1676" s="33" t="s">
        <v>42</v>
      </c>
      <c r="K1676" s="33" t="s">
        <v>10</v>
      </c>
      <c r="L1676" s="45">
        <f>AVERAGEIFS('Raw Data'!$R$2:$R$3196,'Raw Data'!$K$2:$K$3196,'Solution Sheet'!J1676,'Raw Data'!$G$2:$G$3196,'Solution Sheet'!K1676)</f>
        <v>34.543689320388353</v>
      </c>
      <c r="N1676" s="33" t="s">
        <v>24</v>
      </c>
      <c r="O1676" s="33" t="s">
        <v>33</v>
      </c>
      <c r="P1676" s="45">
        <f>SUMIFS('Raw Data'!$S$2:$S$3196,'Raw Data'!$D$2:$D$3196,'Solution Sheet'!N1676,'Raw Data'!$H$2:$H$3196,'Solution Sheet'!O1676)</f>
        <v>777669.78999999957</v>
      </c>
    </row>
    <row r="1677" spans="2:16" x14ac:dyDescent="0.35">
      <c r="B1677" s="33" t="s">
        <v>115</v>
      </c>
      <c r="C1677" s="33" t="s">
        <v>10</v>
      </c>
      <c r="D1677" s="45">
        <f>SUMIFS('Raw Data'!$S$2:$S$3196,'Raw Data'!$E$2:$E$3196,'Solution Sheet'!B1677,'Raw Data'!$G$2:$G$3196,'Solution Sheet'!C1677)</f>
        <v>50149.599999999999</v>
      </c>
      <c r="E1677" s="37"/>
      <c r="F1677" s="33" t="s">
        <v>46</v>
      </c>
      <c r="G1677" s="33" t="s">
        <v>30</v>
      </c>
      <c r="H1677" s="45">
        <f>COUNTIFS('Raw Data'!$L$2:$L$3196,'Solution Sheet'!F1677,'Raw Data'!$H$2:$H$3196,'Solution Sheet'!G1677)</f>
        <v>204</v>
      </c>
      <c r="J1677" s="33" t="s">
        <v>42</v>
      </c>
      <c r="K1677" s="33" t="s">
        <v>10</v>
      </c>
      <c r="L1677" s="45">
        <f>AVERAGEIFS('Raw Data'!$R$2:$R$3196,'Raw Data'!$K$2:$K$3196,'Solution Sheet'!J1677,'Raw Data'!$G$2:$G$3196,'Solution Sheet'!K1677)</f>
        <v>34.543689320388353</v>
      </c>
      <c r="N1677" s="33" t="s">
        <v>26</v>
      </c>
      <c r="O1677" s="33" t="s">
        <v>30</v>
      </c>
      <c r="P1677" s="45">
        <f>SUMIFS('Raw Data'!$S$2:$S$3196,'Raw Data'!$D$2:$D$3196,'Solution Sheet'!N1677,'Raw Data'!$H$2:$H$3196,'Solution Sheet'!O1677)</f>
        <v>705014.25000000035</v>
      </c>
    </row>
    <row r="1678" spans="2:16" x14ac:dyDescent="0.35">
      <c r="B1678" s="33" t="s">
        <v>52</v>
      </c>
      <c r="C1678" s="33" t="s">
        <v>8</v>
      </c>
      <c r="D1678" s="45">
        <f>SUMIFS('Raw Data'!$S$2:$S$3196,'Raw Data'!$E$2:$E$3196,'Solution Sheet'!B1678,'Raw Data'!$G$2:$G$3196,'Solution Sheet'!C1678)</f>
        <v>99924.459999999977</v>
      </c>
      <c r="E1678" s="37"/>
      <c r="F1678" s="33" t="s">
        <v>44</v>
      </c>
      <c r="G1678" s="33" t="s">
        <v>30</v>
      </c>
      <c r="H1678" s="45">
        <f>COUNTIFS('Raw Data'!$L$2:$L$3196,'Solution Sheet'!F1678,'Raw Data'!$H$2:$H$3196,'Solution Sheet'!G1678)</f>
        <v>202</v>
      </c>
      <c r="J1678" s="33" t="s">
        <v>39</v>
      </c>
      <c r="K1678" s="33" t="s">
        <v>8</v>
      </c>
      <c r="L1678" s="45">
        <f>AVERAGEIFS('Raw Data'!$R$2:$R$3196,'Raw Data'!$K$2:$K$3196,'Solution Sheet'!J1678,'Raw Data'!$G$2:$G$3196,'Solution Sheet'!K1678)</f>
        <v>33.572815533980581</v>
      </c>
      <c r="N1678" s="33" t="s">
        <v>26</v>
      </c>
      <c r="O1678" s="33" t="s">
        <v>30</v>
      </c>
      <c r="P1678" s="45">
        <f>SUMIFS('Raw Data'!$S$2:$S$3196,'Raw Data'!$D$2:$D$3196,'Solution Sheet'!N1678,'Raw Data'!$H$2:$H$3196,'Solution Sheet'!O1678)</f>
        <v>705014.25000000035</v>
      </c>
    </row>
    <row r="1679" spans="2:16" x14ac:dyDescent="0.35">
      <c r="B1679" s="33" t="s">
        <v>85</v>
      </c>
      <c r="C1679" s="33" t="s">
        <v>13</v>
      </c>
      <c r="D1679" s="45">
        <f>SUMIFS('Raw Data'!$S$2:$S$3196,'Raw Data'!$E$2:$E$3196,'Solution Sheet'!B1679,'Raw Data'!$G$2:$G$3196,'Solution Sheet'!C1679)</f>
        <v>84756.55</v>
      </c>
      <c r="E1679" s="37"/>
      <c r="F1679" s="33" t="s">
        <v>45</v>
      </c>
      <c r="G1679" s="33" t="s">
        <v>30</v>
      </c>
      <c r="H1679" s="45">
        <f>COUNTIFS('Raw Data'!$L$2:$L$3196,'Solution Sheet'!F1679,'Raw Data'!$H$2:$H$3196,'Solution Sheet'!G1679)</f>
        <v>215</v>
      </c>
      <c r="J1679" s="33" t="s">
        <v>40</v>
      </c>
      <c r="K1679" s="33" t="s">
        <v>13</v>
      </c>
      <c r="L1679" s="45">
        <f>AVERAGEIFS('Raw Data'!$R$2:$R$3196,'Raw Data'!$K$2:$K$3196,'Solution Sheet'!J1679,'Raw Data'!$G$2:$G$3196,'Solution Sheet'!K1679)</f>
        <v>34.651685393258425</v>
      </c>
      <c r="N1679" s="33" t="s">
        <v>25</v>
      </c>
      <c r="O1679" s="33" t="s">
        <v>30</v>
      </c>
      <c r="P1679" s="45">
        <f>SUMIFS('Raw Data'!$S$2:$S$3196,'Raw Data'!$D$2:$D$3196,'Solution Sheet'!N1679,'Raw Data'!$H$2:$H$3196,'Solution Sheet'!O1679)</f>
        <v>386262.99999999983</v>
      </c>
    </row>
    <row r="1680" spans="2:16" x14ac:dyDescent="0.35">
      <c r="B1680" s="33" t="s">
        <v>58</v>
      </c>
      <c r="C1680" s="33" t="s">
        <v>8</v>
      </c>
      <c r="D1680" s="45">
        <f>SUMIFS('Raw Data'!$S$2:$S$3196,'Raw Data'!$E$2:$E$3196,'Solution Sheet'!B1680,'Raw Data'!$G$2:$G$3196,'Solution Sheet'!C1680)</f>
        <v>66369.94</v>
      </c>
      <c r="E1680" s="37"/>
      <c r="F1680" s="33" t="s">
        <v>43</v>
      </c>
      <c r="G1680" s="33" t="s">
        <v>30</v>
      </c>
      <c r="H1680" s="45">
        <f>COUNTIFS('Raw Data'!$L$2:$L$3196,'Solution Sheet'!F1680,'Raw Data'!$H$2:$H$3196,'Solution Sheet'!G1680)</f>
        <v>201</v>
      </c>
      <c r="J1680" s="33" t="s">
        <v>39</v>
      </c>
      <c r="K1680" s="33" t="s">
        <v>8</v>
      </c>
      <c r="L1680" s="45">
        <f>AVERAGEIFS('Raw Data'!$R$2:$R$3196,'Raw Data'!$K$2:$K$3196,'Solution Sheet'!J1680,'Raw Data'!$G$2:$G$3196,'Solution Sheet'!K1680)</f>
        <v>33.572815533980581</v>
      </c>
      <c r="N1680" s="33" t="s">
        <v>26</v>
      </c>
      <c r="O1680" s="33" t="s">
        <v>30</v>
      </c>
      <c r="P1680" s="45">
        <f>SUMIFS('Raw Data'!$S$2:$S$3196,'Raw Data'!$D$2:$D$3196,'Solution Sheet'!N1680,'Raw Data'!$H$2:$H$3196,'Solution Sheet'!O1680)</f>
        <v>705014.25000000035</v>
      </c>
    </row>
    <row r="1681" spans="2:16" x14ac:dyDescent="0.35">
      <c r="B1681" s="33" t="s">
        <v>85</v>
      </c>
      <c r="C1681" s="33" t="s">
        <v>6</v>
      </c>
      <c r="D1681" s="45">
        <f>SUMIFS('Raw Data'!$S$2:$S$3196,'Raw Data'!$E$2:$E$3196,'Solution Sheet'!B1681,'Raw Data'!$G$2:$G$3196,'Solution Sheet'!C1681)</f>
        <v>88130.46</v>
      </c>
      <c r="E1681" s="37"/>
      <c r="F1681" s="33" t="s">
        <v>45</v>
      </c>
      <c r="G1681" s="33" t="s">
        <v>33</v>
      </c>
      <c r="H1681" s="45">
        <f>COUNTIFS('Raw Data'!$L$2:$L$3196,'Solution Sheet'!F1681,'Raw Data'!$H$2:$H$3196,'Solution Sheet'!G1681)</f>
        <v>193</v>
      </c>
      <c r="J1681" s="33" t="s">
        <v>41</v>
      </c>
      <c r="K1681" s="33" t="s">
        <v>6</v>
      </c>
      <c r="L1681" s="45">
        <f>AVERAGEIFS('Raw Data'!$R$2:$R$3196,'Raw Data'!$K$2:$K$3196,'Solution Sheet'!J1681,'Raw Data'!$G$2:$G$3196,'Solution Sheet'!K1681)</f>
        <v>36.01075268817204</v>
      </c>
      <c r="N1681" s="33" t="s">
        <v>26</v>
      </c>
      <c r="O1681" s="33" t="s">
        <v>33</v>
      </c>
      <c r="P1681" s="45">
        <f>SUMIFS('Raw Data'!$S$2:$S$3196,'Raw Data'!$D$2:$D$3196,'Solution Sheet'!N1681,'Raw Data'!$H$2:$H$3196,'Solution Sheet'!O1681)</f>
        <v>688621.27000000118</v>
      </c>
    </row>
    <row r="1682" spans="2:16" x14ac:dyDescent="0.35">
      <c r="B1682" s="33" t="s">
        <v>73</v>
      </c>
      <c r="C1682" s="33" t="s">
        <v>13</v>
      </c>
      <c r="D1682" s="45">
        <f>SUMIFS('Raw Data'!$S$2:$S$3196,'Raw Data'!$E$2:$E$3196,'Solution Sheet'!B1682,'Raw Data'!$G$2:$G$3196,'Solution Sheet'!C1682)</f>
        <v>66184.529999999984</v>
      </c>
      <c r="E1682" s="37"/>
      <c r="F1682" s="33" t="s">
        <v>44</v>
      </c>
      <c r="G1682" s="33" t="s">
        <v>32</v>
      </c>
      <c r="H1682" s="45">
        <f>COUNTIFS('Raw Data'!$L$2:$L$3196,'Solution Sheet'!F1682,'Raw Data'!$H$2:$H$3196,'Solution Sheet'!G1682)</f>
        <v>196</v>
      </c>
      <c r="J1682" s="33" t="s">
        <v>39</v>
      </c>
      <c r="K1682" s="33" t="s">
        <v>13</v>
      </c>
      <c r="L1682" s="45">
        <f>AVERAGEIFS('Raw Data'!$R$2:$R$3196,'Raw Data'!$K$2:$K$3196,'Solution Sheet'!J1682,'Raw Data'!$G$2:$G$3196,'Solution Sheet'!K1682)</f>
        <v>35.833333333333336</v>
      </c>
      <c r="N1682" s="33" t="s">
        <v>26</v>
      </c>
      <c r="O1682" s="33" t="s">
        <v>32</v>
      </c>
      <c r="P1682" s="45">
        <f>SUMIFS('Raw Data'!$S$2:$S$3196,'Raw Data'!$D$2:$D$3196,'Solution Sheet'!N1682,'Raw Data'!$H$2:$H$3196,'Solution Sheet'!O1682)</f>
        <v>713770.02999999945</v>
      </c>
    </row>
    <row r="1683" spans="2:16" x14ac:dyDescent="0.35">
      <c r="B1683" s="33" t="s">
        <v>52</v>
      </c>
      <c r="C1683" s="33" t="s">
        <v>11</v>
      </c>
      <c r="D1683" s="45">
        <f>SUMIFS('Raw Data'!$S$2:$S$3196,'Raw Data'!$E$2:$E$3196,'Solution Sheet'!B1683,'Raw Data'!$G$2:$G$3196,'Solution Sheet'!C1683)</f>
        <v>112086.30000000002</v>
      </c>
      <c r="E1683" s="37"/>
      <c r="F1683" s="33" t="s">
        <v>45</v>
      </c>
      <c r="G1683" s="33" t="s">
        <v>32</v>
      </c>
      <c r="H1683" s="45">
        <f>COUNTIFS('Raw Data'!$L$2:$L$3196,'Solution Sheet'!F1683,'Raw Data'!$H$2:$H$3196,'Solution Sheet'!G1683)</f>
        <v>204</v>
      </c>
      <c r="J1683" s="33" t="s">
        <v>41</v>
      </c>
      <c r="K1683" s="33" t="s">
        <v>11</v>
      </c>
      <c r="L1683" s="45">
        <f>AVERAGEIFS('Raw Data'!$R$2:$R$3196,'Raw Data'!$K$2:$K$3196,'Solution Sheet'!J1683,'Raw Data'!$G$2:$G$3196,'Solution Sheet'!K1683)</f>
        <v>35.415929203539825</v>
      </c>
      <c r="N1683" s="33" t="s">
        <v>24</v>
      </c>
      <c r="O1683" s="33" t="s">
        <v>32</v>
      </c>
      <c r="P1683" s="45">
        <f>SUMIFS('Raw Data'!$S$2:$S$3196,'Raw Data'!$D$2:$D$3196,'Solution Sheet'!N1683,'Raw Data'!$H$2:$H$3196,'Solution Sheet'!O1683)</f>
        <v>854150.37999999919</v>
      </c>
    </row>
    <row r="1684" spans="2:16" x14ac:dyDescent="0.35">
      <c r="B1684" s="33" t="s">
        <v>78</v>
      </c>
      <c r="C1684" s="33" t="s">
        <v>13</v>
      </c>
      <c r="D1684" s="45">
        <f>SUMIFS('Raw Data'!$S$2:$S$3196,'Raw Data'!$E$2:$E$3196,'Solution Sheet'!B1684,'Raw Data'!$G$2:$G$3196,'Solution Sheet'!C1684)</f>
        <v>119976.9</v>
      </c>
      <c r="E1684" s="37"/>
      <c r="F1684" s="33" t="s">
        <v>45</v>
      </c>
      <c r="G1684" s="33" t="s">
        <v>31</v>
      </c>
      <c r="H1684" s="45">
        <f>COUNTIFS('Raw Data'!$L$2:$L$3196,'Solution Sheet'!F1684,'Raw Data'!$H$2:$H$3196,'Solution Sheet'!G1684)</f>
        <v>200</v>
      </c>
      <c r="J1684" s="33" t="s">
        <v>39</v>
      </c>
      <c r="K1684" s="33" t="s">
        <v>13</v>
      </c>
      <c r="L1684" s="45">
        <f>AVERAGEIFS('Raw Data'!$R$2:$R$3196,'Raw Data'!$K$2:$K$3196,'Solution Sheet'!J1684,'Raw Data'!$G$2:$G$3196,'Solution Sheet'!K1684)</f>
        <v>35.833333333333336</v>
      </c>
      <c r="N1684" s="33" t="s">
        <v>26</v>
      </c>
      <c r="O1684" s="33" t="s">
        <v>31</v>
      </c>
      <c r="P1684" s="45">
        <f>SUMIFS('Raw Data'!$S$2:$S$3196,'Raw Data'!$D$2:$D$3196,'Solution Sheet'!N1684,'Raw Data'!$H$2:$H$3196,'Solution Sheet'!O1684)</f>
        <v>705928.4499999996</v>
      </c>
    </row>
    <row r="1685" spans="2:16" x14ac:dyDescent="0.35">
      <c r="B1685" s="33" t="s">
        <v>52</v>
      </c>
      <c r="C1685" s="33" t="s">
        <v>11</v>
      </c>
      <c r="D1685" s="45">
        <f>SUMIFS('Raw Data'!$S$2:$S$3196,'Raw Data'!$E$2:$E$3196,'Solution Sheet'!B1685,'Raw Data'!$G$2:$G$3196,'Solution Sheet'!C1685)</f>
        <v>112086.30000000002</v>
      </c>
      <c r="E1685" s="37"/>
      <c r="F1685" s="33" t="s">
        <v>43</v>
      </c>
      <c r="G1685" s="33" t="s">
        <v>30</v>
      </c>
      <c r="H1685" s="45">
        <f>COUNTIFS('Raw Data'!$L$2:$L$3196,'Solution Sheet'!F1685,'Raw Data'!$H$2:$H$3196,'Solution Sheet'!G1685)</f>
        <v>201</v>
      </c>
      <c r="J1685" s="33" t="s">
        <v>39</v>
      </c>
      <c r="K1685" s="33" t="s">
        <v>11</v>
      </c>
      <c r="L1685" s="45">
        <f>AVERAGEIFS('Raw Data'!$R$2:$R$3196,'Raw Data'!$K$2:$K$3196,'Solution Sheet'!J1685,'Raw Data'!$G$2:$G$3196,'Solution Sheet'!K1685)</f>
        <v>34.901785714285715</v>
      </c>
      <c r="N1685" s="33" t="s">
        <v>26</v>
      </c>
      <c r="O1685" s="33" t="s">
        <v>30</v>
      </c>
      <c r="P1685" s="45">
        <f>SUMIFS('Raw Data'!$S$2:$S$3196,'Raw Data'!$D$2:$D$3196,'Solution Sheet'!N1685,'Raw Data'!$H$2:$H$3196,'Solution Sheet'!O1685)</f>
        <v>705014.25000000035</v>
      </c>
    </row>
    <row r="1686" spans="2:16" x14ac:dyDescent="0.35">
      <c r="B1686" s="33" t="s">
        <v>68</v>
      </c>
      <c r="C1686" s="33" t="s">
        <v>12</v>
      </c>
      <c r="D1686" s="45">
        <f>SUMIFS('Raw Data'!$S$2:$S$3196,'Raw Data'!$E$2:$E$3196,'Solution Sheet'!B1686,'Raw Data'!$G$2:$G$3196,'Solution Sheet'!C1686)</f>
        <v>70361.200000000026</v>
      </c>
      <c r="E1686" s="37"/>
      <c r="F1686" s="33" t="s">
        <v>44</v>
      </c>
      <c r="G1686" s="33" t="s">
        <v>30</v>
      </c>
      <c r="H1686" s="45">
        <f>COUNTIFS('Raw Data'!$L$2:$L$3196,'Solution Sheet'!F1686,'Raw Data'!$H$2:$H$3196,'Solution Sheet'!G1686)</f>
        <v>202</v>
      </c>
      <c r="J1686" s="33" t="s">
        <v>40</v>
      </c>
      <c r="K1686" s="33" t="s">
        <v>12</v>
      </c>
      <c r="L1686" s="45">
        <f>AVERAGEIFS('Raw Data'!$R$2:$R$3196,'Raw Data'!$K$2:$K$3196,'Solution Sheet'!J1686,'Raw Data'!$G$2:$G$3196,'Solution Sheet'!K1686)</f>
        <v>34.373831775700936</v>
      </c>
      <c r="N1686" s="33" t="s">
        <v>25</v>
      </c>
      <c r="O1686" s="33" t="s">
        <v>30</v>
      </c>
      <c r="P1686" s="45">
        <f>SUMIFS('Raw Data'!$S$2:$S$3196,'Raw Data'!$D$2:$D$3196,'Solution Sheet'!N1686,'Raw Data'!$H$2:$H$3196,'Solution Sheet'!O1686)</f>
        <v>386262.99999999983</v>
      </c>
    </row>
    <row r="1687" spans="2:16" x14ac:dyDescent="0.35">
      <c r="B1687" s="33" t="s">
        <v>58</v>
      </c>
      <c r="C1687" s="33" t="s">
        <v>6</v>
      </c>
      <c r="D1687" s="45">
        <f>SUMIFS('Raw Data'!$S$2:$S$3196,'Raw Data'!$E$2:$E$3196,'Solution Sheet'!B1687,'Raw Data'!$G$2:$G$3196,'Solution Sheet'!C1687)</f>
        <v>115367.16999999998</v>
      </c>
      <c r="E1687" s="37"/>
      <c r="F1687" s="33" t="s">
        <v>43</v>
      </c>
      <c r="G1687" s="33" t="s">
        <v>33</v>
      </c>
      <c r="H1687" s="45">
        <f>COUNTIFS('Raw Data'!$L$2:$L$3196,'Solution Sheet'!F1687,'Raw Data'!$H$2:$H$3196,'Solution Sheet'!G1687)</f>
        <v>185</v>
      </c>
      <c r="J1687" s="33" t="s">
        <v>39</v>
      </c>
      <c r="K1687" s="33" t="s">
        <v>6</v>
      </c>
      <c r="L1687" s="45">
        <f>AVERAGEIFS('Raw Data'!$R$2:$R$3196,'Raw Data'!$K$2:$K$3196,'Solution Sheet'!J1687,'Raw Data'!$G$2:$G$3196,'Solution Sheet'!K1687)</f>
        <v>36.370370370370374</v>
      </c>
      <c r="N1687" s="33" t="s">
        <v>26</v>
      </c>
      <c r="O1687" s="33" t="s">
        <v>33</v>
      </c>
      <c r="P1687" s="45">
        <f>SUMIFS('Raw Data'!$S$2:$S$3196,'Raw Data'!$D$2:$D$3196,'Solution Sheet'!N1687,'Raw Data'!$H$2:$H$3196,'Solution Sheet'!O1687)</f>
        <v>688621.27000000118</v>
      </c>
    </row>
    <row r="1688" spans="2:16" x14ac:dyDescent="0.35">
      <c r="B1688" s="33" t="s">
        <v>68</v>
      </c>
      <c r="C1688" s="33" t="s">
        <v>8</v>
      </c>
      <c r="D1688" s="45">
        <f>SUMIFS('Raw Data'!$S$2:$S$3196,'Raw Data'!$E$2:$E$3196,'Solution Sheet'!B1688,'Raw Data'!$G$2:$G$3196,'Solution Sheet'!C1688)</f>
        <v>65393.969999999994</v>
      </c>
      <c r="E1688" s="37"/>
      <c r="F1688" s="33" t="s">
        <v>46</v>
      </c>
      <c r="G1688" s="33" t="s">
        <v>32</v>
      </c>
      <c r="H1688" s="45">
        <f>COUNTIFS('Raw Data'!$L$2:$L$3196,'Solution Sheet'!F1688,'Raw Data'!$H$2:$H$3196,'Solution Sheet'!G1688)</f>
        <v>216</v>
      </c>
      <c r="J1688" s="33" t="s">
        <v>41</v>
      </c>
      <c r="K1688" s="33" t="s">
        <v>8</v>
      </c>
      <c r="L1688" s="45">
        <f>AVERAGEIFS('Raw Data'!$R$2:$R$3196,'Raw Data'!$K$2:$K$3196,'Solution Sheet'!J1688,'Raw Data'!$G$2:$G$3196,'Solution Sheet'!K1688)</f>
        <v>35.169642857142854</v>
      </c>
      <c r="N1688" s="33" t="s">
        <v>24</v>
      </c>
      <c r="O1688" s="33" t="s">
        <v>32</v>
      </c>
      <c r="P1688" s="45">
        <f>SUMIFS('Raw Data'!$S$2:$S$3196,'Raw Data'!$D$2:$D$3196,'Solution Sheet'!N1688,'Raw Data'!$H$2:$H$3196,'Solution Sheet'!O1688)</f>
        <v>854150.37999999919</v>
      </c>
    </row>
    <row r="1689" spans="2:16" x14ac:dyDescent="0.35">
      <c r="B1689" s="33" t="s">
        <v>78</v>
      </c>
      <c r="C1689" s="33" t="s">
        <v>6</v>
      </c>
      <c r="D1689" s="45">
        <f>SUMIFS('Raw Data'!$S$2:$S$3196,'Raw Data'!$E$2:$E$3196,'Solution Sheet'!B1689,'Raw Data'!$G$2:$G$3196,'Solution Sheet'!C1689)</f>
        <v>122595.86000000002</v>
      </c>
      <c r="E1689" s="37"/>
      <c r="F1689" s="33" t="s">
        <v>46</v>
      </c>
      <c r="G1689" s="33" t="s">
        <v>31</v>
      </c>
      <c r="H1689" s="45">
        <f>COUNTIFS('Raw Data'!$L$2:$L$3196,'Solution Sheet'!F1689,'Raw Data'!$H$2:$H$3196,'Solution Sheet'!G1689)</f>
        <v>159</v>
      </c>
      <c r="J1689" s="33" t="s">
        <v>42</v>
      </c>
      <c r="K1689" s="33" t="s">
        <v>6</v>
      </c>
      <c r="L1689" s="45">
        <f>AVERAGEIFS('Raw Data'!$R$2:$R$3196,'Raw Data'!$K$2:$K$3196,'Solution Sheet'!J1689,'Raw Data'!$G$2:$G$3196,'Solution Sheet'!K1689)</f>
        <v>35.892857142857146</v>
      </c>
      <c r="N1689" s="33" t="s">
        <v>24</v>
      </c>
      <c r="O1689" s="33" t="s">
        <v>31</v>
      </c>
      <c r="P1689" s="45">
        <f>SUMIFS('Raw Data'!$S$2:$S$3196,'Raw Data'!$D$2:$D$3196,'Solution Sheet'!N1689,'Raw Data'!$H$2:$H$3196,'Solution Sheet'!O1689)</f>
        <v>770751.94999999984</v>
      </c>
    </row>
    <row r="1690" spans="2:16" x14ac:dyDescent="0.35">
      <c r="B1690" s="33" t="s">
        <v>106</v>
      </c>
      <c r="C1690" s="33" t="s">
        <v>8</v>
      </c>
      <c r="D1690" s="45">
        <f>SUMIFS('Raw Data'!$S$2:$S$3196,'Raw Data'!$E$2:$E$3196,'Solution Sheet'!B1690,'Raw Data'!$G$2:$G$3196,'Solution Sheet'!C1690)</f>
        <v>122017.93000000001</v>
      </c>
      <c r="E1690" s="37"/>
      <c r="F1690" s="33" t="s">
        <v>44</v>
      </c>
      <c r="G1690" s="33" t="s">
        <v>31</v>
      </c>
      <c r="H1690" s="45">
        <f>COUNTIFS('Raw Data'!$L$2:$L$3196,'Solution Sheet'!F1690,'Raw Data'!$H$2:$H$3196,'Solution Sheet'!G1690)</f>
        <v>216</v>
      </c>
      <c r="J1690" s="33" t="s">
        <v>42</v>
      </c>
      <c r="K1690" s="33" t="s">
        <v>8</v>
      </c>
      <c r="L1690" s="45">
        <f>AVERAGEIFS('Raw Data'!$R$2:$R$3196,'Raw Data'!$K$2:$K$3196,'Solution Sheet'!J1690,'Raw Data'!$G$2:$G$3196,'Solution Sheet'!K1690)</f>
        <v>35.593023255813954</v>
      </c>
      <c r="N1690" s="33" t="s">
        <v>24</v>
      </c>
      <c r="O1690" s="33" t="s">
        <v>31</v>
      </c>
      <c r="P1690" s="45">
        <f>SUMIFS('Raw Data'!$S$2:$S$3196,'Raw Data'!$D$2:$D$3196,'Solution Sheet'!N1690,'Raw Data'!$H$2:$H$3196,'Solution Sheet'!O1690)</f>
        <v>770751.94999999984</v>
      </c>
    </row>
    <row r="1691" spans="2:16" x14ac:dyDescent="0.35">
      <c r="B1691" s="33" t="s">
        <v>73</v>
      </c>
      <c r="C1691" s="33" t="s">
        <v>8</v>
      </c>
      <c r="D1691" s="45">
        <f>SUMIFS('Raw Data'!$S$2:$S$3196,'Raw Data'!$E$2:$E$3196,'Solution Sheet'!B1691,'Raw Data'!$G$2:$G$3196,'Solution Sheet'!C1691)</f>
        <v>106033.74999999996</v>
      </c>
      <c r="E1691" s="37"/>
      <c r="F1691" s="33" t="s">
        <v>43</v>
      </c>
      <c r="G1691" s="33" t="s">
        <v>32</v>
      </c>
      <c r="H1691" s="45">
        <f>COUNTIFS('Raw Data'!$L$2:$L$3196,'Solution Sheet'!F1691,'Raw Data'!$H$2:$H$3196,'Solution Sheet'!G1691)</f>
        <v>206</v>
      </c>
      <c r="J1691" s="33" t="s">
        <v>42</v>
      </c>
      <c r="K1691" s="33" t="s">
        <v>8</v>
      </c>
      <c r="L1691" s="45">
        <f>AVERAGEIFS('Raw Data'!$R$2:$R$3196,'Raw Data'!$K$2:$K$3196,'Solution Sheet'!J1691,'Raw Data'!$G$2:$G$3196,'Solution Sheet'!K1691)</f>
        <v>35.593023255813954</v>
      </c>
      <c r="N1691" s="33" t="s">
        <v>25</v>
      </c>
      <c r="O1691" s="33" t="s">
        <v>32</v>
      </c>
      <c r="P1691" s="45">
        <f>SUMIFS('Raw Data'!$S$2:$S$3196,'Raw Data'!$D$2:$D$3196,'Solution Sheet'!N1691,'Raw Data'!$H$2:$H$3196,'Solution Sheet'!O1691)</f>
        <v>420136.0300000002</v>
      </c>
    </row>
    <row r="1692" spans="2:16" x14ac:dyDescent="0.35">
      <c r="B1692" s="33" t="s">
        <v>78</v>
      </c>
      <c r="C1692" s="33" t="s">
        <v>12</v>
      </c>
      <c r="D1692" s="45">
        <f>SUMIFS('Raw Data'!$S$2:$S$3196,'Raw Data'!$E$2:$E$3196,'Solution Sheet'!B1692,'Raw Data'!$G$2:$G$3196,'Solution Sheet'!C1692)</f>
        <v>76955.800000000017</v>
      </c>
      <c r="E1692" s="37"/>
      <c r="F1692" s="33" t="s">
        <v>43</v>
      </c>
      <c r="G1692" s="33" t="s">
        <v>33</v>
      </c>
      <c r="H1692" s="45">
        <f>COUNTIFS('Raw Data'!$L$2:$L$3196,'Solution Sheet'!F1692,'Raw Data'!$H$2:$H$3196,'Solution Sheet'!G1692)</f>
        <v>185</v>
      </c>
      <c r="J1692" s="33" t="s">
        <v>42</v>
      </c>
      <c r="K1692" s="33" t="s">
        <v>12</v>
      </c>
      <c r="L1692" s="45">
        <f>AVERAGEIFS('Raw Data'!$R$2:$R$3196,'Raw Data'!$K$2:$K$3196,'Solution Sheet'!J1692,'Raw Data'!$G$2:$G$3196,'Solution Sheet'!K1692)</f>
        <v>36.418604651162788</v>
      </c>
      <c r="N1692" s="33" t="s">
        <v>24</v>
      </c>
      <c r="O1692" s="33" t="s">
        <v>33</v>
      </c>
      <c r="P1692" s="45">
        <f>SUMIFS('Raw Data'!$S$2:$S$3196,'Raw Data'!$D$2:$D$3196,'Solution Sheet'!N1692,'Raw Data'!$H$2:$H$3196,'Solution Sheet'!O1692)</f>
        <v>777669.78999999957</v>
      </c>
    </row>
    <row r="1693" spans="2:16" x14ac:dyDescent="0.35">
      <c r="B1693" s="33" t="s">
        <v>106</v>
      </c>
      <c r="C1693" s="33" t="s">
        <v>9</v>
      </c>
      <c r="D1693" s="45">
        <f>SUMIFS('Raw Data'!$S$2:$S$3196,'Raw Data'!$E$2:$E$3196,'Solution Sheet'!B1693,'Raw Data'!$G$2:$G$3196,'Solution Sheet'!C1693)</f>
        <v>86448.35000000002</v>
      </c>
      <c r="E1693" s="37"/>
      <c r="F1693" s="33" t="s">
        <v>44</v>
      </c>
      <c r="G1693" s="33" t="s">
        <v>30</v>
      </c>
      <c r="H1693" s="45">
        <f>COUNTIFS('Raw Data'!$L$2:$L$3196,'Solution Sheet'!F1693,'Raw Data'!$H$2:$H$3196,'Solution Sheet'!G1693)</f>
        <v>202</v>
      </c>
      <c r="J1693" s="33" t="s">
        <v>39</v>
      </c>
      <c r="K1693" s="33" t="s">
        <v>9</v>
      </c>
      <c r="L1693" s="45">
        <f>AVERAGEIFS('Raw Data'!$R$2:$R$3196,'Raw Data'!$K$2:$K$3196,'Solution Sheet'!J1693,'Raw Data'!$G$2:$G$3196,'Solution Sheet'!K1693)</f>
        <v>34.731182795698928</v>
      </c>
      <c r="N1693" s="33" t="s">
        <v>24</v>
      </c>
      <c r="O1693" s="33" t="s">
        <v>30</v>
      </c>
      <c r="P1693" s="45">
        <f>SUMIFS('Raw Data'!$S$2:$S$3196,'Raw Data'!$D$2:$D$3196,'Solution Sheet'!N1693,'Raw Data'!$H$2:$H$3196,'Solution Sheet'!O1693)</f>
        <v>902864.3899999999</v>
      </c>
    </row>
    <row r="1694" spans="2:16" x14ac:dyDescent="0.35">
      <c r="B1694" s="33" t="s">
        <v>85</v>
      </c>
      <c r="C1694" s="33" t="s">
        <v>12</v>
      </c>
      <c r="D1694" s="45">
        <f>SUMIFS('Raw Data'!$S$2:$S$3196,'Raw Data'!$E$2:$E$3196,'Solution Sheet'!B1694,'Raw Data'!$G$2:$G$3196,'Solution Sheet'!C1694)</f>
        <v>71096.97</v>
      </c>
      <c r="E1694" s="37"/>
      <c r="F1694" s="33" t="s">
        <v>43</v>
      </c>
      <c r="G1694" s="33" t="s">
        <v>30</v>
      </c>
      <c r="H1694" s="45">
        <f>COUNTIFS('Raw Data'!$L$2:$L$3196,'Solution Sheet'!F1694,'Raw Data'!$H$2:$H$3196,'Solution Sheet'!G1694)</f>
        <v>201</v>
      </c>
      <c r="J1694" s="33" t="s">
        <v>42</v>
      </c>
      <c r="K1694" s="33" t="s">
        <v>12</v>
      </c>
      <c r="L1694" s="45">
        <f>AVERAGEIFS('Raw Data'!$R$2:$R$3196,'Raw Data'!$K$2:$K$3196,'Solution Sheet'!J1694,'Raw Data'!$G$2:$G$3196,'Solution Sheet'!K1694)</f>
        <v>36.418604651162788</v>
      </c>
      <c r="N1694" s="33" t="s">
        <v>25</v>
      </c>
      <c r="O1694" s="33" t="s">
        <v>30</v>
      </c>
      <c r="P1694" s="45">
        <f>SUMIFS('Raw Data'!$S$2:$S$3196,'Raw Data'!$D$2:$D$3196,'Solution Sheet'!N1694,'Raw Data'!$H$2:$H$3196,'Solution Sheet'!O1694)</f>
        <v>386262.99999999983</v>
      </c>
    </row>
    <row r="1695" spans="2:16" x14ac:dyDescent="0.35">
      <c r="B1695" s="33" t="s">
        <v>63</v>
      </c>
      <c r="C1695" s="33" t="s">
        <v>6</v>
      </c>
      <c r="D1695" s="45">
        <f>SUMIFS('Raw Data'!$S$2:$S$3196,'Raw Data'!$E$2:$E$3196,'Solution Sheet'!B1695,'Raw Data'!$G$2:$G$3196,'Solution Sheet'!C1695)</f>
        <v>78031.63</v>
      </c>
      <c r="E1695" s="37"/>
      <c r="F1695" s="33" t="s">
        <v>43</v>
      </c>
      <c r="G1695" s="33" t="s">
        <v>33</v>
      </c>
      <c r="H1695" s="45">
        <f>COUNTIFS('Raw Data'!$L$2:$L$3196,'Solution Sheet'!F1695,'Raw Data'!$H$2:$H$3196,'Solution Sheet'!G1695)</f>
        <v>185</v>
      </c>
      <c r="J1695" s="33" t="s">
        <v>40</v>
      </c>
      <c r="K1695" s="33" t="s">
        <v>6</v>
      </c>
      <c r="L1695" s="45">
        <f>AVERAGEIFS('Raw Data'!$R$2:$R$3196,'Raw Data'!$K$2:$K$3196,'Solution Sheet'!J1695,'Raw Data'!$G$2:$G$3196,'Solution Sheet'!K1695)</f>
        <v>33.838383838383841</v>
      </c>
      <c r="N1695" s="33" t="s">
        <v>25</v>
      </c>
      <c r="O1695" s="33" t="s">
        <v>33</v>
      </c>
      <c r="P1695" s="45">
        <f>SUMIFS('Raw Data'!$S$2:$S$3196,'Raw Data'!$D$2:$D$3196,'Solution Sheet'!N1695,'Raw Data'!$H$2:$H$3196,'Solution Sheet'!O1695)</f>
        <v>226589.05000000008</v>
      </c>
    </row>
    <row r="1696" spans="2:16" x14ac:dyDescent="0.35">
      <c r="B1696" s="33" t="s">
        <v>63</v>
      </c>
      <c r="C1696" s="33" t="s">
        <v>12</v>
      </c>
      <c r="D1696" s="45">
        <f>SUMIFS('Raw Data'!$S$2:$S$3196,'Raw Data'!$E$2:$E$3196,'Solution Sheet'!B1696,'Raw Data'!$G$2:$G$3196,'Solution Sheet'!C1696)</f>
        <v>121006.51999999999</v>
      </c>
      <c r="E1696" s="37"/>
      <c r="F1696" s="33" t="s">
        <v>46</v>
      </c>
      <c r="G1696" s="33" t="s">
        <v>33</v>
      </c>
      <c r="H1696" s="45">
        <f>COUNTIFS('Raw Data'!$L$2:$L$3196,'Solution Sheet'!F1696,'Raw Data'!$H$2:$H$3196,'Solution Sheet'!G1696)</f>
        <v>201</v>
      </c>
      <c r="J1696" s="33" t="s">
        <v>41</v>
      </c>
      <c r="K1696" s="33" t="s">
        <v>12</v>
      </c>
      <c r="L1696" s="45">
        <f>AVERAGEIFS('Raw Data'!$R$2:$R$3196,'Raw Data'!$K$2:$K$3196,'Solution Sheet'!J1696,'Raw Data'!$G$2:$G$3196,'Solution Sheet'!K1696)</f>
        <v>35.657142857142858</v>
      </c>
      <c r="N1696" s="33" t="s">
        <v>25</v>
      </c>
      <c r="O1696" s="33" t="s">
        <v>33</v>
      </c>
      <c r="P1696" s="45">
        <f>SUMIFS('Raw Data'!$S$2:$S$3196,'Raw Data'!$D$2:$D$3196,'Solution Sheet'!N1696,'Raw Data'!$H$2:$H$3196,'Solution Sheet'!O1696)</f>
        <v>226589.05000000008</v>
      </c>
    </row>
    <row r="1697" spans="2:16" x14ac:dyDescent="0.35">
      <c r="B1697" s="33" t="s">
        <v>73</v>
      </c>
      <c r="C1697" s="33" t="s">
        <v>7</v>
      </c>
      <c r="D1697" s="45">
        <f>SUMIFS('Raw Data'!$S$2:$S$3196,'Raw Data'!$E$2:$E$3196,'Solution Sheet'!B1697,'Raw Data'!$G$2:$G$3196,'Solution Sheet'!C1697)</f>
        <v>125696.93000000001</v>
      </c>
      <c r="E1697" s="37"/>
      <c r="F1697" s="33" t="s">
        <v>44</v>
      </c>
      <c r="G1697" s="33" t="s">
        <v>32</v>
      </c>
      <c r="H1697" s="45">
        <f>COUNTIFS('Raw Data'!$L$2:$L$3196,'Solution Sheet'!F1697,'Raw Data'!$H$2:$H$3196,'Solution Sheet'!G1697)</f>
        <v>196</v>
      </c>
      <c r="J1697" s="33" t="s">
        <v>39</v>
      </c>
      <c r="K1697" s="33" t="s">
        <v>7</v>
      </c>
      <c r="L1697" s="45">
        <f>AVERAGEIFS('Raw Data'!$R$2:$R$3196,'Raw Data'!$K$2:$K$3196,'Solution Sheet'!J1697,'Raw Data'!$G$2:$G$3196,'Solution Sheet'!K1697)</f>
        <v>36.319672131147541</v>
      </c>
      <c r="N1697" s="33" t="s">
        <v>26</v>
      </c>
      <c r="O1697" s="33" t="s">
        <v>32</v>
      </c>
      <c r="P1697" s="45">
        <f>SUMIFS('Raw Data'!$S$2:$S$3196,'Raw Data'!$D$2:$D$3196,'Solution Sheet'!N1697,'Raw Data'!$H$2:$H$3196,'Solution Sheet'!O1697)</f>
        <v>713770.02999999945</v>
      </c>
    </row>
    <row r="1698" spans="2:16" x14ac:dyDescent="0.35">
      <c r="B1698" s="33" t="s">
        <v>52</v>
      </c>
      <c r="C1698" s="33" t="s">
        <v>6</v>
      </c>
      <c r="D1698" s="45">
        <f>SUMIFS('Raw Data'!$S$2:$S$3196,'Raw Data'!$E$2:$E$3196,'Solution Sheet'!B1698,'Raw Data'!$G$2:$G$3196,'Solution Sheet'!C1698)</f>
        <v>128564.53000000004</v>
      </c>
      <c r="E1698" s="37"/>
      <c r="F1698" s="33" t="s">
        <v>44</v>
      </c>
      <c r="G1698" s="33" t="s">
        <v>30</v>
      </c>
      <c r="H1698" s="45">
        <f>COUNTIFS('Raw Data'!$L$2:$L$3196,'Solution Sheet'!F1698,'Raw Data'!$H$2:$H$3196,'Solution Sheet'!G1698)</f>
        <v>202</v>
      </c>
      <c r="J1698" s="33" t="s">
        <v>40</v>
      </c>
      <c r="K1698" s="33" t="s">
        <v>6</v>
      </c>
      <c r="L1698" s="45">
        <f>AVERAGEIFS('Raw Data'!$R$2:$R$3196,'Raw Data'!$K$2:$K$3196,'Solution Sheet'!J1698,'Raw Data'!$G$2:$G$3196,'Solution Sheet'!K1698)</f>
        <v>33.838383838383841</v>
      </c>
      <c r="N1698" s="33" t="s">
        <v>24</v>
      </c>
      <c r="O1698" s="33" t="s">
        <v>30</v>
      </c>
      <c r="P1698" s="45">
        <f>SUMIFS('Raw Data'!$S$2:$S$3196,'Raw Data'!$D$2:$D$3196,'Solution Sheet'!N1698,'Raw Data'!$H$2:$H$3196,'Solution Sheet'!O1698)</f>
        <v>902864.3899999999</v>
      </c>
    </row>
    <row r="1699" spans="2:16" x14ac:dyDescent="0.35">
      <c r="B1699" s="33" t="s">
        <v>55</v>
      </c>
      <c r="C1699" s="33" t="s">
        <v>10</v>
      </c>
      <c r="D1699" s="45">
        <f>SUMIFS('Raw Data'!$S$2:$S$3196,'Raw Data'!$E$2:$E$3196,'Solution Sheet'!B1699,'Raw Data'!$G$2:$G$3196,'Solution Sheet'!C1699)</f>
        <v>73114.26999999999</v>
      </c>
      <c r="E1699" s="37"/>
      <c r="F1699" s="33" t="s">
        <v>43</v>
      </c>
      <c r="G1699" s="33" t="s">
        <v>32</v>
      </c>
      <c r="H1699" s="45">
        <f>COUNTIFS('Raw Data'!$L$2:$L$3196,'Solution Sheet'!F1699,'Raw Data'!$H$2:$H$3196,'Solution Sheet'!G1699)</f>
        <v>206</v>
      </c>
      <c r="J1699" s="33" t="s">
        <v>39</v>
      </c>
      <c r="K1699" s="33" t="s">
        <v>10</v>
      </c>
      <c r="L1699" s="45">
        <f>AVERAGEIFS('Raw Data'!$R$2:$R$3196,'Raw Data'!$K$2:$K$3196,'Solution Sheet'!J1699,'Raw Data'!$G$2:$G$3196,'Solution Sheet'!K1699)</f>
        <v>35.052083333333336</v>
      </c>
      <c r="N1699" s="33" t="s">
        <v>24</v>
      </c>
      <c r="O1699" s="33" t="s">
        <v>32</v>
      </c>
      <c r="P1699" s="45">
        <f>SUMIFS('Raw Data'!$S$2:$S$3196,'Raw Data'!$D$2:$D$3196,'Solution Sheet'!N1699,'Raw Data'!$H$2:$H$3196,'Solution Sheet'!O1699)</f>
        <v>854150.37999999919</v>
      </c>
    </row>
    <row r="1700" spans="2:16" x14ac:dyDescent="0.35">
      <c r="B1700" s="33" t="s">
        <v>106</v>
      </c>
      <c r="C1700" s="33" t="s">
        <v>9</v>
      </c>
      <c r="D1700" s="45">
        <f>SUMIFS('Raw Data'!$S$2:$S$3196,'Raw Data'!$E$2:$E$3196,'Solution Sheet'!B1700,'Raw Data'!$G$2:$G$3196,'Solution Sheet'!C1700)</f>
        <v>86448.35000000002</v>
      </c>
      <c r="E1700" s="37"/>
      <c r="F1700" s="33" t="s">
        <v>45</v>
      </c>
      <c r="G1700" s="33" t="s">
        <v>31</v>
      </c>
      <c r="H1700" s="45">
        <f>COUNTIFS('Raw Data'!$L$2:$L$3196,'Solution Sheet'!F1700,'Raw Data'!$H$2:$H$3196,'Solution Sheet'!G1700)</f>
        <v>200</v>
      </c>
      <c r="J1700" s="33" t="s">
        <v>42</v>
      </c>
      <c r="K1700" s="33" t="s">
        <v>9</v>
      </c>
      <c r="L1700" s="45">
        <f>AVERAGEIFS('Raw Data'!$R$2:$R$3196,'Raw Data'!$K$2:$K$3196,'Solution Sheet'!J1700,'Raw Data'!$G$2:$G$3196,'Solution Sheet'!K1700)</f>
        <v>36.282828282828284</v>
      </c>
      <c r="N1700" s="33" t="s">
        <v>26</v>
      </c>
      <c r="O1700" s="33" t="s">
        <v>31</v>
      </c>
      <c r="P1700" s="45">
        <f>SUMIFS('Raw Data'!$S$2:$S$3196,'Raw Data'!$D$2:$D$3196,'Solution Sheet'!N1700,'Raw Data'!$H$2:$H$3196,'Solution Sheet'!O1700)</f>
        <v>705928.4499999996</v>
      </c>
    </row>
    <row r="1701" spans="2:16" x14ac:dyDescent="0.35">
      <c r="B1701" s="33" t="s">
        <v>78</v>
      </c>
      <c r="C1701" s="33" t="s">
        <v>12</v>
      </c>
      <c r="D1701" s="45">
        <f>SUMIFS('Raw Data'!$S$2:$S$3196,'Raw Data'!$E$2:$E$3196,'Solution Sheet'!B1701,'Raw Data'!$G$2:$G$3196,'Solution Sheet'!C1701)</f>
        <v>76955.800000000017</v>
      </c>
      <c r="E1701" s="37"/>
      <c r="F1701" s="33" t="s">
        <v>46</v>
      </c>
      <c r="G1701" s="33" t="s">
        <v>32</v>
      </c>
      <c r="H1701" s="45">
        <f>COUNTIFS('Raw Data'!$L$2:$L$3196,'Solution Sheet'!F1701,'Raw Data'!$H$2:$H$3196,'Solution Sheet'!G1701)</f>
        <v>216</v>
      </c>
      <c r="J1701" s="33" t="s">
        <v>39</v>
      </c>
      <c r="K1701" s="33" t="s">
        <v>12</v>
      </c>
      <c r="L1701" s="45">
        <f>AVERAGEIFS('Raw Data'!$R$2:$R$3196,'Raw Data'!$K$2:$K$3196,'Solution Sheet'!J1701,'Raw Data'!$G$2:$G$3196,'Solution Sheet'!K1701)</f>
        <v>35</v>
      </c>
      <c r="N1701" s="33" t="s">
        <v>24</v>
      </c>
      <c r="O1701" s="33" t="s">
        <v>32</v>
      </c>
      <c r="P1701" s="45">
        <f>SUMIFS('Raw Data'!$S$2:$S$3196,'Raw Data'!$D$2:$D$3196,'Solution Sheet'!N1701,'Raw Data'!$H$2:$H$3196,'Solution Sheet'!O1701)</f>
        <v>854150.37999999919</v>
      </c>
    </row>
    <row r="1702" spans="2:16" x14ac:dyDescent="0.35">
      <c r="B1702" s="33" t="s">
        <v>115</v>
      </c>
      <c r="C1702" s="33" t="s">
        <v>6</v>
      </c>
      <c r="D1702" s="45">
        <f>SUMIFS('Raw Data'!$S$2:$S$3196,'Raw Data'!$E$2:$E$3196,'Solution Sheet'!B1702,'Raw Data'!$G$2:$G$3196,'Solution Sheet'!C1702)</f>
        <v>110066.44999999998</v>
      </c>
      <c r="E1702" s="37"/>
      <c r="F1702" s="33" t="s">
        <v>45</v>
      </c>
      <c r="G1702" s="33" t="s">
        <v>33</v>
      </c>
      <c r="H1702" s="45">
        <f>COUNTIFS('Raw Data'!$L$2:$L$3196,'Solution Sheet'!F1702,'Raw Data'!$H$2:$H$3196,'Solution Sheet'!G1702)</f>
        <v>193</v>
      </c>
      <c r="J1702" s="33" t="s">
        <v>41</v>
      </c>
      <c r="K1702" s="33" t="s">
        <v>6</v>
      </c>
      <c r="L1702" s="45">
        <f>AVERAGEIFS('Raw Data'!$R$2:$R$3196,'Raw Data'!$K$2:$K$3196,'Solution Sheet'!J1702,'Raw Data'!$G$2:$G$3196,'Solution Sheet'!K1702)</f>
        <v>36.01075268817204</v>
      </c>
      <c r="N1702" s="33" t="s">
        <v>26</v>
      </c>
      <c r="O1702" s="33" t="s">
        <v>33</v>
      </c>
      <c r="P1702" s="45">
        <f>SUMIFS('Raw Data'!$S$2:$S$3196,'Raw Data'!$D$2:$D$3196,'Solution Sheet'!N1702,'Raw Data'!$H$2:$H$3196,'Solution Sheet'!O1702)</f>
        <v>688621.27000000118</v>
      </c>
    </row>
    <row r="1703" spans="2:16" x14ac:dyDescent="0.35">
      <c r="B1703" s="33" t="s">
        <v>115</v>
      </c>
      <c r="C1703" s="33" t="s">
        <v>13</v>
      </c>
      <c r="D1703" s="45">
        <f>SUMIFS('Raw Data'!$S$2:$S$3196,'Raw Data'!$E$2:$E$3196,'Solution Sheet'!B1703,'Raw Data'!$G$2:$G$3196,'Solution Sheet'!C1703)</f>
        <v>86905.229999999981</v>
      </c>
      <c r="E1703" s="37"/>
      <c r="F1703" s="33" t="s">
        <v>44</v>
      </c>
      <c r="G1703" s="33" t="s">
        <v>31</v>
      </c>
      <c r="H1703" s="45">
        <f>COUNTIFS('Raw Data'!$L$2:$L$3196,'Solution Sheet'!F1703,'Raw Data'!$H$2:$H$3196,'Solution Sheet'!G1703)</f>
        <v>216</v>
      </c>
      <c r="J1703" s="33" t="s">
        <v>42</v>
      </c>
      <c r="K1703" s="33" t="s">
        <v>13</v>
      </c>
      <c r="L1703" s="45">
        <f>AVERAGEIFS('Raw Data'!$R$2:$R$3196,'Raw Data'!$K$2:$K$3196,'Solution Sheet'!J1703,'Raw Data'!$G$2:$G$3196,'Solution Sheet'!K1703)</f>
        <v>36.58</v>
      </c>
      <c r="N1703" s="33" t="s">
        <v>26</v>
      </c>
      <c r="O1703" s="33" t="s">
        <v>31</v>
      </c>
      <c r="P1703" s="45">
        <f>SUMIFS('Raw Data'!$S$2:$S$3196,'Raw Data'!$D$2:$D$3196,'Solution Sheet'!N1703,'Raw Data'!$H$2:$H$3196,'Solution Sheet'!O1703)</f>
        <v>705928.4499999996</v>
      </c>
    </row>
    <row r="1704" spans="2:16" x14ac:dyDescent="0.35">
      <c r="B1704" s="33" t="s">
        <v>106</v>
      </c>
      <c r="C1704" s="33" t="s">
        <v>12</v>
      </c>
      <c r="D1704" s="45">
        <f>SUMIFS('Raw Data'!$S$2:$S$3196,'Raw Data'!$E$2:$E$3196,'Solution Sheet'!B1704,'Raw Data'!$G$2:$G$3196,'Solution Sheet'!C1704)</f>
        <v>111983.70999999998</v>
      </c>
      <c r="E1704" s="37"/>
      <c r="F1704" s="33" t="s">
        <v>43</v>
      </c>
      <c r="G1704" s="33" t="s">
        <v>31</v>
      </c>
      <c r="H1704" s="45">
        <f>COUNTIFS('Raw Data'!$L$2:$L$3196,'Solution Sheet'!F1704,'Raw Data'!$H$2:$H$3196,'Solution Sheet'!G1704)</f>
        <v>190</v>
      </c>
      <c r="J1704" s="33" t="s">
        <v>42</v>
      </c>
      <c r="K1704" s="33" t="s">
        <v>12</v>
      </c>
      <c r="L1704" s="45">
        <f>AVERAGEIFS('Raw Data'!$R$2:$R$3196,'Raw Data'!$K$2:$K$3196,'Solution Sheet'!J1704,'Raw Data'!$G$2:$G$3196,'Solution Sheet'!K1704)</f>
        <v>36.418604651162788</v>
      </c>
      <c r="N1704" s="33" t="s">
        <v>26</v>
      </c>
      <c r="O1704" s="33" t="s">
        <v>31</v>
      </c>
      <c r="P1704" s="45">
        <f>SUMIFS('Raw Data'!$S$2:$S$3196,'Raw Data'!$D$2:$D$3196,'Solution Sheet'!N1704,'Raw Data'!$H$2:$H$3196,'Solution Sheet'!O1704)</f>
        <v>705928.4499999996</v>
      </c>
    </row>
    <row r="1705" spans="2:16" x14ac:dyDescent="0.35">
      <c r="B1705" s="33" t="s">
        <v>73</v>
      </c>
      <c r="C1705" s="33" t="s">
        <v>8</v>
      </c>
      <c r="D1705" s="45">
        <f>SUMIFS('Raw Data'!$S$2:$S$3196,'Raw Data'!$E$2:$E$3196,'Solution Sheet'!B1705,'Raw Data'!$G$2:$G$3196,'Solution Sheet'!C1705)</f>
        <v>106033.74999999996</v>
      </c>
      <c r="E1705" s="37"/>
      <c r="F1705" s="33" t="s">
        <v>43</v>
      </c>
      <c r="G1705" s="33" t="s">
        <v>32</v>
      </c>
      <c r="H1705" s="45">
        <f>COUNTIFS('Raw Data'!$L$2:$L$3196,'Solution Sheet'!F1705,'Raw Data'!$H$2:$H$3196,'Solution Sheet'!G1705)</f>
        <v>206</v>
      </c>
      <c r="J1705" s="33" t="s">
        <v>40</v>
      </c>
      <c r="K1705" s="33" t="s">
        <v>8</v>
      </c>
      <c r="L1705" s="45">
        <f>AVERAGEIFS('Raw Data'!$R$2:$R$3196,'Raw Data'!$K$2:$K$3196,'Solution Sheet'!J1705,'Raw Data'!$G$2:$G$3196,'Solution Sheet'!K1705)</f>
        <v>34.319148936170215</v>
      </c>
      <c r="N1705" s="33" t="s">
        <v>24</v>
      </c>
      <c r="O1705" s="33" t="s">
        <v>32</v>
      </c>
      <c r="P1705" s="45">
        <f>SUMIFS('Raw Data'!$S$2:$S$3196,'Raw Data'!$D$2:$D$3196,'Solution Sheet'!N1705,'Raw Data'!$H$2:$H$3196,'Solution Sheet'!O1705)</f>
        <v>854150.37999999919</v>
      </c>
    </row>
    <row r="1706" spans="2:16" x14ac:dyDescent="0.35">
      <c r="B1706" s="33" t="s">
        <v>73</v>
      </c>
      <c r="C1706" s="33" t="s">
        <v>7</v>
      </c>
      <c r="D1706" s="45">
        <f>SUMIFS('Raw Data'!$S$2:$S$3196,'Raw Data'!$E$2:$E$3196,'Solution Sheet'!B1706,'Raw Data'!$G$2:$G$3196,'Solution Sheet'!C1706)</f>
        <v>125696.93000000001</v>
      </c>
      <c r="E1706" s="37"/>
      <c r="F1706" s="33" t="s">
        <v>46</v>
      </c>
      <c r="G1706" s="33" t="s">
        <v>33</v>
      </c>
      <c r="H1706" s="45">
        <f>COUNTIFS('Raw Data'!$L$2:$L$3196,'Solution Sheet'!F1706,'Raw Data'!$H$2:$H$3196,'Solution Sheet'!G1706)</f>
        <v>201</v>
      </c>
      <c r="J1706" s="33" t="s">
        <v>39</v>
      </c>
      <c r="K1706" s="33" t="s">
        <v>7</v>
      </c>
      <c r="L1706" s="45">
        <f>AVERAGEIFS('Raw Data'!$R$2:$R$3196,'Raw Data'!$K$2:$K$3196,'Solution Sheet'!J1706,'Raw Data'!$G$2:$G$3196,'Solution Sheet'!K1706)</f>
        <v>36.319672131147541</v>
      </c>
      <c r="N1706" s="33" t="s">
        <v>25</v>
      </c>
      <c r="O1706" s="33" t="s">
        <v>33</v>
      </c>
      <c r="P1706" s="45">
        <f>SUMIFS('Raw Data'!$S$2:$S$3196,'Raw Data'!$D$2:$D$3196,'Solution Sheet'!N1706,'Raw Data'!$H$2:$H$3196,'Solution Sheet'!O1706)</f>
        <v>226589.05000000008</v>
      </c>
    </row>
    <row r="1707" spans="2:16" x14ac:dyDescent="0.35">
      <c r="B1707" s="33" t="s">
        <v>106</v>
      </c>
      <c r="C1707" s="33" t="s">
        <v>13</v>
      </c>
      <c r="D1707" s="45">
        <f>SUMIFS('Raw Data'!$S$2:$S$3196,'Raw Data'!$E$2:$E$3196,'Solution Sheet'!B1707,'Raw Data'!$G$2:$G$3196,'Solution Sheet'!C1707)</f>
        <v>83772.33</v>
      </c>
      <c r="E1707" s="37"/>
      <c r="F1707" s="33" t="s">
        <v>45</v>
      </c>
      <c r="G1707" s="33" t="s">
        <v>33</v>
      </c>
      <c r="H1707" s="45">
        <f>COUNTIFS('Raw Data'!$L$2:$L$3196,'Solution Sheet'!F1707,'Raw Data'!$H$2:$H$3196,'Solution Sheet'!G1707)</f>
        <v>193</v>
      </c>
      <c r="J1707" s="33" t="s">
        <v>42</v>
      </c>
      <c r="K1707" s="33" t="s">
        <v>13</v>
      </c>
      <c r="L1707" s="45">
        <f>AVERAGEIFS('Raw Data'!$R$2:$R$3196,'Raw Data'!$K$2:$K$3196,'Solution Sheet'!J1707,'Raw Data'!$G$2:$G$3196,'Solution Sheet'!K1707)</f>
        <v>36.58</v>
      </c>
      <c r="N1707" s="33" t="s">
        <v>24</v>
      </c>
      <c r="O1707" s="33" t="s">
        <v>33</v>
      </c>
      <c r="P1707" s="45">
        <f>SUMIFS('Raw Data'!$S$2:$S$3196,'Raw Data'!$D$2:$D$3196,'Solution Sheet'!N1707,'Raw Data'!$H$2:$H$3196,'Solution Sheet'!O1707)</f>
        <v>777669.78999999957</v>
      </c>
    </row>
    <row r="1708" spans="2:16" x14ac:dyDescent="0.35">
      <c r="B1708" s="33" t="s">
        <v>52</v>
      </c>
      <c r="C1708" s="33" t="s">
        <v>8</v>
      </c>
      <c r="D1708" s="45">
        <f>SUMIFS('Raw Data'!$S$2:$S$3196,'Raw Data'!$E$2:$E$3196,'Solution Sheet'!B1708,'Raw Data'!$G$2:$G$3196,'Solution Sheet'!C1708)</f>
        <v>99924.459999999977</v>
      </c>
      <c r="E1708" s="37"/>
      <c r="F1708" s="33" t="s">
        <v>44</v>
      </c>
      <c r="G1708" s="33" t="s">
        <v>33</v>
      </c>
      <c r="H1708" s="45">
        <f>COUNTIFS('Raw Data'!$L$2:$L$3196,'Solution Sheet'!F1708,'Raw Data'!$H$2:$H$3196,'Solution Sheet'!G1708)</f>
        <v>207</v>
      </c>
      <c r="J1708" s="33" t="s">
        <v>40</v>
      </c>
      <c r="K1708" s="33" t="s">
        <v>8</v>
      </c>
      <c r="L1708" s="45">
        <f>AVERAGEIFS('Raw Data'!$R$2:$R$3196,'Raw Data'!$K$2:$K$3196,'Solution Sheet'!J1708,'Raw Data'!$G$2:$G$3196,'Solution Sheet'!K1708)</f>
        <v>34.319148936170215</v>
      </c>
      <c r="N1708" s="33" t="s">
        <v>24</v>
      </c>
      <c r="O1708" s="33" t="s">
        <v>33</v>
      </c>
      <c r="P1708" s="45">
        <f>SUMIFS('Raw Data'!$S$2:$S$3196,'Raw Data'!$D$2:$D$3196,'Solution Sheet'!N1708,'Raw Data'!$H$2:$H$3196,'Solution Sheet'!O1708)</f>
        <v>777669.78999999957</v>
      </c>
    </row>
    <row r="1709" spans="2:16" x14ac:dyDescent="0.35">
      <c r="B1709" s="33" t="s">
        <v>68</v>
      </c>
      <c r="C1709" s="33" t="s">
        <v>11</v>
      </c>
      <c r="D1709" s="45">
        <f>SUMIFS('Raw Data'!$S$2:$S$3196,'Raw Data'!$E$2:$E$3196,'Solution Sheet'!B1709,'Raw Data'!$G$2:$G$3196,'Solution Sheet'!C1709)</f>
        <v>76381.910000000018</v>
      </c>
      <c r="E1709" s="37"/>
      <c r="F1709" s="33" t="s">
        <v>43</v>
      </c>
      <c r="G1709" s="33" t="s">
        <v>32</v>
      </c>
      <c r="H1709" s="45">
        <f>COUNTIFS('Raw Data'!$L$2:$L$3196,'Solution Sheet'!F1709,'Raw Data'!$H$2:$H$3196,'Solution Sheet'!G1709)</f>
        <v>206</v>
      </c>
      <c r="J1709" s="33" t="s">
        <v>39</v>
      </c>
      <c r="K1709" s="33" t="s">
        <v>11</v>
      </c>
      <c r="L1709" s="45">
        <f>AVERAGEIFS('Raw Data'!$R$2:$R$3196,'Raw Data'!$K$2:$K$3196,'Solution Sheet'!J1709,'Raw Data'!$G$2:$G$3196,'Solution Sheet'!K1709)</f>
        <v>34.901785714285715</v>
      </c>
      <c r="N1709" s="33" t="s">
        <v>26</v>
      </c>
      <c r="O1709" s="33" t="s">
        <v>32</v>
      </c>
      <c r="P1709" s="45">
        <f>SUMIFS('Raw Data'!$S$2:$S$3196,'Raw Data'!$D$2:$D$3196,'Solution Sheet'!N1709,'Raw Data'!$H$2:$H$3196,'Solution Sheet'!O1709)</f>
        <v>713770.02999999945</v>
      </c>
    </row>
    <row r="1710" spans="2:16" x14ac:dyDescent="0.35">
      <c r="B1710" s="33" t="s">
        <v>73</v>
      </c>
      <c r="C1710" s="33" t="s">
        <v>7</v>
      </c>
      <c r="D1710" s="45">
        <f>SUMIFS('Raw Data'!$S$2:$S$3196,'Raw Data'!$E$2:$E$3196,'Solution Sheet'!B1710,'Raw Data'!$G$2:$G$3196,'Solution Sheet'!C1710)</f>
        <v>125696.93000000001</v>
      </c>
      <c r="E1710" s="37"/>
      <c r="F1710" s="33" t="s">
        <v>44</v>
      </c>
      <c r="G1710" s="33" t="s">
        <v>33</v>
      </c>
      <c r="H1710" s="45">
        <f>COUNTIFS('Raw Data'!$L$2:$L$3196,'Solution Sheet'!F1710,'Raw Data'!$H$2:$H$3196,'Solution Sheet'!G1710)</f>
        <v>207</v>
      </c>
      <c r="J1710" s="33" t="s">
        <v>39</v>
      </c>
      <c r="K1710" s="33" t="s">
        <v>7</v>
      </c>
      <c r="L1710" s="45">
        <f>AVERAGEIFS('Raw Data'!$R$2:$R$3196,'Raw Data'!$K$2:$K$3196,'Solution Sheet'!J1710,'Raw Data'!$G$2:$G$3196,'Solution Sheet'!K1710)</f>
        <v>36.319672131147541</v>
      </c>
      <c r="N1710" s="33" t="s">
        <v>24</v>
      </c>
      <c r="O1710" s="33" t="s">
        <v>33</v>
      </c>
      <c r="P1710" s="45">
        <f>SUMIFS('Raw Data'!$S$2:$S$3196,'Raw Data'!$D$2:$D$3196,'Solution Sheet'!N1710,'Raw Data'!$H$2:$H$3196,'Solution Sheet'!O1710)</f>
        <v>777669.78999999957</v>
      </c>
    </row>
    <row r="1711" spans="2:16" x14ac:dyDescent="0.35">
      <c r="B1711" s="33" t="s">
        <v>115</v>
      </c>
      <c r="C1711" s="33" t="s">
        <v>10</v>
      </c>
      <c r="D1711" s="45">
        <f>SUMIFS('Raw Data'!$S$2:$S$3196,'Raw Data'!$E$2:$E$3196,'Solution Sheet'!B1711,'Raw Data'!$G$2:$G$3196,'Solution Sheet'!C1711)</f>
        <v>50149.599999999999</v>
      </c>
      <c r="E1711" s="37"/>
      <c r="F1711" s="33" t="s">
        <v>44</v>
      </c>
      <c r="G1711" s="33" t="s">
        <v>33</v>
      </c>
      <c r="H1711" s="45">
        <f>COUNTIFS('Raw Data'!$L$2:$L$3196,'Solution Sheet'!F1711,'Raw Data'!$H$2:$H$3196,'Solution Sheet'!G1711)</f>
        <v>207</v>
      </c>
      <c r="J1711" s="33" t="s">
        <v>42</v>
      </c>
      <c r="K1711" s="33" t="s">
        <v>10</v>
      </c>
      <c r="L1711" s="45">
        <f>AVERAGEIFS('Raw Data'!$R$2:$R$3196,'Raw Data'!$K$2:$K$3196,'Solution Sheet'!J1711,'Raw Data'!$G$2:$G$3196,'Solution Sheet'!K1711)</f>
        <v>34.543689320388353</v>
      </c>
      <c r="N1711" s="33" t="s">
        <v>24</v>
      </c>
      <c r="O1711" s="33" t="s">
        <v>33</v>
      </c>
      <c r="P1711" s="45">
        <f>SUMIFS('Raw Data'!$S$2:$S$3196,'Raw Data'!$D$2:$D$3196,'Solution Sheet'!N1711,'Raw Data'!$H$2:$H$3196,'Solution Sheet'!O1711)</f>
        <v>777669.78999999957</v>
      </c>
    </row>
    <row r="1712" spans="2:16" x14ac:dyDescent="0.35">
      <c r="B1712" s="33" t="s">
        <v>52</v>
      </c>
      <c r="C1712" s="33" t="s">
        <v>10</v>
      </c>
      <c r="D1712" s="45">
        <f>SUMIFS('Raw Data'!$S$2:$S$3196,'Raw Data'!$E$2:$E$3196,'Solution Sheet'!B1712,'Raw Data'!$G$2:$G$3196,'Solution Sheet'!C1712)</f>
        <v>122852.18999999999</v>
      </c>
      <c r="E1712" s="37"/>
      <c r="F1712" s="33" t="s">
        <v>44</v>
      </c>
      <c r="G1712" s="33" t="s">
        <v>32</v>
      </c>
      <c r="H1712" s="45">
        <f>COUNTIFS('Raw Data'!$L$2:$L$3196,'Solution Sheet'!F1712,'Raw Data'!$H$2:$H$3196,'Solution Sheet'!G1712)</f>
        <v>196</v>
      </c>
      <c r="J1712" s="33" t="s">
        <v>40</v>
      </c>
      <c r="K1712" s="33" t="s">
        <v>10</v>
      </c>
      <c r="L1712" s="45">
        <f>AVERAGEIFS('Raw Data'!$R$2:$R$3196,'Raw Data'!$K$2:$K$3196,'Solution Sheet'!J1712,'Raw Data'!$G$2:$G$3196,'Solution Sheet'!K1712)</f>
        <v>35.093023255813954</v>
      </c>
      <c r="N1712" s="33" t="s">
        <v>24</v>
      </c>
      <c r="O1712" s="33" t="s">
        <v>32</v>
      </c>
      <c r="P1712" s="45">
        <f>SUMIFS('Raw Data'!$S$2:$S$3196,'Raw Data'!$D$2:$D$3196,'Solution Sheet'!N1712,'Raw Data'!$H$2:$H$3196,'Solution Sheet'!O1712)</f>
        <v>854150.37999999919</v>
      </c>
    </row>
    <row r="1713" spans="2:16" x14ac:dyDescent="0.35">
      <c r="B1713" s="33" t="s">
        <v>106</v>
      </c>
      <c r="C1713" s="33" t="s">
        <v>11</v>
      </c>
      <c r="D1713" s="45">
        <f>SUMIFS('Raw Data'!$S$2:$S$3196,'Raw Data'!$E$2:$E$3196,'Solution Sheet'!B1713,'Raw Data'!$G$2:$G$3196,'Solution Sheet'!C1713)</f>
        <v>87937.540000000023</v>
      </c>
      <c r="E1713" s="37"/>
      <c r="F1713" s="33" t="s">
        <v>45</v>
      </c>
      <c r="G1713" s="33" t="s">
        <v>31</v>
      </c>
      <c r="H1713" s="45">
        <f>COUNTIFS('Raw Data'!$L$2:$L$3196,'Solution Sheet'!F1713,'Raw Data'!$H$2:$H$3196,'Solution Sheet'!G1713)</f>
        <v>200</v>
      </c>
      <c r="J1713" s="33" t="s">
        <v>41</v>
      </c>
      <c r="K1713" s="33" t="s">
        <v>11</v>
      </c>
      <c r="L1713" s="45">
        <f>AVERAGEIFS('Raw Data'!$R$2:$R$3196,'Raw Data'!$K$2:$K$3196,'Solution Sheet'!J1713,'Raw Data'!$G$2:$G$3196,'Solution Sheet'!K1713)</f>
        <v>35.415929203539825</v>
      </c>
      <c r="N1713" s="33" t="s">
        <v>24</v>
      </c>
      <c r="O1713" s="33" t="s">
        <v>31</v>
      </c>
      <c r="P1713" s="45">
        <f>SUMIFS('Raw Data'!$S$2:$S$3196,'Raw Data'!$D$2:$D$3196,'Solution Sheet'!N1713,'Raw Data'!$H$2:$H$3196,'Solution Sheet'!O1713)</f>
        <v>770751.94999999984</v>
      </c>
    </row>
    <row r="1714" spans="2:16" x14ac:dyDescent="0.35">
      <c r="B1714" s="33" t="s">
        <v>63</v>
      </c>
      <c r="C1714" s="33" t="s">
        <v>9</v>
      </c>
      <c r="D1714" s="45">
        <f>SUMIFS('Raw Data'!$S$2:$S$3196,'Raw Data'!$E$2:$E$3196,'Solution Sheet'!B1714,'Raw Data'!$G$2:$G$3196,'Solution Sheet'!C1714)</f>
        <v>108730.27000000002</v>
      </c>
      <c r="E1714" s="37"/>
      <c r="F1714" s="33" t="s">
        <v>43</v>
      </c>
      <c r="G1714" s="33" t="s">
        <v>32</v>
      </c>
      <c r="H1714" s="45">
        <f>COUNTIFS('Raw Data'!$L$2:$L$3196,'Solution Sheet'!F1714,'Raw Data'!$H$2:$H$3196,'Solution Sheet'!G1714)</f>
        <v>206</v>
      </c>
      <c r="J1714" s="33" t="s">
        <v>41</v>
      </c>
      <c r="K1714" s="33" t="s">
        <v>9</v>
      </c>
      <c r="L1714" s="45">
        <f>AVERAGEIFS('Raw Data'!$R$2:$R$3196,'Raw Data'!$K$2:$K$3196,'Solution Sheet'!J1714,'Raw Data'!$G$2:$G$3196,'Solution Sheet'!K1714)</f>
        <v>35.634615384615387</v>
      </c>
      <c r="N1714" s="33" t="s">
        <v>26</v>
      </c>
      <c r="O1714" s="33" t="s">
        <v>32</v>
      </c>
      <c r="P1714" s="45">
        <f>SUMIFS('Raw Data'!$S$2:$S$3196,'Raw Data'!$D$2:$D$3196,'Solution Sheet'!N1714,'Raw Data'!$H$2:$H$3196,'Solution Sheet'!O1714)</f>
        <v>713770.02999999945</v>
      </c>
    </row>
    <row r="1715" spans="2:16" x14ac:dyDescent="0.35">
      <c r="B1715" s="33" t="s">
        <v>58</v>
      </c>
      <c r="C1715" s="33" t="s">
        <v>10</v>
      </c>
      <c r="D1715" s="45">
        <f>SUMIFS('Raw Data'!$S$2:$S$3196,'Raw Data'!$E$2:$E$3196,'Solution Sheet'!B1715,'Raw Data'!$G$2:$G$3196,'Solution Sheet'!C1715)</f>
        <v>93884.32</v>
      </c>
      <c r="E1715" s="37"/>
      <c r="F1715" s="33" t="s">
        <v>43</v>
      </c>
      <c r="G1715" s="33" t="s">
        <v>32</v>
      </c>
      <c r="H1715" s="45">
        <f>COUNTIFS('Raw Data'!$L$2:$L$3196,'Solution Sheet'!F1715,'Raw Data'!$H$2:$H$3196,'Solution Sheet'!G1715)</f>
        <v>206</v>
      </c>
      <c r="J1715" s="33" t="s">
        <v>41</v>
      </c>
      <c r="K1715" s="33" t="s">
        <v>10</v>
      </c>
      <c r="L1715" s="45">
        <f>AVERAGEIFS('Raw Data'!$R$2:$R$3196,'Raw Data'!$K$2:$K$3196,'Solution Sheet'!J1715,'Raw Data'!$G$2:$G$3196,'Solution Sheet'!K1715)</f>
        <v>34.225806451612904</v>
      </c>
      <c r="N1715" s="33" t="s">
        <v>25</v>
      </c>
      <c r="O1715" s="33" t="s">
        <v>32</v>
      </c>
      <c r="P1715" s="45">
        <f>SUMIFS('Raw Data'!$S$2:$S$3196,'Raw Data'!$D$2:$D$3196,'Solution Sheet'!N1715,'Raw Data'!$H$2:$H$3196,'Solution Sheet'!O1715)</f>
        <v>420136.0300000002</v>
      </c>
    </row>
    <row r="1716" spans="2:16" x14ac:dyDescent="0.35">
      <c r="B1716" s="33" t="s">
        <v>78</v>
      </c>
      <c r="C1716" s="33" t="s">
        <v>6</v>
      </c>
      <c r="D1716" s="45">
        <f>SUMIFS('Raw Data'!$S$2:$S$3196,'Raw Data'!$E$2:$E$3196,'Solution Sheet'!B1716,'Raw Data'!$G$2:$G$3196,'Solution Sheet'!C1716)</f>
        <v>122595.86000000002</v>
      </c>
      <c r="E1716" s="37"/>
      <c r="F1716" s="33" t="s">
        <v>43</v>
      </c>
      <c r="G1716" s="33" t="s">
        <v>31</v>
      </c>
      <c r="H1716" s="45">
        <f>COUNTIFS('Raw Data'!$L$2:$L$3196,'Solution Sheet'!F1716,'Raw Data'!$H$2:$H$3196,'Solution Sheet'!G1716)</f>
        <v>190</v>
      </c>
      <c r="J1716" s="33" t="s">
        <v>39</v>
      </c>
      <c r="K1716" s="33" t="s">
        <v>6</v>
      </c>
      <c r="L1716" s="45">
        <f>AVERAGEIFS('Raw Data'!$R$2:$R$3196,'Raw Data'!$K$2:$K$3196,'Solution Sheet'!J1716,'Raw Data'!$G$2:$G$3196,'Solution Sheet'!K1716)</f>
        <v>36.370370370370374</v>
      </c>
      <c r="N1716" s="33" t="s">
        <v>25</v>
      </c>
      <c r="O1716" s="33" t="s">
        <v>31</v>
      </c>
      <c r="P1716" s="45">
        <f>SUMIFS('Raw Data'!$S$2:$S$3196,'Raw Data'!$D$2:$D$3196,'Solution Sheet'!N1716,'Raw Data'!$H$2:$H$3196,'Solution Sheet'!O1716)</f>
        <v>343540.72000000003</v>
      </c>
    </row>
    <row r="1717" spans="2:16" x14ac:dyDescent="0.35">
      <c r="B1717" s="33" t="s">
        <v>63</v>
      </c>
      <c r="C1717" s="33" t="s">
        <v>12</v>
      </c>
      <c r="D1717" s="45">
        <f>SUMIFS('Raw Data'!$S$2:$S$3196,'Raw Data'!$E$2:$E$3196,'Solution Sheet'!B1717,'Raw Data'!$G$2:$G$3196,'Solution Sheet'!C1717)</f>
        <v>121006.51999999999</v>
      </c>
      <c r="E1717" s="37"/>
      <c r="F1717" s="33" t="s">
        <v>44</v>
      </c>
      <c r="G1717" s="33" t="s">
        <v>33</v>
      </c>
      <c r="H1717" s="45">
        <f>COUNTIFS('Raw Data'!$L$2:$L$3196,'Solution Sheet'!F1717,'Raw Data'!$H$2:$H$3196,'Solution Sheet'!G1717)</f>
        <v>207</v>
      </c>
      <c r="J1717" s="33" t="s">
        <v>40</v>
      </c>
      <c r="K1717" s="33" t="s">
        <v>12</v>
      </c>
      <c r="L1717" s="45">
        <f>AVERAGEIFS('Raw Data'!$R$2:$R$3196,'Raw Data'!$K$2:$K$3196,'Solution Sheet'!J1717,'Raw Data'!$G$2:$G$3196,'Solution Sheet'!K1717)</f>
        <v>34.373831775700936</v>
      </c>
      <c r="N1717" s="33" t="s">
        <v>26</v>
      </c>
      <c r="O1717" s="33" t="s">
        <v>33</v>
      </c>
      <c r="P1717" s="45">
        <f>SUMIFS('Raw Data'!$S$2:$S$3196,'Raw Data'!$D$2:$D$3196,'Solution Sheet'!N1717,'Raw Data'!$H$2:$H$3196,'Solution Sheet'!O1717)</f>
        <v>688621.27000000118</v>
      </c>
    </row>
    <row r="1718" spans="2:16" x14ac:dyDescent="0.35">
      <c r="B1718" s="33" t="s">
        <v>73</v>
      </c>
      <c r="C1718" s="33" t="s">
        <v>10</v>
      </c>
      <c r="D1718" s="45">
        <f>SUMIFS('Raw Data'!$S$2:$S$3196,'Raw Data'!$E$2:$E$3196,'Solution Sheet'!B1718,'Raw Data'!$G$2:$G$3196,'Solution Sheet'!C1718)</f>
        <v>86987.81</v>
      </c>
      <c r="E1718" s="37"/>
      <c r="F1718" s="33" t="s">
        <v>45</v>
      </c>
      <c r="G1718" s="33" t="s">
        <v>33</v>
      </c>
      <c r="H1718" s="45">
        <f>COUNTIFS('Raw Data'!$L$2:$L$3196,'Solution Sheet'!F1718,'Raw Data'!$H$2:$H$3196,'Solution Sheet'!G1718)</f>
        <v>193</v>
      </c>
      <c r="J1718" s="33" t="s">
        <v>40</v>
      </c>
      <c r="K1718" s="33" t="s">
        <v>10</v>
      </c>
      <c r="L1718" s="45">
        <f>AVERAGEIFS('Raw Data'!$R$2:$R$3196,'Raw Data'!$K$2:$K$3196,'Solution Sheet'!J1718,'Raw Data'!$G$2:$G$3196,'Solution Sheet'!K1718)</f>
        <v>35.093023255813954</v>
      </c>
      <c r="N1718" s="33" t="s">
        <v>25</v>
      </c>
      <c r="O1718" s="33" t="s">
        <v>33</v>
      </c>
      <c r="P1718" s="45">
        <f>SUMIFS('Raw Data'!$S$2:$S$3196,'Raw Data'!$D$2:$D$3196,'Solution Sheet'!N1718,'Raw Data'!$H$2:$H$3196,'Solution Sheet'!O1718)</f>
        <v>226589.05000000008</v>
      </c>
    </row>
    <row r="1719" spans="2:16" x14ac:dyDescent="0.35">
      <c r="B1719" s="33" t="s">
        <v>52</v>
      </c>
      <c r="C1719" s="33" t="s">
        <v>13</v>
      </c>
      <c r="D1719" s="45">
        <f>SUMIFS('Raw Data'!$S$2:$S$3196,'Raw Data'!$E$2:$E$3196,'Solution Sheet'!B1719,'Raw Data'!$G$2:$G$3196,'Solution Sheet'!C1719)</f>
        <v>72641.01999999999</v>
      </c>
      <c r="E1719" s="37"/>
      <c r="F1719" s="33" t="s">
        <v>44</v>
      </c>
      <c r="G1719" s="33" t="s">
        <v>32</v>
      </c>
      <c r="H1719" s="45">
        <f>COUNTIFS('Raw Data'!$L$2:$L$3196,'Solution Sheet'!F1719,'Raw Data'!$H$2:$H$3196,'Solution Sheet'!G1719)</f>
        <v>196</v>
      </c>
      <c r="J1719" s="33" t="s">
        <v>42</v>
      </c>
      <c r="K1719" s="33" t="s">
        <v>13</v>
      </c>
      <c r="L1719" s="45">
        <f>AVERAGEIFS('Raw Data'!$R$2:$R$3196,'Raw Data'!$K$2:$K$3196,'Solution Sheet'!J1719,'Raw Data'!$G$2:$G$3196,'Solution Sheet'!K1719)</f>
        <v>36.58</v>
      </c>
      <c r="N1719" s="33" t="s">
        <v>25</v>
      </c>
      <c r="O1719" s="33" t="s">
        <v>32</v>
      </c>
      <c r="P1719" s="45">
        <f>SUMIFS('Raw Data'!$S$2:$S$3196,'Raw Data'!$D$2:$D$3196,'Solution Sheet'!N1719,'Raw Data'!$H$2:$H$3196,'Solution Sheet'!O1719)</f>
        <v>420136.0300000002</v>
      </c>
    </row>
    <row r="1720" spans="2:16" x14ac:dyDescent="0.35">
      <c r="B1720" s="33" t="s">
        <v>68</v>
      </c>
      <c r="C1720" s="33" t="s">
        <v>13</v>
      </c>
      <c r="D1720" s="45">
        <f>SUMIFS('Raw Data'!$S$2:$S$3196,'Raw Data'!$E$2:$E$3196,'Solution Sheet'!B1720,'Raw Data'!$G$2:$G$3196,'Solution Sheet'!C1720)</f>
        <v>82678.639999999985</v>
      </c>
      <c r="E1720" s="37"/>
      <c r="F1720" s="33" t="s">
        <v>43</v>
      </c>
      <c r="G1720" s="33" t="s">
        <v>31</v>
      </c>
      <c r="H1720" s="45">
        <f>COUNTIFS('Raw Data'!$L$2:$L$3196,'Solution Sheet'!F1720,'Raw Data'!$H$2:$H$3196,'Solution Sheet'!G1720)</f>
        <v>190</v>
      </c>
      <c r="J1720" s="33" t="s">
        <v>41</v>
      </c>
      <c r="K1720" s="33" t="s">
        <v>13</v>
      </c>
      <c r="L1720" s="45">
        <f>AVERAGEIFS('Raw Data'!$R$2:$R$3196,'Raw Data'!$K$2:$K$3196,'Solution Sheet'!J1720,'Raw Data'!$G$2:$G$3196,'Solution Sheet'!K1720)</f>
        <v>33.705882352941174</v>
      </c>
      <c r="N1720" s="33" t="s">
        <v>24</v>
      </c>
      <c r="O1720" s="33" t="s">
        <v>31</v>
      </c>
      <c r="P1720" s="45">
        <f>SUMIFS('Raw Data'!$S$2:$S$3196,'Raw Data'!$D$2:$D$3196,'Solution Sheet'!N1720,'Raw Data'!$H$2:$H$3196,'Solution Sheet'!O1720)</f>
        <v>770751.94999999984</v>
      </c>
    </row>
    <row r="1721" spans="2:16" x14ac:dyDescent="0.35">
      <c r="B1721" s="33" t="s">
        <v>115</v>
      </c>
      <c r="C1721" s="33" t="s">
        <v>9</v>
      </c>
      <c r="D1721" s="45">
        <f>SUMIFS('Raw Data'!$S$2:$S$3196,'Raw Data'!$E$2:$E$3196,'Solution Sheet'!B1721,'Raw Data'!$G$2:$G$3196,'Solution Sheet'!C1721)</f>
        <v>85954.940000000017</v>
      </c>
      <c r="E1721" s="37"/>
      <c r="F1721" s="33" t="s">
        <v>43</v>
      </c>
      <c r="G1721" s="33" t="s">
        <v>31</v>
      </c>
      <c r="H1721" s="45">
        <f>COUNTIFS('Raw Data'!$L$2:$L$3196,'Solution Sheet'!F1721,'Raw Data'!$H$2:$H$3196,'Solution Sheet'!G1721)</f>
        <v>190</v>
      </c>
      <c r="J1721" s="33" t="s">
        <v>40</v>
      </c>
      <c r="K1721" s="33" t="s">
        <v>9</v>
      </c>
      <c r="L1721" s="45">
        <f>AVERAGEIFS('Raw Data'!$R$2:$R$3196,'Raw Data'!$K$2:$K$3196,'Solution Sheet'!J1721,'Raw Data'!$G$2:$G$3196,'Solution Sheet'!K1721)</f>
        <v>33.942528735632187</v>
      </c>
      <c r="N1721" s="33" t="s">
        <v>26</v>
      </c>
      <c r="O1721" s="33" t="s">
        <v>31</v>
      </c>
      <c r="P1721" s="45">
        <f>SUMIFS('Raw Data'!$S$2:$S$3196,'Raw Data'!$D$2:$D$3196,'Solution Sheet'!N1721,'Raw Data'!$H$2:$H$3196,'Solution Sheet'!O1721)</f>
        <v>705928.4499999996</v>
      </c>
    </row>
    <row r="1722" spans="2:16" x14ac:dyDescent="0.35">
      <c r="B1722" s="33" t="s">
        <v>68</v>
      </c>
      <c r="C1722" s="33" t="s">
        <v>10</v>
      </c>
      <c r="D1722" s="45">
        <f>SUMIFS('Raw Data'!$S$2:$S$3196,'Raw Data'!$E$2:$E$3196,'Solution Sheet'!B1722,'Raw Data'!$G$2:$G$3196,'Solution Sheet'!C1722)</f>
        <v>86801.049999999988</v>
      </c>
      <c r="E1722" s="37"/>
      <c r="F1722" s="33" t="s">
        <v>43</v>
      </c>
      <c r="G1722" s="33" t="s">
        <v>31</v>
      </c>
      <c r="H1722" s="45">
        <f>COUNTIFS('Raw Data'!$L$2:$L$3196,'Solution Sheet'!F1722,'Raw Data'!$H$2:$H$3196,'Solution Sheet'!G1722)</f>
        <v>190</v>
      </c>
      <c r="J1722" s="33" t="s">
        <v>39</v>
      </c>
      <c r="K1722" s="33" t="s">
        <v>10</v>
      </c>
      <c r="L1722" s="45">
        <f>AVERAGEIFS('Raw Data'!$R$2:$R$3196,'Raw Data'!$K$2:$K$3196,'Solution Sheet'!J1722,'Raw Data'!$G$2:$G$3196,'Solution Sheet'!K1722)</f>
        <v>35.052083333333336</v>
      </c>
      <c r="N1722" s="33" t="s">
        <v>24</v>
      </c>
      <c r="O1722" s="33" t="s">
        <v>31</v>
      </c>
      <c r="P1722" s="45">
        <f>SUMIFS('Raw Data'!$S$2:$S$3196,'Raw Data'!$D$2:$D$3196,'Solution Sheet'!N1722,'Raw Data'!$H$2:$H$3196,'Solution Sheet'!O1722)</f>
        <v>770751.94999999984</v>
      </c>
    </row>
    <row r="1723" spans="2:16" x14ac:dyDescent="0.35">
      <c r="B1723" s="33" t="s">
        <v>78</v>
      </c>
      <c r="C1723" s="33" t="s">
        <v>13</v>
      </c>
      <c r="D1723" s="45">
        <f>SUMIFS('Raw Data'!$S$2:$S$3196,'Raw Data'!$E$2:$E$3196,'Solution Sheet'!B1723,'Raw Data'!$G$2:$G$3196,'Solution Sheet'!C1723)</f>
        <v>119976.9</v>
      </c>
      <c r="E1723" s="37"/>
      <c r="F1723" s="33" t="s">
        <v>44</v>
      </c>
      <c r="G1723" s="33" t="s">
        <v>30</v>
      </c>
      <c r="H1723" s="45">
        <f>COUNTIFS('Raw Data'!$L$2:$L$3196,'Solution Sheet'!F1723,'Raw Data'!$H$2:$H$3196,'Solution Sheet'!G1723)</f>
        <v>202</v>
      </c>
      <c r="J1723" s="33" t="s">
        <v>39</v>
      </c>
      <c r="K1723" s="33" t="s">
        <v>13</v>
      </c>
      <c r="L1723" s="45">
        <f>AVERAGEIFS('Raw Data'!$R$2:$R$3196,'Raw Data'!$K$2:$K$3196,'Solution Sheet'!J1723,'Raw Data'!$G$2:$G$3196,'Solution Sheet'!K1723)</f>
        <v>35.833333333333336</v>
      </c>
      <c r="N1723" s="33" t="s">
        <v>26</v>
      </c>
      <c r="O1723" s="33" t="s">
        <v>30</v>
      </c>
      <c r="P1723" s="45">
        <f>SUMIFS('Raw Data'!$S$2:$S$3196,'Raw Data'!$D$2:$D$3196,'Solution Sheet'!N1723,'Raw Data'!$H$2:$H$3196,'Solution Sheet'!O1723)</f>
        <v>705014.25000000035</v>
      </c>
    </row>
    <row r="1724" spans="2:16" x14ac:dyDescent="0.35">
      <c r="B1724" s="33" t="s">
        <v>63</v>
      </c>
      <c r="C1724" s="33" t="s">
        <v>8</v>
      </c>
      <c r="D1724" s="45">
        <f>SUMIFS('Raw Data'!$S$2:$S$3196,'Raw Data'!$E$2:$E$3196,'Solution Sheet'!B1724,'Raw Data'!$G$2:$G$3196,'Solution Sheet'!C1724)</f>
        <v>87482.73</v>
      </c>
      <c r="E1724" s="37"/>
      <c r="F1724" s="33" t="s">
        <v>46</v>
      </c>
      <c r="G1724" s="33" t="s">
        <v>33</v>
      </c>
      <c r="H1724" s="45">
        <f>COUNTIFS('Raw Data'!$L$2:$L$3196,'Solution Sheet'!F1724,'Raw Data'!$H$2:$H$3196,'Solution Sheet'!G1724)</f>
        <v>201</v>
      </c>
      <c r="J1724" s="33" t="s">
        <v>42</v>
      </c>
      <c r="K1724" s="33" t="s">
        <v>8</v>
      </c>
      <c r="L1724" s="45">
        <f>AVERAGEIFS('Raw Data'!$R$2:$R$3196,'Raw Data'!$K$2:$K$3196,'Solution Sheet'!J1724,'Raw Data'!$G$2:$G$3196,'Solution Sheet'!K1724)</f>
        <v>35.593023255813954</v>
      </c>
      <c r="N1724" s="33" t="s">
        <v>26</v>
      </c>
      <c r="O1724" s="33" t="s">
        <v>33</v>
      </c>
      <c r="P1724" s="45">
        <f>SUMIFS('Raw Data'!$S$2:$S$3196,'Raw Data'!$D$2:$D$3196,'Solution Sheet'!N1724,'Raw Data'!$H$2:$H$3196,'Solution Sheet'!O1724)</f>
        <v>688621.27000000118</v>
      </c>
    </row>
    <row r="1725" spans="2:16" x14ac:dyDescent="0.35">
      <c r="B1725" s="33" t="s">
        <v>55</v>
      </c>
      <c r="C1725" s="33" t="s">
        <v>6</v>
      </c>
      <c r="D1725" s="45">
        <f>SUMIFS('Raw Data'!$S$2:$S$3196,'Raw Data'!$E$2:$E$3196,'Solution Sheet'!B1725,'Raw Data'!$G$2:$G$3196,'Solution Sheet'!C1725)</f>
        <v>103547.48999999999</v>
      </c>
      <c r="E1725" s="37"/>
      <c r="F1725" s="33" t="s">
        <v>46</v>
      </c>
      <c r="G1725" s="33" t="s">
        <v>32</v>
      </c>
      <c r="H1725" s="45">
        <f>COUNTIFS('Raw Data'!$L$2:$L$3196,'Solution Sheet'!F1725,'Raw Data'!$H$2:$H$3196,'Solution Sheet'!G1725)</f>
        <v>216</v>
      </c>
      <c r="J1725" s="33" t="s">
        <v>40</v>
      </c>
      <c r="K1725" s="33" t="s">
        <v>6</v>
      </c>
      <c r="L1725" s="45">
        <f>AVERAGEIFS('Raw Data'!$R$2:$R$3196,'Raw Data'!$K$2:$K$3196,'Solution Sheet'!J1725,'Raw Data'!$G$2:$G$3196,'Solution Sheet'!K1725)</f>
        <v>33.838383838383841</v>
      </c>
      <c r="N1725" s="33" t="s">
        <v>25</v>
      </c>
      <c r="O1725" s="33" t="s">
        <v>32</v>
      </c>
      <c r="P1725" s="45">
        <f>SUMIFS('Raw Data'!$S$2:$S$3196,'Raw Data'!$D$2:$D$3196,'Solution Sheet'!N1725,'Raw Data'!$H$2:$H$3196,'Solution Sheet'!O1725)</f>
        <v>420136.0300000002</v>
      </c>
    </row>
    <row r="1726" spans="2:16" x14ac:dyDescent="0.35">
      <c r="B1726" s="33" t="s">
        <v>52</v>
      </c>
      <c r="C1726" s="33" t="s">
        <v>10</v>
      </c>
      <c r="D1726" s="45">
        <f>SUMIFS('Raw Data'!$S$2:$S$3196,'Raw Data'!$E$2:$E$3196,'Solution Sheet'!B1726,'Raw Data'!$G$2:$G$3196,'Solution Sheet'!C1726)</f>
        <v>122852.18999999999</v>
      </c>
      <c r="E1726" s="37"/>
      <c r="F1726" s="33" t="s">
        <v>46</v>
      </c>
      <c r="G1726" s="33" t="s">
        <v>30</v>
      </c>
      <c r="H1726" s="45">
        <f>COUNTIFS('Raw Data'!$L$2:$L$3196,'Solution Sheet'!F1726,'Raw Data'!$H$2:$H$3196,'Solution Sheet'!G1726)</f>
        <v>204</v>
      </c>
      <c r="J1726" s="33" t="s">
        <v>41</v>
      </c>
      <c r="K1726" s="33" t="s">
        <v>10</v>
      </c>
      <c r="L1726" s="45">
        <f>AVERAGEIFS('Raw Data'!$R$2:$R$3196,'Raw Data'!$K$2:$K$3196,'Solution Sheet'!J1726,'Raw Data'!$G$2:$G$3196,'Solution Sheet'!K1726)</f>
        <v>34.225806451612904</v>
      </c>
      <c r="N1726" s="33" t="s">
        <v>26</v>
      </c>
      <c r="O1726" s="33" t="s">
        <v>30</v>
      </c>
      <c r="P1726" s="45">
        <f>SUMIFS('Raw Data'!$S$2:$S$3196,'Raw Data'!$D$2:$D$3196,'Solution Sheet'!N1726,'Raw Data'!$H$2:$H$3196,'Solution Sheet'!O1726)</f>
        <v>705014.25000000035</v>
      </c>
    </row>
    <row r="1727" spans="2:16" x14ac:dyDescent="0.35">
      <c r="B1727" s="33" t="s">
        <v>58</v>
      </c>
      <c r="C1727" s="33" t="s">
        <v>6</v>
      </c>
      <c r="D1727" s="45">
        <f>SUMIFS('Raw Data'!$S$2:$S$3196,'Raw Data'!$E$2:$E$3196,'Solution Sheet'!B1727,'Raw Data'!$G$2:$G$3196,'Solution Sheet'!C1727)</f>
        <v>115367.16999999998</v>
      </c>
      <c r="E1727" s="37"/>
      <c r="F1727" s="33" t="s">
        <v>46</v>
      </c>
      <c r="G1727" s="33" t="s">
        <v>30</v>
      </c>
      <c r="H1727" s="45">
        <f>COUNTIFS('Raw Data'!$L$2:$L$3196,'Solution Sheet'!F1727,'Raw Data'!$H$2:$H$3196,'Solution Sheet'!G1727)</f>
        <v>204</v>
      </c>
      <c r="J1727" s="33" t="s">
        <v>39</v>
      </c>
      <c r="K1727" s="33" t="s">
        <v>6</v>
      </c>
      <c r="L1727" s="45">
        <f>AVERAGEIFS('Raw Data'!$R$2:$R$3196,'Raw Data'!$K$2:$K$3196,'Solution Sheet'!J1727,'Raw Data'!$G$2:$G$3196,'Solution Sheet'!K1727)</f>
        <v>36.370370370370374</v>
      </c>
      <c r="N1727" s="33" t="s">
        <v>24</v>
      </c>
      <c r="O1727" s="33" t="s">
        <v>30</v>
      </c>
      <c r="P1727" s="45">
        <f>SUMIFS('Raw Data'!$S$2:$S$3196,'Raw Data'!$D$2:$D$3196,'Solution Sheet'!N1727,'Raw Data'!$H$2:$H$3196,'Solution Sheet'!O1727)</f>
        <v>902864.3899999999</v>
      </c>
    </row>
    <row r="1728" spans="2:16" x14ac:dyDescent="0.35">
      <c r="B1728" s="33" t="s">
        <v>73</v>
      </c>
      <c r="C1728" s="33" t="s">
        <v>13</v>
      </c>
      <c r="D1728" s="45">
        <f>SUMIFS('Raw Data'!$S$2:$S$3196,'Raw Data'!$E$2:$E$3196,'Solution Sheet'!B1728,'Raw Data'!$G$2:$G$3196,'Solution Sheet'!C1728)</f>
        <v>66184.529999999984</v>
      </c>
      <c r="E1728" s="37"/>
      <c r="F1728" s="33" t="s">
        <v>43</v>
      </c>
      <c r="G1728" s="33" t="s">
        <v>30</v>
      </c>
      <c r="H1728" s="45">
        <f>COUNTIFS('Raw Data'!$L$2:$L$3196,'Solution Sheet'!F1728,'Raw Data'!$H$2:$H$3196,'Solution Sheet'!G1728)</f>
        <v>201</v>
      </c>
      <c r="J1728" s="33" t="s">
        <v>40</v>
      </c>
      <c r="K1728" s="33" t="s">
        <v>13</v>
      </c>
      <c r="L1728" s="45">
        <f>AVERAGEIFS('Raw Data'!$R$2:$R$3196,'Raw Data'!$K$2:$K$3196,'Solution Sheet'!J1728,'Raw Data'!$G$2:$G$3196,'Solution Sheet'!K1728)</f>
        <v>34.651685393258425</v>
      </c>
      <c r="N1728" s="33" t="s">
        <v>25</v>
      </c>
      <c r="O1728" s="33" t="s">
        <v>30</v>
      </c>
      <c r="P1728" s="45">
        <f>SUMIFS('Raw Data'!$S$2:$S$3196,'Raw Data'!$D$2:$D$3196,'Solution Sheet'!N1728,'Raw Data'!$H$2:$H$3196,'Solution Sheet'!O1728)</f>
        <v>386262.99999999983</v>
      </c>
    </row>
    <row r="1729" spans="2:16" x14ac:dyDescent="0.35">
      <c r="B1729" s="33" t="s">
        <v>85</v>
      </c>
      <c r="C1729" s="33" t="s">
        <v>8</v>
      </c>
      <c r="D1729" s="45">
        <f>SUMIFS('Raw Data'!$S$2:$S$3196,'Raw Data'!$E$2:$E$3196,'Solution Sheet'!B1729,'Raw Data'!$G$2:$G$3196,'Solution Sheet'!C1729)</f>
        <v>126785.84999999996</v>
      </c>
      <c r="E1729" s="37"/>
      <c r="F1729" s="33" t="s">
        <v>45</v>
      </c>
      <c r="G1729" s="33" t="s">
        <v>30</v>
      </c>
      <c r="H1729" s="45">
        <f>COUNTIFS('Raw Data'!$L$2:$L$3196,'Solution Sheet'!F1729,'Raw Data'!$H$2:$H$3196,'Solution Sheet'!G1729)</f>
        <v>215</v>
      </c>
      <c r="J1729" s="33" t="s">
        <v>41</v>
      </c>
      <c r="K1729" s="33" t="s">
        <v>8</v>
      </c>
      <c r="L1729" s="45">
        <f>AVERAGEIFS('Raw Data'!$R$2:$R$3196,'Raw Data'!$K$2:$K$3196,'Solution Sheet'!J1729,'Raw Data'!$G$2:$G$3196,'Solution Sheet'!K1729)</f>
        <v>35.169642857142854</v>
      </c>
      <c r="N1729" s="33" t="s">
        <v>25</v>
      </c>
      <c r="O1729" s="33" t="s">
        <v>30</v>
      </c>
      <c r="P1729" s="45">
        <f>SUMIFS('Raw Data'!$S$2:$S$3196,'Raw Data'!$D$2:$D$3196,'Solution Sheet'!N1729,'Raw Data'!$H$2:$H$3196,'Solution Sheet'!O1729)</f>
        <v>386262.99999999983</v>
      </c>
    </row>
    <row r="1730" spans="2:16" x14ac:dyDescent="0.35">
      <c r="B1730" s="33" t="s">
        <v>85</v>
      </c>
      <c r="C1730" s="33" t="s">
        <v>13</v>
      </c>
      <c r="D1730" s="45">
        <f>SUMIFS('Raw Data'!$S$2:$S$3196,'Raw Data'!$E$2:$E$3196,'Solution Sheet'!B1730,'Raw Data'!$G$2:$G$3196,'Solution Sheet'!C1730)</f>
        <v>84756.55</v>
      </c>
      <c r="E1730" s="37"/>
      <c r="F1730" s="33" t="s">
        <v>44</v>
      </c>
      <c r="G1730" s="33" t="s">
        <v>31</v>
      </c>
      <c r="H1730" s="45">
        <f>COUNTIFS('Raw Data'!$L$2:$L$3196,'Solution Sheet'!F1730,'Raw Data'!$H$2:$H$3196,'Solution Sheet'!G1730)</f>
        <v>216</v>
      </c>
      <c r="J1730" s="33" t="s">
        <v>40</v>
      </c>
      <c r="K1730" s="33" t="s">
        <v>13</v>
      </c>
      <c r="L1730" s="45">
        <f>AVERAGEIFS('Raw Data'!$R$2:$R$3196,'Raw Data'!$K$2:$K$3196,'Solution Sheet'!J1730,'Raw Data'!$G$2:$G$3196,'Solution Sheet'!K1730)</f>
        <v>34.651685393258425</v>
      </c>
      <c r="N1730" s="33" t="s">
        <v>26</v>
      </c>
      <c r="O1730" s="33" t="s">
        <v>31</v>
      </c>
      <c r="P1730" s="45">
        <f>SUMIFS('Raw Data'!$S$2:$S$3196,'Raw Data'!$D$2:$D$3196,'Solution Sheet'!N1730,'Raw Data'!$H$2:$H$3196,'Solution Sheet'!O1730)</f>
        <v>705928.4499999996</v>
      </c>
    </row>
    <row r="1731" spans="2:16" x14ac:dyDescent="0.35">
      <c r="B1731" s="33" t="s">
        <v>68</v>
      </c>
      <c r="C1731" s="33" t="s">
        <v>10</v>
      </c>
      <c r="D1731" s="45">
        <f>SUMIFS('Raw Data'!$S$2:$S$3196,'Raw Data'!$E$2:$E$3196,'Solution Sheet'!B1731,'Raw Data'!$G$2:$G$3196,'Solution Sheet'!C1731)</f>
        <v>86801.049999999988</v>
      </c>
      <c r="E1731" s="37"/>
      <c r="F1731" s="33" t="s">
        <v>44</v>
      </c>
      <c r="G1731" s="33" t="s">
        <v>32</v>
      </c>
      <c r="H1731" s="45">
        <f>COUNTIFS('Raw Data'!$L$2:$L$3196,'Solution Sheet'!F1731,'Raw Data'!$H$2:$H$3196,'Solution Sheet'!G1731)</f>
        <v>196</v>
      </c>
      <c r="J1731" s="33" t="s">
        <v>39</v>
      </c>
      <c r="K1731" s="33" t="s">
        <v>10</v>
      </c>
      <c r="L1731" s="45">
        <f>AVERAGEIFS('Raw Data'!$R$2:$R$3196,'Raw Data'!$K$2:$K$3196,'Solution Sheet'!J1731,'Raw Data'!$G$2:$G$3196,'Solution Sheet'!K1731)</f>
        <v>35.052083333333336</v>
      </c>
      <c r="N1731" s="33" t="s">
        <v>26</v>
      </c>
      <c r="O1731" s="33" t="s">
        <v>32</v>
      </c>
      <c r="P1731" s="45">
        <f>SUMIFS('Raw Data'!$S$2:$S$3196,'Raw Data'!$D$2:$D$3196,'Solution Sheet'!N1731,'Raw Data'!$H$2:$H$3196,'Solution Sheet'!O1731)</f>
        <v>713770.02999999945</v>
      </c>
    </row>
    <row r="1732" spans="2:16" x14ac:dyDescent="0.35">
      <c r="B1732" s="33" t="s">
        <v>63</v>
      </c>
      <c r="C1732" s="33" t="s">
        <v>12</v>
      </c>
      <c r="D1732" s="45">
        <f>SUMIFS('Raw Data'!$S$2:$S$3196,'Raw Data'!$E$2:$E$3196,'Solution Sheet'!B1732,'Raw Data'!$G$2:$G$3196,'Solution Sheet'!C1732)</f>
        <v>121006.51999999999</v>
      </c>
      <c r="E1732" s="37"/>
      <c r="F1732" s="33" t="s">
        <v>43</v>
      </c>
      <c r="G1732" s="33" t="s">
        <v>31</v>
      </c>
      <c r="H1732" s="45">
        <f>COUNTIFS('Raw Data'!$L$2:$L$3196,'Solution Sheet'!F1732,'Raw Data'!$H$2:$H$3196,'Solution Sheet'!G1732)</f>
        <v>190</v>
      </c>
      <c r="J1732" s="33" t="s">
        <v>40</v>
      </c>
      <c r="K1732" s="33" t="s">
        <v>12</v>
      </c>
      <c r="L1732" s="45">
        <f>AVERAGEIFS('Raw Data'!$R$2:$R$3196,'Raw Data'!$K$2:$K$3196,'Solution Sheet'!J1732,'Raw Data'!$G$2:$G$3196,'Solution Sheet'!K1732)</f>
        <v>34.373831775700936</v>
      </c>
      <c r="N1732" s="33" t="s">
        <v>24</v>
      </c>
      <c r="O1732" s="33" t="s">
        <v>31</v>
      </c>
      <c r="P1732" s="45">
        <f>SUMIFS('Raw Data'!$S$2:$S$3196,'Raw Data'!$D$2:$D$3196,'Solution Sheet'!N1732,'Raw Data'!$H$2:$H$3196,'Solution Sheet'!O1732)</f>
        <v>770751.94999999984</v>
      </c>
    </row>
    <row r="1733" spans="2:16" x14ac:dyDescent="0.35">
      <c r="B1733" s="33" t="s">
        <v>106</v>
      </c>
      <c r="C1733" s="33" t="s">
        <v>11</v>
      </c>
      <c r="D1733" s="45">
        <f>SUMIFS('Raw Data'!$S$2:$S$3196,'Raw Data'!$E$2:$E$3196,'Solution Sheet'!B1733,'Raw Data'!$G$2:$G$3196,'Solution Sheet'!C1733)</f>
        <v>87937.540000000023</v>
      </c>
      <c r="E1733" s="37"/>
      <c r="F1733" s="33" t="s">
        <v>46</v>
      </c>
      <c r="G1733" s="33" t="s">
        <v>32</v>
      </c>
      <c r="H1733" s="45">
        <f>COUNTIFS('Raw Data'!$L$2:$L$3196,'Solution Sheet'!F1733,'Raw Data'!$H$2:$H$3196,'Solution Sheet'!G1733)</f>
        <v>216</v>
      </c>
      <c r="J1733" s="33" t="s">
        <v>39</v>
      </c>
      <c r="K1733" s="33" t="s">
        <v>11</v>
      </c>
      <c r="L1733" s="45">
        <f>AVERAGEIFS('Raw Data'!$R$2:$R$3196,'Raw Data'!$K$2:$K$3196,'Solution Sheet'!J1733,'Raw Data'!$G$2:$G$3196,'Solution Sheet'!K1733)</f>
        <v>34.901785714285715</v>
      </c>
      <c r="N1733" s="33" t="s">
        <v>26</v>
      </c>
      <c r="O1733" s="33" t="s">
        <v>32</v>
      </c>
      <c r="P1733" s="45">
        <f>SUMIFS('Raw Data'!$S$2:$S$3196,'Raw Data'!$D$2:$D$3196,'Solution Sheet'!N1733,'Raw Data'!$H$2:$H$3196,'Solution Sheet'!O1733)</f>
        <v>713770.02999999945</v>
      </c>
    </row>
    <row r="1734" spans="2:16" x14ac:dyDescent="0.35">
      <c r="B1734" s="33" t="s">
        <v>73</v>
      </c>
      <c r="C1734" s="33" t="s">
        <v>7</v>
      </c>
      <c r="D1734" s="45">
        <f>SUMIFS('Raw Data'!$S$2:$S$3196,'Raw Data'!$E$2:$E$3196,'Solution Sheet'!B1734,'Raw Data'!$G$2:$G$3196,'Solution Sheet'!C1734)</f>
        <v>125696.93000000001</v>
      </c>
      <c r="E1734" s="37"/>
      <c r="F1734" s="33" t="s">
        <v>44</v>
      </c>
      <c r="G1734" s="33" t="s">
        <v>31</v>
      </c>
      <c r="H1734" s="45">
        <f>COUNTIFS('Raw Data'!$L$2:$L$3196,'Solution Sheet'!F1734,'Raw Data'!$H$2:$H$3196,'Solution Sheet'!G1734)</f>
        <v>216</v>
      </c>
      <c r="J1734" s="33" t="s">
        <v>40</v>
      </c>
      <c r="K1734" s="33" t="s">
        <v>7</v>
      </c>
      <c r="L1734" s="45">
        <f>AVERAGEIFS('Raw Data'!$R$2:$R$3196,'Raw Data'!$K$2:$K$3196,'Solution Sheet'!J1734,'Raw Data'!$G$2:$G$3196,'Solution Sheet'!K1734)</f>
        <v>33.473118279569896</v>
      </c>
      <c r="N1734" s="33" t="s">
        <v>24</v>
      </c>
      <c r="O1734" s="33" t="s">
        <v>31</v>
      </c>
      <c r="P1734" s="45">
        <f>SUMIFS('Raw Data'!$S$2:$S$3196,'Raw Data'!$D$2:$D$3196,'Solution Sheet'!N1734,'Raw Data'!$H$2:$H$3196,'Solution Sheet'!O1734)</f>
        <v>770751.94999999984</v>
      </c>
    </row>
    <row r="1735" spans="2:16" x14ac:dyDescent="0.35">
      <c r="B1735" s="33" t="s">
        <v>68</v>
      </c>
      <c r="C1735" s="33" t="s">
        <v>7</v>
      </c>
      <c r="D1735" s="45">
        <f>SUMIFS('Raw Data'!$S$2:$S$3196,'Raw Data'!$E$2:$E$3196,'Solution Sheet'!B1735,'Raw Data'!$G$2:$G$3196,'Solution Sheet'!C1735)</f>
        <v>100847.03999999999</v>
      </c>
      <c r="E1735" s="37"/>
      <c r="F1735" s="33" t="s">
        <v>46</v>
      </c>
      <c r="G1735" s="33" t="s">
        <v>32</v>
      </c>
      <c r="H1735" s="45">
        <f>COUNTIFS('Raw Data'!$L$2:$L$3196,'Solution Sheet'!F1735,'Raw Data'!$H$2:$H$3196,'Solution Sheet'!G1735)</f>
        <v>216</v>
      </c>
      <c r="J1735" s="33" t="s">
        <v>40</v>
      </c>
      <c r="K1735" s="33" t="s">
        <v>7</v>
      </c>
      <c r="L1735" s="45">
        <f>AVERAGEIFS('Raw Data'!$R$2:$R$3196,'Raw Data'!$K$2:$K$3196,'Solution Sheet'!J1735,'Raw Data'!$G$2:$G$3196,'Solution Sheet'!K1735)</f>
        <v>33.473118279569896</v>
      </c>
      <c r="N1735" s="33" t="s">
        <v>24</v>
      </c>
      <c r="O1735" s="33" t="s">
        <v>32</v>
      </c>
      <c r="P1735" s="45">
        <f>SUMIFS('Raw Data'!$S$2:$S$3196,'Raw Data'!$D$2:$D$3196,'Solution Sheet'!N1735,'Raw Data'!$H$2:$H$3196,'Solution Sheet'!O1735)</f>
        <v>854150.37999999919</v>
      </c>
    </row>
    <row r="1736" spans="2:16" x14ac:dyDescent="0.35">
      <c r="B1736" s="33" t="s">
        <v>58</v>
      </c>
      <c r="C1736" s="33" t="s">
        <v>12</v>
      </c>
      <c r="D1736" s="45">
        <f>SUMIFS('Raw Data'!$S$2:$S$3196,'Raw Data'!$E$2:$E$3196,'Solution Sheet'!B1736,'Raw Data'!$G$2:$G$3196,'Solution Sheet'!C1736)</f>
        <v>103622.23999999999</v>
      </c>
      <c r="E1736" s="37"/>
      <c r="F1736" s="33" t="s">
        <v>44</v>
      </c>
      <c r="G1736" s="33" t="s">
        <v>33</v>
      </c>
      <c r="H1736" s="45">
        <f>COUNTIFS('Raw Data'!$L$2:$L$3196,'Solution Sheet'!F1736,'Raw Data'!$H$2:$H$3196,'Solution Sheet'!G1736)</f>
        <v>207</v>
      </c>
      <c r="J1736" s="33" t="s">
        <v>42</v>
      </c>
      <c r="K1736" s="33" t="s">
        <v>12</v>
      </c>
      <c r="L1736" s="45">
        <f>AVERAGEIFS('Raw Data'!$R$2:$R$3196,'Raw Data'!$K$2:$K$3196,'Solution Sheet'!J1736,'Raw Data'!$G$2:$G$3196,'Solution Sheet'!K1736)</f>
        <v>36.418604651162788</v>
      </c>
      <c r="N1736" s="33" t="s">
        <v>26</v>
      </c>
      <c r="O1736" s="33" t="s">
        <v>33</v>
      </c>
      <c r="P1736" s="45">
        <f>SUMIFS('Raw Data'!$S$2:$S$3196,'Raw Data'!$D$2:$D$3196,'Solution Sheet'!N1736,'Raw Data'!$H$2:$H$3196,'Solution Sheet'!O1736)</f>
        <v>688621.27000000118</v>
      </c>
    </row>
    <row r="1737" spans="2:16" x14ac:dyDescent="0.35">
      <c r="B1737" s="33" t="s">
        <v>78</v>
      </c>
      <c r="C1737" s="33" t="s">
        <v>13</v>
      </c>
      <c r="D1737" s="45">
        <f>SUMIFS('Raw Data'!$S$2:$S$3196,'Raw Data'!$E$2:$E$3196,'Solution Sheet'!B1737,'Raw Data'!$G$2:$G$3196,'Solution Sheet'!C1737)</f>
        <v>119976.9</v>
      </c>
      <c r="E1737" s="37"/>
      <c r="F1737" s="33" t="s">
        <v>43</v>
      </c>
      <c r="G1737" s="33" t="s">
        <v>32</v>
      </c>
      <c r="H1737" s="45">
        <f>COUNTIFS('Raw Data'!$L$2:$L$3196,'Solution Sheet'!F1737,'Raw Data'!$H$2:$H$3196,'Solution Sheet'!G1737)</f>
        <v>206</v>
      </c>
      <c r="J1737" s="33" t="s">
        <v>41</v>
      </c>
      <c r="K1737" s="33" t="s">
        <v>13</v>
      </c>
      <c r="L1737" s="45">
        <f>AVERAGEIFS('Raw Data'!$R$2:$R$3196,'Raw Data'!$K$2:$K$3196,'Solution Sheet'!J1737,'Raw Data'!$G$2:$G$3196,'Solution Sheet'!K1737)</f>
        <v>33.705882352941174</v>
      </c>
      <c r="N1737" s="33" t="s">
        <v>26</v>
      </c>
      <c r="O1737" s="33" t="s">
        <v>32</v>
      </c>
      <c r="P1737" s="45">
        <f>SUMIFS('Raw Data'!$S$2:$S$3196,'Raw Data'!$D$2:$D$3196,'Solution Sheet'!N1737,'Raw Data'!$H$2:$H$3196,'Solution Sheet'!O1737)</f>
        <v>713770.02999999945</v>
      </c>
    </row>
    <row r="1738" spans="2:16" x14ac:dyDescent="0.35">
      <c r="B1738" s="33" t="s">
        <v>115</v>
      </c>
      <c r="C1738" s="33" t="s">
        <v>13</v>
      </c>
      <c r="D1738" s="45">
        <f>SUMIFS('Raw Data'!$S$2:$S$3196,'Raw Data'!$E$2:$E$3196,'Solution Sheet'!B1738,'Raw Data'!$G$2:$G$3196,'Solution Sheet'!C1738)</f>
        <v>86905.229999999981</v>
      </c>
      <c r="E1738" s="37"/>
      <c r="F1738" s="33" t="s">
        <v>45</v>
      </c>
      <c r="G1738" s="33" t="s">
        <v>32</v>
      </c>
      <c r="H1738" s="45">
        <f>COUNTIFS('Raw Data'!$L$2:$L$3196,'Solution Sheet'!F1738,'Raw Data'!$H$2:$H$3196,'Solution Sheet'!G1738)</f>
        <v>204</v>
      </c>
      <c r="J1738" s="33" t="s">
        <v>39</v>
      </c>
      <c r="K1738" s="33" t="s">
        <v>13</v>
      </c>
      <c r="L1738" s="45">
        <f>AVERAGEIFS('Raw Data'!$R$2:$R$3196,'Raw Data'!$K$2:$K$3196,'Solution Sheet'!J1738,'Raw Data'!$G$2:$G$3196,'Solution Sheet'!K1738)</f>
        <v>35.833333333333336</v>
      </c>
      <c r="N1738" s="33" t="s">
        <v>25</v>
      </c>
      <c r="O1738" s="33" t="s">
        <v>32</v>
      </c>
      <c r="P1738" s="45">
        <f>SUMIFS('Raw Data'!$S$2:$S$3196,'Raw Data'!$D$2:$D$3196,'Solution Sheet'!N1738,'Raw Data'!$H$2:$H$3196,'Solution Sheet'!O1738)</f>
        <v>420136.0300000002</v>
      </c>
    </row>
    <row r="1739" spans="2:16" x14ac:dyDescent="0.35">
      <c r="B1739" s="33" t="s">
        <v>85</v>
      </c>
      <c r="C1739" s="33" t="s">
        <v>11</v>
      </c>
      <c r="D1739" s="45">
        <f>SUMIFS('Raw Data'!$S$2:$S$3196,'Raw Data'!$E$2:$E$3196,'Solution Sheet'!B1739,'Raw Data'!$G$2:$G$3196,'Solution Sheet'!C1739)</f>
        <v>93988.74</v>
      </c>
      <c r="E1739" s="37"/>
      <c r="F1739" s="33" t="s">
        <v>46</v>
      </c>
      <c r="G1739" s="33" t="s">
        <v>30</v>
      </c>
      <c r="H1739" s="45">
        <f>COUNTIFS('Raw Data'!$L$2:$L$3196,'Solution Sheet'!F1739,'Raw Data'!$H$2:$H$3196,'Solution Sheet'!G1739)</f>
        <v>204</v>
      </c>
      <c r="J1739" s="33" t="s">
        <v>42</v>
      </c>
      <c r="K1739" s="33" t="s">
        <v>11</v>
      </c>
      <c r="L1739" s="45">
        <f>AVERAGEIFS('Raw Data'!$R$2:$R$3196,'Raw Data'!$K$2:$K$3196,'Solution Sheet'!J1739,'Raw Data'!$G$2:$G$3196,'Solution Sheet'!K1739)</f>
        <v>35.16949152542373</v>
      </c>
      <c r="N1739" s="33" t="s">
        <v>24</v>
      </c>
      <c r="O1739" s="33" t="s">
        <v>30</v>
      </c>
      <c r="P1739" s="45">
        <f>SUMIFS('Raw Data'!$S$2:$S$3196,'Raw Data'!$D$2:$D$3196,'Solution Sheet'!N1739,'Raw Data'!$H$2:$H$3196,'Solution Sheet'!O1739)</f>
        <v>902864.3899999999</v>
      </c>
    </row>
    <row r="1740" spans="2:16" x14ac:dyDescent="0.35">
      <c r="B1740" s="33" t="s">
        <v>73</v>
      </c>
      <c r="C1740" s="33" t="s">
        <v>12</v>
      </c>
      <c r="D1740" s="45">
        <f>SUMIFS('Raw Data'!$S$2:$S$3196,'Raw Data'!$E$2:$E$3196,'Solution Sheet'!B1740,'Raw Data'!$G$2:$G$3196,'Solution Sheet'!C1740)</f>
        <v>74246.830000000016</v>
      </c>
      <c r="E1740" s="37"/>
      <c r="F1740" s="33" t="s">
        <v>46</v>
      </c>
      <c r="G1740" s="33" t="s">
        <v>30</v>
      </c>
      <c r="H1740" s="45">
        <f>COUNTIFS('Raw Data'!$L$2:$L$3196,'Solution Sheet'!F1740,'Raw Data'!$H$2:$H$3196,'Solution Sheet'!G1740)</f>
        <v>204</v>
      </c>
      <c r="J1740" s="33" t="s">
        <v>42</v>
      </c>
      <c r="K1740" s="33" t="s">
        <v>12</v>
      </c>
      <c r="L1740" s="45">
        <f>AVERAGEIFS('Raw Data'!$R$2:$R$3196,'Raw Data'!$K$2:$K$3196,'Solution Sheet'!J1740,'Raw Data'!$G$2:$G$3196,'Solution Sheet'!K1740)</f>
        <v>36.418604651162788</v>
      </c>
      <c r="N1740" s="33" t="s">
        <v>24</v>
      </c>
      <c r="O1740" s="33" t="s">
        <v>30</v>
      </c>
      <c r="P1740" s="45">
        <f>SUMIFS('Raw Data'!$S$2:$S$3196,'Raw Data'!$D$2:$D$3196,'Solution Sheet'!N1740,'Raw Data'!$H$2:$H$3196,'Solution Sheet'!O1740)</f>
        <v>902864.3899999999</v>
      </c>
    </row>
    <row r="1741" spans="2:16" x14ac:dyDescent="0.35">
      <c r="B1741" s="33" t="s">
        <v>106</v>
      </c>
      <c r="C1741" s="33" t="s">
        <v>9</v>
      </c>
      <c r="D1741" s="45">
        <f>SUMIFS('Raw Data'!$S$2:$S$3196,'Raw Data'!$E$2:$E$3196,'Solution Sheet'!B1741,'Raw Data'!$G$2:$G$3196,'Solution Sheet'!C1741)</f>
        <v>86448.35000000002</v>
      </c>
      <c r="E1741" s="37"/>
      <c r="F1741" s="33" t="s">
        <v>44</v>
      </c>
      <c r="G1741" s="33" t="s">
        <v>32</v>
      </c>
      <c r="H1741" s="45">
        <f>COUNTIFS('Raw Data'!$L$2:$L$3196,'Solution Sheet'!F1741,'Raw Data'!$H$2:$H$3196,'Solution Sheet'!G1741)</f>
        <v>196</v>
      </c>
      <c r="J1741" s="33" t="s">
        <v>42</v>
      </c>
      <c r="K1741" s="33" t="s">
        <v>9</v>
      </c>
      <c r="L1741" s="45">
        <f>AVERAGEIFS('Raw Data'!$R$2:$R$3196,'Raw Data'!$K$2:$K$3196,'Solution Sheet'!J1741,'Raw Data'!$G$2:$G$3196,'Solution Sheet'!K1741)</f>
        <v>36.282828282828284</v>
      </c>
      <c r="N1741" s="33" t="s">
        <v>24</v>
      </c>
      <c r="O1741" s="33" t="s">
        <v>32</v>
      </c>
      <c r="P1741" s="45">
        <f>SUMIFS('Raw Data'!$S$2:$S$3196,'Raw Data'!$D$2:$D$3196,'Solution Sheet'!N1741,'Raw Data'!$H$2:$H$3196,'Solution Sheet'!O1741)</f>
        <v>854150.37999999919</v>
      </c>
    </row>
    <row r="1742" spans="2:16" x14ac:dyDescent="0.35">
      <c r="B1742" s="33" t="s">
        <v>55</v>
      </c>
      <c r="C1742" s="33" t="s">
        <v>9</v>
      </c>
      <c r="D1742" s="45">
        <f>SUMIFS('Raw Data'!$S$2:$S$3196,'Raw Data'!$E$2:$E$3196,'Solution Sheet'!B1742,'Raw Data'!$G$2:$G$3196,'Solution Sheet'!C1742)</f>
        <v>88747.839999999997</v>
      </c>
      <c r="E1742" s="37"/>
      <c r="F1742" s="33" t="s">
        <v>44</v>
      </c>
      <c r="G1742" s="33" t="s">
        <v>32</v>
      </c>
      <c r="H1742" s="45">
        <f>COUNTIFS('Raw Data'!$L$2:$L$3196,'Solution Sheet'!F1742,'Raw Data'!$H$2:$H$3196,'Solution Sheet'!G1742)</f>
        <v>196</v>
      </c>
      <c r="J1742" s="33" t="s">
        <v>40</v>
      </c>
      <c r="K1742" s="33" t="s">
        <v>9</v>
      </c>
      <c r="L1742" s="45">
        <f>AVERAGEIFS('Raw Data'!$R$2:$R$3196,'Raw Data'!$K$2:$K$3196,'Solution Sheet'!J1742,'Raw Data'!$G$2:$G$3196,'Solution Sheet'!K1742)</f>
        <v>33.942528735632187</v>
      </c>
      <c r="N1742" s="33" t="s">
        <v>26</v>
      </c>
      <c r="O1742" s="33" t="s">
        <v>32</v>
      </c>
      <c r="P1742" s="45">
        <f>SUMIFS('Raw Data'!$S$2:$S$3196,'Raw Data'!$D$2:$D$3196,'Solution Sheet'!N1742,'Raw Data'!$H$2:$H$3196,'Solution Sheet'!O1742)</f>
        <v>713770.02999999945</v>
      </c>
    </row>
    <row r="1743" spans="2:16" x14ac:dyDescent="0.35">
      <c r="B1743" s="33" t="s">
        <v>63</v>
      </c>
      <c r="C1743" s="33" t="s">
        <v>12</v>
      </c>
      <c r="D1743" s="45">
        <f>SUMIFS('Raw Data'!$S$2:$S$3196,'Raw Data'!$E$2:$E$3196,'Solution Sheet'!B1743,'Raw Data'!$G$2:$G$3196,'Solution Sheet'!C1743)</f>
        <v>121006.51999999999</v>
      </c>
      <c r="E1743" s="37"/>
      <c r="F1743" s="33" t="s">
        <v>45</v>
      </c>
      <c r="G1743" s="33" t="s">
        <v>32</v>
      </c>
      <c r="H1743" s="45">
        <f>COUNTIFS('Raw Data'!$L$2:$L$3196,'Solution Sheet'!F1743,'Raw Data'!$H$2:$H$3196,'Solution Sheet'!G1743)</f>
        <v>204</v>
      </c>
      <c r="J1743" s="33" t="s">
        <v>40</v>
      </c>
      <c r="K1743" s="33" t="s">
        <v>12</v>
      </c>
      <c r="L1743" s="45">
        <f>AVERAGEIFS('Raw Data'!$R$2:$R$3196,'Raw Data'!$K$2:$K$3196,'Solution Sheet'!J1743,'Raw Data'!$G$2:$G$3196,'Solution Sheet'!K1743)</f>
        <v>34.373831775700936</v>
      </c>
      <c r="N1743" s="33" t="s">
        <v>25</v>
      </c>
      <c r="O1743" s="33" t="s">
        <v>32</v>
      </c>
      <c r="P1743" s="45">
        <f>SUMIFS('Raw Data'!$S$2:$S$3196,'Raw Data'!$D$2:$D$3196,'Solution Sheet'!N1743,'Raw Data'!$H$2:$H$3196,'Solution Sheet'!O1743)</f>
        <v>420136.0300000002</v>
      </c>
    </row>
    <row r="1744" spans="2:16" x14ac:dyDescent="0.35">
      <c r="B1744" s="33" t="s">
        <v>58</v>
      </c>
      <c r="C1744" s="33" t="s">
        <v>12</v>
      </c>
      <c r="D1744" s="45">
        <f>SUMIFS('Raw Data'!$S$2:$S$3196,'Raw Data'!$E$2:$E$3196,'Solution Sheet'!B1744,'Raw Data'!$G$2:$G$3196,'Solution Sheet'!C1744)</f>
        <v>103622.23999999999</v>
      </c>
      <c r="E1744" s="37"/>
      <c r="F1744" s="33" t="s">
        <v>44</v>
      </c>
      <c r="G1744" s="33" t="s">
        <v>30</v>
      </c>
      <c r="H1744" s="45">
        <f>COUNTIFS('Raw Data'!$L$2:$L$3196,'Solution Sheet'!F1744,'Raw Data'!$H$2:$H$3196,'Solution Sheet'!G1744)</f>
        <v>202</v>
      </c>
      <c r="J1744" s="33" t="s">
        <v>40</v>
      </c>
      <c r="K1744" s="33" t="s">
        <v>12</v>
      </c>
      <c r="L1744" s="45">
        <f>AVERAGEIFS('Raw Data'!$R$2:$R$3196,'Raw Data'!$K$2:$K$3196,'Solution Sheet'!J1744,'Raw Data'!$G$2:$G$3196,'Solution Sheet'!K1744)</f>
        <v>34.373831775700936</v>
      </c>
      <c r="N1744" s="33" t="s">
        <v>26</v>
      </c>
      <c r="O1744" s="33" t="s">
        <v>30</v>
      </c>
      <c r="P1744" s="45">
        <f>SUMIFS('Raw Data'!$S$2:$S$3196,'Raw Data'!$D$2:$D$3196,'Solution Sheet'!N1744,'Raw Data'!$H$2:$H$3196,'Solution Sheet'!O1744)</f>
        <v>705014.25000000035</v>
      </c>
    </row>
    <row r="1745" spans="2:16" x14ac:dyDescent="0.35">
      <c r="B1745" s="33" t="s">
        <v>68</v>
      </c>
      <c r="C1745" s="33" t="s">
        <v>7</v>
      </c>
      <c r="D1745" s="45">
        <f>SUMIFS('Raw Data'!$S$2:$S$3196,'Raw Data'!$E$2:$E$3196,'Solution Sheet'!B1745,'Raw Data'!$G$2:$G$3196,'Solution Sheet'!C1745)</f>
        <v>100847.03999999999</v>
      </c>
      <c r="E1745" s="37"/>
      <c r="F1745" s="33" t="s">
        <v>43</v>
      </c>
      <c r="G1745" s="33" t="s">
        <v>33</v>
      </c>
      <c r="H1745" s="45">
        <f>COUNTIFS('Raw Data'!$L$2:$L$3196,'Solution Sheet'!F1745,'Raw Data'!$H$2:$H$3196,'Solution Sheet'!G1745)</f>
        <v>185</v>
      </c>
      <c r="J1745" s="33" t="s">
        <v>41</v>
      </c>
      <c r="K1745" s="33" t="s">
        <v>7</v>
      </c>
      <c r="L1745" s="45">
        <f>AVERAGEIFS('Raw Data'!$R$2:$R$3196,'Raw Data'!$K$2:$K$3196,'Solution Sheet'!J1745,'Raw Data'!$G$2:$G$3196,'Solution Sheet'!K1745)</f>
        <v>33.821428571428569</v>
      </c>
      <c r="N1745" s="33" t="s">
        <v>26</v>
      </c>
      <c r="O1745" s="33" t="s">
        <v>33</v>
      </c>
      <c r="P1745" s="45">
        <f>SUMIFS('Raw Data'!$S$2:$S$3196,'Raw Data'!$D$2:$D$3196,'Solution Sheet'!N1745,'Raw Data'!$H$2:$H$3196,'Solution Sheet'!O1745)</f>
        <v>688621.27000000118</v>
      </c>
    </row>
    <row r="1746" spans="2:16" x14ac:dyDescent="0.35">
      <c r="B1746" s="33" t="s">
        <v>55</v>
      </c>
      <c r="C1746" s="33" t="s">
        <v>10</v>
      </c>
      <c r="D1746" s="45">
        <f>SUMIFS('Raw Data'!$S$2:$S$3196,'Raw Data'!$E$2:$E$3196,'Solution Sheet'!B1746,'Raw Data'!$G$2:$G$3196,'Solution Sheet'!C1746)</f>
        <v>73114.26999999999</v>
      </c>
      <c r="E1746" s="37"/>
      <c r="F1746" s="33" t="s">
        <v>44</v>
      </c>
      <c r="G1746" s="33" t="s">
        <v>32</v>
      </c>
      <c r="H1746" s="45">
        <f>COUNTIFS('Raw Data'!$L$2:$L$3196,'Solution Sheet'!F1746,'Raw Data'!$H$2:$H$3196,'Solution Sheet'!G1746)</f>
        <v>196</v>
      </c>
      <c r="J1746" s="33" t="s">
        <v>40</v>
      </c>
      <c r="K1746" s="33" t="s">
        <v>10</v>
      </c>
      <c r="L1746" s="45">
        <f>AVERAGEIFS('Raw Data'!$R$2:$R$3196,'Raw Data'!$K$2:$K$3196,'Solution Sheet'!J1746,'Raw Data'!$G$2:$G$3196,'Solution Sheet'!K1746)</f>
        <v>35.093023255813954</v>
      </c>
      <c r="N1746" s="33" t="s">
        <v>24</v>
      </c>
      <c r="O1746" s="33" t="s">
        <v>32</v>
      </c>
      <c r="P1746" s="45">
        <f>SUMIFS('Raw Data'!$S$2:$S$3196,'Raw Data'!$D$2:$D$3196,'Solution Sheet'!N1746,'Raw Data'!$H$2:$H$3196,'Solution Sheet'!O1746)</f>
        <v>854150.37999999919</v>
      </c>
    </row>
    <row r="1747" spans="2:16" x14ac:dyDescent="0.35">
      <c r="B1747" s="33" t="s">
        <v>106</v>
      </c>
      <c r="C1747" s="33" t="s">
        <v>10</v>
      </c>
      <c r="D1747" s="45">
        <f>SUMIFS('Raw Data'!$S$2:$S$3196,'Raw Data'!$E$2:$E$3196,'Solution Sheet'!B1747,'Raw Data'!$G$2:$G$3196,'Solution Sheet'!C1747)</f>
        <v>86293.68</v>
      </c>
      <c r="E1747" s="37"/>
      <c r="F1747" s="33" t="s">
        <v>46</v>
      </c>
      <c r="G1747" s="33" t="s">
        <v>33</v>
      </c>
      <c r="H1747" s="45">
        <f>COUNTIFS('Raw Data'!$L$2:$L$3196,'Solution Sheet'!F1747,'Raw Data'!$H$2:$H$3196,'Solution Sheet'!G1747)</f>
        <v>201</v>
      </c>
      <c r="J1747" s="33" t="s">
        <v>42</v>
      </c>
      <c r="K1747" s="33" t="s">
        <v>10</v>
      </c>
      <c r="L1747" s="45">
        <f>AVERAGEIFS('Raw Data'!$R$2:$R$3196,'Raw Data'!$K$2:$K$3196,'Solution Sheet'!J1747,'Raw Data'!$G$2:$G$3196,'Solution Sheet'!K1747)</f>
        <v>34.543689320388353</v>
      </c>
      <c r="N1747" s="33" t="s">
        <v>26</v>
      </c>
      <c r="O1747" s="33" t="s">
        <v>33</v>
      </c>
      <c r="P1747" s="45">
        <f>SUMIFS('Raw Data'!$S$2:$S$3196,'Raw Data'!$D$2:$D$3196,'Solution Sheet'!N1747,'Raw Data'!$H$2:$H$3196,'Solution Sheet'!O1747)</f>
        <v>688621.27000000118</v>
      </c>
    </row>
    <row r="1748" spans="2:16" x14ac:dyDescent="0.35">
      <c r="B1748" s="33" t="s">
        <v>52</v>
      </c>
      <c r="C1748" s="33" t="s">
        <v>11</v>
      </c>
      <c r="D1748" s="45">
        <f>SUMIFS('Raw Data'!$S$2:$S$3196,'Raw Data'!$E$2:$E$3196,'Solution Sheet'!B1748,'Raw Data'!$G$2:$G$3196,'Solution Sheet'!C1748)</f>
        <v>112086.30000000002</v>
      </c>
      <c r="E1748" s="37"/>
      <c r="F1748" s="33" t="s">
        <v>44</v>
      </c>
      <c r="G1748" s="33" t="s">
        <v>30</v>
      </c>
      <c r="H1748" s="45">
        <f>COUNTIFS('Raw Data'!$L$2:$L$3196,'Solution Sheet'!F1748,'Raw Data'!$H$2:$H$3196,'Solution Sheet'!G1748)</f>
        <v>202</v>
      </c>
      <c r="J1748" s="33" t="s">
        <v>39</v>
      </c>
      <c r="K1748" s="33" t="s">
        <v>11</v>
      </c>
      <c r="L1748" s="45">
        <f>AVERAGEIFS('Raw Data'!$R$2:$R$3196,'Raw Data'!$K$2:$K$3196,'Solution Sheet'!J1748,'Raw Data'!$G$2:$G$3196,'Solution Sheet'!K1748)</f>
        <v>34.901785714285715</v>
      </c>
      <c r="N1748" s="33" t="s">
        <v>26</v>
      </c>
      <c r="O1748" s="33" t="s">
        <v>30</v>
      </c>
      <c r="P1748" s="45">
        <f>SUMIFS('Raw Data'!$S$2:$S$3196,'Raw Data'!$D$2:$D$3196,'Solution Sheet'!N1748,'Raw Data'!$H$2:$H$3196,'Solution Sheet'!O1748)</f>
        <v>705014.25000000035</v>
      </c>
    </row>
    <row r="1749" spans="2:16" x14ac:dyDescent="0.35">
      <c r="B1749" s="33" t="s">
        <v>55</v>
      </c>
      <c r="C1749" s="33" t="s">
        <v>11</v>
      </c>
      <c r="D1749" s="45">
        <f>SUMIFS('Raw Data'!$S$2:$S$3196,'Raw Data'!$E$2:$E$3196,'Solution Sheet'!B1749,'Raw Data'!$G$2:$G$3196,'Solution Sheet'!C1749)</f>
        <v>113543.59</v>
      </c>
      <c r="E1749" s="37"/>
      <c r="F1749" s="33" t="s">
        <v>46</v>
      </c>
      <c r="G1749" s="33" t="s">
        <v>33</v>
      </c>
      <c r="H1749" s="45">
        <f>COUNTIFS('Raw Data'!$L$2:$L$3196,'Solution Sheet'!F1749,'Raw Data'!$H$2:$H$3196,'Solution Sheet'!G1749)</f>
        <v>201</v>
      </c>
      <c r="J1749" s="33" t="s">
        <v>42</v>
      </c>
      <c r="K1749" s="33" t="s">
        <v>11</v>
      </c>
      <c r="L1749" s="45">
        <f>AVERAGEIFS('Raw Data'!$R$2:$R$3196,'Raw Data'!$K$2:$K$3196,'Solution Sheet'!J1749,'Raw Data'!$G$2:$G$3196,'Solution Sheet'!K1749)</f>
        <v>35.16949152542373</v>
      </c>
      <c r="N1749" s="33" t="s">
        <v>24</v>
      </c>
      <c r="O1749" s="33" t="s">
        <v>33</v>
      </c>
      <c r="P1749" s="45">
        <f>SUMIFS('Raw Data'!$S$2:$S$3196,'Raw Data'!$D$2:$D$3196,'Solution Sheet'!N1749,'Raw Data'!$H$2:$H$3196,'Solution Sheet'!O1749)</f>
        <v>777669.78999999957</v>
      </c>
    </row>
    <row r="1750" spans="2:16" x14ac:dyDescent="0.35">
      <c r="B1750" s="33" t="s">
        <v>85</v>
      </c>
      <c r="C1750" s="33" t="s">
        <v>13</v>
      </c>
      <c r="D1750" s="45">
        <f>SUMIFS('Raw Data'!$S$2:$S$3196,'Raw Data'!$E$2:$E$3196,'Solution Sheet'!B1750,'Raw Data'!$G$2:$G$3196,'Solution Sheet'!C1750)</f>
        <v>84756.55</v>
      </c>
      <c r="E1750" s="37"/>
      <c r="F1750" s="33" t="s">
        <v>44</v>
      </c>
      <c r="G1750" s="33" t="s">
        <v>33</v>
      </c>
      <c r="H1750" s="45">
        <f>COUNTIFS('Raw Data'!$L$2:$L$3196,'Solution Sheet'!F1750,'Raw Data'!$H$2:$H$3196,'Solution Sheet'!G1750)</f>
        <v>207</v>
      </c>
      <c r="J1750" s="33" t="s">
        <v>39</v>
      </c>
      <c r="K1750" s="33" t="s">
        <v>13</v>
      </c>
      <c r="L1750" s="45">
        <f>AVERAGEIFS('Raw Data'!$R$2:$R$3196,'Raw Data'!$K$2:$K$3196,'Solution Sheet'!J1750,'Raw Data'!$G$2:$G$3196,'Solution Sheet'!K1750)</f>
        <v>35.833333333333336</v>
      </c>
      <c r="N1750" s="33" t="s">
        <v>26</v>
      </c>
      <c r="O1750" s="33" t="s">
        <v>33</v>
      </c>
      <c r="P1750" s="45">
        <f>SUMIFS('Raw Data'!$S$2:$S$3196,'Raw Data'!$D$2:$D$3196,'Solution Sheet'!N1750,'Raw Data'!$H$2:$H$3196,'Solution Sheet'!O1750)</f>
        <v>688621.27000000118</v>
      </c>
    </row>
    <row r="1751" spans="2:16" x14ac:dyDescent="0.35">
      <c r="B1751" s="33" t="s">
        <v>85</v>
      </c>
      <c r="C1751" s="33" t="s">
        <v>10</v>
      </c>
      <c r="D1751" s="45">
        <f>SUMIFS('Raw Data'!$S$2:$S$3196,'Raw Data'!$E$2:$E$3196,'Solution Sheet'!B1751,'Raw Data'!$G$2:$G$3196,'Solution Sheet'!C1751)</f>
        <v>88692.860000000015</v>
      </c>
      <c r="E1751" s="37"/>
      <c r="F1751" s="33" t="s">
        <v>43</v>
      </c>
      <c r="G1751" s="33" t="s">
        <v>32</v>
      </c>
      <c r="H1751" s="45">
        <f>COUNTIFS('Raw Data'!$L$2:$L$3196,'Solution Sheet'!F1751,'Raw Data'!$H$2:$H$3196,'Solution Sheet'!G1751)</f>
        <v>206</v>
      </c>
      <c r="J1751" s="33" t="s">
        <v>42</v>
      </c>
      <c r="K1751" s="33" t="s">
        <v>10</v>
      </c>
      <c r="L1751" s="45">
        <f>AVERAGEIFS('Raw Data'!$R$2:$R$3196,'Raw Data'!$K$2:$K$3196,'Solution Sheet'!J1751,'Raw Data'!$G$2:$G$3196,'Solution Sheet'!K1751)</f>
        <v>34.543689320388353</v>
      </c>
      <c r="N1751" s="33" t="s">
        <v>26</v>
      </c>
      <c r="O1751" s="33" t="s">
        <v>32</v>
      </c>
      <c r="P1751" s="45">
        <f>SUMIFS('Raw Data'!$S$2:$S$3196,'Raw Data'!$D$2:$D$3196,'Solution Sheet'!N1751,'Raw Data'!$H$2:$H$3196,'Solution Sheet'!O1751)</f>
        <v>713770.02999999945</v>
      </c>
    </row>
    <row r="1752" spans="2:16" x14ac:dyDescent="0.35">
      <c r="B1752" s="33" t="s">
        <v>68</v>
      </c>
      <c r="C1752" s="33" t="s">
        <v>12</v>
      </c>
      <c r="D1752" s="45">
        <f>SUMIFS('Raw Data'!$S$2:$S$3196,'Raw Data'!$E$2:$E$3196,'Solution Sheet'!B1752,'Raw Data'!$G$2:$G$3196,'Solution Sheet'!C1752)</f>
        <v>70361.200000000026</v>
      </c>
      <c r="E1752" s="37"/>
      <c r="F1752" s="33" t="s">
        <v>43</v>
      </c>
      <c r="G1752" s="33" t="s">
        <v>31</v>
      </c>
      <c r="H1752" s="45">
        <f>COUNTIFS('Raw Data'!$L$2:$L$3196,'Solution Sheet'!F1752,'Raw Data'!$H$2:$H$3196,'Solution Sheet'!G1752)</f>
        <v>190</v>
      </c>
      <c r="J1752" s="33" t="s">
        <v>42</v>
      </c>
      <c r="K1752" s="33" t="s">
        <v>12</v>
      </c>
      <c r="L1752" s="45">
        <f>AVERAGEIFS('Raw Data'!$R$2:$R$3196,'Raw Data'!$K$2:$K$3196,'Solution Sheet'!J1752,'Raw Data'!$G$2:$G$3196,'Solution Sheet'!K1752)</f>
        <v>36.418604651162788</v>
      </c>
      <c r="N1752" s="33" t="s">
        <v>24</v>
      </c>
      <c r="O1752" s="33" t="s">
        <v>31</v>
      </c>
      <c r="P1752" s="45">
        <f>SUMIFS('Raw Data'!$S$2:$S$3196,'Raw Data'!$D$2:$D$3196,'Solution Sheet'!N1752,'Raw Data'!$H$2:$H$3196,'Solution Sheet'!O1752)</f>
        <v>770751.94999999984</v>
      </c>
    </row>
    <row r="1753" spans="2:16" x14ac:dyDescent="0.35">
      <c r="B1753" s="33" t="s">
        <v>115</v>
      </c>
      <c r="C1753" s="33" t="s">
        <v>13</v>
      </c>
      <c r="D1753" s="45">
        <f>SUMIFS('Raw Data'!$S$2:$S$3196,'Raw Data'!$E$2:$E$3196,'Solution Sheet'!B1753,'Raw Data'!$G$2:$G$3196,'Solution Sheet'!C1753)</f>
        <v>86905.229999999981</v>
      </c>
      <c r="E1753" s="37"/>
      <c r="F1753" s="33" t="s">
        <v>46</v>
      </c>
      <c r="G1753" s="33" t="s">
        <v>32</v>
      </c>
      <c r="H1753" s="45">
        <f>COUNTIFS('Raw Data'!$L$2:$L$3196,'Solution Sheet'!F1753,'Raw Data'!$H$2:$H$3196,'Solution Sheet'!G1753)</f>
        <v>216</v>
      </c>
      <c r="J1753" s="33" t="s">
        <v>39</v>
      </c>
      <c r="K1753" s="33" t="s">
        <v>13</v>
      </c>
      <c r="L1753" s="45">
        <f>AVERAGEIFS('Raw Data'!$R$2:$R$3196,'Raw Data'!$K$2:$K$3196,'Solution Sheet'!J1753,'Raw Data'!$G$2:$G$3196,'Solution Sheet'!K1753)</f>
        <v>35.833333333333336</v>
      </c>
      <c r="N1753" s="33" t="s">
        <v>24</v>
      </c>
      <c r="O1753" s="33" t="s">
        <v>32</v>
      </c>
      <c r="P1753" s="45">
        <f>SUMIFS('Raw Data'!$S$2:$S$3196,'Raw Data'!$D$2:$D$3196,'Solution Sheet'!N1753,'Raw Data'!$H$2:$H$3196,'Solution Sheet'!O1753)</f>
        <v>854150.37999999919</v>
      </c>
    </row>
    <row r="1754" spans="2:16" x14ac:dyDescent="0.35">
      <c r="B1754" s="33" t="s">
        <v>52</v>
      </c>
      <c r="C1754" s="33" t="s">
        <v>13</v>
      </c>
      <c r="D1754" s="45">
        <f>SUMIFS('Raw Data'!$S$2:$S$3196,'Raw Data'!$E$2:$E$3196,'Solution Sheet'!B1754,'Raw Data'!$G$2:$G$3196,'Solution Sheet'!C1754)</f>
        <v>72641.01999999999</v>
      </c>
      <c r="E1754" s="37"/>
      <c r="F1754" s="33" t="s">
        <v>46</v>
      </c>
      <c r="G1754" s="33" t="s">
        <v>33</v>
      </c>
      <c r="H1754" s="45">
        <f>COUNTIFS('Raw Data'!$L$2:$L$3196,'Solution Sheet'!F1754,'Raw Data'!$H$2:$H$3196,'Solution Sheet'!G1754)</f>
        <v>201</v>
      </c>
      <c r="J1754" s="33" t="s">
        <v>42</v>
      </c>
      <c r="K1754" s="33" t="s">
        <v>13</v>
      </c>
      <c r="L1754" s="45">
        <f>AVERAGEIFS('Raw Data'!$R$2:$R$3196,'Raw Data'!$K$2:$K$3196,'Solution Sheet'!J1754,'Raw Data'!$G$2:$G$3196,'Solution Sheet'!K1754)</f>
        <v>36.58</v>
      </c>
      <c r="N1754" s="33" t="s">
        <v>24</v>
      </c>
      <c r="O1754" s="33" t="s">
        <v>33</v>
      </c>
      <c r="P1754" s="45">
        <f>SUMIFS('Raw Data'!$S$2:$S$3196,'Raw Data'!$D$2:$D$3196,'Solution Sheet'!N1754,'Raw Data'!$H$2:$H$3196,'Solution Sheet'!O1754)</f>
        <v>777669.78999999957</v>
      </c>
    </row>
    <row r="1755" spans="2:16" x14ac:dyDescent="0.35">
      <c r="B1755" s="33" t="s">
        <v>115</v>
      </c>
      <c r="C1755" s="33" t="s">
        <v>12</v>
      </c>
      <c r="D1755" s="45">
        <f>SUMIFS('Raw Data'!$S$2:$S$3196,'Raw Data'!$E$2:$E$3196,'Solution Sheet'!B1755,'Raw Data'!$G$2:$G$3196,'Solution Sheet'!C1755)</f>
        <v>66619.010000000009</v>
      </c>
      <c r="E1755" s="37"/>
      <c r="F1755" s="33" t="s">
        <v>46</v>
      </c>
      <c r="G1755" s="33" t="s">
        <v>30</v>
      </c>
      <c r="H1755" s="45">
        <f>COUNTIFS('Raw Data'!$L$2:$L$3196,'Solution Sheet'!F1755,'Raw Data'!$H$2:$H$3196,'Solution Sheet'!G1755)</f>
        <v>204</v>
      </c>
      <c r="J1755" s="33" t="s">
        <v>40</v>
      </c>
      <c r="K1755" s="33" t="s">
        <v>12</v>
      </c>
      <c r="L1755" s="45">
        <f>AVERAGEIFS('Raw Data'!$R$2:$R$3196,'Raw Data'!$K$2:$K$3196,'Solution Sheet'!J1755,'Raw Data'!$G$2:$G$3196,'Solution Sheet'!K1755)</f>
        <v>34.373831775700936</v>
      </c>
      <c r="N1755" s="33" t="s">
        <v>26</v>
      </c>
      <c r="O1755" s="33" t="s">
        <v>30</v>
      </c>
      <c r="P1755" s="45">
        <f>SUMIFS('Raw Data'!$S$2:$S$3196,'Raw Data'!$D$2:$D$3196,'Solution Sheet'!N1755,'Raw Data'!$H$2:$H$3196,'Solution Sheet'!O1755)</f>
        <v>705014.25000000035</v>
      </c>
    </row>
    <row r="1756" spans="2:16" x14ac:dyDescent="0.35">
      <c r="B1756" s="33" t="s">
        <v>68</v>
      </c>
      <c r="C1756" s="33" t="s">
        <v>7</v>
      </c>
      <c r="D1756" s="45">
        <f>SUMIFS('Raw Data'!$S$2:$S$3196,'Raw Data'!$E$2:$E$3196,'Solution Sheet'!B1756,'Raw Data'!$G$2:$G$3196,'Solution Sheet'!C1756)</f>
        <v>100847.03999999999</v>
      </c>
      <c r="E1756" s="37"/>
      <c r="F1756" s="33" t="s">
        <v>45</v>
      </c>
      <c r="G1756" s="33" t="s">
        <v>30</v>
      </c>
      <c r="H1756" s="45">
        <f>COUNTIFS('Raw Data'!$L$2:$L$3196,'Solution Sheet'!F1756,'Raw Data'!$H$2:$H$3196,'Solution Sheet'!G1756)</f>
        <v>215</v>
      </c>
      <c r="J1756" s="33" t="s">
        <v>40</v>
      </c>
      <c r="K1756" s="33" t="s">
        <v>7</v>
      </c>
      <c r="L1756" s="45">
        <f>AVERAGEIFS('Raw Data'!$R$2:$R$3196,'Raw Data'!$K$2:$K$3196,'Solution Sheet'!J1756,'Raw Data'!$G$2:$G$3196,'Solution Sheet'!K1756)</f>
        <v>33.473118279569896</v>
      </c>
      <c r="N1756" s="33" t="s">
        <v>26</v>
      </c>
      <c r="O1756" s="33" t="s">
        <v>30</v>
      </c>
      <c r="P1756" s="45">
        <f>SUMIFS('Raw Data'!$S$2:$S$3196,'Raw Data'!$D$2:$D$3196,'Solution Sheet'!N1756,'Raw Data'!$H$2:$H$3196,'Solution Sheet'!O1756)</f>
        <v>705014.25000000035</v>
      </c>
    </row>
    <row r="1757" spans="2:16" x14ac:dyDescent="0.35">
      <c r="B1757" s="33" t="s">
        <v>55</v>
      </c>
      <c r="C1757" s="33" t="s">
        <v>10</v>
      </c>
      <c r="D1757" s="45">
        <f>SUMIFS('Raw Data'!$S$2:$S$3196,'Raw Data'!$E$2:$E$3196,'Solution Sheet'!B1757,'Raw Data'!$G$2:$G$3196,'Solution Sheet'!C1757)</f>
        <v>73114.26999999999</v>
      </c>
      <c r="E1757" s="37"/>
      <c r="F1757" s="33" t="s">
        <v>43</v>
      </c>
      <c r="G1757" s="33" t="s">
        <v>31</v>
      </c>
      <c r="H1757" s="45">
        <f>COUNTIFS('Raw Data'!$L$2:$L$3196,'Solution Sheet'!F1757,'Raw Data'!$H$2:$H$3196,'Solution Sheet'!G1757)</f>
        <v>190</v>
      </c>
      <c r="J1757" s="33" t="s">
        <v>42</v>
      </c>
      <c r="K1757" s="33" t="s">
        <v>10</v>
      </c>
      <c r="L1757" s="45">
        <f>AVERAGEIFS('Raw Data'!$R$2:$R$3196,'Raw Data'!$K$2:$K$3196,'Solution Sheet'!J1757,'Raw Data'!$G$2:$G$3196,'Solution Sheet'!K1757)</f>
        <v>34.543689320388353</v>
      </c>
      <c r="N1757" s="33" t="s">
        <v>24</v>
      </c>
      <c r="O1757" s="33" t="s">
        <v>31</v>
      </c>
      <c r="P1757" s="45">
        <f>SUMIFS('Raw Data'!$S$2:$S$3196,'Raw Data'!$D$2:$D$3196,'Solution Sheet'!N1757,'Raw Data'!$H$2:$H$3196,'Solution Sheet'!O1757)</f>
        <v>770751.94999999984</v>
      </c>
    </row>
    <row r="1758" spans="2:16" x14ac:dyDescent="0.35">
      <c r="B1758" s="33" t="s">
        <v>52</v>
      </c>
      <c r="C1758" s="33" t="s">
        <v>6</v>
      </c>
      <c r="D1758" s="45">
        <f>SUMIFS('Raw Data'!$S$2:$S$3196,'Raw Data'!$E$2:$E$3196,'Solution Sheet'!B1758,'Raw Data'!$G$2:$G$3196,'Solution Sheet'!C1758)</f>
        <v>128564.53000000004</v>
      </c>
      <c r="E1758" s="37"/>
      <c r="F1758" s="33" t="s">
        <v>43</v>
      </c>
      <c r="G1758" s="33" t="s">
        <v>33</v>
      </c>
      <c r="H1758" s="45">
        <f>COUNTIFS('Raw Data'!$L$2:$L$3196,'Solution Sheet'!F1758,'Raw Data'!$H$2:$H$3196,'Solution Sheet'!G1758)</f>
        <v>185</v>
      </c>
      <c r="J1758" s="33" t="s">
        <v>42</v>
      </c>
      <c r="K1758" s="33" t="s">
        <v>6</v>
      </c>
      <c r="L1758" s="45">
        <f>AVERAGEIFS('Raw Data'!$R$2:$R$3196,'Raw Data'!$K$2:$K$3196,'Solution Sheet'!J1758,'Raw Data'!$G$2:$G$3196,'Solution Sheet'!K1758)</f>
        <v>35.892857142857146</v>
      </c>
      <c r="N1758" s="33" t="s">
        <v>26</v>
      </c>
      <c r="O1758" s="33" t="s">
        <v>33</v>
      </c>
      <c r="P1758" s="45">
        <f>SUMIFS('Raw Data'!$S$2:$S$3196,'Raw Data'!$D$2:$D$3196,'Solution Sheet'!N1758,'Raw Data'!$H$2:$H$3196,'Solution Sheet'!O1758)</f>
        <v>688621.27000000118</v>
      </c>
    </row>
    <row r="1759" spans="2:16" x14ac:dyDescent="0.35">
      <c r="B1759" s="33" t="s">
        <v>106</v>
      </c>
      <c r="C1759" s="33" t="s">
        <v>10</v>
      </c>
      <c r="D1759" s="45">
        <f>SUMIFS('Raw Data'!$S$2:$S$3196,'Raw Data'!$E$2:$E$3196,'Solution Sheet'!B1759,'Raw Data'!$G$2:$G$3196,'Solution Sheet'!C1759)</f>
        <v>86293.68</v>
      </c>
      <c r="E1759" s="37"/>
      <c r="F1759" s="33" t="s">
        <v>46</v>
      </c>
      <c r="G1759" s="33" t="s">
        <v>32</v>
      </c>
      <c r="H1759" s="45">
        <f>COUNTIFS('Raw Data'!$L$2:$L$3196,'Solution Sheet'!F1759,'Raw Data'!$H$2:$H$3196,'Solution Sheet'!G1759)</f>
        <v>216</v>
      </c>
      <c r="J1759" s="33" t="s">
        <v>40</v>
      </c>
      <c r="K1759" s="33" t="s">
        <v>10</v>
      </c>
      <c r="L1759" s="45">
        <f>AVERAGEIFS('Raw Data'!$R$2:$R$3196,'Raw Data'!$K$2:$K$3196,'Solution Sheet'!J1759,'Raw Data'!$G$2:$G$3196,'Solution Sheet'!K1759)</f>
        <v>35.093023255813954</v>
      </c>
      <c r="N1759" s="33" t="s">
        <v>25</v>
      </c>
      <c r="O1759" s="33" t="s">
        <v>32</v>
      </c>
      <c r="P1759" s="45">
        <f>SUMIFS('Raw Data'!$S$2:$S$3196,'Raw Data'!$D$2:$D$3196,'Solution Sheet'!N1759,'Raw Data'!$H$2:$H$3196,'Solution Sheet'!O1759)</f>
        <v>420136.0300000002</v>
      </c>
    </row>
    <row r="1760" spans="2:16" x14ac:dyDescent="0.35">
      <c r="B1760" s="33" t="s">
        <v>73</v>
      </c>
      <c r="C1760" s="33" t="s">
        <v>6</v>
      </c>
      <c r="D1760" s="45">
        <f>SUMIFS('Raw Data'!$S$2:$S$3196,'Raw Data'!$E$2:$E$3196,'Solution Sheet'!B1760,'Raw Data'!$G$2:$G$3196,'Solution Sheet'!C1760)</f>
        <v>72259.55</v>
      </c>
      <c r="E1760" s="37"/>
      <c r="F1760" s="33" t="s">
        <v>46</v>
      </c>
      <c r="G1760" s="33" t="s">
        <v>31</v>
      </c>
      <c r="H1760" s="45">
        <f>COUNTIFS('Raw Data'!$L$2:$L$3196,'Solution Sheet'!F1760,'Raw Data'!$H$2:$H$3196,'Solution Sheet'!G1760)</f>
        <v>159</v>
      </c>
      <c r="J1760" s="33" t="s">
        <v>42</v>
      </c>
      <c r="K1760" s="33" t="s">
        <v>6</v>
      </c>
      <c r="L1760" s="45">
        <f>AVERAGEIFS('Raw Data'!$R$2:$R$3196,'Raw Data'!$K$2:$K$3196,'Solution Sheet'!J1760,'Raw Data'!$G$2:$G$3196,'Solution Sheet'!K1760)</f>
        <v>35.892857142857146</v>
      </c>
      <c r="N1760" s="33" t="s">
        <v>24</v>
      </c>
      <c r="O1760" s="33" t="s">
        <v>31</v>
      </c>
      <c r="P1760" s="45">
        <f>SUMIFS('Raw Data'!$S$2:$S$3196,'Raw Data'!$D$2:$D$3196,'Solution Sheet'!N1760,'Raw Data'!$H$2:$H$3196,'Solution Sheet'!O1760)</f>
        <v>770751.94999999984</v>
      </c>
    </row>
    <row r="1761" spans="2:16" x14ac:dyDescent="0.35">
      <c r="B1761" s="33" t="s">
        <v>52</v>
      </c>
      <c r="C1761" s="33" t="s">
        <v>9</v>
      </c>
      <c r="D1761" s="45">
        <f>SUMIFS('Raw Data'!$S$2:$S$3196,'Raw Data'!$E$2:$E$3196,'Solution Sheet'!B1761,'Raw Data'!$G$2:$G$3196,'Solution Sheet'!C1761)</f>
        <v>91971.540000000008</v>
      </c>
      <c r="E1761" s="37"/>
      <c r="F1761" s="33" t="s">
        <v>45</v>
      </c>
      <c r="G1761" s="33" t="s">
        <v>30</v>
      </c>
      <c r="H1761" s="45">
        <f>COUNTIFS('Raw Data'!$L$2:$L$3196,'Solution Sheet'!F1761,'Raw Data'!$H$2:$H$3196,'Solution Sheet'!G1761)</f>
        <v>215</v>
      </c>
      <c r="J1761" s="33" t="s">
        <v>41</v>
      </c>
      <c r="K1761" s="33" t="s">
        <v>9</v>
      </c>
      <c r="L1761" s="45">
        <f>AVERAGEIFS('Raw Data'!$R$2:$R$3196,'Raw Data'!$K$2:$K$3196,'Solution Sheet'!J1761,'Raw Data'!$G$2:$G$3196,'Solution Sheet'!K1761)</f>
        <v>35.634615384615387</v>
      </c>
      <c r="N1761" s="33" t="s">
        <v>26</v>
      </c>
      <c r="O1761" s="33" t="s">
        <v>30</v>
      </c>
      <c r="P1761" s="45">
        <f>SUMIFS('Raw Data'!$S$2:$S$3196,'Raw Data'!$D$2:$D$3196,'Solution Sheet'!N1761,'Raw Data'!$H$2:$H$3196,'Solution Sheet'!O1761)</f>
        <v>705014.25000000035</v>
      </c>
    </row>
    <row r="1762" spans="2:16" x14ac:dyDescent="0.35">
      <c r="B1762" s="33" t="s">
        <v>85</v>
      </c>
      <c r="C1762" s="33" t="s">
        <v>7</v>
      </c>
      <c r="D1762" s="45">
        <f>SUMIFS('Raw Data'!$S$2:$S$3196,'Raw Data'!$E$2:$E$3196,'Solution Sheet'!B1762,'Raw Data'!$G$2:$G$3196,'Solution Sheet'!C1762)</f>
        <v>95667.16</v>
      </c>
      <c r="E1762" s="37"/>
      <c r="F1762" s="33" t="s">
        <v>44</v>
      </c>
      <c r="G1762" s="33" t="s">
        <v>33</v>
      </c>
      <c r="H1762" s="45">
        <f>COUNTIFS('Raw Data'!$L$2:$L$3196,'Solution Sheet'!F1762,'Raw Data'!$H$2:$H$3196,'Solution Sheet'!G1762)</f>
        <v>207</v>
      </c>
      <c r="J1762" s="33" t="s">
        <v>41</v>
      </c>
      <c r="K1762" s="33" t="s">
        <v>7</v>
      </c>
      <c r="L1762" s="45">
        <f>AVERAGEIFS('Raw Data'!$R$2:$R$3196,'Raw Data'!$K$2:$K$3196,'Solution Sheet'!J1762,'Raw Data'!$G$2:$G$3196,'Solution Sheet'!K1762)</f>
        <v>33.821428571428569</v>
      </c>
      <c r="N1762" s="33" t="s">
        <v>24</v>
      </c>
      <c r="O1762" s="33" t="s">
        <v>33</v>
      </c>
      <c r="P1762" s="45">
        <f>SUMIFS('Raw Data'!$S$2:$S$3196,'Raw Data'!$D$2:$D$3196,'Solution Sheet'!N1762,'Raw Data'!$H$2:$H$3196,'Solution Sheet'!O1762)</f>
        <v>777669.78999999957</v>
      </c>
    </row>
    <row r="1763" spans="2:16" x14ac:dyDescent="0.35">
      <c r="B1763" s="33" t="s">
        <v>58</v>
      </c>
      <c r="C1763" s="33" t="s">
        <v>13</v>
      </c>
      <c r="D1763" s="45">
        <f>SUMIFS('Raw Data'!$S$2:$S$3196,'Raw Data'!$E$2:$E$3196,'Solution Sheet'!B1763,'Raw Data'!$G$2:$G$3196,'Solution Sheet'!C1763)</f>
        <v>88782.809999999969</v>
      </c>
      <c r="E1763" s="37"/>
      <c r="F1763" s="33" t="s">
        <v>46</v>
      </c>
      <c r="G1763" s="33" t="s">
        <v>30</v>
      </c>
      <c r="H1763" s="45">
        <f>COUNTIFS('Raw Data'!$L$2:$L$3196,'Solution Sheet'!F1763,'Raw Data'!$H$2:$H$3196,'Solution Sheet'!G1763)</f>
        <v>204</v>
      </c>
      <c r="J1763" s="33" t="s">
        <v>42</v>
      </c>
      <c r="K1763" s="33" t="s">
        <v>13</v>
      </c>
      <c r="L1763" s="45">
        <f>AVERAGEIFS('Raw Data'!$R$2:$R$3196,'Raw Data'!$K$2:$K$3196,'Solution Sheet'!J1763,'Raw Data'!$G$2:$G$3196,'Solution Sheet'!K1763)</f>
        <v>36.58</v>
      </c>
      <c r="N1763" s="33" t="s">
        <v>25</v>
      </c>
      <c r="O1763" s="33" t="s">
        <v>30</v>
      </c>
      <c r="P1763" s="45">
        <f>SUMIFS('Raw Data'!$S$2:$S$3196,'Raw Data'!$D$2:$D$3196,'Solution Sheet'!N1763,'Raw Data'!$H$2:$H$3196,'Solution Sheet'!O1763)</f>
        <v>386262.99999999983</v>
      </c>
    </row>
    <row r="1764" spans="2:16" x14ac:dyDescent="0.35">
      <c r="B1764" s="33" t="s">
        <v>68</v>
      </c>
      <c r="C1764" s="33" t="s">
        <v>9</v>
      </c>
      <c r="D1764" s="45">
        <f>SUMIFS('Raw Data'!$S$2:$S$3196,'Raw Data'!$E$2:$E$3196,'Solution Sheet'!B1764,'Raw Data'!$G$2:$G$3196,'Solution Sheet'!C1764)</f>
        <v>139938.12</v>
      </c>
      <c r="E1764" s="37"/>
      <c r="F1764" s="33" t="s">
        <v>46</v>
      </c>
      <c r="G1764" s="33" t="s">
        <v>30</v>
      </c>
      <c r="H1764" s="45">
        <f>COUNTIFS('Raw Data'!$L$2:$L$3196,'Solution Sheet'!F1764,'Raw Data'!$H$2:$H$3196,'Solution Sheet'!G1764)</f>
        <v>204</v>
      </c>
      <c r="J1764" s="33" t="s">
        <v>39</v>
      </c>
      <c r="K1764" s="33" t="s">
        <v>9</v>
      </c>
      <c r="L1764" s="45">
        <f>AVERAGEIFS('Raw Data'!$R$2:$R$3196,'Raw Data'!$K$2:$K$3196,'Solution Sheet'!J1764,'Raw Data'!$G$2:$G$3196,'Solution Sheet'!K1764)</f>
        <v>34.731182795698928</v>
      </c>
      <c r="N1764" s="33" t="s">
        <v>24</v>
      </c>
      <c r="O1764" s="33" t="s">
        <v>30</v>
      </c>
      <c r="P1764" s="45">
        <f>SUMIFS('Raw Data'!$S$2:$S$3196,'Raw Data'!$D$2:$D$3196,'Solution Sheet'!N1764,'Raw Data'!$H$2:$H$3196,'Solution Sheet'!O1764)</f>
        <v>902864.3899999999</v>
      </c>
    </row>
    <row r="1765" spans="2:16" x14ac:dyDescent="0.35">
      <c r="B1765" s="33" t="s">
        <v>68</v>
      </c>
      <c r="C1765" s="33" t="s">
        <v>10</v>
      </c>
      <c r="D1765" s="45">
        <f>SUMIFS('Raw Data'!$S$2:$S$3196,'Raw Data'!$E$2:$E$3196,'Solution Sheet'!B1765,'Raw Data'!$G$2:$G$3196,'Solution Sheet'!C1765)</f>
        <v>86801.049999999988</v>
      </c>
      <c r="E1765" s="37"/>
      <c r="F1765" s="33" t="s">
        <v>43</v>
      </c>
      <c r="G1765" s="33" t="s">
        <v>31</v>
      </c>
      <c r="H1765" s="45">
        <f>COUNTIFS('Raw Data'!$L$2:$L$3196,'Solution Sheet'!F1765,'Raw Data'!$H$2:$H$3196,'Solution Sheet'!G1765)</f>
        <v>190</v>
      </c>
      <c r="J1765" s="33" t="s">
        <v>40</v>
      </c>
      <c r="K1765" s="33" t="s">
        <v>10</v>
      </c>
      <c r="L1765" s="45">
        <f>AVERAGEIFS('Raw Data'!$R$2:$R$3196,'Raw Data'!$K$2:$K$3196,'Solution Sheet'!J1765,'Raw Data'!$G$2:$G$3196,'Solution Sheet'!K1765)</f>
        <v>35.093023255813954</v>
      </c>
      <c r="N1765" s="33" t="s">
        <v>24</v>
      </c>
      <c r="O1765" s="33" t="s">
        <v>31</v>
      </c>
      <c r="P1765" s="45">
        <f>SUMIFS('Raw Data'!$S$2:$S$3196,'Raw Data'!$D$2:$D$3196,'Solution Sheet'!N1765,'Raw Data'!$H$2:$H$3196,'Solution Sheet'!O1765)</f>
        <v>770751.94999999984</v>
      </c>
    </row>
    <row r="1766" spans="2:16" x14ac:dyDescent="0.35">
      <c r="B1766" s="33" t="s">
        <v>55</v>
      </c>
      <c r="C1766" s="33" t="s">
        <v>6</v>
      </c>
      <c r="D1766" s="45">
        <f>SUMIFS('Raw Data'!$S$2:$S$3196,'Raw Data'!$E$2:$E$3196,'Solution Sheet'!B1766,'Raw Data'!$G$2:$G$3196,'Solution Sheet'!C1766)</f>
        <v>103547.48999999999</v>
      </c>
      <c r="E1766" s="37"/>
      <c r="F1766" s="33" t="s">
        <v>46</v>
      </c>
      <c r="G1766" s="33" t="s">
        <v>30</v>
      </c>
      <c r="H1766" s="45">
        <f>COUNTIFS('Raw Data'!$L$2:$L$3196,'Solution Sheet'!F1766,'Raw Data'!$H$2:$H$3196,'Solution Sheet'!G1766)</f>
        <v>204</v>
      </c>
      <c r="J1766" s="33" t="s">
        <v>40</v>
      </c>
      <c r="K1766" s="33" t="s">
        <v>6</v>
      </c>
      <c r="L1766" s="45">
        <f>AVERAGEIFS('Raw Data'!$R$2:$R$3196,'Raw Data'!$K$2:$K$3196,'Solution Sheet'!J1766,'Raw Data'!$G$2:$G$3196,'Solution Sheet'!K1766)</f>
        <v>33.838383838383841</v>
      </c>
      <c r="N1766" s="33" t="s">
        <v>24</v>
      </c>
      <c r="O1766" s="33" t="s">
        <v>30</v>
      </c>
      <c r="P1766" s="45">
        <f>SUMIFS('Raw Data'!$S$2:$S$3196,'Raw Data'!$D$2:$D$3196,'Solution Sheet'!N1766,'Raw Data'!$H$2:$H$3196,'Solution Sheet'!O1766)</f>
        <v>902864.3899999999</v>
      </c>
    </row>
    <row r="1767" spans="2:16" x14ac:dyDescent="0.35">
      <c r="B1767" s="33" t="s">
        <v>73</v>
      </c>
      <c r="C1767" s="33" t="s">
        <v>10</v>
      </c>
      <c r="D1767" s="45">
        <f>SUMIFS('Raw Data'!$S$2:$S$3196,'Raw Data'!$E$2:$E$3196,'Solution Sheet'!B1767,'Raw Data'!$G$2:$G$3196,'Solution Sheet'!C1767)</f>
        <v>86987.81</v>
      </c>
      <c r="E1767" s="37"/>
      <c r="F1767" s="33" t="s">
        <v>44</v>
      </c>
      <c r="G1767" s="33" t="s">
        <v>33</v>
      </c>
      <c r="H1767" s="45">
        <f>COUNTIFS('Raw Data'!$L$2:$L$3196,'Solution Sheet'!F1767,'Raw Data'!$H$2:$H$3196,'Solution Sheet'!G1767)</f>
        <v>207</v>
      </c>
      <c r="J1767" s="33" t="s">
        <v>40</v>
      </c>
      <c r="K1767" s="33" t="s">
        <v>10</v>
      </c>
      <c r="L1767" s="45">
        <f>AVERAGEIFS('Raw Data'!$R$2:$R$3196,'Raw Data'!$K$2:$K$3196,'Solution Sheet'!J1767,'Raw Data'!$G$2:$G$3196,'Solution Sheet'!K1767)</f>
        <v>35.093023255813954</v>
      </c>
      <c r="N1767" s="33" t="s">
        <v>25</v>
      </c>
      <c r="O1767" s="33" t="s">
        <v>33</v>
      </c>
      <c r="P1767" s="45">
        <f>SUMIFS('Raw Data'!$S$2:$S$3196,'Raw Data'!$D$2:$D$3196,'Solution Sheet'!N1767,'Raw Data'!$H$2:$H$3196,'Solution Sheet'!O1767)</f>
        <v>226589.05000000008</v>
      </c>
    </row>
    <row r="1768" spans="2:16" x14ac:dyDescent="0.35">
      <c r="B1768" s="33" t="s">
        <v>68</v>
      </c>
      <c r="C1768" s="33" t="s">
        <v>13</v>
      </c>
      <c r="D1768" s="45">
        <f>SUMIFS('Raw Data'!$S$2:$S$3196,'Raw Data'!$E$2:$E$3196,'Solution Sheet'!B1768,'Raw Data'!$G$2:$G$3196,'Solution Sheet'!C1768)</f>
        <v>82678.639999999985</v>
      </c>
      <c r="E1768" s="37"/>
      <c r="F1768" s="33" t="s">
        <v>44</v>
      </c>
      <c r="G1768" s="33" t="s">
        <v>33</v>
      </c>
      <c r="H1768" s="45">
        <f>COUNTIFS('Raw Data'!$L$2:$L$3196,'Solution Sheet'!F1768,'Raw Data'!$H$2:$H$3196,'Solution Sheet'!G1768)</f>
        <v>207</v>
      </c>
      <c r="J1768" s="33" t="s">
        <v>42</v>
      </c>
      <c r="K1768" s="33" t="s">
        <v>13</v>
      </c>
      <c r="L1768" s="45">
        <f>AVERAGEIFS('Raw Data'!$R$2:$R$3196,'Raw Data'!$K$2:$K$3196,'Solution Sheet'!J1768,'Raw Data'!$G$2:$G$3196,'Solution Sheet'!K1768)</f>
        <v>36.58</v>
      </c>
      <c r="N1768" s="33" t="s">
        <v>24</v>
      </c>
      <c r="O1768" s="33" t="s">
        <v>33</v>
      </c>
      <c r="P1768" s="45">
        <f>SUMIFS('Raw Data'!$S$2:$S$3196,'Raw Data'!$D$2:$D$3196,'Solution Sheet'!N1768,'Raw Data'!$H$2:$H$3196,'Solution Sheet'!O1768)</f>
        <v>777669.78999999957</v>
      </c>
    </row>
    <row r="1769" spans="2:16" x14ac:dyDescent="0.35">
      <c r="B1769" s="33" t="s">
        <v>78</v>
      </c>
      <c r="C1769" s="33" t="s">
        <v>12</v>
      </c>
      <c r="D1769" s="45">
        <f>SUMIFS('Raw Data'!$S$2:$S$3196,'Raw Data'!$E$2:$E$3196,'Solution Sheet'!B1769,'Raw Data'!$G$2:$G$3196,'Solution Sheet'!C1769)</f>
        <v>76955.800000000017</v>
      </c>
      <c r="E1769" s="37"/>
      <c r="F1769" s="33" t="s">
        <v>45</v>
      </c>
      <c r="G1769" s="33" t="s">
        <v>33</v>
      </c>
      <c r="H1769" s="45">
        <f>COUNTIFS('Raw Data'!$L$2:$L$3196,'Solution Sheet'!F1769,'Raw Data'!$H$2:$H$3196,'Solution Sheet'!G1769)</f>
        <v>193</v>
      </c>
      <c r="J1769" s="33" t="s">
        <v>41</v>
      </c>
      <c r="K1769" s="33" t="s">
        <v>12</v>
      </c>
      <c r="L1769" s="45">
        <f>AVERAGEIFS('Raw Data'!$R$2:$R$3196,'Raw Data'!$K$2:$K$3196,'Solution Sheet'!J1769,'Raw Data'!$G$2:$G$3196,'Solution Sheet'!K1769)</f>
        <v>35.657142857142858</v>
      </c>
      <c r="N1769" s="33" t="s">
        <v>25</v>
      </c>
      <c r="O1769" s="33" t="s">
        <v>33</v>
      </c>
      <c r="P1769" s="45">
        <f>SUMIFS('Raw Data'!$S$2:$S$3196,'Raw Data'!$D$2:$D$3196,'Solution Sheet'!N1769,'Raw Data'!$H$2:$H$3196,'Solution Sheet'!O1769)</f>
        <v>226589.05000000008</v>
      </c>
    </row>
    <row r="1770" spans="2:16" x14ac:dyDescent="0.35">
      <c r="B1770" s="33" t="s">
        <v>85</v>
      </c>
      <c r="C1770" s="33" t="s">
        <v>9</v>
      </c>
      <c r="D1770" s="45">
        <f>SUMIFS('Raw Data'!$S$2:$S$3196,'Raw Data'!$E$2:$E$3196,'Solution Sheet'!B1770,'Raw Data'!$G$2:$G$3196,'Solution Sheet'!C1770)</f>
        <v>54180.78</v>
      </c>
      <c r="E1770" s="37"/>
      <c r="F1770" s="33" t="s">
        <v>44</v>
      </c>
      <c r="G1770" s="33" t="s">
        <v>33</v>
      </c>
      <c r="H1770" s="45">
        <f>COUNTIFS('Raw Data'!$L$2:$L$3196,'Solution Sheet'!F1770,'Raw Data'!$H$2:$H$3196,'Solution Sheet'!G1770)</f>
        <v>207</v>
      </c>
      <c r="J1770" s="33" t="s">
        <v>41</v>
      </c>
      <c r="K1770" s="33" t="s">
        <v>9</v>
      </c>
      <c r="L1770" s="45">
        <f>AVERAGEIFS('Raw Data'!$R$2:$R$3196,'Raw Data'!$K$2:$K$3196,'Solution Sheet'!J1770,'Raw Data'!$G$2:$G$3196,'Solution Sheet'!K1770)</f>
        <v>35.634615384615387</v>
      </c>
      <c r="N1770" s="33" t="s">
        <v>24</v>
      </c>
      <c r="O1770" s="33" t="s">
        <v>33</v>
      </c>
      <c r="P1770" s="45">
        <f>SUMIFS('Raw Data'!$S$2:$S$3196,'Raw Data'!$D$2:$D$3196,'Solution Sheet'!N1770,'Raw Data'!$H$2:$H$3196,'Solution Sheet'!O1770)</f>
        <v>777669.78999999957</v>
      </c>
    </row>
    <row r="1771" spans="2:16" x14ac:dyDescent="0.35">
      <c r="B1771" s="33" t="s">
        <v>73</v>
      </c>
      <c r="C1771" s="33" t="s">
        <v>11</v>
      </c>
      <c r="D1771" s="45">
        <f>SUMIFS('Raw Data'!$S$2:$S$3196,'Raw Data'!$E$2:$E$3196,'Solution Sheet'!B1771,'Raw Data'!$G$2:$G$3196,'Solution Sheet'!C1771)</f>
        <v>112167.56</v>
      </c>
      <c r="E1771" s="37"/>
      <c r="F1771" s="33" t="s">
        <v>43</v>
      </c>
      <c r="G1771" s="33" t="s">
        <v>32</v>
      </c>
      <c r="H1771" s="45">
        <f>COUNTIFS('Raw Data'!$L$2:$L$3196,'Solution Sheet'!F1771,'Raw Data'!$H$2:$H$3196,'Solution Sheet'!G1771)</f>
        <v>206</v>
      </c>
      <c r="J1771" s="33" t="s">
        <v>40</v>
      </c>
      <c r="K1771" s="33" t="s">
        <v>11</v>
      </c>
      <c r="L1771" s="45">
        <f>AVERAGEIFS('Raw Data'!$R$2:$R$3196,'Raw Data'!$K$2:$K$3196,'Solution Sheet'!J1771,'Raw Data'!$G$2:$G$3196,'Solution Sheet'!K1771)</f>
        <v>33.707865168539328</v>
      </c>
      <c r="N1771" s="33" t="s">
        <v>24</v>
      </c>
      <c r="O1771" s="33" t="s">
        <v>32</v>
      </c>
      <c r="P1771" s="45">
        <f>SUMIFS('Raw Data'!$S$2:$S$3196,'Raw Data'!$D$2:$D$3196,'Solution Sheet'!N1771,'Raw Data'!$H$2:$H$3196,'Solution Sheet'!O1771)</f>
        <v>854150.37999999919</v>
      </c>
    </row>
    <row r="1772" spans="2:16" x14ac:dyDescent="0.35">
      <c r="B1772" s="33" t="s">
        <v>106</v>
      </c>
      <c r="C1772" s="33" t="s">
        <v>10</v>
      </c>
      <c r="D1772" s="45">
        <f>SUMIFS('Raw Data'!$S$2:$S$3196,'Raw Data'!$E$2:$E$3196,'Solution Sheet'!B1772,'Raw Data'!$G$2:$G$3196,'Solution Sheet'!C1772)</f>
        <v>86293.68</v>
      </c>
      <c r="E1772" s="37"/>
      <c r="F1772" s="33" t="s">
        <v>43</v>
      </c>
      <c r="G1772" s="33" t="s">
        <v>33</v>
      </c>
      <c r="H1772" s="45">
        <f>COUNTIFS('Raw Data'!$L$2:$L$3196,'Solution Sheet'!F1772,'Raw Data'!$H$2:$H$3196,'Solution Sheet'!G1772)</f>
        <v>185</v>
      </c>
      <c r="J1772" s="33" t="s">
        <v>40</v>
      </c>
      <c r="K1772" s="33" t="s">
        <v>10</v>
      </c>
      <c r="L1772" s="45">
        <f>AVERAGEIFS('Raw Data'!$R$2:$R$3196,'Raw Data'!$K$2:$K$3196,'Solution Sheet'!J1772,'Raw Data'!$G$2:$G$3196,'Solution Sheet'!K1772)</f>
        <v>35.093023255813954</v>
      </c>
      <c r="N1772" s="33" t="s">
        <v>24</v>
      </c>
      <c r="O1772" s="33" t="s">
        <v>33</v>
      </c>
      <c r="P1772" s="45">
        <f>SUMIFS('Raw Data'!$S$2:$S$3196,'Raw Data'!$D$2:$D$3196,'Solution Sheet'!N1772,'Raw Data'!$H$2:$H$3196,'Solution Sheet'!O1772)</f>
        <v>777669.78999999957</v>
      </c>
    </row>
    <row r="1773" spans="2:16" x14ac:dyDescent="0.35">
      <c r="B1773" s="33" t="s">
        <v>115</v>
      </c>
      <c r="C1773" s="33" t="s">
        <v>7</v>
      </c>
      <c r="D1773" s="45">
        <f>SUMIFS('Raw Data'!$S$2:$S$3196,'Raw Data'!$E$2:$E$3196,'Solution Sheet'!B1773,'Raw Data'!$G$2:$G$3196,'Solution Sheet'!C1773)</f>
        <v>104661.16</v>
      </c>
      <c r="E1773" s="37"/>
      <c r="F1773" s="33" t="s">
        <v>43</v>
      </c>
      <c r="G1773" s="33" t="s">
        <v>30</v>
      </c>
      <c r="H1773" s="45">
        <f>COUNTIFS('Raw Data'!$L$2:$L$3196,'Solution Sheet'!F1773,'Raw Data'!$H$2:$H$3196,'Solution Sheet'!G1773)</f>
        <v>201</v>
      </c>
      <c r="J1773" s="33" t="s">
        <v>39</v>
      </c>
      <c r="K1773" s="33" t="s">
        <v>7</v>
      </c>
      <c r="L1773" s="45">
        <f>AVERAGEIFS('Raw Data'!$R$2:$R$3196,'Raw Data'!$K$2:$K$3196,'Solution Sheet'!J1773,'Raw Data'!$G$2:$G$3196,'Solution Sheet'!K1773)</f>
        <v>36.319672131147541</v>
      </c>
      <c r="N1773" s="33" t="s">
        <v>25</v>
      </c>
      <c r="O1773" s="33" t="s">
        <v>30</v>
      </c>
      <c r="P1773" s="45">
        <f>SUMIFS('Raw Data'!$S$2:$S$3196,'Raw Data'!$D$2:$D$3196,'Solution Sheet'!N1773,'Raw Data'!$H$2:$H$3196,'Solution Sheet'!O1773)</f>
        <v>386262.99999999983</v>
      </c>
    </row>
    <row r="1774" spans="2:16" x14ac:dyDescent="0.35">
      <c r="B1774" s="33" t="s">
        <v>68</v>
      </c>
      <c r="C1774" s="33" t="s">
        <v>8</v>
      </c>
      <c r="D1774" s="45">
        <f>SUMIFS('Raw Data'!$S$2:$S$3196,'Raw Data'!$E$2:$E$3196,'Solution Sheet'!B1774,'Raw Data'!$G$2:$G$3196,'Solution Sheet'!C1774)</f>
        <v>65393.969999999994</v>
      </c>
      <c r="E1774" s="37"/>
      <c r="F1774" s="33" t="s">
        <v>45</v>
      </c>
      <c r="G1774" s="33" t="s">
        <v>30</v>
      </c>
      <c r="H1774" s="45">
        <f>COUNTIFS('Raw Data'!$L$2:$L$3196,'Solution Sheet'!F1774,'Raw Data'!$H$2:$H$3196,'Solution Sheet'!G1774)</f>
        <v>215</v>
      </c>
      <c r="J1774" s="33" t="s">
        <v>42</v>
      </c>
      <c r="K1774" s="33" t="s">
        <v>8</v>
      </c>
      <c r="L1774" s="45">
        <f>AVERAGEIFS('Raw Data'!$R$2:$R$3196,'Raw Data'!$K$2:$K$3196,'Solution Sheet'!J1774,'Raw Data'!$G$2:$G$3196,'Solution Sheet'!K1774)</f>
        <v>35.593023255813954</v>
      </c>
      <c r="N1774" s="33" t="s">
        <v>24</v>
      </c>
      <c r="O1774" s="33" t="s">
        <v>30</v>
      </c>
      <c r="P1774" s="45">
        <f>SUMIFS('Raw Data'!$S$2:$S$3196,'Raw Data'!$D$2:$D$3196,'Solution Sheet'!N1774,'Raw Data'!$H$2:$H$3196,'Solution Sheet'!O1774)</f>
        <v>902864.3899999999</v>
      </c>
    </row>
    <row r="1775" spans="2:16" x14ac:dyDescent="0.35">
      <c r="B1775" s="33" t="s">
        <v>85</v>
      </c>
      <c r="C1775" s="33" t="s">
        <v>12</v>
      </c>
      <c r="D1775" s="45">
        <f>SUMIFS('Raw Data'!$S$2:$S$3196,'Raw Data'!$E$2:$E$3196,'Solution Sheet'!B1775,'Raw Data'!$G$2:$G$3196,'Solution Sheet'!C1775)</f>
        <v>71096.97</v>
      </c>
      <c r="E1775" s="37"/>
      <c r="F1775" s="33" t="s">
        <v>46</v>
      </c>
      <c r="G1775" s="33" t="s">
        <v>32</v>
      </c>
      <c r="H1775" s="45">
        <f>COUNTIFS('Raw Data'!$L$2:$L$3196,'Solution Sheet'!F1775,'Raw Data'!$H$2:$H$3196,'Solution Sheet'!G1775)</f>
        <v>216</v>
      </c>
      <c r="J1775" s="33" t="s">
        <v>40</v>
      </c>
      <c r="K1775" s="33" t="s">
        <v>12</v>
      </c>
      <c r="L1775" s="45">
        <f>AVERAGEIFS('Raw Data'!$R$2:$R$3196,'Raw Data'!$K$2:$K$3196,'Solution Sheet'!J1775,'Raw Data'!$G$2:$G$3196,'Solution Sheet'!K1775)</f>
        <v>34.373831775700936</v>
      </c>
      <c r="N1775" s="33" t="s">
        <v>25</v>
      </c>
      <c r="O1775" s="33" t="s">
        <v>32</v>
      </c>
      <c r="P1775" s="45">
        <f>SUMIFS('Raw Data'!$S$2:$S$3196,'Raw Data'!$D$2:$D$3196,'Solution Sheet'!N1775,'Raw Data'!$H$2:$H$3196,'Solution Sheet'!O1775)</f>
        <v>420136.0300000002</v>
      </c>
    </row>
    <row r="1776" spans="2:16" x14ac:dyDescent="0.35">
      <c r="B1776" s="33" t="s">
        <v>63</v>
      </c>
      <c r="C1776" s="33" t="s">
        <v>12</v>
      </c>
      <c r="D1776" s="45">
        <f>SUMIFS('Raw Data'!$S$2:$S$3196,'Raw Data'!$E$2:$E$3196,'Solution Sheet'!B1776,'Raw Data'!$G$2:$G$3196,'Solution Sheet'!C1776)</f>
        <v>121006.51999999999</v>
      </c>
      <c r="E1776" s="37"/>
      <c r="F1776" s="33" t="s">
        <v>45</v>
      </c>
      <c r="G1776" s="33" t="s">
        <v>32</v>
      </c>
      <c r="H1776" s="45">
        <f>COUNTIFS('Raw Data'!$L$2:$L$3196,'Solution Sheet'!F1776,'Raw Data'!$H$2:$H$3196,'Solution Sheet'!G1776)</f>
        <v>204</v>
      </c>
      <c r="J1776" s="33" t="s">
        <v>41</v>
      </c>
      <c r="K1776" s="33" t="s">
        <v>12</v>
      </c>
      <c r="L1776" s="45">
        <f>AVERAGEIFS('Raw Data'!$R$2:$R$3196,'Raw Data'!$K$2:$K$3196,'Solution Sheet'!J1776,'Raw Data'!$G$2:$G$3196,'Solution Sheet'!K1776)</f>
        <v>35.657142857142858</v>
      </c>
      <c r="N1776" s="33" t="s">
        <v>26</v>
      </c>
      <c r="O1776" s="33" t="s">
        <v>32</v>
      </c>
      <c r="P1776" s="45">
        <f>SUMIFS('Raw Data'!$S$2:$S$3196,'Raw Data'!$D$2:$D$3196,'Solution Sheet'!N1776,'Raw Data'!$H$2:$H$3196,'Solution Sheet'!O1776)</f>
        <v>713770.02999999945</v>
      </c>
    </row>
    <row r="1777" spans="2:16" x14ac:dyDescent="0.35">
      <c r="B1777" s="33" t="s">
        <v>106</v>
      </c>
      <c r="C1777" s="33" t="s">
        <v>10</v>
      </c>
      <c r="D1777" s="45">
        <f>SUMIFS('Raw Data'!$S$2:$S$3196,'Raw Data'!$E$2:$E$3196,'Solution Sheet'!B1777,'Raw Data'!$G$2:$G$3196,'Solution Sheet'!C1777)</f>
        <v>86293.68</v>
      </c>
      <c r="E1777" s="37"/>
      <c r="F1777" s="33" t="s">
        <v>45</v>
      </c>
      <c r="G1777" s="33" t="s">
        <v>31</v>
      </c>
      <c r="H1777" s="45">
        <f>COUNTIFS('Raw Data'!$L$2:$L$3196,'Solution Sheet'!F1777,'Raw Data'!$H$2:$H$3196,'Solution Sheet'!G1777)</f>
        <v>200</v>
      </c>
      <c r="J1777" s="33" t="s">
        <v>42</v>
      </c>
      <c r="K1777" s="33" t="s">
        <v>10</v>
      </c>
      <c r="L1777" s="45">
        <f>AVERAGEIFS('Raw Data'!$R$2:$R$3196,'Raw Data'!$K$2:$K$3196,'Solution Sheet'!J1777,'Raw Data'!$G$2:$G$3196,'Solution Sheet'!K1777)</f>
        <v>34.543689320388353</v>
      </c>
      <c r="N1777" s="33" t="s">
        <v>24</v>
      </c>
      <c r="O1777" s="33" t="s">
        <v>31</v>
      </c>
      <c r="P1777" s="45">
        <f>SUMIFS('Raw Data'!$S$2:$S$3196,'Raw Data'!$D$2:$D$3196,'Solution Sheet'!N1777,'Raw Data'!$H$2:$H$3196,'Solution Sheet'!O1777)</f>
        <v>770751.94999999984</v>
      </c>
    </row>
    <row r="1778" spans="2:16" x14ac:dyDescent="0.35">
      <c r="B1778" s="33" t="s">
        <v>55</v>
      </c>
      <c r="C1778" s="33" t="s">
        <v>11</v>
      </c>
      <c r="D1778" s="45">
        <f>SUMIFS('Raw Data'!$S$2:$S$3196,'Raw Data'!$E$2:$E$3196,'Solution Sheet'!B1778,'Raw Data'!$G$2:$G$3196,'Solution Sheet'!C1778)</f>
        <v>113543.59</v>
      </c>
      <c r="E1778" s="37"/>
      <c r="F1778" s="33" t="s">
        <v>44</v>
      </c>
      <c r="G1778" s="33" t="s">
        <v>31</v>
      </c>
      <c r="H1778" s="45">
        <f>COUNTIFS('Raw Data'!$L$2:$L$3196,'Solution Sheet'!F1778,'Raw Data'!$H$2:$H$3196,'Solution Sheet'!G1778)</f>
        <v>216</v>
      </c>
      <c r="J1778" s="33" t="s">
        <v>39</v>
      </c>
      <c r="K1778" s="33" t="s">
        <v>11</v>
      </c>
      <c r="L1778" s="45">
        <f>AVERAGEIFS('Raw Data'!$R$2:$R$3196,'Raw Data'!$K$2:$K$3196,'Solution Sheet'!J1778,'Raw Data'!$G$2:$G$3196,'Solution Sheet'!K1778)</f>
        <v>34.901785714285715</v>
      </c>
      <c r="N1778" s="33" t="s">
        <v>26</v>
      </c>
      <c r="O1778" s="33" t="s">
        <v>31</v>
      </c>
      <c r="P1778" s="45">
        <f>SUMIFS('Raw Data'!$S$2:$S$3196,'Raw Data'!$D$2:$D$3196,'Solution Sheet'!N1778,'Raw Data'!$H$2:$H$3196,'Solution Sheet'!O1778)</f>
        <v>705928.4499999996</v>
      </c>
    </row>
    <row r="1779" spans="2:16" x14ac:dyDescent="0.35">
      <c r="B1779" s="33" t="s">
        <v>106</v>
      </c>
      <c r="C1779" s="33" t="s">
        <v>7</v>
      </c>
      <c r="D1779" s="45">
        <f>SUMIFS('Raw Data'!$S$2:$S$3196,'Raw Data'!$E$2:$E$3196,'Solution Sheet'!B1779,'Raw Data'!$G$2:$G$3196,'Solution Sheet'!C1779)</f>
        <v>77343.399999999994</v>
      </c>
      <c r="E1779" s="37"/>
      <c r="F1779" s="33" t="s">
        <v>46</v>
      </c>
      <c r="G1779" s="33" t="s">
        <v>30</v>
      </c>
      <c r="H1779" s="45">
        <f>COUNTIFS('Raw Data'!$L$2:$L$3196,'Solution Sheet'!F1779,'Raw Data'!$H$2:$H$3196,'Solution Sheet'!G1779)</f>
        <v>204</v>
      </c>
      <c r="J1779" s="33" t="s">
        <v>40</v>
      </c>
      <c r="K1779" s="33" t="s">
        <v>7</v>
      </c>
      <c r="L1779" s="45">
        <f>AVERAGEIFS('Raw Data'!$R$2:$R$3196,'Raw Data'!$K$2:$K$3196,'Solution Sheet'!J1779,'Raw Data'!$G$2:$G$3196,'Solution Sheet'!K1779)</f>
        <v>33.473118279569896</v>
      </c>
      <c r="N1779" s="33" t="s">
        <v>24</v>
      </c>
      <c r="O1779" s="33" t="s">
        <v>30</v>
      </c>
      <c r="P1779" s="45">
        <f>SUMIFS('Raw Data'!$S$2:$S$3196,'Raw Data'!$D$2:$D$3196,'Solution Sheet'!N1779,'Raw Data'!$H$2:$H$3196,'Solution Sheet'!O1779)</f>
        <v>902864.3899999999</v>
      </c>
    </row>
    <row r="1780" spans="2:16" x14ac:dyDescent="0.35">
      <c r="B1780" s="33" t="s">
        <v>55</v>
      </c>
      <c r="C1780" s="33" t="s">
        <v>8</v>
      </c>
      <c r="D1780" s="45">
        <f>SUMIFS('Raw Data'!$S$2:$S$3196,'Raw Data'!$E$2:$E$3196,'Solution Sheet'!B1780,'Raw Data'!$G$2:$G$3196,'Solution Sheet'!C1780)</f>
        <v>101835.39000000001</v>
      </c>
      <c r="E1780" s="37"/>
      <c r="F1780" s="33" t="s">
        <v>44</v>
      </c>
      <c r="G1780" s="33" t="s">
        <v>33</v>
      </c>
      <c r="H1780" s="45">
        <f>COUNTIFS('Raw Data'!$L$2:$L$3196,'Solution Sheet'!F1780,'Raw Data'!$H$2:$H$3196,'Solution Sheet'!G1780)</f>
        <v>207</v>
      </c>
      <c r="J1780" s="33" t="s">
        <v>40</v>
      </c>
      <c r="K1780" s="33" t="s">
        <v>8</v>
      </c>
      <c r="L1780" s="45">
        <f>AVERAGEIFS('Raw Data'!$R$2:$R$3196,'Raw Data'!$K$2:$K$3196,'Solution Sheet'!J1780,'Raw Data'!$G$2:$G$3196,'Solution Sheet'!K1780)</f>
        <v>34.319148936170215</v>
      </c>
      <c r="N1780" s="33" t="s">
        <v>24</v>
      </c>
      <c r="O1780" s="33" t="s">
        <v>33</v>
      </c>
      <c r="P1780" s="45">
        <f>SUMIFS('Raw Data'!$S$2:$S$3196,'Raw Data'!$D$2:$D$3196,'Solution Sheet'!N1780,'Raw Data'!$H$2:$H$3196,'Solution Sheet'!O1780)</f>
        <v>777669.78999999957</v>
      </c>
    </row>
    <row r="1781" spans="2:16" x14ac:dyDescent="0.35">
      <c r="B1781" s="33" t="s">
        <v>58</v>
      </c>
      <c r="C1781" s="33" t="s">
        <v>11</v>
      </c>
      <c r="D1781" s="45">
        <f>SUMIFS('Raw Data'!$S$2:$S$3196,'Raw Data'!$E$2:$E$3196,'Solution Sheet'!B1781,'Raw Data'!$G$2:$G$3196,'Solution Sheet'!C1781)</f>
        <v>113195.5</v>
      </c>
      <c r="E1781" s="37"/>
      <c r="F1781" s="33" t="s">
        <v>46</v>
      </c>
      <c r="G1781" s="33" t="s">
        <v>30</v>
      </c>
      <c r="H1781" s="45">
        <f>COUNTIFS('Raw Data'!$L$2:$L$3196,'Solution Sheet'!F1781,'Raw Data'!$H$2:$H$3196,'Solution Sheet'!G1781)</f>
        <v>204</v>
      </c>
      <c r="J1781" s="33" t="s">
        <v>39</v>
      </c>
      <c r="K1781" s="33" t="s">
        <v>11</v>
      </c>
      <c r="L1781" s="45">
        <f>AVERAGEIFS('Raw Data'!$R$2:$R$3196,'Raw Data'!$K$2:$K$3196,'Solution Sheet'!J1781,'Raw Data'!$G$2:$G$3196,'Solution Sheet'!K1781)</f>
        <v>34.901785714285715</v>
      </c>
      <c r="N1781" s="33" t="s">
        <v>24</v>
      </c>
      <c r="O1781" s="33" t="s">
        <v>30</v>
      </c>
      <c r="P1781" s="45">
        <f>SUMIFS('Raw Data'!$S$2:$S$3196,'Raw Data'!$D$2:$D$3196,'Solution Sheet'!N1781,'Raw Data'!$H$2:$H$3196,'Solution Sheet'!O1781)</f>
        <v>902864.3899999999</v>
      </c>
    </row>
    <row r="1782" spans="2:16" x14ac:dyDescent="0.35">
      <c r="B1782" s="33" t="s">
        <v>85</v>
      </c>
      <c r="C1782" s="33" t="s">
        <v>7</v>
      </c>
      <c r="D1782" s="45">
        <f>SUMIFS('Raw Data'!$S$2:$S$3196,'Raw Data'!$E$2:$E$3196,'Solution Sheet'!B1782,'Raw Data'!$G$2:$G$3196,'Solution Sheet'!C1782)</f>
        <v>95667.16</v>
      </c>
      <c r="E1782" s="37"/>
      <c r="F1782" s="33" t="s">
        <v>45</v>
      </c>
      <c r="G1782" s="33" t="s">
        <v>31</v>
      </c>
      <c r="H1782" s="45">
        <f>COUNTIFS('Raw Data'!$L$2:$L$3196,'Solution Sheet'!F1782,'Raw Data'!$H$2:$H$3196,'Solution Sheet'!G1782)</f>
        <v>200</v>
      </c>
      <c r="J1782" s="33" t="s">
        <v>40</v>
      </c>
      <c r="K1782" s="33" t="s">
        <v>7</v>
      </c>
      <c r="L1782" s="45">
        <f>AVERAGEIFS('Raw Data'!$R$2:$R$3196,'Raw Data'!$K$2:$K$3196,'Solution Sheet'!J1782,'Raw Data'!$G$2:$G$3196,'Solution Sheet'!K1782)</f>
        <v>33.473118279569896</v>
      </c>
      <c r="N1782" s="33" t="s">
        <v>25</v>
      </c>
      <c r="O1782" s="33" t="s">
        <v>31</v>
      </c>
      <c r="P1782" s="45">
        <f>SUMIFS('Raw Data'!$S$2:$S$3196,'Raw Data'!$D$2:$D$3196,'Solution Sheet'!N1782,'Raw Data'!$H$2:$H$3196,'Solution Sheet'!O1782)</f>
        <v>343540.72000000003</v>
      </c>
    </row>
    <row r="1783" spans="2:16" x14ac:dyDescent="0.35">
      <c r="B1783" s="33" t="s">
        <v>106</v>
      </c>
      <c r="C1783" s="33" t="s">
        <v>9</v>
      </c>
      <c r="D1783" s="45">
        <f>SUMIFS('Raw Data'!$S$2:$S$3196,'Raw Data'!$E$2:$E$3196,'Solution Sheet'!B1783,'Raw Data'!$G$2:$G$3196,'Solution Sheet'!C1783)</f>
        <v>86448.35000000002</v>
      </c>
      <c r="E1783" s="37"/>
      <c r="F1783" s="33" t="s">
        <v>46</v>
      </c>
      <c r="G1783" s="33" t="s">
        <v>32</v>
      </c>
      <c r="H1783" s="45">
        <f>COUNTIFS('Raw Data'!$L$2:$L$3196,'Solution Sheet'!F1783,'Raw Data'!$H$2:$H$3196,'Solution Sheet'!G1783)</f>
        <v>216</v>
      </c>
      <c r="J1783" s="33" t="s">
        <v>39</v>
      </c>
      <c r="K1783" s="33" t="s">
        <v>9</v>
      </c>
      <c r="L1783" s="45">
        <f>AVERAGEIFS('Raw Data'!$R$2:$R$3196,'Raw Data'!$K$2:$K$3196,'Solution Sheet'!J1783,'Raw Data'!$G$2:$G$3196,'Solution Sheet'!K1783)</f>
        <v>34.731182795698928</v>
      </c>
      <c r="N1783" s="33" t="s">
        <v>24</v>
      </c>
      <c r="O1783" s="33" t="s">
        <v>32</v>
      </c>
      <c r="P1783" s="45">
        <f>SUMIFS('Raw Data'!$S$2:$S$3196,'Raw Data'!$D$2:$D$3196,'Solution Sheet'!N1783,'Raw Data'!$H$2:$H$3196,'Solution Sheet'!O1783)</f>
        <v>854150.37999999919</v>
      </c>
    </row>
    <row r="1784" spans="2:16" x14ac:dyDescent="0.35">
      <c r="B1784" s="33" t="s">
        <v>55</v>
      </c>
      <c r="C1784" s="33" t="s">
        <v>12</v>
      </c>
      <c r="D1784" s="45">
        <f>SUMIFS('Raw Data'!$S$2:$S$3196,'Raw Data'!$E$2:$E$3196,'Solution Sheet'!B1784,'Raw Data'!$G$2:$G$3196,'Solution Sheet'!C1784)</f>
        <v>77941.099999999991</v>
      </c>
      <c r="E1784" s="37"/>
      <c r="F1784" s="33" t="s">
        <v>46</v>
      </c>
      <c r="G1784" s="33" t="s">
        <v>33</v>
      </c>
      <c r="H1784" s="45">
        <f>COUNTIFS('Raw Data'!$L$2:$L$3196,'Solution Sheet'!F1784,'Raw Data'!$H$2:$H$3196,'Solution Sheet'!G1784)</f>
        <v>201</v>
      </c>
      <c r="J1784" s="33" t="s">
        <v>40</v>
      </c>
      <c r="K1784" s="33" t="s">
        <v>12</v>
      </c>
      <c r="L1784" s="45">
        <f>AVERAGEIFS('Raw Data'!$R$2:$R$3196,'Raw Data'!$K$2:$K$3196,'Solution Sheet'!J1784,'Raw Data'!$G$2:$G$3196,'Solution Sheet'!K1784)</f>
        <v>34.373831775700936</v>
      </c>
      <c r="N1784" s="33" t="s">
        <v>24</v>
      </c>
      <c r="O1784" s="33" t="s">
        <v>33</v>
      </c>
      <c r="P1784" s="45">
        <f>SUMIFS('Raw Data'!$S$2:$S$3196,'Raw Data'!$D$2:$D$3196,'Solution Sheet'!N1784,'Raw Data'!$H$2:$H$3196,'Solution Sheet'!O1784)</f>
        <v>777669.78999999957</v>
      </c>
    </row>
    <row r="1785" spans="2:16" x14ac:dyDescent="0.35">
      <c r="B1785" s="33" t="s">
        <v>85</v>
      </c>
      <c r="C1785" s="33" t="s">
        <v>10</v>
      </c>
      <c r="D1785" s="45">
        <f>SUMIFS('Raw Data'!$S$2:$S$3196,'Raw Data'!$E$2:$E$3196,'Solution Sheet'!B1785,'Raw Data'!$G$2:$G$3196,'Solution Sheet'!C1785)</f>
        <v>88692.860000000015</v>
      </c>
      <c r="E1785" s="37"/>
      <c r="F1785" s="33" t="s">
        <v>46</v>
      </c>
      <c r="G1785" s="33" t="s">
        <v>33</v>
      </c>
      <c r="H1785" s="45">
        <f>COUNTIFS('Raw Data'!$L$2:$L$3196,'Solution Sheet'!F1785,'Raw Data'!$H$2:$H$3196,'Solution Sheet'!G1785)</f>
        <v>201</v>
      </c>
      <c r="J1785" s="33" t="s">
        <v>40</v>
      </c>
      <c r="K1785" s="33" t="s">
        <v>10</v>
      </c>
      <c r="L1785" s="45">
        <f>AVERAGEIFS('Raw Data'!$R$2:$R$3196,'Raw Data'!$K$2:$K$3196,'Solution Sheet'!J1785,'Raw Data'!$G$2:$G$3196,'Solution Sheet'!K1785)</f>
        <v>35.093023255813954</v>
      </c>
      <c r="N1785" s="33" t="s">
        <v>24</v>
      </c>
      <c r="O1785" s="33" t="s">
        <v>33</v>
      </c>
      <c r="P1785" s="45">
        <f>SUMIFS('Raw Data'!$S$2:$S$3196,'Raw Data'!$D$2:$D$3196,'Solution Sheet'!N1785,'Raw Data'!$H$2:$H$3196,'Solution Sheet'!O1785)</f>
        <v>777669.78999999957</v>
      </c>
    </row>
    <row r="1786" spans="2:16" x14ac:dyDescent="0.35">
      <c r="B1786" s="33" t="s">
        <v>78</v>
      </c>
      <c r="C1786" s="33" t="s">
        <v>8</v>
      </c>
      <c r="D1786" s="45">
        <f>SUMIFS('Raw Data'!$S$2:$S$3196,'Raw Data'!$E$2:$E$3196,'Solution Sheet'!B1786,'Raw Data'!$G$2:$G$3196,'Solution Sheet'!C1786)</f>
        <v>81993.12000000001</v>
      </c>
      <c r="E1786" s="37"/>
      <c r="F1786" s="33" t="s">
        <v>46</v>
      </c>
      <c r="G1786" s="33" t="s">
        <v>32</v>
      </c>
      <c r="H1786" s="45">
        <f>COUNTIFS('Raw Data'!$L$2:$L$3196,'Solution Sheet'!F1786,'Raw Data'!$H$2:$H$3196,'Solution Sheet'!G1786)</f>
        <v>216</v>
      </c>
      <c r="J1786" s="33" t="s">
        <v>41</v>
      </c>
      <c r="K1786" s="33" t="s">
        <v>8</v>
      </c>
      <c r="L1786" s="45">
        <f>AVERAGEIFS('Raw Data'!$R$2:$R$3196,'Raw Data'!$K$2:$K$3196,'Solution Sheet'!J1786,'Raw Data'!$G$2:$G$3196,'Solution Sheet'!K1786)</f>
        <v>35.169642857142854</v>
      </c>
      <c r="N1786" s="33" t="s">
        <v>26</v>
      </c>
      <c r="O1786" s="33" t="s">
        <v>32</v>
      </c>
      <c r="P1786" s="45">
        <f>SUMIFS('Raw Data'!$S$2:$S$3196,'Raw Data'!$D$2:$D$3196,'Solution Sheet'!N1786,'Raw Data'!$H$2:$H$3196,'Solution Sheet'!O1786)</f>
        <v>713770.02999999945</v>
      </c>
    </row>
    <row r="1787" spans="2:16" x14ac:dyDescent="0.35">
      <c r="B1787" s="33" t="s">
        <v>115</v>
      </c>
      <c r="C1787" s="33" t="s">
        <v>7</v>
      </c>
      <c r="D1787" s="45">
        <f>SUMIFS('Raw Data'!$S$2:$S$3196,'Raw Data'!$E$2:$E$3196,'Solution Sheet'!B1787,'Raw Data'!$G$2:$G$3196,'Solution Sheet'!C1787)</f>
        <v>104661.16</v>
      </c>
      <c r="E1787" s="37"/>
      <c r="F1787" s="33" t="s">
        <v>43</v>
      </c>
      <c r="G1787" s="33" t="s">
        <v>33</v>
      </c>
      <c r="H1787" s="45">
        <f>COUNTIFS('Raw Data'!$L$2:$L$3196,'Solution Sheet'!F1787,'Raw Data'!$H$2:$H$3196,'Solution Sheet'!G1787)</f>
        <v>185</v>
      </c>
      <c r="J1787" s="33" t="s">
        <v>41</v>
      </c>
      <c r="K1787" s="33" t="s">
        <v>7</v>
      </c>
      <c r="L1787" s="45">
        <f>AVERAGEIFS('Raw Data'!$R$2:$R$3196,'Raw Data'!$K$2:$K$3196,'Solution Sheet'!J1787,'Raw Data'!$G$2:$G$3196,'Solution Sheet'!K1787)</f>
        <v>33.821428571428569</v>
      </c>
      <c r="N1787" s="33" t="s">
        <v>24</v>
      </c>
      <c r="O1787" s="33" t="s">
        <v>33</v>
      </c>
      <c r="P1787" s="45">
        <f>SUMIFS('Raw Data'!$S$2:$S$3196,'Raw Data'!$D$2:$D$3196,'Solution Sheet'!N1787,'Raw Data'!$H$2:$H$3196,'Solution Sheet'!O1787)</f>
        <v>777669.78999999957</v>
      </c>
    </row>
    <row r="1788" spans="2:16" x14ac:dyDescent="0.35">
      <c r="B1788" s="33" t="s">
        <v>68</v>
      </c>
      <c r="C1788" s="33" t="s">
        <v>12</v>
      </c>
      <c r="D1788" s="45">
        <f>SUMIFS('Raw Data'!$S$2:$S$3196,'Raw Data'!$E$2:$E$3196,'Solution Sheet'!B1788,'Raw Data'!$G$2:$G$3196,'Solution Sheet'!C1788)</f>
        <v>70361.200000000026</v>
      </c>
      <c r="E1788" s="37"/>
      <c r="F1788" s="33" t="s">
        <v>45</v>
      </c>
      <c r="G1788" s="33" t="s">
        <v>32</v>
      </c>
      <c r="H1788" s="45">
        <f>COUNTIFS('Raw Data'!$L$2:$L$3196,'Solution Sheet'!F1788,'Raw Data'!$H$2:$H$3196,'Solution Sheet'!G1788)</f>
        <v>204</v>
      </c>
      <c r="J1788" s="33" t="s">
        <v>42</v>
      </c>
      <c r="K1788" s="33" t="s">
        <v>12</v>
      </c>
      <c r="L1788" s="45">
        <f>AVERAGEIFS('Raw Data'!$R$2:$R$3196,'Raw Data'!$K$2:$K$3196,'Solution Sheet'!J1788,'Raw Data'!$G$2:$G$3196,'Solution Sheet'!K1788)</f>
        <v>36.418604651162788</v>
      </c>
      <c r="N1788" s="33" t="s">
        <v>25</v>
      </c>
      <c r="O1788" s="33" t="s">
        <v>32</v>
      </c>
      <c r="P1788" s="45">
        <f>SUMIFS('Raw Data'!$S$2:$S$3196,'Raw Data'!$D$2:$D$3196,'Solution Sheet'!N1788,'Raw Data'!$H$2:$H$3196,'Solution Sheet'!O1788)</f>
        <v>420136.0300000002</v>
      </c>
    </row>
    <row r="1789" spans="2:16" x14ac:dyDescent="0.35">
      <c r="B1789" s="33" t="s">
        <v>106</v>
      </c>
      <c r="C1789" s="33" t="s">
        <v>6</v>
      </c>
      <c r="D1789" s="45">
        <f>SUMIFS('Raw Data'!$S$2:$S$3196,'Raw Data'!$E$2:$E$3196,'Solution Sheet'!B1789,'Raw Data'!$G$2:$G$3196,'Solution Sheet'!C1789)</f>
        <v>106057.18</v>
      </c>
      <c r="E1789" s="37"/>
      <c r="F1789" s="33" t="s">
        <v>44</v>
      </c>
      <c r="G1789" s="33" t="s">
        <v>30</v>
      </c>
      <c r="H1789" s="45">
        <f>COUNTIFS('Raw Data'!$L$2:$L$3196,'Solution Sheet'!F1789,'Raw Data'!$H$2:$H$3196,'Solution Sheet'!G1789)</f>
        <v>202</v>
      </c>
      <c r="J1789" s="33" t="s">
        <v>42</v>
      </c>
      <c r="K1789" s="33" t="s">
        <v>6</v>
      </c>
      <c r="L1789" s="45">
        <f>AVERAGEIFS('Raw Data'!$R$2:$R$3196,'Raw Data'!$K$2:$K$3196,'Solution Sheet'!J1789,'Raw Data'!$G$2:$G$3196,'Solution Sheet'!K1789)</f>
        <v>35.892857142857146</v>
      </c>
      <c r="N1789" s="33" t="s">
        <v>24</v>
      </c>
      <c r="O1789" s="33" t="s">
        <v>30</v>
      </c>
      <c r="P1789" s="45">
        <f>SUMIFS('Raw Data'!$S$2:$S$3196,'Raw Data'!$D$2:$D$3196,'Solution Sheet'!N1789,'Raw Data'!$H$2:$H$3196,'Solution Sheet'!O1789)</f>
        <v>902864.3899999999</v>
      </c>
    </row>
    <row r="1790" spans="2:16" x14ac:dyDescent="0.35">
      <c r="B1790" s="33" t="s">
        <v>68</v>
      </c>
      <c r="C1790" s="33" t="s">
        <v>10</v>
      </c>
      <c r="D1790" s="45">
        <f>SUMIFS('Raw Data'!$S$2:$S$3196,'Raw Data'!$E$2:$E$3196,'Solution Sheet'!B1790,'Raw Data'!$G$2:$G$3196,'Solution Sheet'!C1790)</f>
        <v>86801.049999999988</v>
      </c>
      <c r="E1790" s="37"/>
      <c r="F1790" s="33" t="s">
        <v>43</v>
      </c>
      <c r="G1790" s="33" t="s">
        <v>31</v>
      </c>
      <c r="H1790" s="45">
        <f>COUNTIFS('Raw Data'!$L$2:$L$3196,'Solution Sheet'!F1790,'Raw Data'!$H$2:$H$3196,'Solution Sheet'!G1790)</f>
        <v>190</v>
      </c>
      <c r="J1790" s="33" t="s">
        <v>41</v>
      </c>
      <c r="K1790" s="33" t="s">
        <v>10</v>
      </c>
      <c r="L1790" s="45">
        <f>AVERAGEIFS('Raw Data'!$R$2:$R$3196,'Raw Data'!$K$2:$K$3196,'Solution Sheet'!J1790,'Raw Data'!$G$2:$G$3196,'Solution Sheet'!K1790)</f>
        <v>34.225806451612904</v>
      </c>
      <c r="N1790" s="33" t="s">
        <v>24</v>
      </c>
      <c r="O1790" s="33" t="s">
        <v>31</v>
      </c>
      <c r="P1790" s="45">
        <f>SUMIFS('Raw Data'!$S$2:$S$3196,'Raw Data'!$D$2:$D$3196,'Solution Sheet'!N1790,'Raw Data'!$H$2:$H$3196,'Solution Sheet'!O1790)</f>
        <v>770751.94999999984</v>
      </c>
    </row>
    <row r="1791" spans="2:16" x14ac:dyDescent="0.35">
      <c r="B1791" s="33" t="s">
        <v>63</v>
      </c>
      <c r="C1791" s="33" t="s">
        <v>13</v>
      </c>
      <c r="D1791" s="45">
        <f>SUMIFS('Raw Data'!$S$2:$S$3196,'Raw Data'!$E$2:$E$3196,'Solution Sheet'!B1791,'Raw Data'!$G$2:$G$3196,'Solution Sheet'!C1791)</f>
        <v>116307.38</v>
      </c>
      <c r="E1791" s="37"/>
      <c r="F1791" s="33" t="s">
        <v>43</v>
      </c>
      <c r="G1791" s="33" t="s">
        <v>31</v>
      </c>
      <c r="H1791" s="45">
        <f>COUNTIFS('Raw Data'!$L$2:$L$3196,'Solution Sheet'!F1791,'Raw Data'!$H$2:$H$3196,'Solution Sheet'!G1791)</f>
        <v>190</v>
      </c>
      <c r="J1791" s="33" t="s">
        <v>41</v>
      </c>
      <c r="K1791" s="33" t="s">
        <v>13</v>
      </c>
      <c r="L1791" s="45">
        <f>AVERAGEIFS('Raw Data'!$R$2:$R$3196,'Raw Data'!$K$2:$K$3196,'Solution Sheet'!J1791,'Raw Data'!$G$2:$G$3196,'Solution Sheet'!K1791)</f>
        <v>33.705882352941174</v>
      </c>
      <c r="N1791" s="33" t="s">
        <v>26</v>
      </c>
      <c r="O1791" s="33" t="s">
        <v>31</v>
      </c>
      <c r="P1791" s="45">
        <f>SUMIFS('Raw Data'!$S$2:$S$3196,'Raw Data'!$D$2:$D$3196,'Solution Sheet'!N1791,'Raw Data'!$H$2:$H$3196,'Solution Sheet'!O1791)</f>
        <v>705928.4499999996</v>
      </c>
    </row>
    <row r="1792" spans="2:16" x14ac:dyDescent="0.35">
      <c r="B1792" s="33" t="s">
        <v>106</v>
      </c>
      <c r="C1792" s="33" t="s">
        <v>7</v>
      </c>
      <c r="D1792" s="45">
        <f>SUMIFS('Raw Data'!$S$2:$S$3196,'Raw Data'!$E$2:$E$3196,'Solution Sheet'!B1792,'Raw Data'!$G$2:$G$3196,'Solution Sheet'!C1792)</f>
        <v>77343.399999999994</v>
      </c>
      <c r="E1792" s="37"/>
      <c r="F1792" s="33" t="s">
        <v>44</v>
      </c>
      <c r="G1792" s="33" t="s">
        <v>33</v>
      </c>
      <c r="H1792" s="45">
        <f>COUNTIFS('Raw Data'!$L$2:$L$3196,'Solution Sheet'!F1792,'Raw Data'!$H$2:$H$3196,'Solution Sheet'!G1792)</f>
        <v>207</v>
      </c>
      <c r="J1792" s="33" t="s">
        <v>41</v>
      </c>
      <c r="K1792" s="33" t="s">
        <v>7</v>
      </c>
      <c r="L1792" s="45">
        <f>AVERAGEIFS('Raw Data'!$R$2:$R$3196,'Raw Data'!$K$2:$K$3196,'Solution Sheet'!J1792,'Raw Data'!$G$2:$G$3196,'Solution Sheet'!K1792)</f>
        <v>33.821428571428569</v>
      </c>
      <c r="N1792" s="33" t="s">
        <v>24</v>
      </c>
      <c r="O1792" s="33" t="s">
        <v>33</v>
      </c>
      <c r="P1792" s="45">
        <f>SUMIFS('Raw Data'!$S$2:$S$3196,'Raw Data'!$D$2:$D$3196,'Solution Sheet'!N1792,'Raw Data'!$H$2:$H$3196,'Solution Sheet'!O1792)</f>
        <v>777669.78999999957</v>
      </c>
    </row>
    <row r="1793" spans="2:16" x14ac:dyDescent="0.35">
      <c r="B1793" s="33" t="s">
        <v>58</v>
      </c>
      <c r="C1793" s="33" t="s">
        <v>6</v>
      </c>
      <c r="D1793" s="45">
        <f>SUMIFS('Raw Data'!$S$2:$S$3196,'Raw Data'!$E$2:$E$3196,'Solution Sheet'!B1793,'Raw Data'!$G$2:$G$3196,'Solution Sheet'!C1793)</f>
        <v>115367.16999999998</v>
      </c>
      <c r="E1793" s="37"/>
      <c r="F1793" s="33" t="s">
        <v>44</v>
      </c>
      <c r="G1793" s="33" t="s">
        <v>32</v>
      </c>
      <c r="H1793" s="45">
        <f>COUNTIFS('Raw Data'!$L$2:$L$3196,'Solution Sheet'!F1793,'Raw Data'!$H$2:$H$3196,'Solution Sheet'!G1793)</f>
        <v>196</v>
      </c>
      <c r="J1793" s="33" t="s">
        <v>41</v>
      </c>
      <c r="K1793" s="33" t="s">
        <v>6</v>
      </c>
      <c r="L1793" s="45">
        <f>AVERAGEIFS('Raw Data'!$R$2:$R$3196,'Raw Data'!$K$2:$K$3196,'Solution Sheet'!J1793,'Raw Data'!$G$2:$G$3196,'Solution Sheet'!K1793)</f>
        <v>36.01075268817204</v>
      </c>
      <c r="N1793" s="33" t="s">
        <v>24</v>
      </c>
      <c r="O1793" s="33" t="s">
        <v>32</v>
      </c>
      <c r="P1793" s="45">
        <f>SUMIFS('Raw Data'!$S$2:$S$3196,'Raw Data'!$D$2:$D$3196,'Solution Sheet'!N1793,'Raw Data'!$H$2:$H$3196,'Solution Sheet'!O1793)</f>
        <v>854150.37999999919</v>
      </c>
    </row>
    <row r="1794" spans="2:16" x14ac:dyDescent="0.35">
      <c r="B1794" s="33" t="s">
        <v>58</v>
      </c>
      <c r="C1794" s="33" t="s">
        <v>6</v>
      </c>
      <c r="D1794" s="45">
        <f>SUMIFS('Raw Data'!$S$2:$S$3196,'Raw Data'!$E$2:$E$3196,'Solution Sheet'!B1794,'Raw Data'!$G$2:$G$3196,'Solution Sheet'!C1794)</f>
        <v>115367.16999999998</v>
      </c>
      <c r="E1794" s="37"/>
      <c r="F1794" s="33" t="s">
        <v>45</v>
      </c>
      <c r="G1794" s="33" t="s">
        <v>32</v>
      </c>
      <c r="H1794" s="45">
        <f>COUNTIFS('Raw Data'!$L$2:$L$3196,'Solution Sheet'!F1794,'Raw Data'!$H$2:$H$3196,'Solution Sheet'!G1794)</f>
        <v>204</v>
      </c>
      <c r="J1794" s="33" t="s">
        <v>42</v>
      </c>
      <c r="K1794" s="33" t="s">
        <v>6</v>
      </c>
      <c r="L1794" s="45">
        <f>AVERAGEIFS('Raw Data'!$R$2:$R$3196,'Raw Data'!$K$2:$K$3196,'Solution Sheet'!J1794,'Raw Data'!$G$2:$G$3196,'Solution Sheet'!K1794)</f>
        <v>35.892857142857146</v>
      </c>
      <c r="N1794" s="33" t="s">
        <v>26</v>
      </c>
      <c r="O1794" s="33" t="s">
        <v>32</v>
      </c>
      <c r="P1794" s="45">
        <f>SUMIFS('Raw Data'!$S$2:$S$3196,'Raw Data'!$D$2:$D$3196,'Solution Sheet'!N1794,'Raw Data'!$H$2:$H$3196,'Solution Sheet'!O1794)</f>
        <v>713770.02999999945</v>
      </c>
    </row>
    <row r="1795" spans="2:16" x14ac:dyDescent="0.35">
      <c r="B1795" s="33" t="s">
        <v>115</v>
      </c>
      <c r="C1795" s="33" t="s">
        <v>11</v>
      </c>
      <c r="D1795" s="45">
        <f>SUMIFS('Raw Data'!$S$2:$S$3196,'Raw Data'!$E$2:$E$3196,'Solution Sheet'!B1795,'Raw Data'!$G$2:$G$3196,'Solution Sheet'!C1795)</f>
        <v>121509.75999999999</v>
      </c>
      <c r="E1795" s="37"/>
      <c r="F1795" s="33" t="s">
        <v>43</v>
      </c>
      <c r="G1795" s="33" t="s">
        <v>30</v>
      </c>
      <c r="H1795" s="45">
        <f>COUNTIFS('Raw Data'!$L$2:$L$3196,'Solution Sheet'!F1795,'Raw Data'!$H$2:$H$3196,'Solution Sheet'!G1795)</f>
        <v>201</v>
      </c>
      <c r="J1795" s="33" t="s">
        <v>41</v>
      </c>
      <c r="K1795" s="33" t="s">
        <v>11</v>
      </c>
      <c r="L1795" s="45">
        <f>AVERAGEIFS('Raw Data'!$R$2:$R$3196,'Raw Data'!$K$2:$K$3196,'Solution Sheet'!J1795,'Raw Data'!$G$2:$G$3196,'Solution Sheet'!K1795)</f>
        <v>35.415929203539825</v>
      </c>
      <c r="N1795" s="33" t="s">
        <v>24</v>
      </c>
      <c r="O1795" s="33" t="s">
        <v>30</v>
      </c>
      <c r="P1795" s="45">
        <f>SUMIFS('Raw Data'!$S$2:$S$3196,'Raw Data'!$D$2:$D$3196,'Solution Sheet'!N1795,'Raw Data'!$H$2:$H$3196,'Solution Sheet'!O1795)</f>
        <v>902864.3899999999</v>
      </c>
    </row>
    <row r="1796" spans="2:16" x14ac:dyDescent="0.35">
      <c r="B1796" s="33" t="s">
        <v>68</v>
      </c>
      <c r="C1796" s="33" t="s">
        <v>10</v>
      </c>
      <c r="D1796" s="45">
        <f>SUMIFS('Raw Data'!$S$2:$S$3196,'Raw Data'!$E$2:$E$3196,'Solution Sheet'!B1796,'Raw Data'!$G$2:$G$3196,'Solution Sheet'!C1796)</f>
        <v>86801.049999999988</v>
      </c>
      <c r="E1796" s="37"/>
      <c r="F1796" s="33" t="s">
        <v>44</v>
      </c>
      <c r="G1796" s="33" t="s">
        <v>33</v>
      </c>
      <c r="H1796" s="45">
        <f>COUNTIFS('Raw Data'!$L$2:$L$3196,'Solution Sheet'!F1796,'Raw Data'!$H$2:$H$3196,'Solution Sheet'!G1796)</f>
        <v>207</v>
      </c>
      <c r="J1796" s="33" t="s">
        <v>40</v>
      </c>
      <c r="K1796" s="33" t="s">
        <v>10</v>
      </c>
      <c r="L1796" s="45">
        <f>AVERAGEIFS('Raw Data'!$R$2:$R$3196,'Raw Data'!$K$2:$K$3196,'Solution Sheet'!J1796,'Raw Data'!$G$2:$G$3196,'Solution Sheet'!K1796)</f>
        <v>35.093023255813954</v>
      </c>
      <c r="N1796" s="33" t="s">
        <v>24</v>
      </c>
      <c r="O1796" s="33" t="s">
        <v>33</v>
      </c>
      <c r="P1796" s="45">
        <f>SUMIFS('Raw Data'!$S$2:$S$3196,'Raw Data'!$D$2:$D$3196,'Solution Sheet'!N1796,'Raw Data'!$H$2:$H$3196,'Solution Sheet'!O1796)</f>
        <v>777669.78999999957</v>
      </c>
    </row>
    <row r="1797" spans="2:16" x14ac:dyDescent="0.35">
      <c r="B1797" s="33" t="s">
        <v>58</v>
      </c>
      <c r="C1797" s="33" t="s">
        <v>13</v>
      </c>
      <c r="D1797" s="45">
        <f>SUMIFS('Raw Data'!$S$2:$S$3196,'Raw Data'!$E$2:$E$3196,'Solution Sheet'!B1797,'Raw Data'!$G$2:$G$3196,'Solution Sheet'!C1797)</f>
        <v>88782.809999999969</v>
      </c>
      <c r="E1797" s="37"/>
      <c r="F1797" s="33" t="s">
        <v>43</v>
      </c>
      <c r="G1797" s="33" t="s">
        <v>31</v>
      </c>
      <c r="H1797" s="45">
        <f>COUNTIFS('Raw Data'!$L$2:$L$3196,'Solution Sheet'!F1797,'Raw Data'!$H$2:$H$3196,'Solution Sheet'!G1797)</f>
        <v>190</v>
      </c>
      <c r="J1797" s="33" t="s">
        <v>41</v>
      </c>
      <c r="K1797" s="33" t="s">
        <v>13</v>
      </c>
      <c r="L1797" s="45">
        <f>AVERAGEIFS('Raw Data'!$R$2:$R$3196,'Raw Data'!$K$2:$K$3196,'Solution Sheet'!J1797,'Raw Data'!$G$2:$G$3196,'Solution Sheet'!K1797)</f>
        <v>33.705882352941174</v>
      </c>
      <c r="N1797" s="33" t="s">
        <v>24</v>
      </c>
      <c r="O1797" s="33" t="s">
        <v>31</v>
      </c>
      <c r="P1797" s="45">
        <f>SUMIFS('Raw Data'!$S$2:$S$3196,'Raw Data'!$D$2:$D$3196,'Solution Sheet'!N1797,'Raw Data'!$H$2:$H$3196,'Solution Sheet'!O1797)</f>
        <v>770751.94999999984</v>
      </c>
    </row>
    <row r="1798" spans="2:16" x14ac:dyDescent="0.35">
      <c r="B1798" s="33" t="s">
        <v>52</v>
      </c>
      <c r="C1798" s="33" t="s">
        <v>10</v>
      </c>
      <c r="D1798" s="45">
        <f>SUMIFS('Raw Data'!$S$2:$S$3196,'Raw Data'!$E$2:$E$3196,'Solution Sheet'!B1798,'Raw Data'!$G$2:$G$3196,'Solution Sheet'!C1798)</f>
        <v>122852.18999999999</v>
      </c>
      <c r="E1798" s="37"/>
      <c r="F1798" s="33" t="s">
        <v>44</v>
      </c>
      <c r="G1798" s="33" t="s">
        <v>30</v>
      </c>
      <c r="H1798" s="45">
        <f>COUNTIFS('Raw Data'!$L$2:$L$3196,'Solution Sheet'!F1798,'Raw Data'!$H$2:$H$3196,'Solution Sheet'!G1798)</f>
        <v>202</v>
      </c>
      <c r="J1798" s="33" t="s">
        <v>39</v>
      </c>
      <c r="K1798" s="33" t="s">
        <v>10</v>
      </c>
      <c r="L1798" s="45">
        <f>AVERAGEIFS('Raw Data'!$R$2:$R$3196,'Raw Data'!$K$2:$K$3196,'Solution Sheet'!J1798,'Raw Data'!$G$2:$G$3196,'Solution Sheet'!K1798)</f>
        <v>35.052083333333336</v>
      </c>
      <c r="N1798" s="33" t="s">
        <v>26</v>
      </c>
      <c r="O1798" s="33" t="s">
        <v>30</v>
      </c>
      <c r="P1798" s="45">
        <f>SUMIFS('Raw Data'!$S$2:$S$3196,'Raw Data'!$D$2:$D$3196,'Solution Sheet'!N1798,'Raw Data'!$H$2:$H$3196,'Solution Sheet'!O1798)</f>
        <v>705014.25000000035</v>
      </c>
    </row>
    <row r="1799" spans="2:16" x14ac:dyDescent="0.35">
      <c r="B1799" s="33" t="s">
        <v>78</v>
      </c>
      <c r="C1799" s="33" t="s">
        <v>6</v>
      </c>
      <c r="D1799" s="45">
        <f>SUMIFS('Raw Data'!$S$2:$S$3196,'Raw Data'!$E$2:$E$3196,'Solution Sheet'!B1799,'Raw Data'!$G$2:$G$3196,'Solution Sheet'!C1799)</f>
        <v>122595.86000000002</v>
      </c>
      <c r="E1799" s="37"/>
      <c r="F1799" s="33" t="s">
        <v>45</v>
      </c>
      <c r="G1799" s="33" t="s">
        <v>33</v>
      </c>
      <c r="H1799" s="45">
        <f>COUNTIFS('Raw Data'!$L$2:$L$3196,'Solution Sheet'!F1799,'Raw Data'!$H$2:$H$3196,'Solution Sheet'!G1799)</f>
        <v>193</v>
      </c>
      <c r="J1799" s="33" t="s">
        <v>42</v>
      </c>
      <c r="K1799" s="33" t="s">
        <v>6</v>
      </c>
      <c r="L1799" s="45">
        <f>AVERAGEIFS('Raw Data'!$R$2:$R$3196,'Raw Data'!$K$2:$K$3196,'Solution Sheet'!J1799,'Raw Data'!$G$2:$G$3196,'Solution Sheet'!K1799)</f>
        <v>35.892857142857146</v>
      </c>
      <c r="N1799" s="33" t="s">
        <v>24</v>
      </c>
      <c r="O1799" s="33" t="s">
        <v>33</v>
      </c>
      <c r="P1799" s="45">
        <f>SUMIFS('Raw Data'!$S$2:$S$3196,'Raw Data'!$D$2:$D$3196,'Solution Sheet'!N1799,'Raw Data'!$H$2:$H$3196,'Solution Sheet'!O1799)</f>
        <v>777669.78999999957</v>
      </c>
    </row>
    <row r="1800" spans="2:16" x14ac:dyDescent="0.35">
      <c r="B1800" s="33" t="s">
        <v>85</v>
      </c>
      <c r="C1800" s="33" t="s">
        <v>10</v>
      </c>
      <c r="D1800" s="45">
        <f>SUMIFS('Raw Data'!$S$2:$S$3196,'Raw Data'!$E$2:$E$3196,'Solution Sheet'!B1800,'Raw Data'!$G$2:$G$3196,'Solution Sheet'!C1800)</f>
        <v>88692.860000000015</v>
      </c>
      <c r="E1800" s="37"/>
      <c r="F1800" s="33" t="s">
        <v>46</v>
      </c>
      <c r="G1800" s="33" t="s">
        <v>30</v>
      </c>
      <c r="H1800" s="45">
        <f>COUNTIFS('Raw Data'!$L$2:$L$3196,'Solution Sheet'!F1800,'Raw Data'!$H$2:$H$3196,'Solution Sheet'!G1800)</f>
        <v>204</v>
      </c>
      <c r="J1800" s="33" t="s">
        <v>40</v>
      </c>
      <c r="K1800" s="33" t="s">
        <v>10</v>
      </c>
      <c r="L1800" s="45">
        <f>AVERAGEIFS('Raw Data'!$R$2:$R$3196,'Raw Data'!$K$2:$K$3196,'Solution Sheet'!J1800,'Raw Data'!$G$2:$G$3196,'Solution Sheet'!K1800)</f>
        <v>35.093023255813954</v>
      </c>
      <c r="N1800" s="33" t="s">
        <v>25</v>
      </c>
      <c r="O1800" s="33" t="s">
        <v>30</v>
      </c>
      <c r="P1800" s="45">
        <f>SUMIFS('Raw Data'!$S$2:$S$3196,'Raw Data'!$D$2:$D$3196,'Solution Sheet'!N1800,'Raw Data'!$H$2:$H$3196,'Solution Sheet'!O1800)</f>
        <v>386262.99999999983</v>
      </c>
    </row>
    <row r="1801" spans="2:16" x14ac:dyDescent="0.35">
      <c r="B1801" s="33" t="s">
        <v>63</v>
      </c>
      <c r="C1801" s="33" t="s">
        <v>11</v>
      </c>
      <c r="D1801" s="45">
        <f>SUMIFS('Raw Data'!$S$2:$S$3196,'Raw Data'!$E$2:$E$3196,'Solution Sheet'!B1801,'Raw Data'!$G$2:$G$3196,'Solution Sheet'!C1801)</f>
        <v>122471.98000000001</v>
      </c>
      <c r="E1801" s="37"/>
      <c r="F1801" s="33" t="s">
        <v>43</v>
      </c>
      <c r="G1801" s="33" t="s">
        <v>32</v>
      </c>
      <c r="H1801" s="45">
        <f>COUNTIFS('Raw Data'!$L$2:$L$3196,'Solution Sheet'!F1801,'Raw Data'!$H$2:$H$3196,'Solution Sheet'!G1801)</f>
        <v>206</v>
      </c>
      <c r="J1801" s="33" t="s">
        <v>40</v>
      </c>
      <c r="K1801" s="33" t="s">
        <v>11</v>
      </c>
      <c r="L1801" s="45">
        <f>AVERAGEIFS('Raw Data'!$R$2:$R$3196,'Raw Data'!$K$2:$K$3196,'Solution Sheet'!J1801,'Raw Data'!$G$2:$G$3196,'Solution Sheet'!K1801)</f>
        <v>33.707865168539328</v>
      </c>
      <c r="N1801" s="33" t="s">
        <v>26</v>
      </c>
      <c r="O1801" s="33" t="s">
        <v>32</v>
      </c>
      <c r="P1801" s="45">
        <f>SUMIFS('Raw Data'!$S$2:$S$3196,'Raw Data'!$D$2:$D$3196,'Solution Sheet'!N1801,'Raw Data'!$H$2:$H$3196,'Solution Sheet'!O1801)</f>
        <v>713770.02999999945</v>
      </c>
    </row>
    <row r="1802" spans="2:16" x14ac:dyDescent="0.35">
      <c r="B1802" s="33" t="s">
        <v>68</v>
      </c>
      <c r="C1802" s="33" t="s">
        <v>9</v>
      </c>
      <c r="D1802" s="45">
        <f>SUMIFS('Raw Data'!$S$2:$S$3196,'Raw Data'!$E$2:$E$3196,'Solution Sheet'!B1802,'Raw Data'!$G$2:$G$3196,'Solution Sheet'!C1802)</f>
        <v>139938.12</v>
      </c>
      <c r="E1802" s="37"/>
      <c r="F1802" s="33" t="s">
        <v>44</v>
      </c>
      <c r="G1802" s="33" t="s">
        <v>31</v>
      </c>
      <c r="H1802" s="45">
        <f>COUNTIFS('Raw Data'!$L$2:$L$3196,'Solution Sheet'!F1802,'Raw Data'!$H$2:$H$3196,'Solution Sheet'!G1802)</f>
        <v>216</v>
      </c>
      <c r="J1802" s="33" t="s">
        <v>40</v>
      </c>
      <c r="K1802" s="33" t="s">
        <v>9</v>
      </c>
      <c r="L1802" s="45">
        <f>AVERAGEIFS('Raw Data'!$R$2:$R$3196,'Raw Data'!$K$2:$K$3196,'Solution Sheet'!J1802,'Raw Data'!$G$2:$G$3196,'Solution Sheet'!K1802)</f>
        <v>33.942528735632187</v>
      </c>
      <c r="N1802" s="33" t="s">
        <v>26</v>
      </c>
      <c r="O1802" s="33" t="s">
        <v>31</v>
      </c>
      <c r="P1802" s="45">
        <f>SUMIFS('Raw Data'!$S$2:$S$3196,'Raw Data'!$D$2:$D$3196,'Solution Sheet'!N1802,'Raw Data'!$H$2:$H$3196,'Solution Sheet'!O1802)</f>
        <v>705928.4499999996</v>
      </c>
    </row>
    <row r="1803" spans="2:16" x14ac:dyDescent="0.35">
      <c r="B1803" s="33" t="s">
        <v>55</v>
      </c>
      <c r="C1803" s="33" t="s">
        <v>9</v>
      </c>
      <c r="D1803" s="45">
        <f>SUMIFS('Raw Data'!$S$2:$S$3196,'Raw Data'!$E$2:$E$3196,'Solution Sheet'!B1803,'Raw Data'!$G$2:$G$3196,'Solution Sheet'!C1803)</f>
        <v>88747.839999999997</v>
      </c>
      <c r="E1803" s="37"/>
      <c r="F1803" s="33" t="s">
        <v>46</v>
      </c>
      <c r="G1803" s="33" t="s">
        <v>30</v>
      </c>
      <c r="H1803" s="45">
        <f>COUNTIFS('Raw Data'!$L$2:$L$3196,'Solution Sheet'!F1803,'Raw Data'!$H$2:$H$3196,'Solution Sheet'!G1803)</f>
        <v>204</v>
      </c>
      <c r="J1803" s="33" t="s">
        <v>39</v>
      </c>
      <c r="K1803" s="33" t="s">
        <v>9</v>
      </c>
      <c r="L1803" s="45">
        <f>AVERAGEIFS('Raw Data'!$R$2:$R$3196,'Raw Data'!$K$2:$K$3196,'Solution Sheet'!J1803,'Raw Data'!$G$2:$G$3196,'Solution Sheet'!K1803)</f>
        <v>34.731182795698928</v>
      </c>
      <c r="N1803" s="33" t="s">
        <v>25</v>
      </c>
      <c r="O1803" s="33" t="s">
        <v>30</v>
      </c>
      <c r="P1803" s="45">
        <f>SUMIFS('Raw Data'!$S$2:$S$3196,'Raw Data'!$D$2:$D$3196,'Solution Sheet'!N1803,'Raw Data'!$H$2:$H$3196,'Solution Sheet'!O1803)</f>
        <v>386262.99999999983</v>
      </c>
    </row>
    <row r="1804" spans="2:16" x14ac:dyDescent="0.35">
      <c r="B1804" s="33" t="s">
        <v>73</v>
      </c>
      <c r="C1804" s="33" t="s">
        <v>7</v>
      </c>
      <c r="D1804" s="45">
        <f>SUMIFS('Raw Data'!$S$2:$S$3196,'Raw Data'!$E$2:$E$3196,'Solution Sheet'!B1804,'Raw Data'!$G$2:$G$3196,'Solution Sheet'!C1804)</f>
        <v>125696.93000000001</v>
      </c>
      <c r="E1804" s="37"/>
      <c r="F1804" s="33" t="s">
        <v>43</v>
      </c>
      <c r="G1804" s="33" t="s">
        <v>32</v>
      </c>
      <c r="H1804" s="45">
        <f>COUNTIFS('Raw Data'!$L$2:$L$3196,'Solution Sheet'!F1804,'Raw Data'!$H$2:$H$3196,'Solution Sheet'!G1804)</f>
        <v>206</v>
      </c>
      <c r="J1804" s="33" t="s">
        <v>41</v>
      </c>
      <c r="K1804" s="33" t="s">
        <v>7</v>
      </c>
      <c r="L1804" s="45">
        <f>AVERAGEIFS('Raw Data'!$R$2:$R$3196,'Raw Data'!$K$2:$K$3196,'Solution Sheet'!J1804,'Raw Data'!$G$2:$G$3196,'Solution Sheet'!K1804)</f>
        <v>33.821428571428569</v>
      </c>
      <c r="N1804" s="33" t="s">
        <v>25</v>
      </c>
      <c r="O1804" s="33" t="s">
        <v>32</v>
      </c>
      <c r="P1804" s="45">
        <f>SUMIFS('Raw Data'!$S$2:$S$3196,'Raw Data'!$D$2:$D$3196,'Solution Sheet'!N1804,'Raw Data'!$H$2:$H$3196,'Solution Sheet'!O1804)</f>
        <v>420136.0300000002</v>
      </c>
    </row>
    <row r="1805" spans="2:16" x14ac:dyDescent="0.35">
      <c r="B1805" s="33" t="s">
        <v>73</v>
      </c>
      <c r="C1805" s="33" t="s">
        <v>11</v>
      </c>
      <c r="D1805" s="45">
        <f>SUMIFS('Raw Data'!$S$2:$S$3196,'Raw Data'!$E$2:$E$3196,'Solution Sheet'!B1805,'Raw Data'!$G$2:$G$3196,'Solution Sheet'!C1805)</f>
        <v>112167.56</v>
      </c>
      <c r="E1805" s="37"/>
      <c r="F1805" s="33" t="s">
        <v>44</v>
      </c>
      <c r="G1805" s="33" t="s">
        <v>30</v>
      </c>
      <c r="H1805" s="45">
        <f>COUNTIFS('Raw Data'!$L$2:$L$3196,'Solution Sheet'!F1805,'Raw Data'!$H$2:$H$3196,'Solution Sheet'!G1805)</f>
        <v>202</v>
      </c>
      <c r="J1805" s="33" t="s">
        <v>42</v>
      </c>
      <c r="K1805" s="33" t="s">
        <v>11</v>
      </c>
      <c r="L1805" s="45">
        <f>AVERAGEIFS('Raw Data'!$R$2:$R$3196,'Raw Data'!$K$2:$K$3196,'Solution Sheet'!J1805,'Raw Data'!$G$2:$G$3196,'Solution Sheet'!K1805)</f>
        <v>35.16949152542373</v>
      </c>
      <c r="N1805" s="33" t="s">
        <v>26</v>
      </c>
      <c r="O1805" s="33" t="s">
        <v>30</v>
      </c>
      <c r="P1805" s="45">
        <f>SUMIFS('Raw Data'!$S$2:$S$3196,'Raw Data'!$D$2:$D$3196,'Solution Sheet'!N1805,'Raw Data'!$H$2:$H$3196,'Solution Sheet'!O1805)</f>
        <v>705014.25000000035</v>
      </c>
    </row>
    <row r="1806" spans="2:16" x14ac:dyDescent="0.35">
      <c r="B1806" s="33" t="s">
        <v>58</v>
      </c>
      <c r="C1806" s="33" t="s">
        <v>7</v>
      </c>
      <c r="D1806" s="45">
        <f>SUMIFS('Raw Data'!$S$2:$S$3196,'Raw Data'!$E$2:$E$3196,'Solution Sheet'!B1806,'Raw Data'!$G$2:$G$3196,'Solution Sheet'!C1806)</f>
        <v>104199.79000000001</v>
      </c>
      <c r="E1806" s="37"/>
      <c r="F1806" s="33" t="s">
        <v>43</v>
      </c>
      <c r="G1806" s="33" t="s">
        <v>31</v>
      </c>
      <c r="H1806" s="45">
        <f>COUNTIFS('Raw Data'!$L$2:$L$3196,'Solution Sheet'!F1806,'Raw Data'!$H$2:$H$3196,'Solution Sheet'!G1806)</f>
        <v>190</v>
      </c>
      <c r="J1806" s="33" t="s">
        <v>40</v>
      </c>
      <c r="K1806" s="33" t="s">
        <v>7</v>
      </c>
      <c r="L1806" s="45">
        <f>AVERAGEIFS('Raw Data'!$R$2:$R$3196,'Raw Data'!$K$2:$K$3196,'Solution Sheet'!J1806,'Raw Data'!$G$2:$G$3196,'Solution Sheet'!K1806)</f>
        <v>33.473118279569896</v>
      </c>
      <c r="N1806" s="33" t="s">
        <v>26</v>
      </c>
      <c r="O1806" s="33" t="s">
        <v>31</v>
      </c>
      <c r="P1806" s="45">
        <f>SUMIFS('Raw Data'!$S$2:$S$3196,'Raw Data'!$D$2:$D$3196,'Solution Sheet'!N1806,'Raw Data'!$H$2:$H$3196,'Solution Sheet'!O1806)</f>
        <v>705928.4499999996</v>
      </c>
    </row>
    <row r="1807" spans="2:16" x14ac:dyDescent="0.35">
      <c r="B1807" s="33" t="s">
        <v>55</v>
      </c>
      <c r="C1807" s="33" t="s">
        <v>8</v>
      </c>
      <c r="D1807" s="45">
        <f>SUMIFS('Raw Data'!$S$2:$S$3196,'Raw Data'!$E$2:$E$3196,'Solution Sheet'!B1807,'Raw Data'!$G$2:$G$3196,'Solution Sheet'!C1807)</f>
        <v>101835.39000000001</v>
      </c>
      <c r="E1807" s="37"/>
      <c r="F1807" s="33" t="s">
        <v>43</v>
      </c>
      <c r="G1807" s="33" t="s">
        <v>33</v>
      </c>
      <c r="H1807" s="45">
        <f>COUNTIFS('Raw Data'!$L$2:$L$3196,'Solution Sheet'!F1807,'Raw Data'!$H$2:$H$3196,'Solution Sheet'!G1807)</f>
        <v>185</v>
      </c>
      <c r="J1807" s="33" t="s">
        <v>39</v>
      </c>
      <c r="K1807" s="33" t="s">
        <v>8</v>
      </c>
      <c r="L1807" s="45">
        <f>AVERAGEIFS('Raw Data'!$R$2:$R$3196,'Raw Data'!$K$2:$K$3196,'Solution Sheet'!J1807,'Raw Data'!$G$2:$G$3196,'Solution Sheet'!K1807)</f>
        <v>33.572815533980581</v>
      </c>
      <c r="N1807" s="33" t="s">
        <v>26</v>
      </c>
      <c r="O1807" s="33" t="s">
        <v>33</v>
      </c>
      <c r="P1807" s="45">
        <f>SUMIFS('Raw Data'!$S$2:$S$3196,'Raw Data'!$D$2:$D$3196,'Solution Sheet'!N1807,'Raw Data'!$H$2:$H$3196,'Solution Sheet'!O1807)</f>
        <v>688621.27000000118</v>
      </c>
    </row>
    <row r="1808" spans="2:16" x14ac:dyDescent="0.35">
      <c r="B1808" s="33" t="s">
        <v>52</v>
      </c>
      <c r="C1808" s="33" t="s">
        <v>10</v>
      </c>
      <c r="D1808" s="45">
        <f>SUMIFS('Raw Data'!$S$2:$S$3196,'Raw Data'!$E$2:$E$3196,'Solution Sheet'!B1808,'Raw Data'!$G$2:$G$3196,'Solution Sheet'!C1808)</f>
        <v>122852.18999999999</v>
      </c>
      <c r="E1808" s="37"/>
      <c r="F1808" s="33" t="s">
        <v>45</v>
      </c>
      <c r="G1808" s="33" t="s">
        <v>32</v>
      </c>
      <c r="H1808" s="45">
        <f>COUNTIFS('Raw Data'!$L$2:$L$3196,'Solution Sheet'!F1808,'Raw Data'!$H$2:$H$3196,'Solution Sheet'!G1808)</f>
        <v>204</v>
      </c>
      <c r="J1808" s="33" t="s">
        <v>42</v>
      </c>
      <c r="K1808" s="33" t="s">
        <v>10</v>
      </c>
      <c r="L1808" s="45">
        <f>AVERAGEIFS('Raw Data'!$R$2:$R$3196,'Raw Data'!$K$2:$K$3196,'Solution Sheet'!J1808,'Raw Data'!$G$2:$G$3196,'Solution Sheet'!K1808)</f>
        <v>34.543689320388353</v>
      </c>
      <c r="N1808" s="33" t="s">
        <v>26</v>
      </c>
      <c r="O1808" s="33" t="s">
        <v>32</v>
      </c>
      <c r="P1808" s="45">
        <f>SUMIFS('Raw Data'!$S$2:$S$3196,'Raw Data'!$D$2:$D$3196,'Solution Sheet'!N1808,'Raw Data'!$H$2:$H$3196,'Solution Sheet'!O1808)</f>
        <v>713770.02999999945</v>
      </c>
    </row>
    <row r="1809" spans="2:16" x14ac:dyDescent="0.35">
      <c r="B1809" s="33" t="s">
        <v>106</v>
      </c>
      <c r="C1809" s="33" t="s">
        <v>8</v>
      </c>
      <c r="D1809" s="45">
        <f>SUMIFS('Raw Data'!$S$2:$S$3196,'Raw Data'!$E$2:$E$3196,'Solution Sheet'!B1809,'Raw Data'!$G$2:$G$3196,'Solution Sheet'!C1809)</f>
        <v>122017.93000000001</v>
      </c>
      <c r="E1809" s="37"/>
      <c r="F1809" s="33" t="s">
        <v>45</v>
      </c>
      <c r="G1809" s="33" t="s">
        <v>33</v>
      </c>
      <c r="H1809" s="45">
        <f>COUNTIFS('Raw Data'!$L$2:$L$3196,'Solution Sheet'!F1809,'Raw Data'!$H$2:$H$3196,'Solution Sheet'!G1809)</f>
        <v>193</v>
      </c>
      <c r="J1809" s="33" t="s">
        <v>39</v>
      </c>
      <c r="K1809" s="33" t="s">
        <v>8</v>
      </c>
      <c r="L1809" s="45">
        <f>AVERAGEIFS('Raw Data'!$R$2:$R$3196,'Raw Data'!$K$2:$K$3196,'Solution Sheet'!J1809,'Raw Data'!$G$2:$G$3196,'Solution Sheet'!K1809)</f>
        <v>33.572815533980581</v>
      </c>
      <c r="N1809" s="33" t="s">
        <v>26</v>
      </c>
      <c r="O1809" s="33" t="s">
        <v>33</v>
      </c>
      <c r="P1809" s="45">
        <f>SUMIFS('Raw Data'!$S$2:$S$3196,'Raw Data'!$D$2:$D$3196,'Solution Sheet'!N1809,'Raw Data'!$H$2:$H$3196,'Solution Sheet'!O1809)</f>
        <v>688621.27000000118</v>
      </c>
    </row>
    <row r="1810" spans="2:16" x14ac:dyDescent="0.35">
      <c r="B1810" s="33" t="s">
        <v>63</v>
      </c>
      <c r="C1810" s="33" t="s">
        <v>7</v>
      </c>
      <c r="D1810" s="45">
        <f>SUMIFS('Raw Data'!$S$2:$S$3196,'Raw Data'!$E$2:$E$3196,'Solution Sheet'!B1810,'Raw Data'!$G$2:$G$3196,'Solution Sheet'!C1810)</f>
        <v>92763.590000000011</v>
      </c>
      <c r="E1810" s="37"/>
      <c r="F1810" s="33" t="s">
        <v>45</v>
      </c>
      <c r="G1810" s="33" t="s">
        <v>31</v>
      </c>
      <c r="H1810" s="45">
        <f>COUNTIFS('Raw Data'!$L$2:$L$3196,'Solution Sheet'!F1810,'Raw Data'!$H$2:$H$3196,'Solution Sheet'!G1810)</f>
        <v>200</v>
      </c>
      <c r="J1810" s="33" t="s">
        <v>40</v>
      </c>
      <c r="K1810" s="33" t="s">
        <v>7</v>
      </c>
      <c r="L1810" s="45">
        <f>AVERAGEIFS('Raw Data'!$R$2:$R$3196,'Raw Data'!$K$2:$K$3196,'Solution Sheet'!J1810,'Raw Data'!$G$2:$G$3196,'Solution Sheet'!K1810)</f>
        <v>33.473118279569896</v>
      </c>
      <c r="N1810" s="33" t="s">
        <v>26</v>
      </c>
      <c r="O1810" s="33" t="s">
        <v>31</v>
      </c>
      <c r="P1810" s="45">
        <f>SUMIFS('Raw Data'!$S$2:$S$3196,'Raw Data'!$D$2:$D$3196,'Solution Sheet'!N1810,'Raw Data'!$H$2:$H$3196,'Solution Sheet'!O1810)</f>
        <v>705928.4499999996</v>
      </c>
    </row>
    <row r="1811" spans="2:16" x14ac:dyDescent="0.35">
      <c r="B1811" s="33" t="s">
        <v>58</v>
      </c>
      <c r="C1811" s="33" t="s">
        <v>12</v>
      </c>
      <c r="D1811" s="45">
        <f>SUMIFS('Raw Data'!$S$2:$S$3196,'Raw Data'!$E$2:$E$3196,'Solution Sheet'!B1811,'Raw Data'!$G$2:$G$3196,'Solution Sheet'!C1811)</f>
        <v>103622.23999999999</v>
      </c>
      <c r="E1811" s="37"/>
      <c r="F1811" s="33" t="s">
        <v>45</v>
      </c>
      <c r="G1811" s="33" t="s">
        <v>32</v>
      </c>
      <c r="H1811" s="45">
        <f>COUNTIFS('Raw Data'!$L$2:$L$3196,'Solution Sheet'!F1811,'Raw Data'!$H$2:$H$3196,'Solution Sheet'!G1811)</f>
        <v>204</v>
      </c>
      <c r="J1811" s="33" t="s">
        <v>41</v>
      </c>
      <c r="K1811" s="33" t="s">
        <v>12</v>
      </c>
      <c r="L1811" s="45">
        <f>AVERAGEIFS('Raw Data'!$R$2:$R$3196,'Raw Data'!$K$2:$K$3196,'Solution Sheet'!J1811,'Raw Data'!$G$2:$G$3196,'Solution Sheet'!K1811)</f>
        <v>35.657142857142858</v>
      </c>
      <c r="N1811" s="33" t="s">
        <v>25</v>
      </c>
      <c r="O1811" s="33" t="s">
        <v>32</v>
      </c>
      <c r="P1811" s="45">
        <f>SUMIFS('Raw Data'!$S$2:$S$3196,'Raw Data'!$D$2:$D$3196,'Solution Sheet'!N1811,'Raw Data'!$H$2:$H$3196,'Solution Sheet'!O1811)</f>
        <v>420136.0300000002</v>
      </c>
    </row>
    <row r="1812" spans="2:16" x14ac:dyDescent="0.35">
      <c r="B1812" s="33" t="s">
        <v>52</v>
      </c>
      <c r="C1812" s="33" t="s">
        <v>9</v>
      </c>
      <c r="D1812" s="45">
        <f>SUMIFS('Raw Data'!$S$2:$S$3196,'Raw Data'!$E$2:$E$3196,'Solution Sheet'!B1812,'Raw Data'!$G$2:$G$3196,'Solution Sheet'!C1812)</f>
        <v>91971.540000000008</v>
      </c>
      <c r="E1812" s="37"/>
      <c r="F1812" s="33" t="s">
        <v>45</v>
      </c>
      <c r="G1812" s="33" t="s">
        <v>33</v>
      </c>
      <c r="H1812" s="45">
        <f>COUNTIFS('Raw Data'!$L$2:$L$3196,'Solution Sheet'!F1812,'Raw Data'!$H$2:$H$3196,'Solution Sheet'!G1812)</f>
        <v>193</v>
      </c>
      <c r="J1812" s="33" t="s">
        <v>40</v>
      </c>
      <c r="K1812" s="33" t="s">
        <v>9</v>
      </c>
      <c r="L1812" s="45">
        <f>AVERAGEIFS('Raw Data'!$R$2:$R$3196,'Raw Data'!$K$2:$K$3196,'Solution Sheet'!J1812,'Raw Data'!$G$2:$G$3196,'Solution Sheet'!K1812)</f>
        <v>33.942528735632187</v>
      </c>
      <c r="N1812" s="33" t="s">
        <v>24</v>
      </c>
      <c r="O1812" s="33" t="s">
        <v>33</v>
      </c>
      <c r="P1812" s="45">
        <f>SUMIFS('Raw Data'!$S$2:$S$3196,'Raw Data'!$D$2:$D$3196,'Solution Sheet'!N1812,'Raw Data'!$H$2:$H$3196,'Solution Sheet'!O1812)</f>
        <v>777669.78999999957</v>
      </c>
    </row>
    <row r="1813" spans="2:16" x14ac:dyDescent="0.35">
      <c r="B1813" s="33" t="s">
        <v>85</v>
      </c>
      <c r="C1813" s="33" t="s">
        <v>6</v>
      </c>
      <c r="D1813" s="45">
        <f>SUMIFS('Raw Data'!$S$2:$S$3196,'Raw Data'!$E$2:$E$3196,'Solution Sheet'!B1813,'Raw Data'!$G$2:$G$3196,'Solution Sheet'!C1813)</f>
        <v>88130.46</v>
      </c>
      <c r="E1813" s="37"/>
      <c r="F1813" s="33" t="s">
        <v>45</v>
      </c>
      <c r="G1813" s="33" t="s">
        <v>33</v>
      </c>
      <c r="H1813" s="45">
        <f>COUNTIFS('Raw Data'!$L$2:$L$3196,'Solution Sheet'!F1813,'Raw Data'!$H$2:$H$3196,'Solution Sheet'!G1813)</f>
        <v>193</v>
      </c>
      <c r="J1813" s="33" t="s">
        <v>42</v>
      </c>
      <c r="K1813" s="33" t="s">
        <v>6</v>
      </c>
      <c r="L1813" s="45">
        <f>AVERAGEIFS('Raw Data'!$R$2:$R$3196,'Raw Data'!$K$2:$K$3196,'Solution Sheet'!J1813,'Raw Data'!$G$2:$G$3196,'Solution Sheet'!K1813)</f>
        <v>35.892857142857146</v>
      </c>
      <c r="N1813" s="33" t="s">
        <v>25</v>
      </c>
      <c r="O1813" s="33" t="s">
        <v>33</v>
      </c>
      <c r="P1813" s="45">
        <f>SUMIFS('Raw Data'!$S$2:$S$3196,'Raw Data'!$D$2:$D$3196,'Solution Sheet'!N1813,'Raw Data'!$H$2:$H$3196,'Solution Sheet'!O1813)</f>
        <v>226589.05000000008</v>
      </c>
    </row>
    <row r="1814" spans="2:16" x14ac:dyDescent="0.35">
      <c r="B1814" s="33" t="s">
        <v>115</v>
      </c>
      <c r="C1814" s="33" t="s">
        <v>12</v>
      </c>
      <c r="D1814" s="45">
        <f>SUMIFS('Raw Data'!$S$2:$S$3196,'Raw Data'!$E$2:$E$3196,'Solution Sheet'!B1814,'Raw Data'!$G$2:$G$3196,'Solution Sheet'!C1814)</f>
        <v>66619.010000000009</v>
      </c>
      <c r="E1814" s="37"/>
      <c r="F1814" s="33" t="s">
        <v>44</v>
      </c>
      <c r="G1814" s="33" t="s">
        <v>32</v>
      </c>
      <c r="H1814" s="45">
        <f>COUNTIFS('Raw Data'!$L$2:$L$3196,'Solution Sheet'!F1814,'Raw Data'!$H$2:$H$3196,'Solution Sheet'!G1814)</f>
        <v>196</v>
      </c>
      <c r="J1814" s="33" t="s">
        <v>42</v>
      </c>
      <c r="K1814" s="33" t="s">
        <v>12</v>
      </c>
      <c r="L1814" s="45">
        <f>AVERAGEIFS('Raw Data'!$R$2:$R$3196,'Raw Data'!$K$2:$K$3196,'Solution Sheet'!J1814,'Raw Data'!$G$2:$G$3196,'Solution Sheet'!K1814)</f>
        <v>36.418604651162788</v>
      </c>
      <c r="N1814" s="33" t="s">
        <v>26</v>
      </c>
      <c r="O1814" s="33" t="s">
        <v>32</v>
      </c>
      <c r="P1814" s="45">
        <f>SUMIFS('Raw Data'!$S$2:$S$3196,'Raw Data'!$D$2:$D$3196,'Solution Sheet'!N1814,'Raw Data'!$H$2:$H$3196,'Solution Sheet'!O1814)</f>
        <v>713770.02999999945</v>
      </c>
    </row>
    <row r="1815" spans="2:16" x14ac:dyDescent="0.35">
      <c r="B1815" s="33" t="s">
        <v>78</v>
      </c>
      <c r="C1815" s="33" t="s">
        <v>10</v>
      </c>
      <c r="D1815" s="45">
        <f>SUMIFS('Raw Data'!$S$2:$S$3196,'Raw Data'!$E$2:$E$3196,'Solution Sheet'!B1815,'Raw Data'!$G$2:$G$3196,'Solution Sheet'!C1815)</f>
        <v>92778.25</v>
      </c>
      <c r="E1815" s="37"/>
      <c r="F1815" s="33" t="s">
        <v>45</v>
      </c>
      <c r="G1815" s="33" t="s">
        <v>33</v>
      </c>
      <c r="H1815" s="45">
        <f>COUNTIFS('Raw Data'!$L$2:$L$3196,'Solution Sheet'!F1815,'Raw Data'!$H$2:$H$3196,'Solution Sheet'!G1815)</f>
        <v>193</v>
      </c>
      <c r="J1815" s="33" t="s">
        <v>41</v>
      </c>
      <c r="K1815" s="33" t="s">
        <v>10</v>
      </c>
      <c r="L1815" s="45">
        <f>AVERAGEIFS('Raw Data'!$R$2:$R$3196,'Raw Data'!$K$2:$K$3196,'Solution Sheet'!J1815,'Raw Data'!$G$2:$G$3196,'Solution Sheet'!K1815)</f>
        <v>34.225806451612904</v>
      </c>
      <c r="N1815" s="33" t="s">
        <v>24</v>
      </c>
      <c r="O1815" s="33" t="s">
        <v>33</v>
      </c>
      <c r="P1815" s="45">
        <f>SUMIFS('Raw Data'!$S$2:$S$3196,'Raw Data'!$D$2:$D$3196,'Solution Sheet'!N1815,'Raw Data'!$H$2:$H$3196,'Solution Sheet'!O1815)</f>
        <v>777669.78999999957</v>
      </c>
    </row>
    <row r="1816" spans="2:16" x14ac:dyDescent="0.35">
      <c r="B1816" s="33" t="s">
        <v>63</v>
      </c>
      <c r="C1816" s="33" t="s">
        <v>9</v>
      </c>
      <c r="D1816" s="45">
        <f>SUMIFS('Raw Data'!$S$2:$S$3196,'Raw Data'!$E$2:$E$3196,'Solution Sheet'!B1816,'Raw Data'!$G$2:$G$3196,'Solution Sheet'!C1816)</f>
        <v>108730.27000000002</v>
      </c>
      <c r="E1816" s="37"/>
      <c r="F1816" s="33" t="s">
        <v>46</v>
      </c>
      <c r="G1816" s="33" t="s">
        <v>30</v>
      </c>
      <c r="H1816" s="45">
        <f>COUNTIFS('Raw Data'!$L$2:$L$3196,'Solution Sheet'!F1816,'Raw Data'!$H$2:$H$3196,'Solution Sheet'!G1816)</f>
        <v>204</v>
      </c>
      <c r="J1816" s="33" t="s">
        <v>42</v>
      </c>
      <c r="K1816" s="33" t="s">
        <v>9</v>
      </c>
      <c r="L1816" s="45">
        <f>AVERAGEIFS('Raw Data'!$R$2:$R$3196,'Raw Data'!$K$2:$K$3196,'Solution Sheet'!J1816,'Raw Data'!$G$2:$G$3196,'Solution Sheet'!K1816)</f>
        <v>36.282828282828284</v>
      </c>
      <c r="N1816" s="33" t="s">
        <v>24</v>
      </c>
      <c r="O1816" s="33" t="s">
        <v>30</v>
      </c>
      <c r="P1816" s="45">
        <f>SUMIFS('Raw Data'!$S$2:$S$3196,'Raw Data'!$D$2:$D$3196,'Solution Sheet'!N1816,'Raw Data'!$H$2:$H$3196,'Solution Sheet'!O1816)</f>
        <v>902864.3899999999</v>
      </c>
    </row>
    <row r="1817" spans="2:16" x14ac:dyDescent="0.35">
      <c r="B1817" s="33" t="s">
        <v>55</v>
      </c>
      <c r="C1817" s="33" t="s">
        <v>9</v>
      </c>
      <c r="D1817" s="45">
        <f>SUMIFS('Raw Data'!$S$2:$S$3196,'Raw Data'!$E$2:$E$3196,'Solution Sheet'!B1817,'Raw Data'!$G$2:$G$3196,'Solution Sheet'!C1817)</f>
        <v>88747.839999999997</v>
      </c>
      <c r="E1817" s="37"/>
      <c r="F1817" s="33" t="s">
        <v>46</v>
      </c>
      <c r="G1817" s="33" t="s">
        <v>33</v>
      </c>
      <c r="H1817" s="45">
        <f>COUNTIFS('Raw Data'!$L$2:$L$3196,'Solution Sheet'!F1817,'Raw Data'!$H$2:$H$3196,'Solution Sheet'!G1817)</f>
        <v>201</v>
      </c>
      <c r="J1817" s="33" t="s">
        <v>42</v>
      </c>
      <c r="K1817" s="33" t="s">
        <v>9</v>
      </c>
      <c r="L1817" s="45">
        <f>AVERAGEIFS('Raw Data'!$R$2:$R$3196,'Raw Data'!$K$2:$K$3196,'Solution Sheet'!J1817,'Raw Data'!$G$2:$G$3196,'Solution Sheet'!K1817)</f>
        <v>36.282828282828284</v>
      </c>
      <c r="N1817" s="33" t="s">
        <v>24</v>
      </c>
      <c r="O1817" s="33" t="s">
        <v>33</v>
      </c>
      <c r="P1817" s="45">
        <f>SUMIFS('Raw Data'!$S$2:$S$3196,'Raw Data'!$D$2:$D$3196,'Solution Sheet'!N1817,'Raw Data'!$H$2:$H$3196,'Solution Sheet'!O1817)</f>
        <v>777669.78999999957</v>
      </c>
    </row>
    <row r="1818" spans="2:16" x14ac:dyDescent="0.35">
      <c r="B1818" s="33" t="s">
        <v>55</v>
      </c>
      <c r="C1818" s="33" t="s">
        <v>11</v>
      </c>
      <c r="D1818" s="45">
        <f>SUMIFS('Raw Data'!$S$2:$S$3196,'Raw Data'!$E$2:$E$3196,'Solution Sheet'!B1818,'Raw Data'!$G$2:$G$3196,'Solution Sheet'!C1818)</f>
        <v>113543.59</v>
      </c>
      <c r="E1818" s="37"/>
      <c r="F1818" s="33" t="s">
        <v>43</v>
      </c>
      <c r="G1818" s="33" t="s">
        <v>31</v>
      </c>
      <c r="H1818" s="45">
        <f>COUNTIFS('Raw Data'!$L$2:$L$3196,'Solution Sheet'!F1818,'Raw Data'!$H$2:$H$3196,'Solution Sheet'!G1818)</f>
        <v>190</v>
      </c>
      <c r="J1818" s="33" t="s">
        <v>40</v>
      </c>
      <c r="K1818" s="33" t="s">
        <v>11</v>
      </c>
      <c r="L1818" s="45">
        <f>AVERAGEIFS('Raw Data'!$R$2:$R$3196,'Raw Data'!$K$2:$K$3196,'Solution Sheet'!J1818,'Raw Data'!$G$2:$G$3196,'Solution Sheet'!K1818)</f>
        <v>33.707865168539328</v>
      </c>
      <c r="N1818" s="33" t="s">
        <v>26</v>
      </c>
      <c r="O1818" s="33" t="s">
        <v>31</v>
      </c>
      <c r="P1818" s="45">
        <f>SUMIFS('Raw Data'!$S$2:$S$3196,'Raw Data'!$D$2:$D$3196,'Solution Sheet'!N1818,'Raw Data'!$H$2:$H$3196,'Solution Sheet'!O1818)</f>
        <v>705928.4499999996</v>
      </c>
    </row>
    <row r="1819" spans="2:16" x14ac:dyDescent="0.35">
      <c r="B1819" s="33" t="s">
        <v>78</v>
      </c>
      <c r="C1819" s="33" t="s">
        <v>10</v>
      </c>
      <c r="D1819" s="45">
        <f>SUMIFS('Raw Data'!$S$2:$S$3196,'Raw Data'!$E$2:$E$3196,'Solution Sheet'!B1819,'Raw Data'!$G$2:$G$3196,'Solution Sheet'!C1819)</f>
        <v>92778.25</v>
      </c>
      <c r="E1819" s="37"/>
      <c r="F1819" s="33" t="s">
        <v>46</v>
      </c>
      <c r="G1819" s="33" t="s">
        <v>30</v>
      </c>
      <c r="H1819" s="45">
        <f>COUNTIFS('Raw Data'!$L$2:$L$3196,'Solution Sheet'!F1819,'Raw Data'!$H$2:$H$3196,'Solution Sheet'!G1819)</f>
        <v>204</v>
      </c>
      <c r="J1819" s="33" t="s">
        <v>41</v>
      </c>
      <c r="K1819" s="33" t="s">
        <v>10</v>
      </c>
      <c r="L1819" s="45">
        <f>AVERAGEIFS('Raw Data'!$R$2:$R$3196,'Raw Data'!$K$2:$K$3196,'Solution Sheet'!J1819,'Raw Data'!$G$2:$G$3196,'Solution Sheet'!K1819)</f>
        <v>34.225806451612904</v>
      </c>
      <c r="N1819" s="33" t="s">
        <v>26</v>
      </c>
      <c r="O1819" s="33" t="s">
        <v>30</v>
      </c>
      <c r="P1819" s="45">
        <f>SUMIFS('Raw Data'!$S$2:$S$3196,'Raw Data'!$D$2:$D$3196,'Solution Sheet'!N1819,'Raw Data'!$H$2:$H$3196,'Solution Sheet'!O1819)</f>
        <v>705014.25000000035</v>
      </c>
    </row>
    <row r="1820" spans="2:16" x14ac:dyDescent="0.35">
      <c r="B1820" s="33" t="s">
        <v>106</v>
      </c>
      <c r="C1820" s="33" t="s">
        <v>13</v>
      </c>
      <c r="D1820" s="45">
        <f>SUMIFS('Raw Data'!$S$2:$S$3196,'Raw Data'!$E$2:$E$3196,'Solution Sheet'!B1820,'Raw Data'!$G$2:$G$3196,'Solution Sheet'!C1820)</f>
        <v>83772.33</v>
      </c>
      <c r="E1820" s="37"/>
      <c r="F1820" s="33" t="s">
        <v>44</v>
      </c>
      <c r="G1820" s="33" t="s">
        <v>30</v>
      </c>
      <c r="H1820" s="45">
        <f>COUNTIFS('Raw Data'!$L$2:$L$3196,'Solution Sheet'!F1820,'Raw Data'!$H$2:$H$3196,'Solution Sheet'!G1820)</f>
        <v>202</v>
      </c>
      <c r="J1820" s="33" t="s">
        <v>42</v>
      </c>
      <c r="K1820" s="33" t="s">
        <v>13</v>
      </c>
      <c r="L1820" s="45">
        <f>AVERAGEIFS('Raw Data'!$R$2:$R$3196,'Raw Data'!$K$2:$K$3196,'Solution Sheet'!J1820,'Raw Data'!$G$2:$G$3196,'Solution Sheet'!K1820)</f>
        <v>36.58</v>
      </c>
      <c r="N1820" s="33" t="s">
        <v>26</v>
      </c>
      <c r="O1820" s="33" t="s">
        <v>30</v>
      </c>
      <c r="P1820" s="45">
        <f>SUMIFS('Raw Data'!$S$2:$S$3196,'Raw Data'!$D$2:$D$3196,'Solution Sheet'!N1820,'Raw Data'!$H$2:$H$3196,'Solution Sheet'!O1820)</f>
        <v>705014.25000000035</v>
      </c>
    </row>
    <row r="1821" spans="2:16" x14ac:dyDescent="0.35">
      <c r="B1821" s="33" t="s">
        <v>73</v>
      </c>
      <c r="C1821" s="33" t="s">
        <v>9</v>
      </c>
      <c r="D1821" s="45">
        <f>SUMIFS('Raw Data'!$S$2:$S$3196,'Raw Data'!$E$2:$E$3196,'Solution Sheet'!B1821,'Raw Data'!$G$2:$G$3196,'Solution Sheet'!C1821)</f>
        <v>97902.090000000011</v>
      </c>
      <c r="E1821" s="37"/>
      <c r="F1821" s="33" t="s">
        <v>44</v>
      </c>
      <c r="G1821" s="33" t="s">
        <v>30</v>
      </c>
      <c r="H1821" s="45">
        <f>COUNTIFS('Raw Data'!$L$2:$L$3196,'Solution Sheet'!F1821,'Raw Data'!$H$2:$H$3196,'Solution Sheet'!G1821)</f>
        <v>202</v>
      </c>
      <c r="J1821" s="33" t="s">
        <v>41</v>
      </c>
      <c r="K1821" s="33" t="s">
        <v>9</v>
      </c>
      <c r="L1821" s="45">
        <f>AVERAGEIFS('Raw Data'!$R$2:$R$3196,'Raw Data'!$K$2:$K$3196,'Solution Sheet'!J1821,'Raw Data'!$G$2:$G$3196,'Solution Sheet'!K1821)</f>
        <v>35.634615384615387</v>
      </c>
      <c r="N1821" s="33" t="s">
        <v>26</v>
      </c>
      <c r="O1821" s="33" t="s">
        <v>30</v>
      </c>
      <c r="P1821" s="45">
        <f>SUMIFS('Raw Data'!$S$2:$S$3196,'Raw Data'!$D$2:$D$3196,'Solution Sheet'!N1821,'Raw Data'!$H$2:$H$3196,'Solution Sheet'!O1821)</f>
        <v>705014.25000000035</v>
      </c>
    </row>
    <row r="1822" spans="2:16" x14ac:dyDescent="0.35">
      <c r="B1822" s="33" t="s">
        <v>78</v>
      </c>
      <c r="C1822" s="33" t="s">
        <v>6</v>
      </c>
      <c r="D1822" s="45">
        <f>SUMIFS('Raw Data'!$S$2:$S$3196,'Raw Data'!$E$2:$E$3196,'Solution Sheet'!B1822,'Raw Data'!$G$2:$G$3196,'Solution Sheet'!C1822)</f>
        <v>122595.86000000002</v>
      </c>
      <c r="E1822" s="37"/>
      <c r="F1822" s="33" t="s">
        <v>46</v>
      </c>
      <c r="G1822" s="33" t="s">
        <v>30</v>
      </c>
      <c r="H1822" s="45">
        <f>COUNTIFS('Raw Data'!$L$2:$L$3196,'Solution Sheet'!F1822,'Raw Data'!$H$2:$H$3196,'Solution Sheet'!G1822)</f>
        <v>204</v>
      </c>
      <c r="J1822" s="33" t="s">
        <v>42</v>
      </c>
      <c r="K1822" s="33" t="s">
        <v>6</v>
      </c>
      <c r="L1822" s="45">
        <f>AVERAGEIFS('Raw Data'!$R$2:$R$3196,'Raw Data'!$K$2:$K$3196,'Solution Sheet'!J1822,'Raw Data'!$G$2:$G$3196,'Solution Sheet'!K1822)</f>
        <v>35.892857142857146</v>
      </c>
      <c r="N1822" s="33" t="s">
        <v>24</v>
      </c>
      <c r="O1822" s="33" t="s">
        <v>30</v>
      </c>
      <c r="P1822" s="45">
        <f>SUMIFS('Raw Data'!$S$2:$S$3196,'Raw Data'!$D$2:$D$3196,'Solution Sheet'!N1822,'Raw Data'!$H$2:$H$3196,'Solution Sheet'!O1822)</f>
        <v>902864.3899999999</v>
      </c>
    </row>
    <row r="1823" spans="2:16" x14ac:dyDescent="0.35">
      <c r="B1823" s="33" t="s">
        <v>115</v>
      </c>
      <c r="C1823" s="33" t="s">
        <v>8</v>
      </c>
      <c r="D1823" s="45">
        <f>SUMIFS('Raw Data'!$S$2:$S$3196,'Raw Data'!$E$2:$E$3196,'Solution Sheet'!B1823,'Raw Data'!$G$2:$G$3196,'Solution Sheet'!C1823)</f>
        <v>78761.50999999998</v>
      </c>
      <c r="E1823" s="37"/>
      <c r="F1823" s="33" t="s">
        <v>43</v>
      </c>
      <c r="G1823" s="33" t="s">
        <v>31</v>
      </c>
      <c r="H1823" s="45">
        <f>COUNTIFS('Raw Data'!$L$2:$L$3196,'Solution Sheet'!F1823,'Raw Data'!$H$2:$H$3196,'Solution Sheet'!G1823)</f>
        <v>190</v>
      </c>
      <c r="J1823" s="33" t="s">
        <v>39</v>
      </c>
      <c r="K1823" s="33" t="s">
        <v>8</v>
      </c>
      <c r="L1823" s="45">
        <f>AVERAGEIFS('Raw Data'!$R$2:$R$3196,'Raw Data'!$K$2:$K$3196,'Solution Sheet'!J1823,'Raw Data'!$G$2:$G$3196,'Solution Sheet'!K1823)</f>
        <v>33.572815533980581</v>
      </c>
      <c r="N1823" s="33" t="s">
        <v>24</v>
      </c>
      <c r="O1823" s="33" t="s">
        <v>31</v>
      </c>
      <c r="P1823" s="45">
        <f>SUMIFS('Raw Data'!$S$2:$S$3196,'Raw Data'!$D$2:$D$3196,'Solution Sheet'!N1823,'Raw Data'!$H$2:$H$3196,'Solution Sheet'!O1823)</f>
        <v>770751.94999999984</v>
      </c>
    </row>
    <row r="1824" spans="2:16" x14ac:dyDescent="0.35">
      <c r="B1824" s="33" t="s">
        <v>52</v>
      </c>
      <c r="C1824" s="33" t="s">
        <v>10</v>
      </c>
      <c r="D1824" s="45">
        <f>SUMIFS('Raw Data'!$S$2:$S$3196,'Raw Data'!$E$2:$E$3196,'Solution Sheet'!B1824,'Raw Data'!$G$2:$G$3196,'Solution Sheet'!C1824)</f>
        <v>122852.18999999999</v>
      </c>
      <c r="E1824" s="37"/>
      <c r="F1824" s="33" t="s">
        <v>46</v>
      </c>
      <c r="G1824" s="33" t="s">
        <v>31</v>
      </c>
      <c r="H1824" s="45">
        <f>COUNTIFS('Raw Data'!$L$2:$L$3196,'Solution Sheet'!F1824,'Raw Data'!$H$2:$H$3196,'Solution Sheet'!G1824)</f>
        <v>159</v>
      </c>
      <c r="J1824" s="33" t="s">
        <v>41</v>
      </c>
      <c r="K1824" s="33" t="s">
        <v>10</v>
      </c>
      <c r="L1824" s="45">
        <f>AVERAGEIFS('Raw Data'!$R$2:$R$3196,'Raw Data'!$K$2:$K$3196,'Solution Sheet'!J1824,'Raw Data'!$G$2:$G$3196,'Solution Sheet'!K1824)</f>
        <v>34.225806451612904</v>
      </c>
      <c r="N1824" s="33" t="s">
        <v>26</v>
      </c>
      <c r="O1824" s="33" t="s">
        <v>31</v>
      </c>
      <c r="P1824" s="45">
        <f>SUMIFS('Raw Data'!$S$2:$S$3196,'Raw Data'!$D$2:$D$3196,'Solution Sheet'!N1824,'Raw Data'!$H$2:$H$3196,'Solution Sheet'!O1824)</f>
        <v>705928.4499999996</v>
      </c>
    </row>
    <row r="1825" spans="2:16" x14ac:dyDescent="0.35">
      <c r="B1825" s="33" t="s">
        <v>85</v>
      </c>
      <c r="C1825" s="33" t="s">
        <v>7</v>
      </c>
      <c r="D1825" s="45">
        <f>SUMIFS('Raw Data'!$S$2:$S$3196,'Raw Data'!$E$2:$E$3196,'Solution Sheet'!B1825,'Raw Data'!$G$2:$G$3196,'Solution Sheet'!C1825)</f>
        <v>95667.16</v>
      </c>
      <c r="E1825" s="37"/>
      <c r="F1825" s="33" t="s">
        <v>46</v>
      </c>
      <c r="G1825" s="33" t="s">
        <v>33</v>
      </c>
      <c r="H1825" s="45">
        <f>COUNTIFS('Raw Data'!$L$2:$L$3196,'Solution Sheet'!F1825,'Raw Data'!$H$2:$H$3196,'Solution Sheet'!G1825)</f>
        <v>201</v>
      </c>
      <c r="J1825" s="33" t="s">
        <v>40</v>
      </c>
      <c r="K1825" s="33" t="s">
        <v>7</v>
      </c>
      <c r="L1825" s="45">
        <f>AVERAGEIFS('Raw Data'!$R$2:$R$3196,'Raw Data'!$K$2:$K$3196,'Solution Sheet'!J1825,'Raw Data'!$G$2:$G$3196,'Solution Sheet'!K1825)</f>
        <v>33.473118279569896</v>
      </c>
      <c r="N1825" s="33" t="s">
        <v>24</v>
      </c>
      <c r="O1825" s="33" t="s">
        <v>33</v>
      </c>
      <c r="P1825" s="45">
        <f>SUMIFS('Raw Data'!$S$2:$S$3196,'Raw Data'!$D$2:$D$3196,'Solution Sheet'!N1825,'Raw Data'!$H$2:$H$3196,'Solution Sheet'!O1825)</f>
        <v>777669.78999999957</v>
      </c>
    </row>
    <row r="1826" spans="2:16" x14ac:dyDescent="0.35">
      <c r="B1826" s="33" t="s">
        <v>78</v>
      </c>
      <c r="C1826" s="33" t="s">
        <v>11</v>
      </c>
      <c r="D1826" s="45">
        <f>SUMIFS('Raw Data'!$S$2:$S$3196,'Raw Data'!$E$2:$E$3196,'Solution Sheet'!B1826,'Raw Data'!$G$2:$G$3196,'Solution Sheet'!C1826)</f>
        <v>115609.13</v>
      </c>
      <c r="E1826" s="37"/>
      <c r="F1826" s="33" t="s">
        <v>43</v>
      </c>
      <c r="G1826" s="33" t="s">
        <v>30</v>
      </c>
      <c r="H1826" s="45">
        <f>COUNTIFS('Raw Data'!$L$2:$L$3196,'Solution Sheet'!F1826,'Raw Data'!$H$2:$H$3196,'Solution Sheet'!G1826)</f>
        <v>201</v>
      </c>
      <c r="J1826" s="33" t="s">
        <v>39</v>
      </c>
      <c r="K1826" s="33" t="s">
        <v>11</v>
      </c>
      <c r="L1826" s="45">
        <f>AVERAGEIFS('Raw Data'!$R$2:$R$3196,'Raw Data'!$K$2:$K$3196,'Solution Sheet'!J1826,'Raw Data'!$G$2:$G$3196,'Solution Sheet'!K1826)</f>
        <v>34.901785714285715</v>
      </c>
      <c r="N1826" s="33" t="s">
        <v>24</v>
      </c>
      <c r="O1826" s="33" t="s">
        <v>30</v>
      </c>
      <c r="P1826" s="45">
        <f>SUMIFS('Raw Data'!$S$2:$S$3196,'Raw Data'!$D$2:$D$3196,'Solution Sheet'!N1826,'Raw Data'!$H$2:$H$3196,'Solution Sheet'!O1826)</f>
        <v>902864.3899999999</v>
      </c>
    </row>
    <row r="1827" spans="2:16" x14ac:dyDescent="0.35">
      <c r="B1827" s="33" t="s">
        <v>106</v>
      </c>
      <c r="C1827" s="33" t="s">
        <v>11</v>
      </c>
      <c r="D1827" s="45">
        <f>SUMIFS('Raw Data'!$S$2:$S$3196,'Raw Data'!$E$2:$E$3196,'Solution Sheet'!B1827,'Raw Data'!$G$2:$G$3196,'Solution Sheet'!C1827)</f>
        <v>87937.540000000023</v>
      </c>
      <c r="E1827" s="37"/>
      <c r="F1827" s="33" t="s">
        <v>45</v>
      </c>
      <c r="G1827" s="33" t="s">
        <v>30</v>
      </c>
      <c r="H1827" s="45">
        <f>COUNTIFS('Raw Data'!$L$2:$L$3196,'Solution Sheet'!F1827,'Raw Data'!$H$2:$H$3196,'Solution Sheet'!G1827)</f>
        <v>215</v>
      </c>
      <c r="J1827" s="33" t="s">
        <v>40</v>
      </c>
      <c r="K1827" s="33" t="s">
        <v>11</v>
      </c>
      <c r="L1827" s="45">
        <f>AVERAGEIFS('Raw Data'!$R$2:$R$3196,'Raw Data'!$K$2:$K$3196,'Solution Sheet'!J1827,'Raw Data'!$G$2:$G$3196,'Solution Sheet'!K1827)</f>
        <v>33.707865168539328</v>
      </c>
      <c r="N1827" s="33" t="s">
        <v>24</v>
      </c>
      <c r="O1827" s="33" t="s">
        <v>30</v>
      </c>
      <c r="P1827" s="45">
        <f>SUMIFS('Raw Data'!$S$2:$S$3196,'Raw Data'!$D$2:$D$3196,'Solution Sheet'!N1827,'Raw Data'!$H$2:$H$3196,'Solution Sheet'!O1827)</f>
        <v>902864.3899999999</v>
      </c>
    </row>
    <row r="1828" spans="2:16" x14ac:dyDescent="0.35">
      <c r="B1828" s="33" t="s">
        <v>68</v>
      </c>
      <c r="C1828" s="33" t="s">
        <v>11</v>
      </c>
      <c r="D1828" s="45">
        <f>SUMIFS('Raw Data'!$S$2:$S$3196,'Raw Data'!$E$2:$E$3196,'Solution Sheet'!B1828,'Raw Data'!$G$2:$G$3196,'Solution Sheet'!C1828)</f>
        <v>76381.910000000018</v>
      </c>
      <c r="E1828" s="37"/>
      <c r="F1828" s="33" t="s">
        <v>43</v>
      </c>
      <c r="G1828" s="33" t="s">
        <v>30</v>
      </c>
      <c r="H1828" s="45">
        <f>COUNTIFS('Raw Data'!$L$2:$L$3196,'Solution Sheet'!F1828,'Raw Data'!$H$2:$H$3196,'Solution Sheet'!G1828)</f>
        <v>201</v>
      </c>
      <c r="J1828" s="33" t="s">
        <v>40</v>
      </c>
      <c r="K1828" s="33" t="s">
        <v>11</v>
      </c>
      <c r="L1828" s="45">
        <f>AVERAGEIFS('Raw Data'!$R$2:$R$3196,'Raw Data'!$K$2:$K$3196,'Solution Sheet'!J1828,'Raw Data'!$G$2:$G$3196,'Solution Sheet'!K1828)</f>
        <v>33.707865168539328</v>
      </c>
      <c r="N1828" s="33" t="s">
        <v>24</v>
      </c>
      <c r="O1828" s="33" t="s">
        <v>30</v>
      </c>
      <c r="P1828" s="45">
        <f>SUMIFS('Raw Data'!$S$2:$S$3196,'Raw Data'!$D$2:$D$3196,'Solution Sheet'!N1828,'Raw Data'!$H$2:$H$3196,'Solution Sheet'!O1828)</f>
        <v>902864.3899999999</v>
      </c>
    </row>
    <row r="1829" spans="2:16" x14ac:dyDescent="0.35">
      <c r="B1829" s="33" t="s">
        <v>85</v>
      </c>
      <c r="C1829" s="33" t="s">
        <v>8</v>
      </c>
      <c r="D1829" s="45">
        <f>SUMIFS('Raw Data'!$S$2:$S$3196,'Raw Data'!$E$2:$E$3196,'Solution Sheet'!B1829,'Raw Data'!$G$2:$G$3196,'Solution Sheet'!C1829)</f>
        <v>126785.84999999996</v>
      </c>
      <c r="E1829" s="37"/>
      <c r="F1829" s="33" t="s">
        <v>46</v>
      </c>
      <c r="G1829" s="33" t="s">
        <v>30</v>
      </c>
      <c r="H1829" s="45">
        <f>COUNTIFS('Raw Data'!$L$2:$L$3196,'Solution Sheet'!F1829,'Raw Data'!$H$2:$H$3196,'Solution Sheet'!G1829)</f>
        <v>204</v>
      </c>
      <c r="J1829" s="33" t="s">
        <v>39</v>
      </c>
      <c r="K1829" s="33" t="s">
        <v>8</v>
      </c>
      <c r="L1829" s="45">
        <f>AVERAGEIFS('Raw Data'!$R$2:$R$3196,'Raw Data'!$K$2:$K$3196,'Solution Sheet'!J1829,'Raw Data'!$G$2:$G$3196,'Solution Sheet'!K1829)</f>
        <v>33.572815533980581</v>
      </c>
      <c r="N1829" s="33" t="s">
        <v>26</v>
      </c>
      <c r="O1829" s="33" t="s">
        <v>30</v>
      </c>
      <c r="P1829" s="45">
        <f>SUMIFS('Raw Data'!$S$2:$S$3196,'Raw Data'!$D$2:$D$3196,'Solution Sheet'!N1829,'Raw Data'!$H$2:$H$3196,'Solution Sheet'!O1829)</f>
        <v>705014.25000000035</v>
      </c>
    </row>
    <row r="1830" spans="2:16" x14ac:dyDescent="0.35">
      <c r="B1830" s="33" t="s">
        <v>78</v>
      </c>
      <c r="C1830" s="33" t="s">
        <v>8</v>
      </c>
      <c r="D1830" s="45">
        <f>SUMIFS('Raw Data'!$S$2:$S$3196,'Raw Data'!$E$2:$E$3196,'Solution Sheet'!B1830,'Raw Data'!$G$2:$G$3196,'Solution Sheet'!C1830)</f>
        <v>81993.12000000001</v>
      </c>
      <c r="E1830" s="37"/>
      <c r="F1830" s="33" t="s">
        <v>45</v>
      </c>
      <c r="G1830" s="33" t="s">
        <v>32</v>
      </c>
      <c r="H1830" s="45">
        <f>COUNTIFS('Raw Data'!$L$2:$L$3196,'Solution Sheet'!F1830,'Raw Data'!$H$2:$H$3196,'Solution Sheet'!G1830)</f>
        <v>204</v>
      </c>
      <c r="J1830" s="33" t="s">
        <v>41</v>
      </c>
      <c r="K1830" s="33" t="s">
        <v>8</v>
      </c>
      <c r="L1830" s="45">
        <f>AVERAGEIFS('Raw Data'!$R$2:$R$3196,'Raw Data'!$K$2:$K$3196,'Solution Sheet'!J1830,'Raw Data'!$G$2:$G$3196,'Solution Sheet'!K1830)</f>
        <v>35.169642857142854</v>
      </c>
      <c r="N1830" s="33" t="s">
        <v>26</v>
      </c>
      <c r="O1830" s="33" t="s">
        <v>32</v>
      </c>
      <c r="P1830" s="45">
        <f>SUMIFS('Raw Data'!$S$2:$S$3196,'Raw Data'!$D$2:$D$3196,'Solution Sheet'!N1830,'Raw Data'!$H$2:$H$3196,'Solution Sheet'!O1830)</f>
        <v>713770.02999999945</v>
      </c>
    </row>
    <row r="1831" spans="2:16" x14ac:dyDescent="0.35">
      <c r="B1831" s="33" t="s">
        <v>52</v>
      </c>
      <c r="C1831" s="33" t="s">
        <v>10</v>
      </c>
      <c r="D1831" s="45">
        <f>SUMIFS('Raw Data'!$S$2:$S$3196,'Raw Data'!$E$2:$E$3196,'Solution Sheet'!B1831,'Raw Data'!$G$2:$G$3196,'Solution Sheet'!C1831)</f>
        <v>122852.18999999999</v>
      </c>
      <c r="E1831" s="37"/>
      <c r="F1831" s="33" t="s">
        <v>44</v>
      </c>
      <c r="G1831" s="33" t="s">
        <v>33</v>
      </c>
      <c r="H1831" s="45">
        <f>COUNTIFS('Raw Data'!$L$2:$L$3196,'Solution Sheet'!F1831,'Raw Data'!$H$2:$H$3196,'Solution Sheet'!G1831)</f>
        <v>207</v>
      </c>
      <c r="J1831" s="33" t="s">
        <v>41</v>
      </c>
      <c r="K1831" s="33" t="s">
        <v>10</v>
      </c>
      <c r="L1831" s="45">
        <f>AVERAGEIFS('Raw Data'!$R$2:$R$3196,'Raw Data'!$K$2:$K$3196,'Solution Sheet'!J1831,'Raw Data'!$G$2:$G$3196,'Solution Sheet'!K1831)</f>
        <v>34.225806451612904</v>
      </c>
      <c r="N1831" s="33" t="s">
        <v>26</v>
      </c>
      <c r="O1831" s="33" t="s">
        <v>33</v>
      </c>
      <c r="P1831" s="45">
        <f>SUMIFS('Raw Data'!$S$2:$S$3196,'Raw Data'!$D$2:$D$3196,'Solution Sheet'!N1831,'Raw Data'!$H$2:$H$3196,'Solution Sheet'!O1831)</f>
        <v>688621.27000000118</v>
      </c>
    </row>
    <row r="1832" spans="2:16" x14ac:dyDescent="0.35">
      <c r="B1832" s="33" t="s">
        <v>115</v>
      </c>
      <c r="C1832" s="33" t="s">
        <v>8</v>
      </c>
      <c r="D1832" s="45">
        <f>SUMIFS('Raw Data'!$S$2:$S$3196,'Raw Data'!$E$2:$E$3196,'Solution Sheet'!B1832,'Raw Data'!$G$2:$G$3196,'Solution Sheet'!C1832)</f>
        <v>78761.50999999998</v>
      </c>
      <c r="E1832" s="37"/>
      <c r="F1832" s="33" t="s">
        <v>44</v>
      </c>
      <c r="G1832" s="33" t="s">
        <v>31</v>
      </c>
      <c r="H1832" s="45">
        <f>COUNTIFS('Raw Data'!$L$2:$L$3196,'Solution Sheet'!F1832,'Raw Data'!$H$2:$H$3196,'Solution Sheet'!G1832)</f>
        <v>216</v>
      </c>
      <c r="J1832" s="33" t="s">
        <v>40</v>
      </c>
      <c r="K1832" s="33" t="s">
        <v>8</v>
      </c>
      <c r="L1832" s="45">
        <f>AVERAGEIFS('Raw Data'!$R$2:$R$3196,'Raw Data'!$K$2:$K$3196,'Solution Sheet'!J1832,'Raw Data'!$G$2:$G$3196,'Solution Sheet'!K1832)</f>
        <v>34.319148936170215</v>
      </c>
      <c r="N1832" s="33" t="s">
        <v>25</v>
      </c>
      <c r="O1832" s="33" t="s">
        <v>31</v>
      </c>
      <c r="P1832" s="45">
        <f>SUMIFS('Raw Data'!$S$2:$S$3196,'Raw Data'!$D$2:$D$3196,'Solution Sheet'!N1832,'Raw Data'!$H$2:$H$3196,'Solution Sheet'!O1832)</f>
        <v>343540.72000000003</v>
      </c>
    </row>
    <row r="1833" spans="2:16" x14ac:dyDescent="0.35">
      <c r="B1833" s="33" t="s">
        <v>78</v>
      </c>
      <c r="C1833" s="33" t="s">
        <v>12</v>
      </c>
      <c r="D1833" s="45">
        <f>SUMIFS('Raw Data'!$S$2:$S$3196,'Raw Data'!$E$2:$E$3196,'Solution Sheet'!B1833,'Raw Data'!$G$2:$G$3196,'Solution Sheet'!C1833)</f>
        <v>76955.800000000017</v>
      </c>
      <c r="E1833" s="37"/>
      <c r="F1833" s="33" t="s">
        <v>44</v>
      </c>
      <c r="G1833" s="33" t="s">
        <v>32</v>
      </c>
      <c r="H1833" s="45">
        <f>COUNTIFS('Raw Data'!$L$2:$L$3196,'Solution Sheet'!F1833,'Raw Data'!$H$2:$H$3196,'Solution Sheet'!G1833)</f>
        <v>196</v>
      </c>
      <c r="J1833" s="33" t="s">
        <v>39</v>
      </c>
      <c r="K1833" s="33" t="s">
        <v>12</v>
      </c>
      <c r="L1833" s="45">
        <f>AVERAGEIFS('Raw Data'!$R$2:$R$3196,'Raw Data'!$K$2:$K$3196,'Solution Sheet'!J1833,'Raw Data'!$G$2:$G$3196,'Solution Sheet'!K1833)</f>
        <v>35</v>
      </c>
      <c r="N1833" s="33" t="s">
        <v>24</v>
      </c>
      <c r="O1833" s="33" t="s">
        <v>32</v>
      </c>
      <c r="P1833" s="45">
        <f>SUMIFS('Raw Data'!$S$2:$S$3196,'Raw Data'!$D$2:$D$3196,'Solution Sheet'!N1833,'Raw Data'!$H$2:$H$3196,'Solution Sheet'!O1833)</f>
        <v>854150.37999999919</v>
      </c>
    </row>
    <row r="1834" spans="2:16" x14ac:dyDescent="0.35">
      <c r="B1834" s="33" t="s">
        <v>78</v>
      </c>
      <c r="C1834" s="33" t="s">
        <v>6</v>
      </c>
      <c r="D1834" s="45">
        <f>SUMIFS('Raw Data'!$S$2:$S$3196,'Raw Data'!$E$2:$E$3196,'Solution Sheet'!B1834,'Raw Data'!$G$2:$G$3196,'Solution Sheet'!C1834)</f>
        <v>122595.86000000002</v>
      </c>
      <c r="E1834" s="37"/>
      <c r="F1834" s="33" t="s">
        <v>44</v>
      </c>
      <c r="G1834" s="33" t="s">
        <v>32</v>
      </c>
      <c r="H1834" s="45">
        <f>COUNTIFS('Raw Data'!$L$2:$L$3196,'Solution Sheet'!F1834,'Raw Data'!$H$2:$H$3196,'Solution Sheet'!G1834)</f>
        <v>196</v>
      </c>
      <c r="J1834" s="33" t="s">
        <v>42</v>
      </c>
      <c r="K1834" s="33" t="s">
        <v>6</v>
      </c>
      <c r="L1834" s="45">
        <f>AVERAGEIFS('Raw Data'!$R$2:$R$3196,'Raw Data'!$K$2:$K$3196,'Solution Sheet'!J1834,'Raw Data'!$G$2:$G$3196,'Solution Sheet'!K1834)</f>
        <v>35.892857142857146</v>
      </c>
      <c r="N1834" s="33" t="s">
        <v>24</v>
      </c>
      <c r="O1834" s="33" t="s">
        <v>32</v>
      </c>
      <c r="P1834" s="45">
        <f>SUMIFS('Raw Data'!$S$2:$S$3196,'Raw Data'!$D$2:$D$3196,'Solution Sheet'!N1834,'Raw Data'!$H$2:$H$3196,'Solution Sheet'!O1834)</f>
        <v>854150.37999999919</v>
      </c>
    </row>
    <row r="1835" spans="2:16" x14ac:dyDescent="0.35">
      <c r="B1835" s="33" t="s">
        <v>63</v>
      </c>
      <c r="C1835" s="33" t="s">
        <v>9</v>
      </c>
      <c r="D1835" s="45">
        <f>SUMIFS('Raw Data'!$S$2:$S$3196,'Raw Data'!$E$2:$E$3196,'Solution Sheet'!B1835,'Raw Data'!$G$2:$G$3196,'Solution Sheet'!C1835)</f>
        <v>108730.27000000002</v>
      </c>
      <c r="E1835" s="37"/>
      <c r="F1835" s="33" t="s">
        <v>44</v>
      </c>
      <c r="G1835" s="33" t="s">
        <v>32</v>
      </c>
      <c r="H1835" s="45">
        <f>COUNTIFS('Raw Data'!$L$2:$L$3196,'Solution Sheet'!F1835,'Raw Data'!$H$2:$H$3196,'Solution Sheet'!G1835)</f>
        <v>196</v>
      </c>
      <c r="J1835" s="33" t="s">
        <v>42</v>
      </c>
      <c r="K1835" s="33" t="s">
        <v>9</v>
      </c>
      <c r="L1835" s="45">
        <f>AVERAGEIFS('Raw Data'!$R$2:$R$3196,'Raw Data'!$K$2:$K$3196,'Solution Sheet'!J1835,'Raw Data'!$G$2:$G$3196,'Solution Sheet'!K1835)</f>
        <v>36.282828282828284</v>
      </c>
      <c r="N1835" s="33" t="s">
        <v>26</v>
      </c>
      <c r="O1835" s="33" t="s">
        <v>32</v>
      </c>
      <c r="P1835" s="45">
        <f>SUMIFS('Raw Data'!$S$2:$S$3196,'Raw Data'!$D$2:$D$3196,'Solution Sheet'!N1835,'Raw Data'!$H$2:$H$3196,'Solution Sheet'!O1835)</f>
        <v>713770.02999999945</v>
      </c>
    </row>
    <row r="1836" spans="2:16" x14ac:dyDescent="0.35">
      <c r="B1836" s="33" t="s">
        <v>73</v>
      </c>
      <c r="C1836" s="33" t="s">
        <v>6</v>
      </c>
      <c r="D1836" s="45">
        <f>SUMIFS('Raw Data'!$S$2:$S$3196,'Raw Data'!$E$2:$E$3196,'Solution Sheet'!B1836,'Raw Data'!$G$2:$G$3196,'Solution Sheet'!C1836)</f>
        <v>72259.55</v>
      </c>
      <c r="E1836" s="37"/>
      <c r="F1836" s="33" t="s">
        <v>46</v>
      </c>
      <c r="G1836" s="33" t="s">
        <v>31</v>
      </c>
      <c r="H1836" s="45">
        <f>COUNTIFS('Raw Data'!$L$2:$L$3196,'Solution Sheet'!F1836,'Raw Data'!$H$2:$H$3196,'Solution Sheet'!G1836)</f>
        <v>159</v>
      </c>
      <c r="J1836" s="33" t="s">
        <v>40</v>
      </c>
      <c r="K1836" s="33" t="s">
        <v>6</v>
      </c>
      <c r="L1836" s="45">
        <f>AVERAGEIFS('Raw Data'!$R$2:$R$3196,'Raw Data'!$K$2:$K$3196,'Solution Sheet'!J1836,'Raw Data'!$G$2:$G$3196,'Solution Sheet'!K1836)</f>
        <v>33.838383838383841</v>
      </c>
      <c r="N1836" s="33" t="s">
        <v>25</v>
      </c>
      <c r="O1836" s="33" t="s">
        <v>31</v>
      </c>
      <c r="P1836" s="45">
        <f>SUMIFS('Raw Data'!$S$2:$S$3196,'Raw Data'!$D$2:$D$3196,'Solution Sheet'!N1836,'Raw Data'!$H$2:$H$3196,'Solution Sheet'!O1836)</f>
        <v>343540.72000000003</v>
      </c>
    </row>
    <row r="1837" spans="2:16" x14ac:dyDescent="0.35">
      <c r="B1837" s="33" t="s">
        <v>58</v>
      </c>
      <c r="C1837" s="33" t="s">
        <v>10</v>
      </c>
      <c r="D1837" s="45">
        <f>SUMIFS('Raw Data'!$S$2:$S$3196,'Raw Data'!$E$2:$E$3196,'Solution Sheet'!B1837,'Raw Data'!$G$2:$G$3196,'Solution Sheet'!C1837)</f>
        <v>93884.32</v>
      </c>
      <c r="E1837" s="37"/>
      <c r="F1837" s="33" t="s">
        <v>45</v>
      </c>
      <c r="G1837" s="33" t="s">
        <v>31</v>
      </c>
      <c r="H1837" s="45">
        <f>COUNTIFS('Raw Data'!$L$2:$L$3196,'Solution Sheet'!F1837,'Raw Data'!$H$2:$H$3196,'Solution Sheet'!G1837)</f>
        <v>200</v>
      </c>
      <c r="J1837" s="33" t="s">
        <v>42</v>
      </c>
      <c r="K1837" s="33" t="s">
        <v>10</v>
      </c>
      <c r="L1837" s="45">
        <f>AVERAGEIFS('Raw Data'!$R$2:$R$3196,'Raw Data'!$K$2:$K$3196,'Solution Sheet'!J1837,'Raw Data'!$G$2:$G$3196,'Solution Sheet'!K1837)</f>
        <v>34.543689320388353</v>
      </c>
      <c r="N1837" s="33" t="s">
        <v>26</v>
      </c>
      <c r="O1837" s="33" t="s">
        <v>31</v>
      </c>
      <c r="P1837" s="45">
        <f>SUMIFS('Raw Data'!$S$2:$S$3196,'Raw Data'!$D$2:$D$3196,'Solution Sheet'!N1837,'Raw Data'!$H$2:$H$3196,'Solution Sheet'!O1837)</f>
        <v>705928.4499999996</v>
      </c>
    </row>
    <row r="1838" spans="2:16" x14ac:dyDescent="0.35">
      <c r="B1838" s="33" t="s">
        <v>78</v>
      </c>
      <c r="C1838" s="33" t="s">
        <v>10</v>
      </c>
      <c r="D1838" s="45">
        <f>SUMIFS('Raw Data'!$S$2:$S$3196,'Raw Data'!$E$2:$E$3196,'Solution Sheet'!B1838,'Raw Data'!$G$2:$G$3196,'Solution Sheet'!C1838)</f>
        <v>92778.25</v>
      </c>
      <c r="E1838" s="37"/>
      <c r="F1838" s="33" t="s">
        <v>44</v>
      </c>
      <c r="G1838" s="33" t="s">
        <v>31</v>
      </c>
      <c r="H1838" s="45">
        <f>COUNTIFS('Raw Data'!$L$2:$L$3196,'Solution Sheet'!F1838,'Raw Data'!$H$2:$H$3196,'Solution Sheet'!G1838)</f>
        <v>216</v>
      </c>
      <c r="J1838" s="33" t="s">
        <v>39</v>
      </c>
      <c r="K1838" s="33" t="s">
        <v>10</v>
      </c>
      <c r="L1838" s="45">
        <f>AVERAGEIFS('Raw Data'!$R$2:$R$3196,'Raw Data'!$K$2:$K$3196,'Solution Sheet'!J1838,'Raw Data'!$G$2:$G$3196,'Solution Sheet'!K1838)</f>
        <v>35.052083333333336</v>
      </c>
      <c r="N1838" s="33" t="s">
        <v>24</v>
      </c>
      <c r="O1838" s="33" t="s">
        <v>31</v>
      </c>
      <c r="P1838" s="45">
        <f>SUMIFS('Raw Data'!$S$2:$S$3196,'Raw Data'!$D$2:$D$3196,'Solution Sheet'!N1838,'Raw Data'!$H$2:$H$3196,'Solution Sheet'!O1838)</f>
        <v>770751.94999999984</v>
      </c>
    </row>
    <row r="1839" spans="2:16" x14ac:dyDescent="0.35">
      <c r="B1839" s="33" t="s">
        <v>106</v>
      </c>
      <c r="C1839" s="33" t="s">
        <v>12</v>
      </c>
      <c r="D1839" s="45">
        <f>SUMIFS('Raw Data'!$S$2:$S$3196,'Raw Data'!$E$2:$E$3196,'Solution Sheet'!B1839,'Raw Data'!$G$2:$G$3196,'Solution Sheet'!C1839)</f>
        <v>111983.70999999998</v>
      </c>
      <c r="E1839" s="37"/>
      <c r="F1839" s="33" t="s">
        <v>46</v>
      </c>
      <c r="G1839" s="33" t="s">
        <v>30</v>
      </c>
      <c r="H1839" s="45">
        <f>COUNTIFS('Raw Data'!$L$2:$L$3196,'Solution Sheet'!F1839,'Raw Data'!$H$2:$H$3196,'Solution Sheet'!G1839)</f>
        <v>204</v>
      </c>
      <c r="J1839" s="33" t="s">
        <v>40</v>
      </c>
      <c r="K1839" s="33" t="s">
        <v>12</v>
      </c>
      <c r="L1839" s="45">
        <f>AVERAGEIFS('Raw Data'!$R$2:$R$3196,'Raw Data'!$K$2:$K$3196,'Solution Sheet'!J1839,'Raw Data'!$G$2:$G$3196,'Solution Sheet'!K1839)</f>
        <v>34.373831775700936</v>
      </c>
      <c r="N1839" s="33" t="s">
        <v>24</v>
      </c>
      <c r="O1839" s="33" t="s">
        <v>30</v>
      </c>
      <c r="P1839" s="45">
        <f>SUMIFS('Raw Data'!$S$2:$S$3196,'Raw Data'!$D$2:$D$3196,'Solution Sheet'!N1839,'Raw Data'!$H$2:$H$3196,'Solution Sheet'!O1839)</f>
        <v>902864.3899999999</v>
      </c>
    </row>
    <row r="1840" spans="2:16" x14ac:dyDescent="0.35">
      <c r="B1840" s="33" t="s">
        <v>68</v>
      </c>
      <c r="C1840" s="33" t="s">
        <v>7</v>
      </c>
      <c r="D1840" s="45">
        <f>SUMIFS('Raw Data'!$S$2:$S$3196,'Raw Data'!$E$2:$E$3196,'Solution Sheet'!B1840,'Raw Data'!$G$2:$G$3196,'Solution Sheet'!C1840)</f>
        <v>100847.03999999999</v>
      </c>
      <c r="E1840" s="37"/>
      <c r="F1840" s="33" t="s">
        <v>43</v>
      </c>
      <c r="G1840" s="33" t="s">
        <v>33</v>
      </c>
      <c r="H1840" s="45">
        <f>COUNTIFS('Raw Data'!$L$2:$L$3196,'Solution Sheet'!F1840,'Raw Data'!$H$2:$H$3196,'Solution Sheet'!G1840)</f>
        <v>185</v>
      </c>
      <c r="J1840" s="33" t="s">
        <v>40</v>
      </c>
      <c r="K1840" s="33" t="s">
        <v>7</v>
      </c>
      <c r="L1840" s="45">
        <f>AVERAGEIFS('Raw Data'!$R$2:$R$3196,'Raw Data'!$K$2:$K$3196,'Solution Sheet'!J1840,'Raw Data'!$G$2:$G$3196,'Solution Sheet'!K1840)</f>
        <v>33.473118279569896</v>
      </c>
      <c r="N1840" s="33" t="s">
        <v>26</v>
      </c>
      <c r="O1840" s="33" t="s">
        <v>33</v>
      </c>
      <c r="P1840" s="45">
        <f>SUMIFS('Raw Data'!$S$2:$S$3196,'Raw Data'!$D$2:$D$3196,'Solution Sheet'!N1840,'Raw Data'!$H$2:$H$3196,'Solution Sheet'!O1840)</f>
        <v>688621.27000000118</v>
      </c>
    </row>
    <row r="1841" spans="2:16" x14ac:dyDescent="0.35">
      <c r="B1841" s="33" t="s">
        <v>73</v>
      </c>
      <c r="C1841" s="33" t="s">
        <v>7</v>
      </c>
      <c r="D1841" s="45">
        <f>SUMIFS('Raw Data'!$S$2:$S$3196,'Raw Data'!$E$2:$E$3196,'Solution Sheet'!B1841,'Raw Data'!$G$2:$G$3196,'Solution Sheet'!C1841)</f>
        <v>125696.93000000001</v>
      </c>
      <c r="E1841" s="37"/>
      <c r="F1841" s="33" t="s">
        <v>46</v>
      </c>
      <c r="G1841" s="33" t="s">
        <v>33</v>
      </c>
      <c r="H1841" s="45">
        <f>COUNTIFS('Raw Data'!$L$2:$L$3196,'Solution Sheet'!F1841,'Raw Data'!$H$2:$H$3196,'Solution Sheet'!G1841)</f>
        <v>201</v>
      </c>
      <c r="J1841" s="33" t="s">
        <v>39</v>
      </c>
      <c r="K1841" s="33" t="s">
        <v>7</v>
      </c>
      <c r="L1841" s="45">
        <f>AVERAGEIFS('Raw Data'!$R$2:$R$3196,'Raw Data'!$K$2:$K$3196,'Solution Sheet'!J1841,'Raw Data'!$G$2:$G$3196,'Solution Sheet'!K1841)</f>
        <v>36.319672131147541</v>
      </c>
      <c r="N1841" s="33" t="s">
        <v>24</v>
      </c>
      <c r="O1841" s="33" t="s">
        <v>33</v>
      </c>
      <c r="P1841" s="45">
        <f>SUMIFS('Raw Data'!$S$2:$S$3196,'Raw Data'!$D$2:$D$3196,'Solution Sheet'!N1841,'Raw Data'!$H$2:$H$3196,'Solution Sheet'!O1841)</f>
        <v>777669.78999999957</v>
      </c>
    </row>
    <row r="1842" spans="2:16" x14ac:dyDescent="0.35">
      <c r="B1842" s="33" t="s">
        <v>52</v>
      </c>
      <c r="C1842" s="33" t="s">
        <v>6</v>
      </c>
      <c r="D1842" s="45">
        <f>SUMIFS('Raw Data'!$S$2:$S$3196,'Raw Data'!$E$2:$E$3196,'Solution Sheet'!B1842,'Raw Data'!$G$2:$G$3196,'Solution Sheet'!C1842)</f>
        <v>128564.53000000004</v>
      </c>
      <c r="E1842" s="37"/>
      <c r="F1842" s="33" t="s">
        <v>43</v>
      </c>
      <c r="G1842" s="33" t="s">
        <v>30</v>
      </c>
      <c r="H1842" s="45">
        <f>COUNTIFS('Raw Data'!$L$2:$L$3196,'Solution Sheet'!F1842,'Raw Data'!$H$2:$H$3196,'Solution Sheet'!G1842)</f>
        <v>201</v>
      </c>
      <c r="J1842" s="33" t="s">
        <v>41</v>
      </c>
      <c r="K1842" s="33" t="s">
        <v>6</v>
      </c>
      <c r="L1842" s="45">
        <f>AVERAGEIFS('Raw Data'!$R$2:$R$3196,'Raw Data'!$K$2:$K$3196,'Solution Sheet'!J1842,'Raw Data'!$G$2:$G$3196,'Solution Sheet'!K1842)</f>
        <v>36.01075268817204</v>
      </c>
      <c r="N1842" s="33" t="s">
        <v>24</v>
      </c>
      <c r="O1842" s="33" t="s">
        <v>30</v>
      </c>
      <c r="P1842" s="45">
        <f>SUMIFS('Raw Data'!$S$2:$S$3196,'Raw Data'!$D$2:$D$3196,'Solution Sheet'!N1842,'Raw Data'!$H$2:$H$3196,'Solution Sheet'!O1842)</f>
        <v>902864.3899999999</v>
      </c>
    </row>
    <row r="1843" spans="2:16" x14ac:dyDescent="0.35">
      <c r="B1843" s="33" t="s">
        <v>85</v>
      </c>
      <c r="C1843" s="33" t="s">
        <v>11</v>
      </c>
      <c r="D1843" s="45">
        <f>SUMIFS('Raw Data'!$S$2:$S$3196,'Raw Data'!$E$2:$E$3196,'Solution Sheet'!B1843,'Raw Data'!$G$2:$G$3196,'Solution Sheet'!C1843)</f>
        <v>93988.74</v>
      </c>
      <c r="E1843" s="37"/>
      <c r="F1843" s="33" t="s">
        <v>46</v>
      </c>
      <c r="G1843" s="33" t="s">
        <v>33</v>
      </c>
      <c r="H1843" s="45">
        <f>COUNTIFS('Raw Data'!$L$2:$L$3196,'Solution Sheet'!F1843,'Raw Data'!$H$2:$H$3196,'Solution Sheet'!G1843)</f>
        <v>201</v>
      </c>
      <c r="J1843" s="33" t="s">
        <v>41</v>
      </c>
      <c r="K1843" s="33" t="s">
        <v>11</v>
      </c>
      <c r="L1843" s="45">
        <f>AVERAGEIFS('Raw Data'!$R$2:$R$3196,'Raw Data'!$K$2:$K$3196,'Solution Sheet'!J1843,'Raw Data'!$G$2:$G$3196,'Solution Sheet'!K1843)</f>
        <v>35.415929203539825</v>
      </c>
      <c r="N1843" s="33" t="s">
        <v>25</v>
      </c>
      <c r="O1843" s="33" t="s">
        <v>33</v>
      </c>
      <c r="P1843" s="45">
        <f>SUMIFS('Raw Data'!$S$2:$S$3196,'Raw Data'!$D$2:$D$3196,'Solution Sheet'!N1843,'Raw Data'!$H$2:$H$3196,'Solution Sheet'!O1843)</f>
        <v>226589.05000000008</v>
      </c>
    </row>
    <row r="1844" spans="2:16" x14ac:dyDescent="0.35">
      <c r="B1844" s="33" t="s">
        <v>52</v>
      </c>
      <c r="C1844" s="33" t="s">
        <v>8</v>
      </c>
      <c r="D1844" s="45">
        <f>SUMIFS('Raw Data'!$S$2:$S$3196,'Raw Data'!$E$2:$E$3196,'Solution Sheet'!B1844,'Raw Data'!$G$2:$G$3196,'Solution Sheet'!C1844)</f>
        <v>99924.459999999977</v>
      </c>
      <c r="E1844" s="37"/>
      <c r="F1844" s="33" t="s">
        <v>45</v>
      </c>
      <c r="G1844" s="33" t="s">
        <v>31</v>
      </c>
      <c r="H1844" s="45">
        <f>COUNTIFS('Raw Data'!$L$2:$L$3196,'Solution Sheet'!F1844,'Raw Data'!$H$2:$H$3196,'Solution Sheet'!G1844)</f>
        <v>200</v>
      </c>
      <c r="J1844" s="33" t="s">
        <v>40</v>
      </c>
      <c r="K1844" s="33" t="s">
        <v>8</v>
      </c>
      <c r="L1844" s="45">
        <f>AVERAGEIFS('Raw Data'!$R$2:$R$3196,'Raw Data'!$K$2:$K$3196,'Solution Sheet'!J1844,'Raw Data'!$G$2:$G$3196,'Solution Sheet'!K1844)</f>
        <v>34.319148936170215</v>
      </c>
      <c r="N1844" s="33" t="s">
        <v>26</v>
      </c>
      <c r="O1844" s="33" t="s">
        <v>31</v>
      </c>
      <c r="P1844" s="45">
        <f>SUMIFS('Raw Data'!$S$2:$S$3196,'Raw Data'!$D$2:$D$3196,'Solution Sheet'!N1844,'Raw Data'!$H$2:$H$3196,'Solution Sheet'!O1844)</f>
        <v>705928.4499999996</v>
      </c>
    </row>
    <row r="1845" spans="2:16" x14ac:dyDescent="0.35">
      <c r="B1845" s="33" t="s">
        <v>52</v>
      </c>
      <c r="C1845" s="33" t="s">
        <v>10</v>
      </c>
      <c r="D1845" s="45">
        <f>SUMIFS('Raw Data'!$S$2:$S$3196,'Raw Data'!$E$2:$E$3196,'Solution Sheet'!B1845,'Raw Data'!$G$2:$G$3196,'Solution Sheet'!C1845)</f>
        <v>122852.18999999999</v>
      </c>
      <c r="E1845" s="37"/>
      <c r="F1845" s="33" t="s">
        <v>45</v>
      </c>
      <c r="G1845" s="33" t="s">
        <v>32</v>
      </c>
      <c r="H1845" s="45">
        <f>COUNTIFS('Raw Data'!$L$2:$L$3196,'Solution Sheet'!F1845,'Raw Data'!$H$2:$H$3196,'Solution Sheet'!G1845)</f>
        <v>204</v>
      </c>
      <c r="J1845" s="33" t="s">
        <v>39</v>
      </c>
      <c r="K1845" s="33" t="s">
        <v>10</v>
      </c>
      <c r="L1845" s="45">
        <f>AVERAGEIFS('Raw Data'!$R$2:$R$3196,'Raw Data'!$K$2:$K$3196,'Solution Sheet'!J1845,'Raw Data'!$G$2:$G$3196,'Solution Sheet'!K1845)</f>
        <v>35.052083333333336</v>
      </c>
      <c r="N1845" s="33" t="s">
        <v>26</v>
      </c>
      <c r="O1845" s="33" t="s">
        <v>32</v>
      </c>
      <c r="P1845" s="45">
        <f>SUMIFS('Raw Data'!$S$2:$S$3196,'Raw Data'!$D$2:$D$3196,'Solution Sheet'!N1845,'Raw Data'!$H$2:$H$3196,'Solution Sheet'!O1845)</f>
        <v>713770.02999999945</v>
      </c>
    </row>
    <row r="1846" spans="2:16" x14ac:dyDescent="0.35">
      <c r="B1846" s="33" t="s">
        <v>73</v>
      </c>
      <c r="C1846" s="33" t="s">
        <v>10</v>
      </c>
      <c r="D1846" s="45">
        <f>SUMIFS('Raw Data'!$S$2:$S$3196,'Raw Data'!$E$2:$E$3196,'Solution Sheet'!B1846,'Raw Data'!$G$2:$G$3196,'Solution Sheet'!C1846)</f>
        <v>86987.81</v>
      </c>
      <c r="E1846" s="37"/>
      <c r="F1846" s="33" t="s">
        <v>46</v>
      </c>
      <c r="G1846" s="33" t="s">
        <v>33</v>
      </c>
      <c r="H1846" s="45">
        <f>COUNTIFS('Raw Data'!$L$2:$L$3196,'Solution Sheet'!F1846,'Raw Data'!$H$2:$H$3196,'Solution Sheet'!G1846)</f>
        <v>201</v>
      </c>
      <c r="J1846" s="33" t="s">
        <v>41</v>
      </c>
      <c r="K1846" s="33" t="s">
        <v>10</v>
      </c>
      <c r="L1846" s="45">
        <f>AVERAGEIFS('Raw Data'!$R$2:$R$3196,'Raw Data'!$K$2:$K$3196,'Solution Sheet'!J1846,'Raw Data'!$G$2:$G$3196,'Solution Sheet'!K1846)</f>
        <v>34.225806451612904</v>
      </c>
      <c r="N1846" s="33" t="s">
        <v>26</v>
      </c>
      <c r="O1846" s="33" t="s">
        <v>33</v>
      </c>
      <c r="P1846" s="45">
        <f>SUMIFS('Raw Data'!$S$2:$S$3196,'Raw Data'!$D$2:$D$3196,'Solution Sheet'!N1846,'Raw Data'!$H$2:$H$3196,'Solution Sheet'!O1846)</f>
        <v>688621.27000000118</v>
      </c>
    </row>
    <row r="1847" spans="2:16" x14ac:dyDescent="0.35">
      <c r="B1847" s="33" t="s">
        <v>55</v>
      </c>
      <c r="C1847" s="33" t="s">
        <v>13</v>
      </c>
      <c r="D1847" s="45">
        <f>SUMIFS('Raw Data'!$S$2:$S$3196,'Raw Data'!$E$2:$E$3196,'Solution Sheet'!B1847,'Raw Data'!$G$2:$G$3196,'Solution Sheet'!C1847)</f>
        <v>74301.89</v>
      </c>
      <c r="E1847" s="37"/>
      <c r="F1847" s="33" t="s">
        <v>45</v>
      </c>
      <c r="G1847" s="33" t="s">
        <v>33</v>
      </c>
      <c r="H1847" s="45">
        <f>COUNTIFS('Raw Data'!$L$2:$L$3196,'Solution Sheet'!F1847,'Raw Data'!$H$2:$H$3196,'Solution Sheet'!G1847)</f>
        <v>193</v>
      </c>
      <c r="J1847" s="33" t="s">
        <v>40</v>
      </c>
      <c r="K1847" s="33" t="s">
        <v>13</v>
      </c>
      <c r="L1847" s="45">
        <f>AVERAGEIFS('Raw Data'!$R$2:$R$3196,'Raw Data'!$K$2:$K$3196,'Solution Sheet'!J1847,'Raw Data'!$G$2:$G$3196,'Solution Sheet'!K1847)</f>
        <v>34.651685393258425</v>
      </c>
      <c r="N1847" s="33" t="s">
        <v>24</v>
      </c>
      <c r="O1847" s="33" t="s">
        <v>33</v>
      </c>
      <c r="P1847" s="45">
        <f>SUMIFS('Raw Data'!$S$2:$S$3196,'Raw Data'!$D$2:$D$3196,'Solution Sheet'!N1847,'Raw Data'!$H$2:$H$3196,'Solution Sheet'!O1847)</f>
        <v>777669.78999999957</v>
      </c>
    </row>
    <row r="1848" spans="2:16" x14ac:dyDescent="0.35">
      <c r="B1848" s="33" t="s">
        <v>58</v>
      </c>
      <c r="C1848" s="33" t="s">
        <v>6</v>
      </c>
      <c r="D1848" s="45">
        <f>SUMIFS('Raw Data'!$S$2:$S$3196,'Raw Data'!$E$2:$E$3196,'Solution Sheet'!B1848,'Raw Data'!$G$2:$G$3196,'Solution Sheet'!C1848)</f>
        <v>115367.16999999998</v>
      </c>
      <c r="E1848" s="37"/>
      <c r="F1848" s="33" t="s">
        <v>45</v>
      </c>
      <c r="G1848" s="33" t="s">
        <v>30</v>
      </c>
      <c r="H1848" s="45">
        <f>COUNTIFS('Raw Data'!$L$2:$L$3196,'Solution Sheet'!F1848,'Raw Data'!$H$2:$H$3196,'Solution Sheet'!G1848)</f>
        <v>215</v>
      </c>
      <c r="J1848" s="33" t="s">
        <v>40</v>
      </c>
      <c r="K1848" s="33" t="s">
        <v>6</v>
      </c>
      <c r="L1848" s="45">
        <f>AVERAGEIFS('Raw Data'!$R$2:$R$3196,'Raw Data'!$K$2:$K$3196,'Solution Sheet'!J1848,'Raw Data'!$G$2:$G$3196,'Solution Sheet'!K1848)</f>
        <v>33.838383838383841</v>
      </c>
      <c r="N1848" s="33" t="s">
        <v>26</v>
      </c>
      <c r="O1848" s="33" t="s">
        <v>30</v>
      </c>
      <c r="P1848" s="45">
        <f>SUMIFS('Raw Data'!$S$2:$S$3196,'Raw Data'!$D$2:$D$3196,'Solution Sheet'!N1848,'Raw Data'!$H$2:$H$3196,'Solution Sheet'!O1848)</f>
        <v>705014.25000000035</v>
      </c>
    </row>
    <row r="1849" spans="2:16" x14ac:dyDescent="0.35">
      <c r="B1849" s="33" t="s">
        <v>78</v>
      </c>
      <c r="C1849" s="33" t="s">
        <v>6</v>
      </c>
      <c r="D1849" s="45">
        <f>SUMIFS('Raw Data'!$S$2:$S$3196,'Raw Data'!$E$2:$E$3196,'Solution Sheet'!B1849,'Raw Data'!$G$2:$G$3196,'Solution Sheet'!C1849)</f>
        <v>122595.86000000002</v>
      </c>
      <c r="E1849" s="37"/>
      <c r="F1849" s="33" t="s">
        <v>45</v>
      </c>
      <c r="G1849" s="33" t="s">
        <v>31</v>
      </c>
      <c r="H1849" s="45">
        <f>COUNTIFS('Raw Data'!$L$2:$L$3196,'Solution Sheet'!F1849,'Raw Data'!$H$2:$H$3196,'Solution Sheet'!G1849)</f>
        <v>200</v>
      </c>
      <c r="J1849" s="33" t="s">
        <v>39</v>
      </c>
      <c r="K1849" s="33" t="s">
        <v>6</v>
      </c>
      <c r="L1849" s="45">
        <f>AVERAGEIFS('Raw Data'!$R$2:$R$3196,'Raw Data'!$K$2:$K$3196,'Solution Sheet'!J1849,'Raw Data'!$G$2:$G$3196,'Solution Sheet'!K1849)</f>
        <v>36.370370370370374</v>
      </c>
      <c r="N1849" s="33" t="s">
        <v>25</v>
      </c>
      <c r="O1849" s="33" t="s">
        <v>31</v>
      </c>
      <c r="P1849" s="45">
        <f>SUMIFS('Raw Data'!$S$2:$S$3196,'Raw Data'!$D$2:$D$3196,'Solution Sheet'!N1849,'Raw Data'!$H$2:$H$3196,'Solution Sheet'!O1849)</f>
        <v>343540.72000000003</v>
      </c>
    </row>
    <row r="1850" spans="2:16" x14ac:dyDescent="0.35">
      <c r="B1850" s="33" t="s">
        <v>73</v>
      </c>
      <c r="C1850" s="33" t="s">
        <v>9</v>
      </c>
      <c r="D1850" s="45">
        <f>SUMIFS('Raw Data'!$S$2:$S$3196,'Raw Data'!$E$2:$E$3196,'Solution Sheet'!B1850,'Raw Data'!$G$2:$G$3196,'Solution Sheet'!C1850)</f>
        <v>97902.090000000011</v>
      </c>
      <c r="E1850" s="37"/>
      <c r="F1850" s="33" t="s">
        <v>45</v>
      </c>
      <c r="G1850" s="33" t="s">
        <v>32</v>
      </c>
      <c r="H1850" s="45">
        <f>COUNTIFS('Raw Data'!$L$2:$L$3196,'Solution Sheet'!F1850,'Raw Data'!$H$2:$H$3196,'Solution Sheet'!G1850)</f>
        <v>204</v>
      </c>
      <c r="J1850" s="33" t="s">
        <v>39</v>
      </c>
      <c r="K1850" s="33" t="s">
        <v>9</v>
      </c>
      <c r="L1850" s="45">
        <f>AVERAGEIFS('Raw Data'!$R$2:$R$3196,'Raw Data'!$K$2:$K$3196,'Solution Sheet'!J1850,'Raw Data'!$G$2:$G$3196,'Solution Sheet'!K1850)</f>
        <v>34.731182795698928</v>
      </c>
      <c r="N1850" s="33" t="s">
        <v>26</v>
      </c>
      <c r="O1850" s="33" t="s">
        <v>32</v>
      </c>
      <c r="P1850" s="45">
        <f>SUMIFS('Raw Data'!$S$2:$S$3196,'Raw Data'!$D$2:$D$3196,'Solution Sheet'!N1850,'Raw Data'!$H$2:$H$3196,'Solution Sheet'!O1850)</f>
        <v>713770.02999999945</v>
      </c>
    </row>
    <row r="1851" spans="2:16" x14ac:dyDescent="0.35">
      <c r="B1851" s="33" t="s">
        <v>78</v>
      </c>
      <c r="C1851" s="33" t="s">
        <v>13</v>
      </c>
      <c r="D1851" s="45">
        <f>SUMIFS('Raw Data'!$S$2:$S$3196,'Raw Data'!$E$2:$E$3196,'Solution Sheet'!B1851,'Raw Data'!$G$2:$G$3196,'Solution Sheet'!C1851)</f>
        <v>119976.9</v>
      </c>
      <c r="E1851" s="37"/>
      <c r="F1851" s="33" t="s">
        <v>43</v>
      </c>
      <c r="G1851" s="33" t="s">
        <v>31</v>
      </c>
      <c r="H1851" s="45">
        <f>COUNTIFS('Raw Data'!$L$2:$L$3196,'Solution Sheet'!F1851,'Raw Data'!$H$2:$H$3196,'Solution Sheet'!G1851)</f>
        <v>190</v>
      </c>
      <c r="J1851" s="33" t="s">
        <v>39</v>
      </c>
      <c r="K1851" s="33" t="s">
        <v>13</v>
      </c>
      <c r="L1851" s="45">
        <f>AVERAGEIFS('Raw Data'!$R$2:$R$3196,'Raw Data'!$K$2:$K$3196,'Solution Sheet'!J1851,'Raw Data'!$G$2:$G$3196,'Solution Sheet'!K1851)</f>
        <v>35.833333333333336</v>
      </c>
      <c r="N1851" s="33" t="s">
        <v>24</v>
      </c>
      <c r="O1851" s="33" t="s">
        <v>31</v>
      </c>
      <c r="P1851" s="45">
        <f>SUMIFS('Raw Data'!$S$2:$S$3196,'Raw Data'!$D$2:$D$3196,'Solution Sheet'!N1851,'Raw Data'!$H$2:$H$3196,'Solution Sheet'!O1851)</f>
        <v>770751.94999999984</v>
      </c>
    </row>
    <row r="1852" spans="2:16" x14ac:dyDescent="0.35">
      <c r="B1852" s="33" t="s">
        <v>63</v>
      </c>
      <c r="C1852" s="33" t="s">
        <v>8</v>
      </c>
      <c r="D1852" s="45">
        <f>SUMIFS('Raw Data'!$S$2:$S$3196,'Raw Data'!$E$2:$E$3196,'Solution Sheet'!B1852,'Raw Data'!$G$2:$G$3196,'Solution Sheet'!C1852)</f>
        <v>87482.73</v>
      </c>
      <c r="E1852" s="37"/>
      <c r="F1852" s="33" t="s">
        <v>45</v>
      </c>
      <c r="G1852" s="33" t="s">
        <v>32</v>
      </c>
      <c r="H1852" s="45">
        <f>COUNTIFS('Raw Data'!$L$2:$L$3196,'Solution Sheet'!F1852,'Raw Data'!$H$2:$H$3196,'Solution Sheet'!G1852)</f>
        <v>204</v>
      </c>
      <c r="J1852" s="33" t="s">
        <v>41</v>
      </c>
      <c r="K1852" s="33" t="s">
        <v>8</v>
      </c>
      <c r="L1852" s="45">
        <f>AVERAGEIFS('Raw Data'!$R$2:$R$3196,'Raw Data'!$K$2:$K$3196,'Solution Sheet'!J1852,'Raw Data'!$G$2:$G$3196,'Solution Sheet'!K1852)</f>
        <v>35.169642857142854</v>
      </c>
      <c r="N1852" s="33" t="s">
        <v>25</v>
      </c>
      <c r="O1852" s="33" t="s">
        <v>32</v>
      </c>
      <c r="P1852" s="45">
        <f>SUMIFS('Raw Data'!$S$2:$S$3196,'Raw Data'!$D$2:$D$3196,'Solution Sheet'!N1852,'Raw Data'!$H$2:$H$3196,'Solution Sheet'!O1852)</f>
        <v>420136.0300000002</v>
      </c>
    </row>
    <row r="1853" spans="2:16" x14ac:dyDescent="0.35">
      <c r="B1853" s="33" t="s">
        <v>63</v>
      </c>
      <c r="C1853" s="33" t="s">
        <v>9</v>
      </c>
      <c r="D1853" s="45">
        <f>SUMIFS('Raw Data'!$S$2:$S$3196,'Raw Data'!$E$2:$E$3196,'Solution Sheet'!B1853,'Raw Data'!$G$2:$G$3196,'Solution Sheet'!C1853)</f>
        <v>108730.27000000002</v>
      </c>
      <c r="E1853" s="37"/>
      <c r="F1853" s="33" t="s">
        <v>45</v>
      </c>
      <c r="G1853" s="33" t="s">
        <v>31</v>
      </c>
      <c r="H1853" s="45">
        <f>COUNTIFS('Raw Data'!$L$2:$L$3196,'Solution Sheet'!F1853,'Raw Data'!$H$2:$H$3196,'Solution Sheet'!G1853)</f>
        <v>200</v>
      </c>
      <c r="J1853" s="33" t="s">
        <v>40</v>
      </c>
      <c r="K1853" s="33" t="s">
        <v>9</v>
      </c>
      <c r="L1853" s="45">
        <f>AVERAGEIFS('Raw Data'!$R$2:$R$3196,'Raw Data'!$K$2:$K$3196,'Solution Sheet'!J1853,'Raw Data'!$G$2:$G$3196,'Solution Sheet'!K1853)</f>
        <v>33.942528735632187</v>
      </c>
      <c r="N1853" s="33" t="s">
        <v>24</v>
      </c>
      <c r="O1853" s="33" t="s">
        <v>31</v>
      </c>
      <c r="P1853" s="45">
        <f>SUMIFS('Raw Data'!$S$2:$S$3196,'Raw Data'!$D$2:$D$3196,'Solution Sheet'!N1853,'Raw Data'!$H$2:$H$3196,'Solution Sheet'!O1853)</f>
        <v>770751.94999999984</v>
      </c>
    </row>
    <row r="1854" spans="2:16" x14ac:dyDescent="0.35">
      <c r="B1854" s="33" t="s">
        <v>115</v>
      </c>
      <c r="C1854" s="33" t="s">
        <v>6</v>
      </c>
      <c r="D1854" s="45">
        <f>SUMIFS('Raw Data'!$S$2:$S$3196,'Raw Data'!$E$2:$E$3196,'Solution Sheet'!B1854,'Raw Data'!$G$2:$G$3196,'Solution Sheet'!C1854)</f>
        <v>110066.44999999998</v>
      </c>
      <c r="E1854" s="37"/>
      <c r="F1854" s="33" t="s">
        <v>44</v>
      </c>
      <c r="G1854" s="33" t="s">
        <v>32</v>
      </c>
      <c r="H1854" s="45">
        <f>COUNTIFS('Raw Data'!$L$2:$L$3196,'Solution Sheet'!F1854,'Raw Data'!$H$2:$H$3196,'Solution Sheet'!G1854)</f>
        <v>196</v>
      </c>
      <c r="J1854" s="33" t="s">
        <v>40</v>
      </c>
      <c r="K1854" s="33" t="s">
        <v>6</v>
      </c>
      <c r="L1854" s="45">
        <f>AVERAGEIFS('Raw Data'!$R$2:$R$3196,'Raw Data'!$K$2:$K$3196,'Solution Sheet'!J1854,'Raw Data'!$G$2:$G$3196,'Solution Sheet'!K1854)</f>
        <v>33.838383838383841</v>
      </c>
      <c r="N1854" s="33" t="s">
        <v>26</v>
      </c>
      <c r="O1854" s="33" t="s">
        <v>32</v>
      </c>
      <c r="P1854" s="45">
        <f>SUMIFS('Raw Data'!$S$2:$S$3196,'Raw Data'!$D$2:$D$3196,'Solution Sheet'!N1854,'Raw Data'!$H$2:$H$3196,'Solution Sheet'!O1854)</f>
        <v>713770.02999999945</v>
      </c>
    </row>
    <row r="1855" spans="2:16" x14ac:dyDescent="0.35">
      <c r="B1855" s="33" t="s">
        <v>85</v>
      </c>
      <c r="C1855" s="33" t="s">
        <v>10</v>
      </c>
      <c r="D1855" s="45">
        <f>SUMIFS('Raw Data'!$S$2:$S$3196,'Raw Data'!$E$2:$E$3196,'Solution Sheet'!B1855,'Raw Data'!$G$2:$G$3196,'Solution Sheet'!C1855)</f>
        <v>88692.860000000015</v>
      </c>
      <c r="E1855" s="37"/>
      <c r="F1855" s="33" t="s">
        <v>44</v>
      </c>
      <c r="G1855" s="33" t="s">
        <v>31</v>
      </c>
      <c r="H1855" s="45">
        <f>COUNTIFS('Raw Data'!$L$2:$L$3196,'Solution Sheet'!F1855,'Raw Data'!$H$2:$H$3196,'Solution Sheet'!G1855)</f>
        <v>216</v>
      </c>
      <c r="J1855" s="33" t="s">
        <v>41</v>
      </c>
      <c r="K1855" s="33" t="s">
        <v>10</v>
      </c>
      <c r="L1855" s="45">
        <f>AVERAGEIFS('Raw Data'!$R$2:$R$3196,'Raw Data'!$K$2:$K$3196,'Solution Sheet'!J1855,'Raw Data'!$G$2:$G$3196,'Solution Sheet'!K1855)</f>
        <v>34.225806451612904</v>
      </c>
      <c r="N1855" s="33" t="s">
        <v>26</v>
      </c>
      <c r="O1855" s="33" t="s">
        <v>31</v>
      </c>
      <c r="P1855" s="45">
        <f>SUMIFS('Raw Data'!$S$2:$S$3196,'Raw Data'!$D$2:$D$3196,'Solution Sheet'!N1855,'Raw Data'!$H$2:$H$3196,'Solution Sheet'!O1855)</f>
        <v>705928.4499999996</v>
      </c>
    </row>
    <row r="1856" spans="2:16" x14ac:dyDescent="0.35">
      <c r="B1856" s="33" t="s">
        <v>55</v>
      </c>
      <c r="C1856" s="33" t="s">
        <v>13</v>
      </c>
      <c r="D1856" s="45">
        <f>SUMIFS('Raw Data'!$S$2:$S$3196,'Raw Data'!$E$2:$E$3196,'Solution Sheet'!B1856,'Raw Data'!$G$2:$G$3196,'Solution Sheet'!C1856)</f>
        <v>74301.89</v>
      </c>
      <c r="E1856" s="37"/>
      <c r="F1856" s="33" t="s">
        <v>46</v>
      </c>
      <c r="G1856" s="33" t="s">
        <v>31</v>
      </c>
      <c r="H1856" s="45">
        <f>COUNTIFS('Raw Data'!$L$2:$L$3196,'Solution Sheet'!F1856,'Raw Data'!$H$2:$H$3196,'Solution Sheet'!G1856)</f>
        <v>159</v>
      </c>
      <c r="J1856" s="33" t="s">
        <v>39</v>
      </c>
      <c r="K1856" s="33" t="s">
        <v>13</v>
      </c>
      <c r="L1856" s="45">
        <f>AVERAGEIFS('Raw Data'!$R$2:$R$3196,'Raw Data'!$K$2:$K$3196,'Solution Sheet'!J1856,'Raw Data'!$G$2:$G$3196,'Solution Sheet'!K1856)</f>
        <v>35.833333333333336</v>
      </c>
      <c r="N1856" s="33" t="s">
        <v>26</v>
      </c>
      <c r="O1856" s="33" t="s">
        <v>31</v>
      </c>
      <c r="P1856" s="45">
        <f>SUMIFS('Raw Data'!$S$2:$S$3196,'Raw Data'!$D$2:$D$3196,'Solution Sheet'!N1856,'Raw Data'!$H$2:$H$3196,'Solution Sheet'!O1856)</f>
        <v>705928.4499999996</v>
      </c>
    </row>
    <row r="1857" spans="2:16" x14ac:dyDescent="0.35">
      <c r="B1857" s="33" t="s">
        <v>63</v>
      </c>
      <c r="C1857" s="33" t="s">
        <v>10</v>
      </c>
      <c r="D1857" s="45">
        <f>SUMIFS('Raw Data'!$S$2:$S$3196,'Raw Data'!$E$2:$E$3196,'Solution Sheet'!B1857,'Raw Data'!$G$2:$G$3196,'Solution Sheet'!C1857)</f>
        <v>76274.34</v>
      </c>
      <c r="E1857" s="37"/>
      <c r="F1857" s="33" t="s">
        <v>46</v>
      </c>
      <c r="G1857" s="33" t="s">
        <v>31</v>
      </c>
      <c r="H1857" s="45">
        <f>COUNTIFS('Raw Data'!$L$2:$L$3196,'Solution Sheet'!F1857,'Raw Data'!$H$2:$H$3196,'Solution Sheet'!G1857)</f>
        <v>159</v>
      </c>
      <c r="J1857" s="33" t="s">
        <v>41</v>
      </c>
      <c r="K1857" s="33" t="s">
        <v>10</v>
      </c>
      <c r="L1857" s="45">
        <f>AVERAGEIFS('Raw Data'!$R$2:$R$3196,'Raw Data'!$K$2:$K$3196,'Solution Sheet'!J1857,'Raw Data'!$G$2:$G$3196,'Solution Sheet'!K1857)</f>
        <v>34.225806451612904</v>
      </c>
      <c r="N1857" s="33" t="s">
        <v>26</v>
      </c>
      <c r="O1857" s="33" t="s">
        <v>31</v>
      </c>
      <c r="P1857" s="45">
        <f>SUMIFS('Raw Data'!$S$2:$S$3196,'Raw Data'!$D$2:$D$3196,'Solution Sheet'!N1857,'Raw Data'!$H$2:$H$3196,'Solution Sheet'!O1857)</f>
        <v>705928.4499999996</v>
      </c>
    </row>
    <row r="1858" spans="2:16" x14ac:dyDescent="0.35">
      <c r="B1858" s="33" t="s">
        <v>55</v>
      </c>
      <c r="C1858" s="33" t="s">
        <v>10</v>
      </c>
      <c r="D1858" s="45">
        <f>SUMIFS('Raw Data'!$S$2:$S$3196,'Raw Data'!$E$2:$E$3196,'Solution Sheet'!B1858,'Raw Data'!$G$2:$G$3196,'Solution Sheet'!C1858)</f>
        <v>73114.26999999999</v>
      </c>
      <c r="E1858" s="37"/>
      <c r="F1858" s="33" t="s">
        <v>44</v>
      </c>
      <c r="G1858" s="33" t="s">
        <v>32</v>
      </c>
      <c r="H1858" s="45">
        <f>COUNTIFS('Raw Data'!$L$2:$L$3196,'Solution Sheet'!F1858,'Raw Data'!$H$2:$H$3196,'Solution Sheet'!G1858)</f>
        <v>196</v>
      </c>
      <c r="J1858" s="33" t="s">
        <v>39</v>
      </c>
      <c r="K1858" s="33" t="s">
        <v>10</v>
      </c>
      <c r="L1858" s="45">
        <f>AVERAGEIFS('Raw Data'!$R$2:$R$3196,'Raw Data'!$K$2:$K$3196,'Solution Sheet'!J1858,'Raw Data'!$G$2:$G$3196,'Solution Sheet'!K1858)</f>
        <v>35.052083333333336</v>
      </c>
      <c r="N1858" s="33" t="s">
        <v>24</v>
      </c>
      <c r="O1858" s="33" t="s">
        <v>32</v>
      </c>
      <c r="P1858" s="45">
        <f>SUMIFS('Raw Data'!$S$2:$S$3196,'Raw Data'!$D$2:$D$3196,'Solution Sheet'!N1858,'Raw Data'!$H$2:$H$3196,'Solution Sheet'!O1858)</f>
        <v>854150.37999999919</v>
      </c>
    </row>
    <row r="1859" spans="2:16" x14ac:dyDescent="0.35">
      <c r="B1859" s="33" t="s">
        <v>55</v>
      </c>
      <c r="C1859" s="33" t="s">
        <v>7</v>
      </c>
      <c r="D1859" s="45">
        <f>SUMIFS('Raw Data'!$S$2:$S$3196,'Raw Data'!$E$2:$E$3196,'Solution Sheet'!B1859,'Raw Data'!$G$2:$G$3196,'Solution Sheet'!C1859)</f>
        <v>86248.060000000012</v>
      </c>
      <c r="E1859" s="37"/>
      <c r="F1859" s="33" t="s">
        <v>45</v>
      </c>
      <c r="G1859" s="33" t="s">
        <v>30</v>
      </c>
      <c r="H1859" s="45">
        <f>COUNTIFS('Raw Data'!$L$2:$L$3196,'Solution Sheet'!F1859,'Raw Data'!$H$2:$H$3196,'Solution Sheet'!G1859)</f>
        <v>215</v>
      </c>
      <c r="J1859" s="33" t="s">
        <v>41</v>
      </c>
      <c r="K1859" s="33" t="s">
        <v>7</v>
      </c>
      <c r="L1859" s="45">
        <f>AVERAGEIFS('Raw Data'!$R$2:$R$3196,'Raw Data'!$K$2:$K$3196,'Solution Sheet'!J1859,'Raw Data'!$G$2:$G$3196,'Solution Sheet'!K1859)</f>
        <v>33.821428571428569</v>
      </c>
      <c r="N1859" s="33" t="s">
        <v>26</v>
      </c>
      <c r="O1859" s="33" t="s">
        <v>30</v>
      </c>
      <c r="P1859" s="45">
        <f>SUMIFS('Raw Data'!$S$2:$S$3196,'Raw Data'!$D$2:$D$3196,'Solution Sheet'!N1859,'Raw Data'!$H$2:$H$3196,'Solution Sheet'!O1859)</f>
        <v>705014.25000000035</v>
      </c>
    </row>
    <row r="1860" spans="2:16" x14ac:dyDescent="0.35">
      <c r="B1860" s="33" t="s">
        <v>55</v>
      </c>
      <c r="C1860" s="33" t="s">
        <v>6</v>
      </c>
      <c r="D1860" s="45">
        <f>SUMIFS('Raw Data'!$S$2:$S$3196,'Raw Data'!$E$2:$E$3196,'Solution Sheet'!B1860,'Raw Data'!$G$2:$G$3196,'Solution Sheet'!C1860)</f>
        <v>103547.48999999999</v>
      </c>
      <c r="E1860" s="37"/>
      <c r="F1860" s="33" t="s">
        <v>43</v>
      </c>
      <c r="G1860" s="33" t="s">
        <v>32</v>
      </c>
      <c r="H1860" s="45">
        <f>COUNTIFS('Raw Data'!$L$2:$L$3196,'Solution Sheet'!F1860,'Raw Data'!$H$2:$H$3196,'Solution Sheet'!G1860)</f>
        <v>206</v>
      </c>
      <c r="J1860" s="33" t="s">
        <v>40</v>
      </c>
      <c r="K1860" s="33" t="s">
        <v>6</v>
      </c>
      <c r="L1860" s="45">
        <f>AVERAGEIFS('Raw Data'!$R$2:$R$3196,'Raw Data'!$K$2:$K$3196,'Solution Sheet'!J1860,'Raw Data'!$G$2:$G$3196,'Solution Sheet'!K1860)</f>
        <v>33.838383838383841</v>
      </c>
      <c r="N1860" s="33" t="s">
        <v>24</v>
      </c>
      <c r="O1860" s="33" t="s">
        <v>32</v>
      </c>
      <c r="P1860" s="45">
        <f>SUMIFS('Raw Data'!$S$2:$S$3196,'Raw Data'!$D$2:$D$3196,'Solution Sheet'!N1860,'Raw Data'!$H$2:$H$3196,'Solution Sheet'!O1860)</f>
        <v>854150.37999999919</v>
      </c>
    </row>
    <row r="1861" spans="2:16" x14ac:dyDescent="0.35">
      <c r="B1861" s="33" t="s">
        <v>52</v>
      </c>
      <c r="C1861" s="33" t="s">
        <v>6</v>
      </c>
      <c r="D1861" s="45">
        <f>SUMIFS('Raw Data'!$S$2:$S$3196,'Raw Data'!$E$2:$E$3196,'Solution Sheet'!B1861,'Raw Data'!$G$2:$G$3196,'Solution Sheet'!C1861)</f>
        <v>128564.53000000004</v>
      </c>
      <c r="E1861" s="37"/>
      <c r="F1861" s="33" t="s">
        <v>43</v>
      </c>
      <c r="G1861" s="33" t="s">
        <v>31</v>
      </c>
      <c r="H1861" s="45">
        <f>COUNTIFS('Raw Data'!$L$2:$L$3196,'Solution Sheet'!F1861,'Raw Data'!$H$2:$H$3196,'Solution Sheet'!G1861)</f>
        <v>190</v>
      </c>
      <c r="J1861" s="33" t="s">
        <v>42</v>
      </c>
      <c r="K1861" s="33" t="s">
        <v>6</v>
      </c>
      <c r="L1861" s="45">
        <f>AVERAGEIFS('Raw Data'!$R$2:$R$3196,'Raw Data'!$K$2:$K$3196,'Solution Sheet'!J1861,'Raw Data'!$G$2:$G$3196,'Solution Sheet'!K1861)</f>
        <v>35.892857142857146</v>
      </c>
      <c r="N1861" s="33" t="s">
        <v>26</v>
      </c>
      <c r="O1861" s="33" t="s">
        <v>31</v>
      </c>
      <c r="P1861" s="45">
        <f>SUMIFS('Raw Data'!$S$2:$S$3196,'Raw Data'!$D$2:$D$3196,'Solution Sheet'!N1861,'Raw Data'!$H$2:$H$3196,'Solution Sheet'!O1861)</f>
        <v>705928.4499999996</v>
      </c>
    </row>
    <row r="1862" spans="2:16" x14ac:dyDescent="0.35">
      <c r="B1862" s="33" t="s">
        <v>73</v>
      </c>
      <c r="C1862" s="33" t="s">
        <v>8</v>
      </c>
      <c r="D1862" s="45">
        <f>SUMIFS('Raw Data'!$S$2:$S$3196,'Raw Data'!$E$2:$E$3196,'Solution Sheet'!B1862,'Raw Data'!$G$2:$G$3196,'Solution Sheet'!C1862)</f>
        <v>106033.74999999996</v>
      </c>
      <c r="E1862" s="37"/>
      <c r="F1862" s="33" t="s">
        <v>44</v>
      </c>
      <c r="G1862" s="33" t="s">
        <v>31</v>
      </c>
      <c r="H1862" s="45">
        <f>COUNTIFS('Raw Data'!$L$2:$L$3196,'Solution Sheet'!F1862,'Raw Data'!$H$2:$H$3196,'Solution Sheet'!G1862)</f>
        <v>216</v>
      </c>
      <c r="J1862" s="33" t="s">
        <v>40</v>
      </c>
      <c r="K1862" s="33" t="s">
        <v>8</v>
      </c>
      <c r="L1862" s="45">
        <f>AVERAGEIFS('Raw Data'!$R$2:$R$3196,'Raw Data'!$K$2:$K$3196,'Solution Sheet'!J1862,'Raw Data'!$G$2:$G$3196,'Solution Sheet'!K1862)</f>
        <v>34.319148936170215</v>
      </c>
      <c r="N1862" s="33" t="s">
        <v>26</v>
      </c>
      <c r="O1862" s="33" t="s">
        <v>31</v>
      </c>
      <c r="P1862" s="45">
        <f>SUMIFS('Raw Data'!$S$2:$S$3196,'Raw Data'!$D$2:$D$3196,'Solution Sheet'!N1862,'Raw Data'!$H$2:$H$3196,'Solution Sheet'!O1862)</f>
        <v>705928.4499999996</v>
      </c>
    </row>
    <row r="1863" spans="2:16" x14ac:dyDescent="0.35">
      <c r="B1863" s="33" t="s">
        <v>73</v>
      </c>
      <c r="C1863" s="33" t="s">
        <v>12</v>
      </c>
      <c r="D1863" s="45">
        <f>SUMIFS('Raw Data'!$S$2:$S$3196,'Raw Data'!$E$2:$E$3196,'Solution Sheet'!B1863,'Raw Data'!$G$2:$G$3196,'Solution Sheet'!C1863)</f>
        <v>74246.830000000016</v>
      </c>
      <c r="E1863" s="37"/>
      <c r="F1863" s="33" t="s">
        <v>43</v>
      </c>
      <c r="G1863" s="33" t="s">
        <v>33</v>
      </c>
      <c r="H1863" s="45">
        <f>COUNTIFS('Raw Data'!$L$2:$L$3196,'Solution Sheet'!F1863,'Raw Data'!$H$2:$H$3196,'Solution Sheet'!G1863)</f>
        <v>185</v>
      </c>
      <c r="J1863" s="33" t="s">
        <v>39</v>
      </c>
      <c r="K1863" s="33" t="s">
        <v>12</v>
      </c>
      <c r="L1863" s="45">
        <f>AVERAGEIFS('Raw Data'!$R$2:$R$3196,'Raw Data'!$K$2:$K$3196,'Solution Sheet'!J1863,'Raw Data'!$G$2:$G$3196,'Solution Sheet'!K1863)</f>
        <v>35</v>
      </c>
      <c r="N1863" s="33" t="s">
        <v>24</v>
      </c>
      <c r="O1863" s="33" t="s">
        <v>33</v>
      </c>
      <c r="P1863" s="45">
        <f>SUMIFS('Raw Data'!$S$2:$S$3196,'Raw Data'!$D$2:$D$3196,'Solution Sheet'!N1863,'Raw Data'!$H$2:$H$3196,'Solution Sheet'!O1863)</f>
        <v>777669.78999999957</v>
      </c>
    </row>
    <row r="1864" spans="2:16" x14ac:dyDescent="0.35">
      <c r="B1864" s="33" t="s">
        <v>58</v>
      </c>
      <c r="C1864" s="33" t="s">
        <v>13</v>
      </c>
      <c r="D1864" s="45">
        <f>SUMIFS('Raw Data'!$S$2:$S$3196,'Raw Data'!$E$2:$E$3196,'Solution Sheet'!B1864,'Raw Data'!$G$2:$G$3196,'Solution Sheet'!C1864)</f>
        <v>88782.809999999969</v>
      </c>
      <c r="E1864" s="37"/>
      <c r="F1864" s="33" t="s">
        <v>46</v>
      </c>
      <c r="G1864" s="33" t="s">
        <v>30</v>
      </c>
      <c r="H1864" s="45">
        <f>COUNTIFS('Raw Data'!$L$2:$L$3196,'Solution Sheet'!F1864,'Raw Data'!$H$2:$H$3196,'Solution Sheet'!G1864)</f>
        <v>204</v>
      </c>
      <c r="J1864" s="33" t="s">
        <v>41</v>
      </c>
      <c r="K1864" s="33" t="s">
        <v>13</v>
      </c>
      <c r="L1864" s="45">
        <f>AVERAGEIFS('Raw Data'!$R$2:$R$3196,'Raw Data'!$K$2:$K$3196,'Solution Sheet'!J1864,'Raw Data'!$G$2:$G$3196,'Solution Sheet'!K1864)</f>
        <v>33.705882352941174</v>
      </c>
      <c r="N1864" s="33" t="s">
        <v>25</v>
      </c>
      <c r="O1864" s="33" t="s">
        <v>30</v>
      </c>
      <c r="P1864" s="45">
        <f>SUMIFS('Raw Data'!$S$2:$S$3196,'Raw Data'!$D$2:$D$3196,'Solution Sheet'!N1864,'Raw Data'!$H$2:$H$3196,'Solution Sheet'!O1864)</f>
        <v>386262.99999999983</v>
      </c>
    </row>
    <row r="1865" spans="2:16" x14ac:dyDescent="0.35">
      <c r="B1865" s="33" t="s">
        <v>73</v>
      </c>
      <c r="C1865" s="33" t="s">
        <v>7</v>
      </c>
      <c r="D1865" s="45">
        <f>SUMIFS('Raw Data'!$S$2:$S$3196,'Raw Data'!$E$2:$E$3196,'Solution Sheet'!B1865,'Raw Data'!$G$2:$G$3196,'Solution Sheet'!C1865)</f>
        <v>125696.93000000001</v>
      </c>
      <c r="E1865" s="37"/>
      <c r="F1865" s="33" t="s">
        <v>45</v>
      </c>
      <c r="G1865" s="33" t="s">
        <v>32</v>
      </c>
      <c r="H1865" s="45">
        <f>COUNTIFS('Raw Data'!$L$2:$L$3196,'Solution Sheet'!F1865,'Raw Data'!$H$2:$H$3196,'Solution Sheet'!G1865)</f>
        <v>204</v>
      </c>
      <c r="J1865" s="33" t="s">
        <v>39</v>
      </c>
      <c r="K1865" s="33" t="s">
        <v>7</v>
      </c>
      <c r="L1865" s="45">
        <f>AVERAGEIFS('Raw Data'!$R$2:$R$3196,'Raw Data'!$K$2:$K$3196,'Solution Sheet'!J1865,'Raw Data'!$G$2:$G$3196,'Solution Sheet'!K1865)</f>
        <v>36.319672131147541</v>
      </c>
      <c r="N1865" s="33" t="s">
        <v>24</v>
      </c>
      <c r="O1865" s="33" t="s">
        <v>32</v>
      </c>
      <c r="P1865" s="45">
        <f>SUMIFS('Raw Data'!$S$2:$S$3196,'Raw Data'!$D$2:$D$3196,'Solution Sheet'!N1865,'Raw Data'!$H$2:$H$3196,'Solution Sheet'!O1865)</f>
        <v>854150.37999999919</v>
      </c>
    </row>
    <row r="1866" spans="2:16" x14ac:dyDescent="0.35">
      <c r="B1866" s="33" t="s">
        <v>115</v>
      </c>
      <c r="C1866" s="33" t="s">
        <v>13</v>
      </c>
      <c r="D1866" s="45">
        <f>SUMIFS('Raw Data'!$S$2:$S$3196,'Raw Data'!$E$2:$E$3196,'Solution Sheet'!B1866,'Raw Data'!$G$2:$G$3196,'Solution Sheet'!C1866)</f>
        <v>86905.229999999981</v>
      </c>
      <c r="E1866" s="37"/>
      <c r="F1866" s="33" t="s">
        <v>43</v>
      </c>
      <c r="G1866" s="33" t="s">
        <v>33</v>
      </c>
      <c r="H1866" s="45">
        <f>COUNTIFS('Raw Data'!$L$2:$L$3196,'Solution Sheet'!F1866,'Raw Data'!$H$2:$H$3196,'Solution Sheet'!G1866)</f>
        <v>185</v>
      </c>
      <c r="J1866" s="33" t="s">
        <v>41</v>
      </c>
      <c r="K1866" s="33" t="s">
        <v>13</v>
      </c>
      <c r="L1866" s="45">
        <f>AVERAGEIFS('Raw Data'!$R$2:$R$3196,'Raw Data'!$K$2:$K$3196,'Solution Sheet'!J1866,'Raw Data'!$G$2:$G$3196,'Solution Sheet'!K1866)</f>
        <v>33.705882352941174</v>
      </c>
      <c r="N1866" s="33" t="s">
        <v>26</v>
      </c>
      <c r="O1866" s="33" t="s">
        <v>33</v>
      </c>
      <c r="P1866" s="45">
        <f>SUMIFS('Raw Data'!$S$2:$S$3196,'Raw Data'!$D$2:$D$3196,'Solution Sheet'!N1866,'Raw Data'!$H$2:$H$3196,'Solution Sheet'!O1866)</f>
        <v>688621.27000000118</v>
      </c>
    </row>
    <row r="1867" spans="2:16" x14ac:dyDescent="0.35">
      <c r="B1867" s="33" t="s">
        <v>106</v>
      </c>
      <c r="C1867" s="33" t="s">
        <v>12</v>
      </c>
      <c r="D1867" s="45">
        <f>SUMIFS('Raw Data'!$S$2:$S$3196,'Raw Data'!$E$2:$E$3196,'Solution Sheet'!B1867,'Raw Data'!$G$2:$G$3196,'Solution Sheet'!C1867)</f>
        <v>111983.70999999998</v>
      </c>
      <c r="E1867" s="37"/>
      <c r="F1867" s="33" t="s">
        <v>43</v>
      </c>
      <c r="G1867" s="33" t="s">
        <v>30</v>
      </c>
      <c r="H1867" s="45">
        <f>COUNTIFS('Raw Data'!$L$2:$L$3196,'Solution Sheet'!F1867,'Raw Data'!$H$2:$H$3196,'Solution Sheet'!G1867)</f>
        <v>201</v>
      </c>
      <c r="J1867" s="33" t="s">
        <v>39</v>
      </c>
      <c r="K1867" s="33" t="s">
        <v>12</v>
      </c>
      <c r="L1867" s="45">
        <f>AVERAGEIFS('Raw Data'!$R$2:$R$3196,'Raw Data'!$K$2:$K$3196,'Solution Sheet'!J1867,'Raw Data'!$G$2:$G$3196,'Solution Sheet'!K1867)</f>
        <v>35</v>
      </c>
      <c r="N1867" s="33" t="s">
        <v>26</v>
      </c>
      <c r="O1867" s="33" t="s">
        <v>30</v>
      </c>
      <c r="P1867" s="45">
        <f>SUMIFS('Raw Data'!$S$2:$S$3196,'Raw Data'!$D$2:$D$3196,'Solution Sheet'!N1867,'Raw Data'!$H$2:$H$3196,'Solution Sheet'!O1867)</f>
        <v>705014.25000000035</v>
      </c>
    </row>
    <row r="1868" spans="2:16" x14ac:dyDescent="0.35">
      <c r="B1868" s="33" t="s">
        <v>58</v>
      </c>
      <c r="C1868" s="33" t="s">
        <v>11</v>
      </c>
      <c r="D1868" s="45">
        <f>SUMIFS('Raw Data'!$S$2:$S$3196,'Raw Data'!$E$2:$E$3196,'Solution Sheet'!B1868,'Raw Data'!$G$2:$G$3196,'Solution Sheet'!C1868)</f>
        <v>113195.5</v>
      </c>
      <c r="E1868" s="37"/>
      <c r="F1868" s="33" t="s">
        <v>46</v>
      </c>
      <c r="G1868" s="33" t="s">
        <v>33</v>
      </c>
      <c r="H1868" s="45">
        <f>COUNTIFS('Raw Data'!$L$2:$L$3196,'Solution Sheet'!F1868,'Raw Data'!$H$2:$H$3196,'Solution Sheet'!G1868)</f>
        <v>201</v>
      </c>
      <c r="J1868" s="33" t="s">
        <v>40</v>
      </c>
      <c r="K1868" s="33" t="s">
        <v>11</v>
      </c>
      <c r="L1868" s="45">
        <f>AVERAGEIFS('Raw Data'!$R$2:$R$3196,'Raw Data'!$K$2:$K$3196,'Solution Sheet'!J1868,'Raw Data'!$G$2:$G$3196,'Solution Sheet'!K1868)</f>
        <v>33.707865168539328</v>
      </c>
      <c r="N1868" s="33" t="s">
        <v>25</v>
      </c>
      <c r="O1868" s="33" t="s">
        <v>33</v>
      </c>
      <c r="P1868" s="45">
        <f>SUMIFS('Raw Data'!$S$2:$S$3196,'Raw Data'!$D$2:$D$3196,'Solution Sheet'!N1868,'Raw Data'!$H$2:$H$3196,'Solution Sheet'!O1868)</f>
        <v>226589.05000000008</v>
      </c>
    </row>
    <row r="1869" spans="2:16" x14ac:dyDescent="0.35">
      <c r="B1869" s="33" t="s">
        <v>106</v>
      </c>
      <c r="C1869" s="33" t="s">
        <v>12</v>
      </c>
      <c r="D1869" s="45">
        <f>SUMIFS('Raw Data'!$S$2:$S$3196,'Raw Data'!$E$2:$E$3196,'Solution Sheet'!B1869,'Raw Data'!$G$2:$G$3196,'Solution Sheet'!C1869)</f>
        <v>111983.70999999998</v>
      </c>
      <c r="E1869" s="37"/>
      <c r="F1869" s="33" t="s">
        <v>43</v>
      </c>
      <c r="G1869" s="33" t="s">
        <v>30</v>
      </c>
      <c r="H1869" s="45">
        <f>COUNTIFS('Raw Data'!$L$2:$L$3196,'Solution Sheet'!F1869,'Raw Data'!$H$2:$H$3196,'Solution Sheet'!G1869)</f>
        <v>201</v>
      </c>
      <c r="J1869" s="33" t="s">
        <v>42</v>
      </c>
      <c r="K1869" s="33" t="s">
        <v>12</v>
      </c>
      <c r="L1869" s="45">
        <f>AVERAGEIFS('Raw Data'!$R$2:$R$3196,'Raw Data'!$K$2:$K$3196,'Solution Sheet'!J1869,'Raw Data'!$G$2:$G$3196,'Solution Sheet'!K1869)</f>
        <v>36.418604651162788</v>
      </c>
      <c r="N1869" s="33" t="s">
        <v>24</v>
      </c>
      <c r="O1869" s="33" t="s">
        <v>30</v>
      </c>
      <c r="P1869" s="45">
        <f>SUMIFS('Raw Data'!$S$2:$S$3196,'Raw Data'!$D$2:$D$3196,'Solution Sheet'!N1869,'Raw Data'!$H$2:$H$3196,'Solution Sheet'!O1869)</f>
        <v>902864.3899999999</v>
      </c>
    </row>
    <row r="1870" spans="2:16" x14ac:dyDescent="0.35">
      <c r="B1870" s="33" t="s">
        <v>115</v>
      </c>
      <c r="C1870" s="33" t="s">
        <v>12</v>
      </c>
      <c r="D1870" s="45">
        <f>SUMIFS('Raw Data'!$S$2:$S$3196,'Raw Data'!$E$2:$E$3196,'Solution Sheet'!B1870,'Raw Data'!$G$2:$G$3196,'Solution Sheet'!C1870)</f>
        <v>66619.010000000009</v>
      </c>
      <c r="E1870" s="37"/>
      <c r="F1870" s="33" t="s">
        <v>43</v>
      </c>
      <c r="G1870" s="33" t="s">
        <v>30</v>
      </c>
      <c r="H1870" s="45">
        <f>COUNTIFS('Raw Data'!$L$2:$L$3196,'Solution Sheet'!F1870,'Raw Data'!$H$2:$H$3196,'Solution Sheet'!G1870)</f>
        <v>201</v>
      </c>
      <c r="J1870" s="33" t="s">
        <v>39</v>
      </c>
      <c r="K1870" s="33" t="s">
        <v>12</v>
      </c>
      <c r="L1870" s="45">
        <f>AVERAGEIFS('Raw Data'!$R$2:$R$3196,'Raw Data'!$K$2:$K$3196,'Solution Sheet'!J1870,'Raw Data'!$G$2:$G$3196,'Solution Sheet'!K1870)</f>
        <v>35</v>
      </c>
      <c r="N1870" s="33" t="s">
        <v>24</v>
      </c>
      <c r="O1870" s="33" t="s">
        <v>30</v>
      </c>
      <c r="P1870" s="45">
        <f>SUMIFS('Raw Data'!$S$2:$S$3196,'Raw Data'!$D$2:$D$3196,'Solution Sheet'!N1870,'Raw Data'!$H$2:$H$3196,'Solution Sheet'!O1870)</f>
        <v>902864.3899999999</v>
      </c>
    </row>
    <row r="1871" spans="2:16" x14ac:dyDescent="0.35">
      <c r="B1871" s="33" t="s">
        <v>73</v>
      </c>
      <c r="C1871" s="33" t="s">
        <v>9</v>
      </c>
      <c r="D1871" s="45">
        <f>SUMIFS('Raw Data'!$S$2:$S$3196,'Raw Data'!$E$2:$E$3196,'Solution Sheet'!B1871,'Raw Data'!$G$2:$G$3196,'Solution Sheet'!C1871)</f>
        <v>97902.090000000011</v>
      </c>
      <c r="E1871" s="37"/>
      <c r="F1871" s="33" t="s">
        <v>46</v>
      </c>
      <c r="G1871" s="33" t="s">
        <v>30</v>
      </c>
      <c r="H1871" s="45">
        <f>COUNTIFS('Raw Data'!$L$2:$L$3196,'Solution Sheet'!F1871,'Raw Data'!$H$2:$H$3196,'Solution Sheet'!G1871)</f>
        <v>204</v>
      </c>
      <c r="J1871" s="33" t="s">
        <v>40</v>
      </c>
      <c r="K1871" s="33" t="s">
        <v>9</v>
      </c>
      <c r="L1871" s="45">
        <f>AVERAGEIFS('Raw Data'!$R$2:$R$3196,'Raw Data'!$K$2:$K$3196,'Solution Sheet'!J1871,'Raw Data'!$G$2:$G$3196,'Solution Sheet'!K1871)</f>
        <v>33.942528735632187</v>
      </c>
      <c r="N1871" s="33" t="s">
        <v>24</v>
      </c>
      <c r="O1871" s="33" t="s">
        <v>30</v>
      </c>
      <c r="P1871" s="45">
        <f>SUMIFS('Raw Data'!$S$2:$S$3196,'Raw Data'!$D$2:$D$3196,'Solution Sheet'!N1871,'Raw Data'!$H$2:$H$3196,'Solution Sheet'!O1871)</f>
        <v>902864.3899999999</v>
      </c>
    </row>
    <row r="1872" spans="2:16" x14ac:dyDescent="0.35">
      <c r="B1872" s="33" t="s">
        <v>58</v>
      </c>
      <c r="C1872" s="33" t="s">
        <v>12</v>
      </c>
      <c r="D1872" s="45">
        <f>SUMIFS('Raw Data'!$S$2:$S$3196,'Raw Data'!$E$2:$E$3196,'Solution Sheet'!B1872,'Raw Data'!$G$2:$G$3196,'Solution Sheet'!C1872)</f>
        <v>103622.23999999999</v>
      </c>
      <c r="E1872" s="37"/>
      <c r="F1872" s="33" t="s">
        <v>44</v>
      </c>
      <c r="G1872" s="33" t="s">
        <v>32</v>
      </c>
      <c r="H1872" s="45">
        <f>COUNTIFS('Raw Data'!$L$2:$L$3196,'Solution Sheet'!F1872,'Raw Data'!$H$2:$H$3196,'Solution Sheet'!G1872)</f>
        <v>196</v>
      </c>
      <c r="J1872" s="33" t="s">
        <v>40</v>
      </c>
      <c r="K1872" s="33" t="s">
        <v>12</v>
      </c>
      <c r="L1872" s="45">
        <f>AVERAGEIFS('Raw Data'!$R$2:$R$3196,'Raw Data'!$K$2:$K$3196,'Solution Sheet'!J1872,'Raw Data'!$G$2:$G$3196,'Solution Sheet'!K1872)</f>
        <v>34.373831775700936</v>
      </c>
      <c r="N1872" s="33" t="s">
        <v>26</v>
      </c>
      <c r="O1872" s="33" t="s">
        <v>32</v>
      </c>
      <c r="P1872" s="45">
        <f>SUMIFS('Raw Data'!$S$2:$S$3196,'Raw Data'!$D$2:$D$3196,'Solution Sheet'!N1872,'Raw Data'!$H$2:$H$3196,'Solution Sheet'!O1872)</f>
        <v>713770.02999999945</v>
      </c>
    </row>
    <row r="1873" spans="2:16" x14ac:dyDescent="0.35">
      <c r="B1873" s="33" t="s">
        <v>68</v>
      </c>
      <c r="C1873" s="33" t="s">
        <v>12</v>
      </c>
      <c r="D1873" s="45">
        <f>SUMIFS('Raw Data'!$S$2:$S$3196,'Raw Data'!$E$2:$E$3196,'Solution Sheet'!B1873,'Raw Data'!$G$2:$G$3196,'Solution Sheet'!C1873)</f>
        <v>70361.200000000026</v>
      </c>
      <c r="E1873" s="37"/>
      <c r="F1873" s="33" t="s">
        <v>44</v>
      </c>
      <c r="G1873" s="33" t="s">
        <v>30</v>
      </c>
      <c r="H1873" s="45">
        <f>COUNTIFS('Raw Data'!$L$2:$L$3196,'Solution Sheet'!F1873,'Raw Data'!$H$2:$H$3196,'Solution Sheet'!G1873)</f>
        <v>202</v>
      </c>
      <c r="J1873" s="33" t="s">
        <v>39</v>
      </c>
      <c r="K1873" s="33" t="s">
        <v>12</v>
      </c>
      <c r="L1873" s="45">
        <f>AVERAGEIFS('Raw Data'!$R$2:$R$3196,'Raw Data'!$K$2:$K$3196,'Solution Sheet'!J1873,'Raw Data'!$G$2:$G$3196,'Solution Sheet'!K1873)</f>
        <v>35</v>
      </c>
      <c r="N1873" s="33" t="s">
        <v>24</v>
      </c>
      <c r="O1873" s="33" t="s">
        <v>30</v>
      </c>
      <c r="P1873" s="45">
        <f>SUMIFS('Raw Data'!$S$2:$S$3196,'Raw Data'!$D$2:$D$3196,'Solution Sheet'!N1873,'Raw Data'!$H$2:$H$3196,'Solution Sheet'!O1873)</f>
        <v>902864.3899999999</v>
      </c>
    </row>
    <row r="1874" spans="2:16" x14ac:dyDescent="0.35">
      <c r="B1874" s="33" t="s">
        <v>73</v>
      </c>
      <c r="C1874" s="33" t="s">
        <v>7</v>
      </c>
      <c r="D1874" s="45">
        <f>SUMIFS('Raw Data'!$S$2:$S$3196,'Raw Data'!$E$2:$E$3196,'Solution Sheet'!B1874,'Raw Data'!$G$2:$G$3196,'Solution Sheet'!C1874)</f>
        <v>125696.93000000001</v>
      </c>
      <c r="E1874" s="37"/>
      <c r="F1874" s="33" t="s">
        <v>43</v>
      </c>
      <c r="G1874" s="33" t="s">
        <v>33</v>
      </c>
      <c r="H1874" s="45">
        <f>COUNTIFS('Raw Data'!$L$2:$L$3196,'Solution Sheet'!F1874,'Raw Data'!$H$2:$H$3196,'Solution Sheet'!G1874)</f>
        <v>185</v>
      </c>
      <c r="J1874" s="33" t="s">
        <v>39</v>
      </c>
      <c r="K1874" s="33" t="s">
        <v>7</v>
      </c>
      <c r="L1874" s="45">
        <f>AVERAGEIFS('Raw Data'!$R$2:$R$3196,'Raw Data'!$K$2:$K$3196,'Solution Sheet'!J1874,'Raw Data'!$G$2:$G$3196,'Solution Sheet'!K1874)</f>
        <v>36.319672131147541</v>
      </c>
      <c r="N1874" s="33" t="s">
        <v>26</v>
      </c>
      <c r="O1874" s="33" t="s">
        <v>33</v>
      </c>
      <c r="P1874" s="45">
        <f>SUMIFS('Raw Data'!$S$2:$S$3196,'Raw Data'!$D$2:$D$3196,'Solution Sheet'!N1874,'Raw Data'!$H$2:$H$3196,'Solution Sheet'!O1874)</f>
        <v>688621.27000000118</v>
      </c>
    </row>
    <row r="1875" spans="2:16" x14ac:dyDescent="0.35">
      <c r="B1875" s="33" t="s">
        <v>106</v>
      </c>
      <c r="C1875" s="33" t="s">
        <v>13</v>
      </c>
      <c r="D1875" s="45">
        <f>SUMIFS('Raw Data'!$S$2:$S$3196,'Raw Data'!$E$2:$E$3196,'Solution Sheet'!B1875,'Raw Data'!$G$2:$G$3196,'Solution Sheet'!C1875)</f>
        <v>83772.33</v>
      </c>
      <c r="E1875" s="37"/>
      <c r="F1875" s="33" t="s">
        <v>44</v>
      </c>
      <c r="G1875" s="33" t="s">
        <v>31</v>
      </c>
      <c r="H1875" s="45">
        <f>COUNTIFS('Raw Data'!$L$2:$L$3196,'Solution Sheet'!F1875,'Raw Data'!$H$2:$H$3196,'Solution Sheet'!G1875)</f>
        <v>216</v>
      </c>
      <c r="J1875" s="33" t="s">
        <v>39</v>
      </c>
      <c r="K1875" s="33" t="s">
        <v>13</v>
      </c>
      <c r="L1875" s="45">
        <f>AVERAGEIFS('Raw Data'!$R$2:$R$3196,'Raw Data'!$K$2:$K$3196,'Solution Sheet'!J1875,'Raw Data'!$G$2:$G$3196,'Solution Sheet'!K1875)</f>
        <v>35.833333333333336</v>
      </c>
      <c r="N1875" s="33" t="s">
        <v>25</v>
      </c>
      <c r="O1875" s="33" t="s">
        <v>31</v>
      </c>
      <c r="P1875" s="45">
        <f>SUMIFS('Raw Data'!$S$2:$S$3196,'Raw Data'!$D$2:$D$3196,'Solution Sheet'!N1875,'Raw Data'!$H$2:$H$3196,'Solution Sheet'!O1875)</f>
        <v>343540.72000000003</v>
      </c>
    </row>
    <row r="1876" spans="2:16" x14ac:dyDescent="0.35">
      <c r="B1876" s="33" t="s">
        <v>78</v>
      </c>
      <c r="C1876" s="33" t="s">
        <v>13</v>
      </c>
      <c r="D1876" s="45">
        <f>SUMIFS('Raw Data'!$S$2:$S$3196,'Raw Data'!$E$2:$E$3196,'Solution Sheet'!B1876,'Raw Data'!$G$2:$G$3196,'Solution Sheet'!C1876)</f>
        <v>119976.9</v>
      </c>
      <c r="E1876" s="37"/>
      <c r="F1876" s="33" t="s">
        <v>45</v>
      </c>
      <c r="G1876" s="33" t="s">
        <v>30</v>
      </c>
      <c r="H1876" s="45">
        <f>COUNTIFS('Raw Data'!$L$2:$L$3196,'Solution Sheet'!F1876,'Raw Data'!$H$2:$H$3196,'Solution Sheet'!G1876)</f>
        <v>215</v>
      </c>
      <c r="J1876" s="33" t="s">
        <v>39</v>
      </c>
      <c r="K1876" s="33" t="s">
        <v>13</v>
      </c>
      <c r="L1876" s="45">
        <f>AVERAGEIFS('Raw Data'!$R$2:$R$3196,'Raw Data'!$K$2:$K$3196,'Solution Sheet'!J1876,'Raw Data'!$G$2:$G$3196,'Solution Sheet'!K1876)</f>
        <v>35.833333333333336</v>
      </c>
      <c r="N1876" s="33" t="s">
        <v>26</v>
      </c>
      <c r="O1876" s="33" t="s">
        <v>30</v>
      </c>
      <c r="P1876" s="45">
        <f>SUMIFS('Raw Data'!$S$2:$S$3196,'Raw Data'!$D$2:$D$3196,'Solution Sheet'!N1876,'Raw Data'!$H$2:$H$3196,'Solution Sheet'!O1876)</f>
        <v>705014.25000000035</v>
      </c>
    </row>
    <row r="1877" spans="2:16" x14ac:dyDescent="0.35">
      <c r="B1877" s="33" t="s">
        <v>115</v>
      </c>
      <c r="C1877" s="33" t="s">
        <v>8</v>
      </c>
      <c r="D1877" s="45">
        <f>SUMIFS('Raw Data'!$S$2:$S$3196,'Raw Data'!$E$2:$E$3196,'Solution Sheet'!B1877,'Raw Data'!$G$2:$G$3196,'Solution Sheet'!C1877)</f>
        <v>78761.50999999998</v>
      </c>
      <c r="E1877" s="37"/>
      <c r="F1877" s="33" t="s">
        <v>45</v>
      </c>
      <c r="G1877" s="33" t="s">
        <v>31</v>
      </c>
      <c r="H1877" s="45">
        <f>COUNTIFS('Raw Data'!$L$2:$L$3196,'Solution Sheet'!F1877,'Raw Data'!$H$2:$H$3196,'Solution Sheet'!G1877)</f>
        <v>200</v>
      </c>
      <c r="J1877" s="33" t="s">
        <v>42</v>
      </c>
      <c r="K1877" s="33" t="s">
        <v>8</v>
      </c>
      <c r="L1877" s="45">
        <f>AVERAGEIFS('Raw Data'!$R$2:$R$3196,'Raw Data'!$K$2:$K$3196,'Solution Sheet'!J1877,'Raw Data'!$G$2:$G$3196,'Solution Sheet'!K1877)</f>
        <v>35.593023255813954</v>
      </c>
      <c r="N1877" s="33" t="s">
        <v>24</v>
      </c>
      <c r="O1877" s="33" t="s">
        <v>31</v>
      </c>
      <c r="P1877" s="45">
        <f>SUMIFS('Raw Data'!$S$2:$S$3196,'Raw Data'!$D$2:$D$3196,'Solution Sheet'!N1877,'Raw Data'!$H$2:$H$3196,'Solution Sheet'!O1877)</f>
        <v>770751.94999999984</v>
      </c>
    </row>
    <row r="1878" spans="2:16" x14ac:dyDescent="0.35">
      <c r="B1878" s="33" t="s">
        <v>52</v>
      </c>
      <c r="C1878" s="33" t="s">
        <v>9</v>
      </c>
      <c r="D1878" s="45">
        <f>SUMIFS('Raw Data'!$S$2:$S$3196,'Raw Data'!$E$2:$E$3196,'Solution Sheet'!B1878,'Raw Data'!$G$2:$G$3196,'Solution Sheet'!C1878)</f>
        <v>91971.540000000008</v>
      </c>
      <c r="E1878" s="37"/>
      <c r="F1878" s="33" t="s">
        <v>43</v>
      </c>
      <c r="G1878" s="33" t="s">
        <v>31</v>
      </c>
      <c r="H1878" s="45">
        <f>COUNTIFS('Raw Data'!$L$2:$L$3196,'Solution Sheet'!F1878,'Raw Data'!$H$2:$H$3196,'Solution Sheet'!G1878)</f>
        <v>190</v>
      </c>
      <c r="J1878" s="33" t="s">
        <v>40</v>
      </c>
      <c r="K1878" s="33" t="s">
        <v>9</v>
      </c>
      <c r="L1878" s="45">
        <f>AVERAGEIFS('Raw Data'!$R$2:$R$3196,'Raw Data'!$K$2:$K$3196,'Solution Sheet'!J1878,'Raw Data'!$G$2:$G$3196,'Solution Sheet'!K1878)</f>
        <v>33.942528735632187</v>
      </c>
      <c r="N1878" s="33" t="s">
        <v>26</v>
      </c>
      <c r="O1878" s="33" t="s">
        <v>31</v>
      </c>
      <c r="P1878" s="45">
        <f>SUMIFS('Raw Data'!$S$2:$S$3196,'Raw Data'!$D$2:$D$3196,'Solution Sheet'!N1878,'Raw Data'!$H$2:$H$3196,'Solution Sheet'!O1878)</f>
        <v>705928.4499999996</v>
      </c>
    </row>
    <row r="1879" spans="2:16" x14ac:dyDescent="0.35">
      <c r="B1879" s="33" t="s">
        <v>52</v>
      </c>
      <c r="C1879" s="33" t="s">
        <v>12</v>
      </c>
      <c r="D1879" s="45">
        <f>SUMIFS('Raw Data'!$S$2:$S$3196,'Raw Data'!$E$2:$E$3196,'Solution Sheet'!B1879,'Raw Data'!$G$2:$G$3196,'Solution Sheet'!C1879)</f>
        <v>95376.180000000022</v>
      </c>
      <c r="E1879" s="37"/>
      <c r="F1879" s="33" t="s">
        <v>43</v>
      </c>
      <c r="G1879" s="33" t="s">
        <v>33</v>
      </c>
      <c r="H1879" s="45">
        <f>COUNTIFS('Raw Data'!$L$2:$L$3196,'Solution Sheet'!F1879,'Raw Data'!$H$2:$H$3196,'Solution Sheet'!G1879)</f>
        <v>185</v>
      </c>
      <c r="J1879" s="33" t="s">
        <v>41</v>
      </c>
      <c r="K1879" s="33" t="s">
        <v>12</v>
      </c>
      <c r="L1879" s="45">
        <f>AVERAGEIFS('Raw Data'!$R$2:$R$3196,'Raw Data'!$K$2:$K$3196,'Solution Sheet'!J1879,'Raw Data'!$G$2:$G$3196,'Solution Sheet'!K1879)</f>
        <v>35.657142857142858</v>
      </c>
      <c r="N1879" s="33" t="s">
        <v>24</v>
      </c>
      <c r="O1879" s="33" t="s">
        <v>33</v>
      </c>
      <c r="P1879" s="45">
        <f>SUMIFS('Raw Data'!$S$2:$S$3196,'Raw Data'!$D$2:$D$3196,'Solution Sheet'!N1879,'Raw Data'!$H$2:$H$3196,'Solution Sheet'!O1879)</f>
        <v>777669.78999999957</v>
      </c>
    </row>
    <row r="1880" spans="2:16" x14ac:dyDescent="0.35">
      <c r="B1880" s="33" t="s">
        <v>63</v>
      </c>
      <c r="C1880" s="33" t="s">
        <v>11</v>
      </c>
      <c r="D1880" s="45">
        <f>SUMIFS('Raw Data'!$S$2:$S$3196,'Raw Data'!$E$2:$E$3196,'Solution Sheet'!B1880,'Raw Data'!$G$2:$G$3196,'Solution Sheet'!C1880)</f>
        <v>122471.98000000001</v>
      </c>
      <c r="E1880" s="37"/>
      <c r="F1880" s="33" t="s">
        <v>43</v>
      </c>
      <c r="G1880" s="33" t="s">
        <v>33</v>
      </c>
      <c r="H1880" s="45">
        <f>COUNTIFS('Raw Data'!$L$2:$L$3196,'Solution Sheet'!F1880,'Raw Data'!$H$2:$H$3196,'Solution Sheet'!G1880)</f>
        <v>185</v>
      </c>
      <c r="J1880" s="33" t="s">
        <v>39</v>
      </c>
      <c r="K1880" s="33" t="s">
        <v>11</v>
      </c>
      <c r="L1880" s="45">
        <f>AVERAGEIFS('Raw Data'!$R$2:$R$3196,'Raw Data'!$K$2:$K$3196,'Solution Sheet'!J1880,'Raw Data'!$G$2:$G$3196,'Solution Sheet'!K1880)</f>
        <v>34.901785714285715</v>
      </c>
      <c r="N1880" s="33" t="s">
        <v>24</v>
      </c>
      <c r="O1880" s="33" t="s">
        <v>33</v>
      </c>
      <c r="P1880" s="45">
        <f>SUMIFS('Raw Data'!$S$2:$S$3196,'Raw Data'!$D$2:$D$3196,'Solution Sheet'!N1880,'Raw Data'!$H$2:$H$3196,'Solution Sheet'!O1880)</f>
        <v>777669.78999999957</v>
      </c>
    </row>
    <row r="1881" spans="2:16" x14ac:dyDescent="0.35">
      <c r="B1881" s="33" t="s">
        <v>52</v>
      </c>
      <c r="C1881" s="33" t="s">
        <v>13</v>
      </c>
      <c r="D1881" s="45">
        <f>SUMIFS('Raw Data'!$S$2:$S$3196,'Raw Data'!$E$2:$E$3196,'Solution Sheet'!B1881,'Raw Data'!$G$2:$G$3196,'Solution Sheet'!C1881)</f>
        <v>72641.01999999999</v>
      </c>
      <c r="E1881" s="37"/>
      <c r="F1881" s="33" t="s">
        <v>43</v>
      </c>
      <c r="G1881" s="33" t="s">
        <v>32</v>
      </c>
      <c r="H1881" s="45">
        <f>COUNTIFS('Raw Data'!$L$2:$L$3196,'Solution Sheet'!F1881,'Raw Data'!$H$2:$H$3196,'Solution Sheet'!G1881)</f>
        <v>206</v>
      </c>
      <c r="J1881" s="33" t="s">
        <v>40</v>
      </c>
      <c r="K1881" s="33" t="s">
        <v>13</v>
      </c>
      <c r="L1881" s="45">
        <f>AVERAGEIFS('Raw Data'!$R$2:$R$3196,'Raw Data'!$K$2:$K$3196,'Solution Sheet'!J1881,'Raw Data'!$G$2:$G$3196,'Solution Sheet'!K1881)</f>
        <v>34.651685393258425</v>
      </c>
      <c r="N1881" s="33" t="s">
        <v>24</v>
      </c>
      <c r="O1881" s="33" t="s">
        <v>32</v>
      </c>
      <c r="P1881" s="45">
        <f>SUMIFS('Raw Data'!$S$2:$S$3196,'Raw Data'!$D$2:$D$3196,'Solution Sheet'!N1881,'Raw Data'!$H$2:$H$3196,'Solution Sheet'!O1881)</f>
        <v>854150.37999999919</v>
      </c>
    </row>
    <row r="1882" spans="2:16" x14ac:dyDescent="0.35">
      <c r="B1882" s="33" t="s">
        <v>73</v>
      </c>
      <c r="C1882" s="33" t="s">
        <v>11</v>
      </c>
      <c r="D1882" s="45">
        <f>SUMIFS('Raw Data'!$S$2:$S$3196,'Raw Data'!$E$2:$E$3196,'Solution Sheet'!B1882,'Raw Data'!$G$2:$G$3196,'Solution Sheet'!C1882)</f>
        <v>112167.56</v>
      </c>
      <c r="E1882" s="37"/>
      <c r="F1882" s="33" t="s">
        <v>44</v>
      </c>
      <c r="G1882" s="33" t="s">
        <v>31</v>
      </c>
      <c r="H1882" s="45">
        <f>COUNTIFS('Raw Data'!$L$2:$L$3196,'Solution Sheet'!F1882,'Raw Data'!$H$2:$H$3196,'Solution Sheet'!G1882)</f>
        <v>216</v>
      </c>
      <c r="J1882" s="33" t="s">
        <v>39</v>
      </c>
      <c r="K1882" s="33" t="s">
        <v>11</v>
      </c>
      <c r="L1882" s="45">
        <f>AVERAGEIFS('Raw Data'!$R$2:$R$3196,'Raw Data'!$K$2:$K$3196,'Solution Sheet'!J1882,'Raw Data'!$G$2:$G$3196,'Solution Sheet'!K1882)</f>
        <v>34.901785714285715</v>
      </c>
      <c r="N1882" s="33" t="s">
        <v>25</v>
      </c>
      <c r="O1882" s="33" t="s">
        <v>31</v>
      </c>
      <c r="P1882" s="45">
        <f>SUMIFS('Raw Data'!$S$2:$S$3196,'Raw Data'!$D$2:$D$3196,'Solution Sheet'!N1882,'Raw Data'!$H$2:$H$3196,'Solution Sheet'!O1882)</f>
        <v>343540.72000000003</v>
      </c>
    </row>
    <row r="1883" spans="2:16" x14ac:dyDescent="0.35">
      <c r="B1883" s="33" t="s">
        <v>85</v>
      </c>
      <c r="C1883" s="33" t="s">
        <v>7</v>
      </c>
      <c r="D1883" s="45">
        <f>SUMIFS('Raw Data'!$S$2:$S$3196,'Raw Data'!$E$2:$E$3196,'Solution Sheet'!B1883,'Raw Data'!$G$2:$G$3196,'Solution Sheet'!C1883)</f>
        <v>95667.16</v>
      </c>
      <c r="E1883" s="37"/>
      <c r="F1883" s="33" t="s">
        <v>45</v>
      </c>
      <c r="G1883" s="33" t="s">
        <v>31</v>
      </c>
      <c r="H1883" s="45">
        <f>COUNTIFS('Raw Data'!$L$2:$L$3196,'Solution Sheet'!F1883,'Raw Data'!$H$2:$H$3196,'Solution Sheet'!G1883)</f>
        <v>200</v>
      </c>
      <c r="J1883" s="33" t="s">
        <v>42</v>
      </c>
      <c r="K1883" s="33" t="s">
        <v>7</v>
      </c>
      <c r="L1883" s="45">
        <f>AVERAGEIFS('Raw Data'!$R$2:$R$3196,'Raw Data'!$K$2:$K$3196,'Solution Sheet'!J1883,'Raw Data'!$G$2:$G$3196,'Solution Sheet'!K1883)</f>
        <v>34.288659793814432</v>
      </c>
      <c r="N1883" s="33" t="s">
        <v>25</v>
      </c>
      <c r="O1883" s="33" t="s">
        <v>31</v>
      </c>
      <c r="P1883" s="45">
        <f>SUMIFS('Raw Data'!$S$2:$S$3196,'Raw Data'!$D$2:$D$3196,'Solution Sheet'!N1883,'Raw Data'!$H$2:$H$3196,'Solution Sheet'!O1883)</f>
        <v>343540.72000000003</v>
      </c>
    </row>
    <row r="1884" spans="2:16" x14ac:dyDescent="0.35">
      <c r="B1884" s="33" t="s">
        <v>55</v>
      </c>
      <c r="C1884" s="33" t="s">
        <v>8</v>
      </c>
      <c r="D1884" s="45">
        <f>SUMIFS('Raw Data'!$S$2:$S$3196,'Raw Data'!$E$2:$E$3196,'Solution Sheet'!B1884,'Raw Data'!$G$2:$G$3196,'Solution Sheet'!C1884)</f>
        <v>101835.39000000001</v>
      </c>
      <c r="E1884" s="37"/>
      <c r="F1884" s="33" t="s">
        <v>43</v>
      </c>
      <c r="G1884" s="33" t="s">
        <v>32</v>
      </c>
      <c r="H1884" s="45">
        <f>COUNTIFS('Raw Data'!$L$2:$L$3196,'Solution Sheet'!F1884,'Raw Data'!$H$2:$H$3196,'Solution Sheet'!G1884)</f>
        <v>206</v>
      </c>
      <c r="J1884" s="33" t="s">
        <v>41</v>
      </c>
      <c r="K1884" s="33" t="s">
        <v>8</v>
      </c>
      <c r="L1884" s="45">
        <f>AVERAGEIFS('Raw Data'!$R$2:$R$3196,'Raw Data'!$K$2:$K$3196,'Solution Sheet'!J1884,'Raw Data'!$G$2:$G$3196,'Solution Sheet'!K1884)</f>
        <v>35.169642857142854</v>
      </c>
      <c r="N1884" s="33" t="s">
        <v>25</v>
      </c>
      <c r="O1884" s="33" t="s">
        <v>32</v>
      </c>
      <c r="P1884" s="45">
        <f>SUMIFS('Raw Data'!$S$2:$S$3196,'Raw Data'!$D$2:$D$3196,'Solution Sheet'!N1884,'Raw Data'!$H$2:$H$3196,'Solution Sheet'!O1884)</f>
        <v>420136.0300000002</v>
      </c>
    </row>
    <row r="1885" spans="2:16" x14ac:dyDescent="0.35">
      <c r="B1885" s="33" t="s">
        <v>73</v>
      </c>
      <c r="C1885" s="33" t="s">
        <v>11</v>
      </c>
      <c r="D1885" s="45">
        <f>SUMIFS('Raw Data'!$S$2:$S$3196,'Raw Data'!$E$2:$E$3196,'Solution Sheet'!B1885,'Raw Data'!$G$2:$G$3196,'Solution Sheet'!C1885)</f>
        <v>112167.56</v>
      </c>
      <c r="E1885" s="37"/>
      <c r="F1885" s="33" t="s">
        <v>46</v>
      </c>
      <c r="G1885" s="33" t="s">
        <v>31</v>
      </c>
      <c r="H1885" s="45">
        <f>COUNTIFS('Raw Data'!$L$2:$L$3196,'Solution Sheet'!F1885,'Raw Data'!$H$2:$H$3196,'Solution Sheet'!G1885)</f>
        <v>159</v>
      </c>
      <c r="J1885" s="33" t="s">
        <v>39</v>
      </c>
      <c r="K1885" s="33" t="s">
        <v>11</v>
      </c>
      <c r="L1885" s="45">
        <f>AVERAGEIFS('Raw Data'!$R$2:$R$3196,'Raw Data'!$K$2:$K$3196,'Solution Sheet'!J1885,'Raw Data'!$G$2:$G$3196,'Solution Sheet'!K1885)</f>
        <v>34.901785714285715</v>
      </c>
      <c r="N1885" s="33" t="s">
        <v>26</v>
      </c>
      <c r="O1885" s="33" t="s">
        <v>31</v>
      </c>
      <c r="P1885" s="45">
        <f>SUMIFS('Raw Data'!$S$2:$S$3196,'Raw Data'!$D$2:$D$3196,'Solution Sheet'!N1885,'Raw Data'!$H$2:$H$3196,'Solution Sheet'!O1885)</f>
        <v>705928.4499999996</v>
      </c>
    </row>
    <row r="1886" spans="2:16" x14ac:dyDescent="0.35">
      <c r="B1886" s="33" t="s">
        <v>52</v>
      </c>
      <c r="C1886" s="33" t="s">
        <v>13</v>
      </c>
      <c r="D1886" s="45">
        <f>SUMIFS('Raw Data'!$S$2:$S$3196,'Raw Data'!$E$2:$E$3196,'Solution Sheet'!B1886,'Raw Data'!$G$2:$G$3196,'Solution Sheet'!C1886)</f>
        <v>72641.01999999999</v>
      </c>
      <c r="E1886" s="37"/>
      <c r="F1886" s="33" t="s">
        <v>46</v>
      </c>
      <c r="G1886" s="33" t="s">
        <v>32</v>
      </c>
      <c r="H1886" s="45">
        <f>COUNTIFS('Raw Data'!$L$2:$L$3196,'Solution Sheet'!F1886,'Raw Data'!$H$2:$H$3196,'Solution Sheet'!G1886)</f>
        <v>216</v>
      </c>
      <c r="J1886" s="33" t="s">
        <v>39</v>
      </c>
      <c r="K1886" s="33" t="s">
        <v>13</v>
      </c>
      <c r="L1886" s="45">
        <f>AVERAGEIFS('Raw Data'!$R$2:$R$3196,'Raw Data'!$K$2:$K$3196,'Solution Sheet'!J1886,'Raw Data'!$G$2:$G$3196,'Solution Sheet'!K1886)</f>
        <v>35.833333333333336</v>
      </c>
      <c r="N1886" s="33" t="s">
        <v>25</v>
      </c>
      <c r="O1886" s="33" t="s">
        <v>32</v>
      </c>
      <c r="P1886" s="45">
        <f>SUMIFS('Raw Data'!$S$2:$S$3196,'Raw Data'!$D$2:$D$3196,'Solution Sheet'!N1886,'Raw Data'!$H$2:$H$3196,'Solution Sheet'!O1886)</f>
        <v>420136.0300000002</v>
      </c>
    </row>
    <row r="1887" spans="2:16" x14ac:dyDescent="0.35">
      <c r="B1887" s="33" t="s">
        <v>58</v>
      </c>
      <c r="C1887" s="33" t="s">
        <v>6</v>
      </c>
      <c r="D1887" s="45">
        <f>SUMIFS('Raw Data'!$S$2:$S$3196,'Raw Data'!$E$2:$E$3196,'Solution Sheet'!B1887,'Raw Data'!$G$2:$G$3196,'Solution Sheet'!C1887)</f>
        <v>115367.16999999998</v>
      </c>
      <c r="E1887" s="37"/>
      <c r="F1887" s="33" t="s">
        <v>45</v>
      </c>
      <c r="G1887" s="33" t="s">
        <v>32</v>
      </c>
      <c r="H1887" s="45">
        <f>COUNTIFS('Raw Data'!$L$2:$L$3196,'Solution Sheet'!F1887,'Raw Data'!$H$2:$H$3196,'Solution Sheet'!G1887)</f>
        <v>204</v>
      </c>
      <c r="J1887" s="33" t="s">
        <v>42</v>
      </c>
      <c r="K1887" s="33" t="s">
        <v>6</v>
      </c>
      <c r="L1887" s="45">
        <f>AVERAGEIFS('Raw Data'!$R$2:$R$3196,'Raw Data'!$K$2:$K$3196,'Solution Sheet'!J1887,'Raw Data'!$G$2:$G$3196,'Solution Sheet'!K1887)</f>
        <v>35.892857142857146</v>
      </c>
      <c r="N1887" s="33" t="s">
        <v>24</v>
      </c>
      <c r="O1887" s="33" t="s">
        <v>32</v>
      </c>
      <c r="P1887" s="45">
        <f>SUMIFS('Raw Data'!$S$2:$S$3196,'Raw Data'!$D$2:$D$3196,'Solution Sheet'!N1887,'Raw Data'!$H$2:$H$3196,'Solution Sheet'!O1887)</f>
        <v>854150.37999999919</v>
      </c>
    </row>
    <row r="1888" spans="2:16" x14ac:dyDescent="0.35">
      <c r="B1888" s="33" t="s">
        <v>55</v>
      </c>
      <c r="C1888" s="33" t="s">
        <v>6</v>
      </c>
      <c r="D1888" s="45">
        <f>SUMIFS('Raw Data'!$S$2:$S$3196,'Raw Data'!$E$2:$E$3196,'Solution Sheet'!B1888,'Raw Data'!$G$2:$G$3196,'Solution Sheet'!C1888)</f>
        <v>103547.48999999999</v>
      </c>
      <c r="E1888" s="37"/>
      <c r="F1888" s="33" t="s">
        <v>43</v>
      </c>
      <c r="G1888" s="33" t="s">
        <v>31</v>
      </c>
      <c r="H1888" s="45">
        <f>COUNTIFS('Raw Data'!$L$2:$L$3196,'Solution Sheet'!F1888,'Raw Data'!$H$2:$H$3196,'Solution Sheet'!G1888)</f>
        <v>190</v>
      </c>
      <c r="J1888" s="33" t="s">
        <v>41</v>
      </c>
      <c r="K1888" s="33" t="s">
        <v>6</v>
      </c>
      <c r="L1888" s="45">
        <f>AVERAGEIFS('Raw Data'!$R$2:$R$3196,'Raw Data'!$K$2:$K$3196,'Solution Sheet'!J1888,'Raw Data'!$G$2:$G$3196,'Solution Sheet'!K1888)</f>
        <v>36.01075268817204</v>
      </c>
      <c r="N1888" s="33" t="s">
        <v>24</v>
      </c>
      <c r="O1888" s="33" t="s">
        <v>31</v>
      </c>
      <c r="P1888" s="45">
        <f>SUMIFS('Raw Data'!$S$2:$S$3196,'Raw Data'!$D$2:$D$3196,'Solution Sheet'!N1888,'Raw Data'!$H$2:$H$3196,'Solution Sheet'!O1888)</f>
        <v>770751.94999999984</v>
      </c>
    </row>
    <row r="1889" spans="2:16" x14ac:dyDescent="0.35">
      <c r="B1889" s="33" t="s">
        <v>63</v>
      </c>
      <c r="C1889" s="33" t="s">
        <v>11</v>
      </c>
      <c r="D1889" s="45">
        <f>SUMIFS('Raw Data'!$S$2:$S$3196,'Raw Data'!$E$2:$E$3196,'Solution Sheet'!B1889,'Raw Data'!$G$2:$G$3196,'Solution Sheet'!C1889)</f>
        <v>122471.98000000001</v>
      </c>
      <c r="E1889" s="37"/>
      <c r="F1889" s="33" t="s">
        <v>45</v>
      </c>
      <c r="G1889" s="33" t="s">
        <v>31</v>
      </c>
      <c r="H1889" s="45">
        <f>COUNTIFS('Raw Data'!$L$2:$L$3196,'Solution Sheet'!F1889,'Raw Data'!$H$2:$H$3196,'Solution Sheet'!G1889)</f>
        <v>200</v>
      </c>
      <c r="J1889" s="33" t="s">
        <v>42</v>
      </c>
      <c r="K1889" s="33" t="s">
        <v>11</v>
      </c>
      <c r="L1889" s="45">
        <f>AVERAGEIFS('Raw Data'!$R$2:$R$3196,'Raw Data'!$K$2:$K$3196,'Solution Sheet'!J1889,'Raw Data'!$G$2:$G$3196,'Solution Sheet'!K1889)</f>
        <v>35.16949152542373</v>
      </c>
      <c r="N1889" s="33" t="s">
        <v>25</v>
      </c>
      <c r="O1889" s="33" t="s">
        <v>31</v>
      </c>
      <c r="P1889" s="45">
        <f>SUMIFS('Raw Data'!$S$2:$S$3196,'Raw Data'!$D$2:$D$3196,'Solution Sheet'!N1889,'Raw Data'!$H$2:$H$3196,'Solution Sheet'!O1889)</f>
        <v>343540.72000000003</v>
      </c>
    </row>
    <row r="1890" spans="2:16" x14ac:dyDescent="0.35">
      <c r="B1890" s="33" t="s">
        <v>115</v>
      </c>
      <c r="C1890" s="33" t="s">
        <v>11</v>
      </c>
      <c r="D1890" s="45">
        <f>SUMIFS('Raw Data'!$S$2:$S$3196,'Raw Data'!$E$2:$E$3196,'Solution Sheet'!B1890,'Raw Data'!$G$2:$G$3196,'Solution Sheet'!C1890)</f>
        <v>121509.75999999999</v>
      </c>
      <c r="E1890" s="37"/>
      <c r="F1890" s="33" t="s">
        <v>44</v>
      </c>
      <c r="G1890" s="33" t="s">
        <v>31</v>
      </c>
      <c r="H1890" s="45">
        <f>COUNTIFS('Raw Data'!$L$2:$L$3196,'Solution Sheet'!F1890,'Raw Data'!$H$2:$H$3196,'Solution Sheet'!G1890)</f>
        <v>216</v>
      </c>
      <c r="J1890" s="33" t="s">
        <v>42</v>
      </c>
      <c r="K1890" s="33" t="s">
        <v>11</v>
      </c>
      <c r="L1890" s="45">
        <f>AVERAGEIFS('Raw Data'!$R$2:$R$3196,'Raw Data'!$K$2:$K$3196,'Solution Sheet'!J1890,'Raw Data'!$G$2:$G$3196,'Solution Sheet'!K1890)</f>
        <v>35.16949152542373</v>
      </c>
      <c r="N1890" s="33" t="s">
        <v>26</v>
      </c>
      <c r="O1890" s="33" t="s">
        <v>31</v>
      </c>
      <c r="P1890" s="45">
        <f>SUMIFS('Raw Data'!$S$2:$S$3196,'Raw Data'!$D$2:$D$3196,'Solution Sheet'!N1890,'Raw Data'!$H$2:$H$3196,'Solution Sheet'!O1890)</f>
        <v>705928.4499999996</v>
      </c>
    </row>
    <row r="1891" spans="2:16" x14ac:dyDescent="0.35">
      <c r="B1891" s="33" t="s">
        <v>55</v>
      </c>
      <c r="C1891" s="33" t="s">
        <v>13</v>
      </c>
      <c r="D1891" s="45">
        <f>SUMIFS('Raw Data'!$S$2:$S$3196,'Raw Data'!$E$2:$E$3196,'Solution Sheet'!B1891,'Raw Data'!$G$2:$G$3196,'Solution Sheet'!C1891)</f>
        <v>74301.89</v>
      </c>
      <c r="E1891" s="37"/>
      <c r="F1891" s="33" t="s">
        <v>43</v>
      </c>
      <c r="G1891" s="33" t="s">
        <v>32</v>
      </c>
      <c r="H1891" s="45">
        <f>COUNTIFS('Raw Data'!$L$2:$L$3196,'Solution Sheet'!F1891,'Raw Data'!$H$2:$H$3196,'Solution Sheet'!G1891)</f>
        <v>206</v>
      </c>
      <c r="J1891" s="33" t="s">
        <v>41</v>
      </c>
      <c r="K1891" s="33" t="s">
        <v>13</v>
      </c>
      <c r="L1891" s="45">
        <f>AVERAGEIFS('Raw Data'!$R$2:$R$3196,'Raw Data'!$K$2:$K$3196,'Solution Sheet'!J1891,'Raw Data'!$G$2:$G$3196,'Solution Sheet'!K1891)</f>
        <v>33.705882352941174</v>
      </c>
      <c r="N1891" s="33" t="s">
        <v>25</v>
      </c>
      <c r="O1891" s="33" t="s">
        <v>32</v>
      </c>
      <c r="P1891" s="45">
        <f>SUMIFS('Raw Data'!$S$2:$S$3196,'Raw Data'!$D$2:$D$3196,'Solution Sheet'!N1891,'Raw Data'!$H$2:$H$3196,'Solution Sheet'!O1891)</f>
        <v>420136.0300000002</v>
      </c>
    </row>
    <row r="1892" spans="2:16" x14ac:dyDescent="0.35">
      <c r="B1892" s="33" t="s">
        <v>63</v>
      </c>
      <c r="C1892" s="33" t="s">
        <v>13</v>
      </c>
      <c r="D1892" s="45">
        <f>SUMIFS('Raw Data'!$S$2:$S$3196,'Raw Data'!$E$2:$E$3196,'Solution Sheet'!B1892,'Raw Data'!$G$2:$G$3196,'Solution Sheet'!C1892)</f>
        <v>116307.38</v>
      </c>
      <c r="E1892" s="37"/>
      <c r="F1892" s="33" t="s">
        <v>43</v>
      </c>
      <c r="G1892" s="33" t="s">
        <v>33</v>
      </c>
      <c r="H1892" s="45">
        <f>COUNTIFS('Raw Data'!$L$2:$L$3196,'Solution Sheet'!F1892,'Raw Data'!$H$2:$H$3196,'Solution Sheet'!G1892)</f>
        <v>185</v>
      </c>
      <c r="J1892" s="33" t="s">
        <v>42</v>
      </c>
      <c r="K1892" s="33" t="s">
        <v>13</v>
      </c>
      <c r="L1892" s="45">
        <f>AVERAGEIFS('Raw Data'!$R$2:$R$3196,'Raw Data'!$K$2:$K$3196,'Solution Sheet'!J1892,'Raw Data'!$G$2:$G$3196,'Solution Sheet'!K1892)</f>
        <v>36.58</v>
      </c>
      <c r="N1892" s="33" t="s">
        <v>24</v>
      </c>
      <c r="O1892" s="33" t="s">
        <v>33</v>
      </c>
      <c r="P1892" s="45">
        <f>SUMIFS('Raw Data'!$S$2:$S$3196,'Raw Data'!$D$2:$D$3196,'Solution Sheet'!N1892,'Raw Data'!$H$2:$H$3196,'Solution Sheet'!O1892)</f>
        <v>777669.78999999957</v>
      </c>
    </row>
    <row r="1893" spans="2:16" x14ac:dyDescent="0.35">
      <c r="B1893" s="33" t="s">
        <v>85</v>
      </c>
      <c r="C1893" s="33" t="s">
        <v>13</v>
      </c>
      <c r="D1893" s="45">
        <f>SUMIFS('Raw Data'!$S$2:$S$3196,'Raw Data'!$E$2:$E$3196,'Solution Sheet'!B1893,'Raw Data'!$G$2:$G$3196,'Solution Sheet'!C1893)</f>
        <v>84756.55</v>
      </c>
      <c r="E1893" s="37"/>
      <c r="F1893" s="33" t="s">
        <v>43</v>
      </c>
      <c r="G1893" s="33" t="s">
        <v>30</v>
      </c>
      <c r="H1893" s="45">
        <f>COUNTIFS('Raw Data'!$L$2:$L$3196,'Solution Sheet'!F1893,'Raw Data'!$H$2:$H$3196,'Solution Sheet'!G1893)</f>
        <v>201</v>
      </c>
      <c r="J1893" s="33" t="s">
        <v>40</v>
      </c>
      <c r="K1893" s="33" t="s">
        <v>13</v>
      </c>
      <c r="L1893" s="45">
        <f>AVERAGEIFS('Raw Data'!$R$2:$R$3196,'Raw Data'!$K$2:$K$3196,'Solution Sheet'!J1893,'Raw Data'!$G$2:$G$3196,'Solution Sheet'!K1893)</f>
        <v>34.651685393258425</v>
      </c>
      <c r="N1893" s="33" t="s">
        <v>24</v>
      </c>
      <c r="O1893" s="33" t="s">
        <v>30</v>
      </c>
      <c r="P1893" s="45">
        <f>SUMIFS('Raw Data'!$S$2:$S$3196,'Raw Data'!$D$2:$D$3196,'Solution Sheet'!N1893,'Raw Data'!$H$2:$H$3196,'Solution Sheet'!O1893)</f>
        <v>902864.3899999999</v>
      </c>
    </row>
    <row r="1894" spans="2:16" x14ac:dyDescent="0.35">
      <c r="B1894" s="33" t="s">
        <v>78</v>
      </c>
      <c r="C1894" s="33" t="s">
        <v>12</v>
      </c>
      <c r="D1894" s="45">
        <f>SUMIFS('Raw Data'!$S$2:$S$3196,'Raw Data'!$E$2:$E$3196,'Solution Sheet'!B1894,'Raw Data'!$G$2:$G$3196,'Solution Sheet'!C1894)</f>
        <v>76955.800000000017</v>
      </c>
      <c r="E1894" s="37"/>
      <c r="F1894" s="33" t="s">
        <v>45</v>
      </c>
      <c r="G1894" s="33" t="s">
        <v>31</v>
      </c>
      <c r="H1894" s="45">
        <f>COUNTIFS('Raw Data'!$L$2:$L$3196,'Solution Sheet'!F1894,'Raw Data'!$H$2:$H$3196,'Solution Sheet'!G1894)</f>
        <v>200</v>
      </c>
      <c r="J1894" s="33" t="s">
        <v>40</v>
      </c>
      <c r="K1894" s="33" t="s">
        <v>12</v>
      </c>
      <c r="L1894" s="45">
        <f>AVERAGEIFS('Raw Data'!$R$2:$R$3196,'Raw Data'!$K$2:$K$3196,'Solution Sheet'!J1894,'Raw Data'!$G$2:$G$3196,'Solution Sheet'!K1894)</f>
        <v>34.373831775700936</v>
      </c>
      <c r="N1894" s="33" t="s">
        <v>25</v>
      </c>
      <c r="O1894" s="33" t="s">
        <v>31</v>
      </c>
      <c r="P1894" s="45">
        <f>SUMIFS('Raw Data'!$S$2:$S$3196,'Raw Data'!$D$2:$D$3196,'Solution Sheet'!N1894,'Raw Data'!$H$2:$H$3196,'Solution Sheet'!O1894)</f>
        <v>343540.72000000003</v>
      </c>
    </row>
    <row r="1895" spans="2:16" x14ac:dyDescent="0.35">
      <c r="B1895" s="33" t="s">
        <v>73</v>
      </c>
      <c r="C1895" s="33" t="s">
        <v>12</v>
      </c>
      <c r="D1895" s="45">
        <f>SUMIFS('Raw Data'!$S$2:$S$3196,'Raw Data'!$E$2:$E$3196,'Solution Sheet'!B1895,'Raw Data'!$G$2:$G$3196,'Solution Sheet'!C1895)</f>
        <v>74246.830000000016</v>
      </c>
      <c r="E1895" s="37"/>
      <c r="F1895" s="33" t="s">
        <v>46</v>
      </c>
      <c r="G1895" s="33" t="s">
        <v>30</v>
      </c>
      <c r="H1895" s="45">
        <f>COUNTIFS('Raw Data'!$L$2:$L$3196,'Solution Sheet'!F1895,'Raw Data'!$H$2:$H$3196,'Solution Sheet'!G1895)</f>
        <v>204</v>
      </c>
      <c r="J1895" s="33" t="s">
        <v>41</v>
      </c>
      <c r="K1895" s="33" t="s">
        <v>12</v>
      </c>
      <c r="L1895" s="45">
        <f>AVERAGEIFS('Raw Data'!$R$2:$R$3196,'Raw Data'!$K$2:$K$3196,'Solution Sheet'!J1895,'Raw Data'!$G$2:$G$3196,'Solution Sheet'!K1895)</f>
        <v>35.657142857142858</v>
      </c>
      <c r="N1895" s="33" t="s">
        <v>26</v>
      </c>
      <c r="O1895" s="33" t="s">
        <v>30</v>
      </c>
      <c r="P1895" s="45">
        <f>SUMIFS('Raw Data'!$S$2:$S$3196,'Raw Data'!$D$2:$D$3196,'Solution Sheet'!N1895,'Raw Data'!$H$2:$H$3196,'Solution Sheet'!O1895)</f>
        <v>705014.25000000035</v>
      </c>
    </row>
    <row r="1896" spans="2:16" x14ac:dyDescent="0.35">
      <c r="B1896" s="33" t="s">
        <v>73</v>
      </c>
      <c r="C1896" s="33" t="s">
        <v>10</v>
      </c>
      <c r="D1896" s="45">
        <f>SUMIFS('Raw Data'!$S$2:$S$3196,'Raw Data'!$E$2:$E$3196,'Solution Sheet'!B1896,'Raw Data'!$G$2:$G$3196,'Solution Sheet'!C1896)</f>
        <v>86987.81</v>
      </c>
      <c r="E1896" s="37"/>
      <c r="F1896" s="33" t="s">
        <v>45</v>
      </c>
      <c r="G1896" s="33" t="s">
        <v>30</v>
      </c>
      <c r="H1896" s="45">
        <f>COUNTIFS('Raw Data'!$L$2:$L$3196,'Solution Sheet'!F1896,'Raw Data'!$H$2:$H$3196,'Solution Sheet'!G1896)</f>
        <v>215</v>
      </c>
      <c r="J1896" s="33" t="s">
        <v>42</v>
      </c>
      <c r="K1896" s="33" t="s">
        <v>10</v>
      </c>
      <c r="L1896" s="45">
        <f>AVERAGEIFS('Raw Data'!$R$2:$R$3196,'Raw Data'!$K$2:$K$3196,'Solution Sheet'!J1896,'Raw Data'!$G$2:$G$3196,'Solution Sheet'!K1896)</f>
        <v>34.543689320388353</v>
      </c>
      <c r="N1896" s="33" t="s">
        <v>26</v>
      </c>
      <c r="O1896" s="33" t="s">
        <v>30</v>
      </c>
      <c r="P1896" s="45">
        <f>SUMIFS('Raw Data'!$S$2:$S$3196,'Raw Data'!$D$2:$D$3196,'Solution Sheet'!N1896,'Raw Data'!$H$2:$H$3196,'Solution Sheet'!O1896)</f>
        <v>705014.25000000035</v>
      </c>
    </row>
    <row r="1897" spans="2:16" x14ac:dyDescent="0.35">
      <c r="B1897" s="33" t="s">
        <v>63</v>
      </c>
      <c r="C1897" s="33" t="s">
        <v>10</v>
      </c>
      <c r="D1897" s="45">
        <f>SUMIFS('Raw Data'!$S$2:$S$3196,'Raw Data'!$E$2:$E$3196,'Solution Sheet'!B1897,'Raw Data'!$G$2:$G$3196,'Solution Sheet'!C1897)</f>
        <v>76274.34</v>
      </c>
      <c r="E1897" s="37"/>
      <c r="F1897" s="33" t="s">
        <v>44</v>
      </c>
      <c r="G1897" s="33" t="s">
        <v>32</v>
      </c>
      <c r="H1897" s="45">
        <f>COUNTIFS('Raw Data'!$L$2:$L$3196,'Solution Sheet'!F1897,'Raw Data'!$H$2:$H$3196,'Solution Sheet'!G1897)</f>
        <v>196</v>
      </c>
      <c r="J1897" s="33" t="s">
        <v>42</v>
      </c>
      <c r="K1897" s="33" t="s">
        <v>10</v>
      </c>
      <c r="L1897" s="45">
        <f>AVERAGEIFS('Raw Data'!$R$2:$R$3196,'Raw Data'!$K$2:$K$3196,'Solution Sheet'!J1897,'Raw Data'!$G$2:$G$3196,'Solution Sheet'!K1897)</f>
        <v>34.543689320388353</v>
      </c>
      <c r="N1897" s="33" t="s">
        <v>24</v>
      </c>
      <c r="O1897" s="33" t="s">
        <v>32</v>
      </c>
      <c r="P1897" s="45">
        <f>SUMIFS('Raw Data'!$S$2:$S$3196,'Raw Data'!$D$2:$D$3196,'Solution Sheet'!N1897,'Raw Data'!$H$2:$H$3196,'Solution Sheet'!O1897)</f>
        <v>854150.37999999919</v>
      </c>
    </row>
    <row r="1898" spans="2:16" x14ac:dyDescent="0.35">
      <c r="B1898" s="33" t="s">
        <v>63</v>
      </c>
      <c r="C1898" s="33" t="s">
        <v>6</v>
      </c>
      <c r="D1898" s="45">
        <f>SUMIFS('Raw Data'!$S$2:$S$3196,'Raw Data'!$E$2:$E$3196,'Solution Sheet'!B1898,'Raw Data'!$G$2:$G$3196,'Solution Sheet'!C1898)</f>
        <v>78031.63</v>
      </c>
      <c r="E1898" s="37"/>
      <c r="F1898" s="33" t="s">
        <v>44</v>
      </c>
      <c r="G1898" s="33" t="s">
        <v>32</v>
      </c>
      <c r="H1898" s="45">
        <f>COUNTIFS('Raw Data'!$L$2:$L$3196,'Solution Sheet'!F1898,'Raw Data'!$H$2:$H$3196,'Solution Sheet'!G1898)</f>
        <v>196</v>
      </c>
      <c r="J1898" s="33" t="s">
        <v>39</v>
      </c>
      <c r="K1898" s="33" t="s">
        <v>6</v>
      </c>
      <c r="L1898" s="45">
        <f>AVERAGEIFS('Raw Data'!$R$2:$R$3196,'Raw Data'!$K$2:$K$3196,'Solution Sheet'!J1898,'Raw Data'!$G$2:$G$3196,'Solution Sheet'!K1898)</f>
        <v>36.370370370370374</v>
      </c>
      <c r="N1898" s="33" t="s">
        <v>24</v>
      </c>
      <c r="O1898" s="33" t="s">
        <v>32</v>
      </c>
      <c r="P1898" s="45">
        <f>SUMIFS('Raw Data'!$S$2:$S$3196,'Raw Data'!$D$2:$D$3196,'Solution Sheet'!N1898,'Raw Data'!$H$2:$H$3196,'Solution Sheet'!O1898)</f>
        <v>854150.37999999919</v>
      </c>
    </row>
    <row r="1899" spans="2:16" x14ac:dyDescent="0.35">
      <c r="B1899" s="33" t="s">
        <v>78</v>
      </c>
      <c r="C1899" s="33" t="s">
        <v>10</v>
      </c>
      <c r="D1899" s="45">
        <f>SUMIFS('Raw Data'!$S$2:$S$3196,'Raw Data'!$E$2:$E$3196,'Solution Sheet'!B1899,'Raw Data'!$G$2:$G$3196,'Solution Sheet'!C1899)</f>
        <v>92778.25</v>
      </c>
      <c r="E1899" s="37"/>
      <c r="F1899" s="33" t="s">
        <v>44</v>
      </c>
      <c r="G1899" s="33" t="s">
        <v>32</v>
      </c>
      <c r="H1899" s="45">
        <f>COUNTIFS('Raw Data'!$L$2:$L$3196,'Solution Sheet'!F1899,'Raw Data'!$H$2:$H$3196,'Solution Sheet'!G1899)</f>
        <v>196</v>
      </c>
      <c r="J1899" s="33" t="s">
        <v>40</v>
      </c>
      <c r="K1899" s="33" t="s">
        <v>10</v>
      </c>
      <c r="L1899" s="45">
        <f>AVERAGEIFS('Raw Data'!$R$2:$R$3196,'Raw Data'!$K$2:$K$3196,'Solution Sheet'!J1899,'Raw Data'!$G$2:$G$3196,'Solution Sheet'!K1899)</f>
        <v>35.093023255813954</v>
      </c>
      <c r="N1899" s="33" t="s">
        <v>25</v>
      </c>
      <c r="O1899" s="33" t="s">
        <v>32</v>
      </c>
      <c r="P1899" s="45">
        <f>SUMIFS('Raw Data'!$S$2:$S$3196,'Raw Data'!$D$2:$D$3196,'Solution Sheet'!N1899,'Raw Data'!$H$2:$H$3196,'Solution Sheet'!O1899)</f>
        <v>420136.0300000002</v>
      </c>
    </row>
    <row r="1900" spans="2:16" x14ac:dyDescent="0.35">
      <c r="B1900" s="33" t="s">
        <v>106</v>
      </c>
      <c r="C1900" s="33" t="s">
        <v>12</v>
      </c>
      <c r="D1900" s="45">
        <f>SUMIFS('Raw Data'!$S$2:$S$3196,'Raw Data'!$E$2:$E$3196,'Solution Sheet'!B1900,'Raw Data'!$G$2:$G$3196,'Solution Sheet'!C1900)</f>
        <v>111983.70999999998</v>
      </c>
      <c r="E1900" s="37"/>
      <c r="F1900" s="33" t="s">
        <v>43</v>
      </c>
      <c r="G1900" s="33" t="s">
        <v>32</v>
      </c>
      <c r="H1900" s="45">
        <f>COUNTIFS('Raw Data'!$L$2:$L$3196,'Solution Sheet'!F1900,'Raw Data'!$H$2:$H$3196,'Solution Sheet'!G1900)</f>
        <v>206</v>
      </c>
      <c r="J1900" s="33" t="s">
        <v>41</v>
      </c>
      <c r="K1900" s="33" t="s">
        <v>12</v>
      </c>
      <c r="L1900" s="45">
        <f>AVERAGEIFS('Raw Data'!$R$2:$R$3196,'Raw Data'!$K$2:$K$3196,'Solution Sheet'!J1900,'Raw Data'!$G$2:$G$3196,'Solution Sheet'!K1900)</f>
        <v>35.657142857142858</v>
      </c>
      <c r="N1900" s="33" t="s">
        <v>26</v>
      </c>
      <c r="O1900" s="33" t="s">
        <v>32</v>
      </c>
      <c r="P1900" s="45">
        <f>SUMIFS('Raw Data'!$S$2:$S$3196,'Raw Data'!$D$2:$D$3196,'Solution Sheet'!N1900,'Raw Data'!$H$2:$H$3196,'Solution Sheet'!O1900)</f>
        <v>713770.02999999945</v>
      </c>
    </row>
    <row r="1901" spans="2:16" x14ac:dyDescent="0.35">
      <c r="B1901" s="33" t="s">
        <v>73</v>
      </c>
      <c r="C1901" s="33" t="s">
        <v>8</v>
      </c>
      <c r="D1901" s="45">
        <f>SUMIFS('Raw Data'!$S$2:$S$3196,'Raw Data'!$E$2:$E$3196,'Solution Sheet'!B1901,'Raw Data'!$G$2:$G$3196,'Solution Sheet'!C1901)</f>
        <v>106033.74999999996</v>
      </c>
      <c r="E1901" s="37"/>
      <c r="F1901" s="33" t="s">
        <v>45</v>
      </c>
      <c r="G1901" s="33" t="s">
        <v>31</v>
      </c>
      <c r="H1901" s="45">
        <f>COUNTIFS('Raw Data'!$L$2:$L$3196,'Solution Sheet'!F1901,'Raw Data'!$H$2:$H$3196,'Solution Sheet'!G1901)</f>
        <v>200</v>
      </c>
      <c r="J1901" s="33" t="s">
        <v>40</v>
      </c>
      <c r="K1901" s="33" t="s">
        <v>8</v>
      </c>
      <c r="L1901" s="45">
        <f>AVERAGEIFS('Raw Data'!$R$2:$R$3196,'Raw Data'!$K$2:$K$3196,'Solution Sheet'!J1901,'Raw Data'!$G$2:$G$3196,'Solution Sheet'!K1901)</f>
        <v>34.319148936170215</v>
      </c>
      <c r="N1901" s="33" t="s">
        <v>26</v>
      </c>
      <c r="O1901" s="33" t="s">
        <v>31</v>
      </c>
      <c r="P1901" s="45">
        <f>SUMIFS('Raw Data'!$S$2:$S$3196,'Raw Data'!$D$2:$D$3196,'Solution Sheet'!N1901,'Raw Data'!$H$2:$H$3196,'Solution Sheet'!O1901)</f>
        <v>705928.4499999996</v>
      </c>
    </row>
    <row r="1902" spans="2:16" x14ac:dyDescent="0.35">
      <c r="B1902" s="33" t="s">
        <v>63</v>
      </c>
      <c r="C1902" s="33" t="s">
        <v>10</v>
      </c>
      <c r="D1902" s="45">
        <f>SUMIFS('Raw Data'!$S$2:$S$3196,'Raw Data'!$E$2:$E$3196,'Solution Sheet'!B1902,'Raw Data'!$G$2:$G$3196,'Solution Sheet'!C1902)</f>
        <v>76274.34</v>
      </c>
      <c r="E1902" s="37"/>
      <c r="F1902" s="33" t="s">
        <v>45</v>
      </c>
      <c r="G1902" s="33" t="s">
        <v>30</v>
      </c>
      <c r="H1902" s="45">
        <f>COUNTIFS('Raw Data'!$L$2:$L$3196,'Solution Sheet'!F1902,'Raw Data'!$H$2:$H$3196,'Solution Sheet'!G1902)</f>
        <v>215</v>
      </c>
      <c r="J1902" s="33" t="s">
        <v>41</v>
      </c>
      <c r="K1902" s="33" t="s">
        <v>10</v>
      </c>
      <c r="L1902" s="45">
        <f>AVERAGEIFS('Raw Data'!$R$2:$R$3196,'Raw Data'!$K$2:$K$3196,'Solution Sheet'!J1902,'Raw Data'!$G$2:$G$3196,'Solution Sheet'!K1902)</f>
        <v>34.225806451612904</v>
      </c>
      <c r="N1902" s="33" t="s">
        <v>25</v>
      </c>
      <c r="O1902" s="33" t="s">
        <v>30</v>
      </c>
      <c r="P1902" s="45">
        <f>SUMIFS('Raw Data'!$S$2:$S$3196,'Raw Data'!$D$2:$D$3196,'Solution Sheet'!N1902,'Raw Data'!$H$2:$H$3196,'Solution Sheet'!O1902)</f>
        <v>386262.99999999983</v>
      </c>
    </row>
    <row r="1903" spans="2:16" x14ac:dyDescent="0.35">
      <c r="B1903" s="33" t="s">
        <v>52</v>
      </c>
      <c r="C1903" s="33" t="s">
        <v>8</v>
      </c>
      <c r="D1903" s="45">
        <f>SUMIFS('Raw Data'!$S$2:$S$3196,'Raw Data'!$E$2:$E$3196,'Solution Sheet'!B1903,'Raw Data'!$G$2:$G$3196,'Solution Sheet'!C1903)</f>
        <v>99924.459999999977</v>
      </c>
      <c r="E1903" s="37"/>
      <c r="F1903" s="33" t="s">
        <v>43</v>
      </c>
      <c r="G1903" s="33" t="s">
        <v>31</v>
      </c>
      <c r="H1903" s="45">
        <f>COUNTIFS('Raw Data'!$L$2:$L$3196,'Solution Sheet'!F1903,'Raw Data'!$H$2:$H$3196,'Solution Sheet'!G1903)</f>
        <v>190</v>
      </c>
      <c r="J1903" s="33" t="s">
        <v>41</v>
      </c>
      <c r="K1903" s="33" t="s">
        <v>8</v>
      </c>
      <c r="L1903" s="45">
        <f>AVERAGEIFS('Raw Data'!$R$2:$R$3196,'Raw Data'!$K$2:$K$3196,'Solution Sheet'!J1903,'Raw Data'!$G$2:$G$3196,'Solution Sheet'!K1903)</f>
        <v>35.169642857142854</v>
      </c>
      <c r="N1903" s="33" t="s">
        <v>26</v>
      </c>
      <c r="O1903" s="33" t="s">
        <v>31</v>
      </c>
      <c r="P1903" s="45">
        <f>SUMIFS('Raw Data'!$S$2:$S$3196,'Raw Data'!$D$2:$D$3196,'Solution Sheet'!N1903,'Raw Data'!$H$2:$H$3196,'Solution Sheet'!O1903)</f>
        <v>705928.4499999996</v>
      </c>
    </row>
    <row r="1904" spans="2:16" x14ac:dyDescent="0.35">
      <c r="B1904" s="33" t="s">
        <v>68</v>
      </c>
      <c r="C1904" s="33" t="s">
        <v>13</v>
      </c>
      <c r="D1904" s="45">
        <f>SUMIFS('Raw Data'!$S$2:$S$3196,'Raw Data'!$E$2:$E$3196,'Solution Sheet'!B1904,'Raw Data'!$G$2:$G$3196,'Solution Sheet'!C1904)</f>
        <v>82678.639999999985</v>
      </c>
      <c r="E1904" s="37"/>
      <c r="F1904" s="33" t="s">
        <v>46</v>
      </c>
      <c r="G1904" s="33" t="s">
        <v>32</v>
      </c>
      <c r="H1904" s="45">
        <f>COUNTIFS('Raw Data'!$L$2:$L$3196,'Solution Sheet'!F1904,'Raw Data'!$H$2:$H$3196,'Solution Sheet'!G1904)</f>
        <v>216</v>
      </c>
      <c r="J1904" s="33" t="s">
        <v>40</v>
      </c>
      <c r="K1904" s="33" t="s">
        <v>13</v>
      </c>
      <c r="L1904" s="45">
        <f>AVERAGEIFS('Raw Data'!$R$2:$R$3196,'Raw Data'!$K$2:$K$3196,'Solution Sheet'!J1904,'Raw Data'!$G$2:$G$3196,'Solution Sheet'!K1904)</f>
        <v>34.651685393258425</v>
      </c>
      <c r="N1904" s="33" t="s">
        <v>24</v>
      </c>
      <c r="O1904" s="33" t="s">
        <v>32</v>
      </c>
      <c r="P1904" s="45">
        <f>SUMIFS('Raw Data'!$S$2:$S$3196,'Raw Data'!$D$2:$D$3196,'Solution Sheet'!N1904,'Raw Data'!$H$2:$H$3196,'Solution Sheet'!O1904)</f>
        <v>854150.37999999919</v>
      </c>
    </row>
    <row r="1905" spans="2:16" x14ac:dyDescent="0.35">
      <c r="B1905" s="33" t="s">
        <v>52</v>
      </c>
      <c r="C1905" s="33" t="s">
        <v>10</v>
      </c>
      <c r="D1905" s="45">
        <f>SUMIFS('Raw Data'!$S$2:$S$3196,'Raw Data'!$E$2:$E$3196,'Solution Sheet'!B1905,'Raw Data'!$G$2:$G$3196,'Solution Sheet'!C1905)</f>
        <v>122852.18999999999</v>
      </c>
      <c r="E1905" s="37"/>
      <c r="F1905" s="33" t="s">
        <v>44</v>
      </c>
      <c r="G1905" s="33" t="s">
        <v>33</v>
      </c>
      <c r="H1905" s="45">
        <f>COUNTIFS('Raw Data'!$L$2:$L$3196,'Solution Sheet'!F1905,'Raw Data'!$H$2:$H$3196,'Solution Sheet'!G1905)</f>
        <v>207</v>
      </c>
      <c r="J1905" s="33" t="s">
        <v>42</v>
      </c>
      <c r="K1905" s="33" t="s">
        <v>10</v>
      </c>
      <c r="L1905" s="45">
        <f>AVERAGEIFS('Raw Data'!$R$2:$R$3196,'Raw Data'!$K$2:$K$3196,'Solution Sheet'!J1905,'Raw Data'!$G$2:$G$3196,'Solution Sheet'!K1905)</f>
        <v>34.543689320388353</v>
      </c>
      <c r="N1905" s="33" t="s">
        <v>24</v>
      </c>
      <c r="O1905" s="33" t="s">
        <v>33</v>
      </c>
      <c r="P1905" s="45">
        <f>SUMIFS('Raw Data'!$S$2:$S$3196,'Raw Data'!$D$2:$D$3196,'Solution Sheet'!N1905,'Raw Data'!$H$2:$H$3196,'Solution Sheet'!O1905)</f>
        <v>777669.78999999957</v>
      </c>
    </row>
    <row r="1906" spans="2:16" x14ac:dyDescent="0.35">
      <c r="B1906" s="33" t="s">
        <v>106</v>
      </c>
      <c r="C1906" s="33" t="s">
        <v>11</v>
      </c>
      <c r="D1906" s="45">
        <f>SUMIFS('Raw Data'!$S$2:$S$3196,'Raw Data'!$E$2:$E$3196,'Solution Sheet'!B1906,'Raw Data'!$G$2:$G$3196,'Solution Sheet'!C1906)</f>
        <v>87937.540000000023</v>
      </c>
      <c r="E1906" s="37"/>
      <c r="F1906" s="33" t="s">
        <v>44</v>
      </c>
      <c r="G1906" s="33" t="s">
        <v>30</v>
      </c>
      <c r="H1906" s="45">
        <f>COUNTIFS('Raw Data'!$L$2:$L$3196,'Solution Sheet'!F1906,'Raw Data'!$H$2:$H$3196,'Solution Sheet'!G1906)</f>
        <v>202</v>
      </c>
      <c r="J1906" s="33" t="s">
        <v>39</v>
      </c>
      <c r="K1906" s="33" t="s">
        <v>11</v>
      </c>
      <c r="L1906" s="45">
        <f>AVERAGEIFS('Raw Data'!$R$2:$R$3196,'Raw Data'!$K$2:$K$3196,'Solution Sheet'!J1906,'Raw Data'!$G$2:$G$3196,'Solution Sheet'!K1906)</f>
        <v>34.901785714285715</v>
      </c>
      <c r="N1906" s="33" t="s">
        <v>26</v>
      </c>
      <c r="O1906" s="33" t="s">
        <v>30</v>
      </c>
      <c r="P1906" s="45">
        <f>SUMIFS('Raw Data'!$S$2:$S$3196,'Raw Data'!$D$2:$D$3196,'Solution Sheet'!N1906,'Raw Data'!$H$2:$H$3196,'Solution Sheet'!O1906)</f>
        <v>705014.25000000035</v>
      </c>
    </row>
    <row r="1907" spans="2:16" x14ac:dyDescent="0.35">
      <c r="B1907" s="33" t="s">
        <v>68</v>
      </c>
      <c r="C1907" s="33" t="s">
        <v>7</v>
      </c>
      <c r="D1907" s="45">
        <f>SUMIFS('Raw Data'!$S$2:$S$3196,'Raw Data'!$E$2:$E$3196,'Solution Sheet'!B1907,'Raw Data'!$G$2:$G$3196,'Solution Sheet'!C1907)</f>
        <v>100847.03999999999</v>
      </c>
      <c r="E1907" s="37"/>
      <c r="F1907" s="33" t="s">
        <v>45</v>
      </c>
      <c r="G1907" s="33" t="s">
        <v>31</v>
      </c>
      <c r="H1907" s="45">
        <f>COUNTIFS('Raw Data'!$L$2:$L$3196,'Solution Sheet'!F1907,'Raw Data'!$H$2:$H$3196,'Solution Sheet'!G1907)</f>
        <v>200</v>
      </c>
      <c r="J1907" s="33" t="s">
        <v>42</v>
      </c>
      <c r="K1907" s="33" t="s">
        <v>7</v>
      </c>
      <c r="L1907" s="45">
        <f>AVERAGEIFS('Raw Data'!$R$2:$R$3196,'Raw Data'!$K$2:$K$3196,'Solution Sheet'!J1907,'Raw Data'!$G$2:$G$3196,'Solution Sheet'!K1907)</f>
        <v>34.288659793814432</v>
      </c>
      <c r="N1907" s="33" t="s">
        <v>24</v>
      </c>
      <c r="O1907" s="33" t="s">
        <v>31</v>
      </c>
      <c r="P1907" s="45">
        <f>SUMIFS('Raw Data'!$S$2:$S$3196,'Raw Data'!$D$2:$D$3196,'Solution Sheet'!N1907,'Raw Data'!$H$2:$H$3196,'Solution Sheet'!O1907)</f>
        <v>770751.94999999984</v>
      </c>
    </row>
    <row r="1908" spans="2:16" x14ac:dyDescent="0.35">
      <c r="B1908" s="33" t="s">
        <v>78</v>
      </c>
      <c r="C1908" s="33" t="s">
        <v>10</v>
      </c>
      <c r="D1908" s="45">
        <f>SUMIFS('Raw Data'!$S$2:$S$3196,'Raw Data'!$E$2:$E$3196,'Solution Sheet'!B1908,'Raw Data'!$G$2:$G$3196,'Solution Sheet'!C1908)</f>
        <v>92778.25</v>
      </c>
      <c r="E1908" s="37"/>
      <c r="F1908" s="33" t="s">
        <v>43</v>
      </c>
      <c r="G1908" s="33" t="s">
        <v>33</v>
      </c>
      <c r="H1908" s="45">
        <f>COUNTIFS('Raw Data'!$L$2:$L$3196,'Solution Sheet'!F1908,'Raw Data'!$H$2:$H$3196,'Solution Sheet'!G1908)</f>
        <v>185</v>
      </c>
      <c r="J1908" s="33" t="s">
        <v>41</v>
      </c>
      <c r="K1908" s="33" t="s">
        <v>10</v>
      </c>
      <c r="L1908" s="45">
        <f>AVERAGEIFS('Raw Data'!$R$2:$R$3196,'Raw Data'!$K$2:$K$3196,'Solution Sheet'!J1908,'Raw Data'!$G$2:$G$3196,'Solution Sheet'!K1908)</f>
        <v>34.225806451612904</v>
      </c>
      <c r="N1908" s="33" t="s">
        <v>26</v>
      </c>
      <c r="O1908" s="33" t="s">
        <v>33</v>
      </c>
      <c r="P1908" s="45">
        <f>SUMIFS('Raw Data'!$S$2:$S$3196,'Raw Data'!$D$2:$D$3196,'Solution Sheet'!N1908,'Raw Data'!$H$2:$H$3196,'Solution Sheet'!O1908)</f>
        <v>688621.27000000118</v>
      </c>
    </row>
    <row r="1909" spans="2:16" x14ac:dyDescent="0.35">
      <c r="B1909" s="33" t="s">
        <v>58</v>
      </c>
      <c r="C1909" s="33" t="s">
        <v>8</v>
      </c>
      <c r="D1909" s="45">
        <f>SUMIFS('Raw Data'!$S$2:$S$3196,'Raw Data'!$E$2:$E$3196,'Solution Sheet'!B1909,'Raw Data'!$G$2:$G$3196,'Solution Sheet'!C1909)</f>
        <v>66369.94</v>
      </c>
      <c r="E1909" s="37"/>
      <c r="F1909" s="33" t="s">
        <v>43</v>
      </c>
      <c r="G1909" s="33" t="s">
        <v>32</v>
      </c>
      <c r="H1909" s="45">
        <f>COUNTIFS('Raw Data'!$L$2:$L$3196,'Solution Sheet'!F1909,'Raw Data'!$H$2:$H$3196,'Solution Sheet'!G1909)</f>
        <v>206</v>
      </c>
      <c r="J1909" s="33" t="s">
        <v>42</v>
      </c>
      <c r="K1909" s="33" t="s">
        <v>8</v>
      </c>
      <c r="L1909" s="45">
        <f>AVERAGEIFS('Raw Data'!$R$2:$R$3196,'Raw Data'!$K$2:$K$3196,'Solution Sheet'!J1909,'Raw Data'!$G$2:$G$3196,'Solution Sheet'!K1909)</f>
        <v>35.593023255813954</v>
      </c>
      <c r="N1909" s="33" t="s">
        <v>24</v>
      </c>
      <c r="O1909" s="33" t="s">
        <v>32</v>
      </c>
      <c r="P1909" s="45">
        <f>SUMIFS('Raw Data'!$S$2:$S$3196,'Raw Data'!$D$2:$D$3196,'Solution Sheet'!N1909,'Raw Data'!$H$2:$H$3196,'Solution Sheet'!O1909)</f>
        <v>854150.37999999919</v>
      </c>
    </row>
    <row r="1910" spans="2:16" x14ac:dyDescent="0.35">
      <c r="B1910" s="33" t="s">
        <v>85</v>
      </c>
      <c r="C1910" s="33" t="s">
        <v>8</v>
      </c>
      <c r="D1910" s="45">
        <f>SUMIFS('Raw Data'!$S$2:$S$3196,'Raw Data'!$E$2:$E$3196,'Solution Sheet'!B1910,'Raw Data'!$G$2:$G$3196,'Solution Sheet'!C1910)</f>
        <v>126785.84999999996</v>
      </c>
      <c r="E1910" s="37"/>
      <c r="F1910" s="33" t="s">
        <v>43</v>
      </c>
      <c r="G1910" s="33" t="s">
        <v>30</v>
      </c>
      <c r="H1910" s="45">
        <f>COUNTIFS('Raw Data'!$L$2:$L$3196,'Solution Sheet'!F1910,'Raw Data'!$H$2:$H$3196,'Solution Sheet'!G1910)</f>
        <v>201</v>
      </c>
      <c r="J1910" s="33" t="s">
        <v>42</v>
      </c>
      <c r="K1910" s="33" t="s">
        <v>8</v>
      </c>
      <c r="L1910" s="45">
        <f>AVERAGEIFS('Raw Data'!$R$2:$R$3196,'Raw Data'!$K$2:$K$3196,'Solution Sheet'!J1910,'Raw Data'!$G$2:$G$3196,'Solution Sheet'!K1910)</f>
        <v>35.593023255813954</v>
      </c>
      <c r="N1910" s="33" t="s">
        <v>26</v>
      </c>
      <c r="O1910" s="33" t="s">
        <v>30</v>
      </c>
      <c r="P1910" s="45">
        <f>SUMIFS('Raw Data'!$S$2:$S$3196,'Raw Data'!$D$2:$D$3196,'Solution Sheet'!N1910,'Raw Data'!$H$2:$H$3196,'Solution Sheet'!O1910)</f>
        <v>705014.25000000035</v>
      </c>
    </row>
    <row r="1911" spans="2:16" x14ac:dyDescent="0.35">
      <c r="B1911" s="33" t="s">
        <v>85</v>
      </c>
      <c r="C1911" s="33" t="s">
        <v>12</v>
      </c>
      <c r="D1911" s="45">
        <f>SUMIFS('Raw Data'!$S$2:$S$3196,'Raw Data'!$E$2:$E$3196,'Solution Sheet'!B1911,'Raw Data'!$G$2:$G$3196,'Solution Sheet'!C1911)</f>
        <v>71096.97</v>
      </c>
      <c r="E1911" s="37"/>
      <c r="F1911" s="33" t="s">
        <v>44</v>
      </c>
      <c r="G1911" s="33" t="s">
        <v>30</v>
      </c>
      <c r="H1911" s="45">
        <f>COUNTIFS('Raw Data'!$L$2:$L$3196,'Solution Sheet'!F1911,'Raw Data'!$H$2:$H$3196,'Solution Sheet'!G1911)</f>
        <v>202</v>
      </c>
      <c r="J1911" s="33" t="s">
        <v>39</v>
      </c>
      <c r="K1911" s="33" t="s">
        <v>12</v>
      </c>
      <c r="L1911" s="45">
        <f>AVERAGEIFS('Raw Data'!$R$2:$R$3196,'Raw Data'!$K$2:$K$3196,'Solution Sheet'!J1911,'Raw Data'!$G$2:$G$3196,'Solution Sheet'!K1911)</f>
        <v>35</v>
      </c>
      <c r="N1911" s="33" t="s">
        <v>24</v>
      </c>
      <c r="O1911" s="33" t="s">
        <v>30</v>
      </c>
      <c r="P1911" s="45">
        <f>SUMIFS('Raw Data'!$S$2:$S$3196,'Raw Data'!$D$2:$D$3196,'Solution Sheet'!N1911,'Raw Data'!$H$2:$H$3196,'Solution Sheet'!O1911)</f>
        <v>902864.3899999999</v>
      </c>
    </row>
    <row r="1912" spans="2:16" x14ac:dyDescent="0.35">
      <c r="B1912" s="33" t="s">
        <v>55</v>
      </c>
      <c r="C1912" s="33" t="s">
        <v>12</v>
      </c>
      <c r="D1912" s="45">
        <f>SUMIFS('Raw Data'!$S$2:$S$3196,'Raw Data'!$E$2:$E$3196,'Solution Sheet'!B1912,'Raw Data'!$G$2:$G$3196,'Solution Sheet'!C1912)</f>
        <v>77941.099999999991</v>
      </c>
      <c r="E1912" s="37"/>
      <c r="F1912" s="33" t="s">
        <v>44</v>
      </c>
      <c r="G1912" s="33" t="s">
        <v>33</v>
      </c>
      <c r="H1912" s="45">
        <f>COUNTIFS('Raw Data'!$L$2:$L$3196,'Solution Sheet'!F1912,'Raw Data'!$H$2:$H$3196,'Solution Sheet'!G1912)</f>
        <v>207</v>
      </c>
      <c r="J1912" s="33" t="s">
        <v>41</v>
      </c>
      <c r="K1912" s="33" t="s">
        <v>12</v>
      </c>
      <c r="L1912" s="45">
        <f>AVERAGEIFS('Raw Data'!$R$2:$R$3196,'Raw Data'!$K$2:$K$3196,'Solution Sheet'!J1912,'Raw Data'!$G$2:$G$3196,'Solution Sheet'!K1912)</f>
        <v>35.657142857142858</v>
      </c>
      <c r="N1912" s="33" t="s">
        <v>26</v>
      </c>
      <c r="O1912" s="33" t="s">
        <v>33</v>
      </c>
      <c r="P1912" s="45">
        <f>SUMIFS('Raw Data'!$S$2:$S$3196,'Raw Data'!$D$2:$D$3196,'Solution Sheet'!N1912,'Raw Data'!$H$2:$H$3196,'Solution Sheet'!O1912)</f>
        <v>688621.27000000118</v>
      </c>
    </row>
    <row r="1913" spans="2:16" x14ac:dyDescent="0.35">
      <c r="B1913" s="33" t="s">
        <v>73</v>
      </c>
      <c r="C1913" s="33" t="s">
        <v>8</v>
      </c>
      <c r="D1913" s="45">
        <f>SUMIFS('Raw Data'!$S$2:$S$3196,'Raw Data'!$E$2:$E$3196,'Solution Sheet'!B1913,'Raw Data'!$G$2:$G$3196,'Solution Sheet'!C1913)</f>
        <v>106033.74999999996</v>
      </c>
      <c r="E1913" s="37"/>
      <c r="F1913" s="33" t="s">
        <v>45</v>
      </c>
      <c r="G1913" s="33" t="s">
        <v>31</v>
      </c>
      <c r="H1913" s="45">
        <f>COUNTIFS('Raw Data'!$L$2:$L$3196,'Solution Sheet'!F1913,'Raw Data'!$H$2:$H$3196,'Solution Sheet'!G1913)</f>
        <v>200</v>
      </c>
      <c r="J1913" s="33" t="s">
        <v>39</v>
      </c>
      <c r="K1913" s="33" t="s">
        <v>8</v>
      </c>
      <c r="L1913" s="45">
        <f>AVERAGEIFS('Raw Data'!$R$2:$R$3196,'Raw Data'!$K$2:$K$3196,'Solution Sheet'!J1913,'Raw Data'!$G$2:$G$3196,'Solution Sheet'!K1913)</f>
        <v>33.572815533980581</v>
      </c>
      <c r="N1913" s="33" t="s">
        <v>25</v>
      </c>
      <c r="O1913" s="33" t="s">
        <v>31</v>
      </c>
      <c r="P1913" s="45">
        <f>SUMIFS('Raw Data'!$S$2:$S$3196,'Raw Data'!$D$2:$D$3196,'Solution Sheet'!N1913,'Raw Data'!$H$2:$H$3196,'Solution Sheet'!O1913)</f>
        <v>343540.72000000003</v>
      </c>
    </row>
    <row r="1914" spans="2:16" x14ac:dyDescent="0.35">
      <c r="B1914" s="33" t="s">
        <v>63</v>
      </c>
      <c r="C1914" s="33" t="s">
        <v>11</v>
      </c>
      <c r="D1914" s="45">
        <f>SUMIFS('Raw Data'!$S$2:$S$3196,'Raw Data'!$E$2:$E$3196,'Solution Sheet'!B1914,'Raw Data'!$G$2:$G$3196,'Solution Sheet'!C1914)</f>
        <v>122471.98000000001</v>
      </c>
      <c r="E1914" s="37"/>
      <c r="F1914" s="33" t="s">
        <v>45</v>
      </c>
      <c r="G1914" s="33" t="s">
        <v>31</v>
      </c>
      <c r="H1914" s="45">
        <f>COUNTIFS('Raw Data'!$L$2:$L$3196,'Solution Sheet'!F1914,'Raw Data'!$H$2:$H$3196,'Solution Sheet'!G1914)</f>
        <v>200</v>
      </c>
      <c r="J1914" s="33" t="s">
        <v>42</v>
      </c>
      <c r="K1914" s="33" t="s">
        <v>11</v>
      </c>
      <c r="L1914" s="45">
        <f>AVERAGEIFS('Raw Data'!$R$2:$R$3196,'Raw Data'!$K$2:$K$3196,'Solution Sheet'!J1914,'Raw Data'!$G$2:$G$3196,'Solution Sheet'!K1914)</f>
        <v>35.16949152542373</v>
      </c>
      <c r="N1914" s="33" t="s">
        <v>26</v>
      </c>
      <c r="O1914" s="33" t="s">
        <v>31</v>
      </c>
      <c r="P1914" s="45">
        <f>SUMIFS('Raw Data'!$S$2:$S$3196,'Raw Data'!$D$2:$D$3196,'Solution Sheet'!N1914,'Raw Data'!$H$2:$H$3196,'Solution Sheet'!O1914)</f>
        <v>705928.4499999996</v>
      </c>
    </row>
    <row r="1915" spans="2:16" x14ac:dyDescent="0.35">
      <c r="B1915" s="33" t="s">
        <v>68</v>
      </c>
      <c r="C1915" s="33" t="s">
        <v>6</v>
      </c>
      <c r="D1915" s="45">
        <f>SUMIFS('Raw Data'!$S$2:$S$3196,'Raw Data'!$E$2:$E$3196,'Solution Sheet'!B1915,'Raw Data'!$G$2:$G$3196,'Solution Sheet'!C1915)</f>
        <v>76254.89</v>
      </c>
      <c r="E1915" s="37"/>
      <c r="F1915" s="33" t="s">
        <v>46</v>
      </c>
      <c r="G1915" s="33" t="s">
        <v>30</v>
      </c>
      <c r="H1915" s="45">
        <f>COUNTIFS('Raw Data'!$L$2:$L$3196,'Solution Sheet'!F1915,'Raw Data'!$H$2:$H$3196,'Solution Sheet'!G1915)</f>
        <v>204</v>
      </c>
      <c r="J1915" s="33" t="s">
        <v>40</v>
      </c>
      <c r="K1915" s="33" t="s">
        <v>6</v>
      </c>
      <c r="L1915" s="45">
        <f>AVERAGEIFS('Raw Data'!$R$2:$R$3196,'Raw Data'!$K$2:$K$3196,'Solution Sheet'!J1915,'Raw Data'!$G$2:$G$3196,'Solution Sheet'!K1915)</f>
        <v>33.838383838383841</v>
      </c>
      <c r="N1915" s="33" t="s">
        <v>26</v>
      </c>
      <c r="O1915" s="33" t="s">
        <v>30</v>
      </c>
      <c r="P1915" s="45">
        <f>SUMIFS('Raw Data'!$S$2:$S$3196,'Raw Data'!$D$2:$D$3196,'Solution Sheet'!N1915,'Raw Data'!$H$2:$H$3196,'Solution Sheet'!O1915)</f>
        <v>705014.25000000035</v>
      </c>
    </row>
    <row r="1916" spans="2:16" x14ac:dyDescent="0.35">
      <c r="B1916" s="33" t="s">
        <v>115</v>
      </c>
      <c r="C1916" s="33" t="s">
        <v>8</v>
      </c>
      <c r="D1916" s="45">
        <f>SUMIFS('Raw Data'!$S$2:$S$3196,'Raw Data'!$E$2:$E$3196,'Solution Sheet'!B1916,'Raw Data'!$G$2:$G$3196,'Solution Sheet'!C1916)</f>
        <v>78761.50999999998</v>
      </c>
      <c r="E1916" s="37"/>
      <c r="F1916" s="33" t="s">
        <v>45</v>
      </c>
      <c r="G1916" s="33" t="s">
        <v>31</v>
      </c>
      <c r="H1916" s="45">
        <f>COUNTIFS('Raw Data'!$L$2:$L$3196,'Solution Sheet'!F1916,'Raw Data'!$H$2:$H$3196,'Solution Sheet'!G1916)</f>
        <v>200</v>
      </c>
      <c r="J1916" s="33" t="s">
        <v>40</v>
      </c>
      <c r="K1916" s="33" t="s">
        <v>8</v>
      </c>
      <c r="L1916" s="45">
        <f>AVERAGEIFS('Raw Data'!$R$2:$R$3196,'Raw Data'!$K$2:$K$3196,'Solution Sheet'!J1916,'Raw Data'!$G$2:$G$3196,'Solution Sheet'!K1916)</f>
        <v>34.319148936170215</v>
      </c>
      <c r="N1916" s="33" t="s">
        <v>24</v>
      </c>
      <c r="O1916" s="33" t="s">
        <v>31</v>
      </c>
      <c r="P1916" s="45">
        <f>SUMIFS('Raw Data'!$S$2:$S$3196,'Raw Data'!$D$2:$D$3196,'Solution Sheet'!N1916,'Raw Data'!$H$2:$H$3196,'Solution Sheet'!O1916)</f>
        <v>770751.94999999984</v>
      </c>
    </row>
    <row r="1917" spans="2:16" x14ac:dyDescent="0.35">
      <c r="B1917" s="33" t="s">
        <v>106</v>
      </c>
      <c r="C1917" s="33" t="s">
        <v>7</v>
      </c>
      <c r="D1917" s="45">
        <f>SUMIFS('Raw Data'!$S$2:$S$3196,'Raw Data'!$E$2:$E$3196,'Solution Sheet'!B1917,'Raw Data'!$G$2:$G$3196,'Solution Sheet'!C1917)</f>
        <v>77343.399999999994</v>
      </c>
      <c r="E1917" s="37"/>
      <c r="F1917" s="33" t="s">
        <v>46</v>
      </c>
      <c r="G1917" s="33" t="s">
        <v>33</v>
      </c>
      <c r="H1917" s="45">
        <f>COUNTIFS('Raw Data'!$L$2:$L$3196,'Solution Sheet'!F1917,'Raw Data'!$H$2:$H$3196,'Solution Sheet'!G1917)</f>
        <v>201</v>
      </c>
      <c r="J1917" s="33" t="s">
        <v>39</v>
      </c>
      <c r="K1917" s="33" t="s">
        <v>7</v>
      </c>
      <c r="L1917" s="45">
        <f>AVERAGEIFS('Raw Data'!$R$2:$R$3196,'Raw Data'!$K$2:$K$3196,'Solution Sheet'!J1917,'Raw Data'!$G$2:$G$3196,'Solution Sheet'!K1917)</f>
        <v>36.319672131147541</v>
      </c>
      <c r="N1917" s="33" t="s">
        <v>25</v>
      </c>
      <c r="O1917" s="33" t="s">
        <v>33</v>
      </c>
      <c r="P1917" s="45">
        <f>SUMIFS('Raw Data'!$S$2:$S$3196,'Raw Data'!$D$2:$D$3196,'Solution Sheet'!N1917,'Raw Data'!$H$2:$H$3196,'Solution Sheet'!O1917)</f>
        <v>226589.05000000008</v>
      </c>
    </row>
    <row r="1918" spans="2:16" x14ac:dyDescent="0.35">
      <c r="B1918" s="33" t="s">
        <v>52</v>
      </c>
      <c r="C1918" s="33" t="s">
        <v>6</v>
      </c>
      <c r="D1918" s="45">
        <f>SUMIFS('Raw Data'!$S$2:$S$3196,'Raw Data'!$E$2:$E$3196,'Solution Sheet'!B1918,'Raw Data'!$G$2:$G$3196,'Solution Sheet'!C1918)</f>
        <v>128564.53000000004</v>
      </c>
      <c r="E1918" s="37"/>
      <c r="F1918" s="33" t="s">
        <v>46</v>
      </c>
      <c r="G1918" s="33" t="s">
        <v>30</v>
      </c>
      <c r="H1918" s="45">
        <f>COUNTIFS('Raw Data'!$L$2:$L$3196,'Solution Sheet'!F1918,'Raw Data'!$H$2:$H$3196,'Solution Sheet'!G1918)</f>
        <v>204</v>
      </c>
      <c r="J1918" s="33" t="s">
        <v>40</v>
      </c>
      <c r="K1918" s="33" t="s">
        <v>6</v>
      </c>
      <c r="L1918" s="45">
        <f>AVERAGEIFS('Raw Data'!$R$2:$R$3196,'Raw Data'!$K$2:$K$3196,'Solution Sheet'!J1918,'Raw Data'!$G$2:$G$3196,'Solution Sheet'!K1918)</f>
        <v>33.838383838383841</v>
      </c>
      <c r="N1918" s="33" t="s">
        <v>25</v>
      </c>
      <c r="O1918" s="33" t="s">
        <v>30</v>
      </c>
      <c r="P1918" s="45">
        <f>SUMIFS('Raw Data'!$S$2:$S$3196,'Raw Data'!$D$2:$D$3196,'Solution Sheet'!N1918,'Raw Data'!$H$2:$H$3196,'Solution Sheet'!O1918)</f>
        <v>386262.99999999983</v>
      </c>
    </row>
    <row r="1919" spans="2:16" x14ac:dyDescent="0.35">
      <c r="B1919" s="33" t="s">
        <v>106</v>
      </c>
      <c r="C1919" s="33" t="s">
        <v>9</v>
      </c>
      <c r="D1919" s="45">
        <f>SUMIFS('Raw Data'!$S$2:$S$3196,'Raw Data'!$E$2:$E$3196,'Solution Sheet'!B1919,'Raw Data'!$G$2:$G$3196,'Solution Sheet'!C1919)</f>
        <v>86448.35000000002</v>
      </c>
      <c r="E1919" s="37"/>
      <c r="F1919" s="33" t="s">
        <v>45</v>
      </c>
      <c r="G1919" s="33" t="s">
        <v>30</v>
      </c>
      <c r="H1919" s="45">
        <f>COUNTIFS('Raw Data'!$L$2:$L$3196,'Solution Sheet'!F1919,'Raw Data'!$H$2:$H$3196,'Solution Sheet'!G1919)</f>
        <v>215</v>
      </c>
      <c r="J1919" s="33" t="s">
        <v>39</v>
      </c>
      <c r="K1919" s="33" t="s">
        <v>9</v>
      </c>
      <c r="L1919" s="45">
        <f>AVERAGEIFS('Raw Data'!$R$2:$R$3196,'Raw Data'!$K$2:$K$3196,'Solution Sheet'!J1919,'Raw Data'!$G$2:$G$3196,'Solution Sheet'!K1919)</f>
        <v>34.731182795698928</v>
      </c>
      <c r="N1919" s="33" t="s">
        <v>24</v>
      </c>
      <c r="O1919" s="33" t="s">
        <v>30</v>
      </c>
      <c r="P1919" s="45">
        <f>SUMIFS('Raw Data'!$S$2:$S$3196,'Raw Data'!$D$2:$D$3196,'Solution Sheet'!N1919,'Raw Data'!$H$2:$H$3196,'Solution Sheet'!O1919)</f>
        <v>902864.3899999999</v>
      </c>
    </row>
    <row r="1920" spans="2:16" x14ac:dyDescent="0.35">
      <c r="B1920" s="33" t="s">
        <v>73</v>
      </c>
      <c r="C1920" s="33" t="s">
        <v>12</v>
      </c>
      <c r="D1920" s="45">
        <f>SUMIFS('Raw Data'!$S$2:$S$3196,'Raw Data'!$E$2:$E$3196,'Solution Sheet'!B1920,'Raw Data'!$G$2:$G$3196,'Solution Sheet'!C1920)</f>
        <v>74246.830000000016</v>
      </c>
      <c r="E1920" s="37"/>
      <c r="F1920" s="33" t="s">
        <v>45</v>
      </c>
      <c r="G1920" s="33" t="s">
        <v>31</v>
      </c>
      <c r="H1920" s="45">
        <f>COUNTIFS('Raw Data'!$L$2:$L$3196,'Solution Sheet'!F1920,'Raw Data'!$H$2:$H$3196,'Solution Sheet'!G1920)</f>
        <v>200</v>
      </c>
      <c r="J1920" s="33" t="s">
        <v>41</v>
      </c>
      <c r="K1920" s="33" t="s">
        <v>12</v>
      </c>
      <c r="L1920" s="45">
        <f>AVERAGEIFS('Raw Data'!$R$2:$R$3196,'Raw Data'!$K$2:$K$3196,'Solution Sheet'!J1920,'Raw Data'!$G$2:$G$3196,'Solution Sheet'!K1920)</f>
        <v>35.657142857142858</v>
      </c>
      <c r="N1920" s="33" t="s">
        <v>26</v>
      </c>
      <c r="O1920" s="33" t="s">
        <v>31</v>
      </c>
      <c r="P1920" s="45">
        <f>SUMIFS('Raw Data'!$S$2:$S$3196,'Raw Data'!$D$2:$D$3196,'Solution Sheet'!N1920,'Raw Data'!$H$2:$H$3196,'Solution Sheet'!O1920)</f>
        <v>705928.4499999996</v>
      </c>
    </row>
    <row r="1921" spans="2:16" x14ac:dyDescent="0.35">
      <c r="B1921" s="33" t="s">
        <v>115</v>
      </c>
      <c r="C1921" s="33" t="s">
        <v>6</v>
      </c>
      <c r="D1921" s="45">
        <f>SUMIFS('Raw Data'!$S$2:$S$3196,'Raw Data'!$E$2:$E$3196,'Solution Sheet'!B1921,'Raw Data'!$G$2:$G$3196,'Solution Sheet'!C1921)</f>
        <v>110066.44999999998</v>
      </c>
      <c r="E1921" s="37"/>
      <c r="F1921" s="33" t="s">
        <v>46</v>
      </c>
      <c r="G1921" s="33" t="s">
        <v>32</v>
      </c>
      <c r="H1921" s="45">
        <f>COUNTIFS('Raw Data'!$L$2:$L$3196,'Solution Sheet'!F1921,'Raw Data'!$H$2:$H$3196,'Solution Sheet'!G1921)</f>
        <v>216</v>
      </c>
      <c r="J1921" s="33" t="s">
        <v>40</v>
      </c>
      <c r="K1921" s="33" t="s">
        <v>6</v>
      </c>
      <c r="L1921" s="45">
        <f>AVERAGEIFS('Raw Data'!$R$2:$R$3196,'Raw Data'!$K$2:$K$3196,'Solution Sheet'!J1921,'Raw Data'!$G$2:$G$3196,'Solution Sheet'!K1921)</f>
        <v>33.838383838383841</v>
      </c>
      <c r="N1921" s="33" t="s">
        <v>24</v>
      </c>
      <c r="O1921" s="33" t="s">
        <v>32</v>
      </c>
      <c r="P1921" s="45">
        <f>SUMIFS('Raw Data'!$S$2:$S$3196,'Raw Data'!$D$2:$D$3196,'Solution Sheet'!N1921,'Raw Data'!$H$2:$H$3196,'Solution Sheet'!O1921)</f>
        <v>854150.37999999919</v>
      </c>
    </row>
    <row r="1922" spans="2:16" x14ac:dyDescent="0.35">
      <c r="B1922" s="33" t="s">
        <v>78</v>
      </c>
      <c r="C1922" s="33" t="s">
        <v>12</v>
      </c>
      <c r="D1922" s="45">
        <f>SUMIFS('Raw Data'!$S$2:$S$3196,'Raw Data'!$E$2:$E$3196,'Solution Sheet'!B1922,'Raw Data'!$G$2:$G$3196,'Solution Sheet'!C1922)</f>
        <v>76955.800000000017</v>
      </c>
      <c r="E1922" s="37"/>
      <c r="F1922" s="33" t="s">
        <v>44</v>
      </c>
      <c r="G1922" s="33" t="s">
        <v>31</v>
      </c>
      <c r="H1922" s="45">
        <f>COUNTIFS('Raw Data'!$L$2:$L$3196,'Solution Sheet'!F1922,'Raw Data'!$H$2:$H$3196,'Solution Sheet'!G1922)</f>
        <v>216</v>
      </c>
      <c r="J1922" s="33" t="s">
        <v>41</v>
      </c>
      <c r="K1922" s="33" t="s">
        <v>12</v>
      </c>
      <c r="L1922" s="45">
        <f>AVERAGEIFS('Raw Data'!$R$2:$R$3196,'Raw Data'!$K$2:$K$3196,'Solution Sheet'!J1922,'Raw Data'!$G$2:$G$3196,'Solution Sheet'!K1922)</f>
        <v>35.657142857142858</v>
      </c>
      <c r="N1922" s="33" t="s">
        <v>24</v>
      </c>
      <c r="O1922" s="33" t="s">
        <v>31</v>
      </c>
      <c r="P1922" s="45">
        <f>SUMIFS('Raw Data'!$S$2:$S$3196,'Raw Data'!$D$2:$D$3196,'Solution Sheet'!N1922,'Raw Data'!$H$2:$H$3196,'Solution Sheet'!O1922)</f>
        <v>770751.94999999984</v>
      </c>
    </row>
    <row r="1923" spans="2:16" x14ac:dyDescent="0.35">
      <c r="B1923" s="33" t="s">
        <v>73</v>
      </c>
      <c r="C1923" s="33" t="s">
        <v>9</v>
      </c>
      <c r="D1923" s="45">
        <f>SUMIFS('Raw Data'!$S$2:$S$3196,'Raw Data'!$E$2:$E$3196,'Solution Sheet'!B1923,'Raw Data'!$G$2:$G$3196,'Solution Sheet'!C1923)</f>
        <v>97902.090000000011</v>
      </c>
      <c r="E1923" s="37"/>
      <c r="F1923" s="33" t="s">
        <v>43</v>
      </c>
      <c r="G1923" s="33" t="s">
        <v>30</v>
      </c>
      <c r="H1923" s="45">
        <f>COUNTIFS('Raw Data'!$L$2:$L$3196,'Solution Sheet'!F1923,'Raw Data'!$H$2:$H$3196,'Solution Sheet'!G1923)</f>
        <v>201</v>
      </c>
      <c r="J1923" s="33" t="s">
        <v>42</v>
      </c>
      <c r="K1923" s="33" t="s">
        <v>9</v>
      </c>
      <c r="L1923" s="45">
        <f>AVERAGEIFS('Raw Data'!$R$2:$R$3196,'Raw Data'!$K$2:$K$3196,'Solution Sheet'!J1923,'Raw Data'!$G$2:$G$3196,'Solution Sheet'!K1923)</f>
        <v>36.282828282828284</v>
      </c>
      <c r="N1923" s="33" t="s">
        <v>26</v>
      </c>
      <c r="O1923" s="33" t="s">
        <v>30</v>
      </c>
      <c r="P1923" s="45">
        <f>SUMIFS('Raw Data'!$S$2:$S$3196,'Raw Data'!$D$2:$D$3196,'Solution Sheet'!N1923,'Raw Data'!$H$2:$H$3196,'Solution Sheet'!O1923)</f>
        <v>705014.25000000035</v>
      </c>
    </row>
    <row r="1924" spans="2:16" x14ac:dyDescent="0.35">
      <c r="B1924" s="33" t="s">
        <v>106</v>
      </c>
      <c r="C1924" s="33" t="s">
        <v>13</v>
      </c>
      <c r="D1924" s="45">
        <f>SUMIFS('Raw Data'!$S$2:$S$3196,'Raw Data'!$E$2:$E$3196,'Solution Sheet'!B1924,'Raw Data'!$G$2:$G$3196,'Solution Sheet'!C1924)</f>
        <v>83772.33</v>
      </c>
      <c r="E1924" s="37"/>
      <c r="F1924" s="33" t="s">
        <v>43</v>
      </c>
      <c r="G1924" s="33" t="s">
        <v>30</v>
      </c>
      <c r="H1924" s="45">
        <f>COUNTIFS('Raw Data'!$L$2:$L$3196,'Solution Sheet'!F1924,'Raw Data'!$H$2:$H$3196,'Solution Sheet'!G1924)</f>
        <v>201</v>
      </c>
      <c r="J1924" s="33" t="s">
        <v>42</v>
      </c>
      <c r="K1924" s="33" t="s">
        <v>13</v>
      </c>
      <c r="L1924" s="45">
        <f>AVERAGEIFS('Raw Data'!$R$2:$R$3196,'Raw Data'!$K$2:$K$3196,'Solution Sheet'!J1924,'Raw Data'!$G$2:$G$3196,'Solution Sheet'!K1924)</f>
        <v>36.58</v>
      </c>
      <c r="N1924" s="33" t="s">
        <v>26</v>
      </c>
      <c r="O1924" s="33" t="s">
        <v>30</v>
      </c>
      <c r="P1924" s="45">
        <f>SUMIFS('Raw Data'!$S$2:$S$3196,'Raw Data'!$D$2:$D$3196,'Solution Sheet'!N1924,'Raw Data'!$H$2:$H$3196,'Solution Sheet'!O1924)</f>
        <v>705014.25000000035</v>
      </c>
    </row>
    <row r="1925" spans="2:16" x14ac:dyDescent="0.35">
      <c r="B1925" s="33" t="s">
        <v>106</v>
      </c>
      <c r="C1925" s="33" t="s">
        <v>8</v>
      </c>
      <c r="D1925" s="45">
        <f>SUMIFS('Raw Data'!$S$2:$S$3196,'Raw Data'!$E$2:$E$3196,'Solution Sheet'!B1925,'Raw Data'!$G$2:$G$3196,'Solution Sheet'!C1925)</f>
        <v>122017.93000000001</v>
      </c>
      <c r="E1925" s="37"/>
      <c r="F1925" s="33" t="s">
        <v>44</v>
      </c>
      <c r="G1925" s="33" t="s">
        <v>30</v>
      </c>
      <c r="H1925" s="45">
        <f>COUNTIFS('Raw Data'!$L$2:$L$3196,'Solution Sheet'!F1925,'Raw Data'!$H$2:$H$3196,'Solution Sheet'!G1925)</f>
        <v>202</v>
      </c>
      <c r="J1925" s="33" t="s">
        <v>39</v>
      </c>
      <c r="K1925" s="33" t="s">
        <v>8</v>
      </c>
      <c r="L1925" s="45">
        <f>AVERAGEIFS('Raw Data'!$R$2:$R$3196,'Raw Data'!$K$2:$K$3196,'Solution Sheet'!J1925,'Raw Data'!$G$2:$G$3196,'Solution Sheet'!K1925)</f>
        <v>33.572815533980581</v>
      </c>
      <c r="N1925" s="33" t="s">
        <v>24</v>
      </c>
      <c r="O1925" s="33" t="s">
        <v>30</v>
      </c>
      <c r="P1925" s="45">
        <f>SUMIFS('Raw Data'!$S$2:$S$3196,'Raw Data'!$D$2:$D$3196,'Solution Sheet'!N1925,'Raw Data'!$H$2:$H$3196,'Solution Sheet'!O1925)</f>
        <v>902864.3899999999</v>
      </c>
    </row>
    <row r="1926" spans="2:16" x14ac:dyDescent="0.35">
      <c r="B1926" s="33" t="s">
        <v>63</v>
      </c>
      <c r="C1926" s="33" t="s">
        <v>6</v>
      </c>
      <c r="D1926" s="45">
        <f>SUMIFS('Raw Data'!$S$2:$S$3196,'Raw Data'!$E$2:$E$3196,'Solution Sheet'!B1926,'Raw Data'!$G$2:$G$3196,'Solution Sheet'!C1926)</f>
        <v>78031.63</v>
      </c>
      <c r="E1926" s="37"/>
      <c r="F1926" s="33" t="s">
        <v>45</v>
      </c>
      <c r="G1926" s="33" t="s">
        <v>30</v>
      </c>
      <c r="H1926" s="45">
        <f>COUNTIFS('Raw Data'!$L$2:$L$3196,'Solution Sheet'!F1926,'Raw Data'!$H$2:$H$3196,'Solution Sheet'!G1926)</f>
        <v>215</v>
      </c>
      <c r="J1926" s="33" t="s">
        <v>42</v>
      </c>
      <c r="K1926" s="33" t="s">
        <v>6</v>
      </c>
      <c r="L1926" s="45">
        <f>AVERAGEIFS('Raw Data'!$R$2:$R$3196,'Raw Data'!$K$2:$K$3196,'Solution Sheet'!J1926,'Raw Data'!$G$2:$G$3196,'Solution Sheet'!K1926)</f>
        <v>35.892857142857146</v>
      </c>
      <c r="N1926" s="33" t="s">
        <v>24</v>
      </c>
      <c r="O1926" s="33" t="s">
        <v>30</v>
      </c>
      <c r="P1926" s="45">
        <f>SUMIFS('Raw Data'!$S$2:$S$3196,'Raw Data'!$D$2:$D$3196,'Solution Sheet'!N1926,'Raw Data'!$H$2:$H$3196,'Solution Sheet'!O1926)</f>
        <v>902864.3899999999</v>
      </c>
    </row>
    <row r="1927" spans="2:16" x14ac:dyDescent="0.35">
      <c r="B1927" s="33" t="s">
        <v>55</v>
      </c>
      <c r="C1927" s="33" t="s">
        <v>10</v>
      </c>
      <c r="D1927" s="45">
        <f>SUMIFS('Raw Data'!$S$2:$S$3196,'Raw Data'!$E$2:$E$3196,'Solution Sheet'!B1927,'Raw Data'!$G$2:$G$3196,'Solution Sheet'!C1927)</f>
        <v>73114.26999999999</v>
      </c>
      <c r="E1927" s="37"/>
      <c r="F1927" s="33" t="s">
        <v>44</v>
      </c>
      <c r="G1927" s="33" t="s">
        <v>33</v>
      </c>
      <c r="H1927" s="45">
        <f>COUNTIFS('Raw Data'!$L$2:$L$3196,'Solution Sheet'!F1927,'Raw Data'!$H$2:$H$3196,'Solution Sheet'!G1927)</f>
        <v>207</v>
      </c>
      <c r="J1927" s="33" t="s">
        <v>41</v>
      </c>
      <c r="K1927" s="33" t="s">
        <v>10</v>
      </c>
      <c r="L1927" s="45">
        <f>AVERAGEIFS('Raw Data'!$R$2:$R$3196,'Raw Data'!$K$2:$K$3196,'Solution Sheet'!J1927,'Raw Data'!$G$2:$G$3196,'Solution Sheet'!K1927)</f>
        <v>34.225806451612904</v>
      </c>
      <c r="N1927" s="33" t="s">
        <v>25</v>
      </c>
      <c r="O1927" s="33" t="s">
        <v>33</v>
      </c>
      <c r="P1927" s="45">
        <f>SUMIFS('Raw Data'!$S$2:$S$3196,'Raw Data'!$D$2:$D$3196,'Solution Sheet'!N1927,'Raw Data'!$H$2:$H$3196,'Solution Sheet'!O1927)</f>
        <v>226589.05000000008</v>
      </c>
    </row>
    <row r="1928" spans="2:16" x14ac:dyDescent="0.35">
      <c r="B1928" s="33" t="s">
        <v>58</v>
      </c>
      <c r="C1928" s="33" t="s">
        <v>8</v>
      </c>
      <c r="D1928" s="45">
        <f>SUMIFS('Raw Data'!$S$2:$S$3196,'Raw Data'!$E$2:$E$3196,'Solution Sheet'!B1928,'Raw Data'!$G$2:$G$3196,'Solution Sheet'!C1928)</f>
        <v>66369.94</v>
      </c>
      <c r="E1928" s="37"/>
      <c r="F1928" s="33" t="s">
        <v>44</v>
      </c>
      <c r="G1928" s="33" t="s">
        <v>30</v>
      </c>
      <c r="H1928" s="45">
        <f>COUNTIFS('Raw Data'!$L$2:$L$3196,'Solution Sheet'!F1928,'Raw Data'!$H$2:$H$3196,'Solution Sheet'!G1928)</f>
        <v>202</v>
      </c>
      <c r="J1928" s="33" t="s">
        <v>41</v>
      </c>
      <c r="K1928" s="33" t="s">
        <v>8</v>
      </c>
      <c r="L1928" s="45">
        <f>AVERAGEIFS('Raw Data'!$R$2:$R$3196,'Raw Data'!$K$2:$K$3196,'Solution Sheet'!J1928,'Raw Data'!$G$2:$G$3196,'Solution Sheet'!K1928)</f>
        <v>35.169642857142854</v>
      </c>
      <c r="N1928" s="33" t="s">
        <v>24</v>
      </c>
      <c r="O1928" s="33" t="s">
        <v>30</v>
      </c>
      <c r="P1928" s="45">
        <f>SUMIFS('Raw Data'!$S$2:$S$3196,'Raw Data'!$D$2:$D$3196,'Solution Sheet'!N1928,'Raw Data'!$H$2:$H$3196,'Solution Sheet'!O1928)</f>
        <v>902864.3899999999</v>
      </c>
    </row>
    <row r="1929" spans="2:16" x14ac:dyDescent="0.35">
      <c r="B1929" s="33" t="s">
        <v>52</v>
      </c>
      <c r="C1929" s="33" t="s">
        <v>9</v>
      </c>
      <c r="D1929" s="45">
        <f>SUMIFS('Raw Data'!$S$2:$S$3196,'Raw Data'!$E$2:$E$3196,'Solution Sheet'!B1929,'Raw Data'!$G$2:$G$3196,'Solution Sheet'!C1929)</f>
        <v>91971.540000000008</v>
      </c>
      <c r="E1929" s="37"/>
      <c r="F1929" s="33" t="s">
        <v>45</v>
      </c>
      <c r="G1929" s="33" t="s">
        <v>33</v>
      </c>
      <c r="H1929" s="45">
        <f>COUNTIFS('Raw Data'!$L$2:$L$3196,'Solution Sheet'!F1929,'Raw Data'!$H$2:$H$3196,'Solution Sheet'!G1929)</f>
        <v>193</v>
      </c>
      <c r="J1929" s="33" t="s">
        <v>39</v>
      </c>
      <c r="K1929" s="33" t="s">
        <v>9</v>
      </c>
      <c r="L1929" s="45">
        <f>AVERAGEIFS('Raw Data'!$R$2:$R$3196,'Raw Data'!$K$2:$K$3196,'Solution Sheet'!J1929,'Raw Data'!$G$2:$G$3196,'Solution Sheet'!K1929)</f>
        <v>34.731182795698928</v>
      </c>
      <c r="N1929" s="33" t="s">
        <v>24</v>
      </c>
      <c r="O1929" s="33" t="s">
        <v>33</v>
      </c>
      <c r="P1929" s="45">
        <f>SUMIFS('Raw Data'!$S$2:$S$3196,'Raw Data'!$D$2:$D$3196,'Solution Sheet'!N1929,'Raw Data'!$H$2:$H$3196,'Solution Sheet'!O1929)</f>
        <v>777669.78999999957</v>
      </c>
    </row>
    <row r="1930" spans="2:16" x14ac:dyDescent="0.35">
      <c r="B1930" s="33" t="s">
        <v>55</v>
      </c>
      <c r="C1930" s="33" t="s">
        <v>9</v>
      </c>
      <c r="D1930" s="45">
        <f>SUMIFS('Raw Data'!$S$2:$S$3196,'Raw Data'!$E$2:$E$3196,'Solution Sheet'!B1930,'Raw Data'!$G$2:$G$3196,'Solution Sheet'!C1930)</f>
        <v>88747.839999999997</v>
      </c>
      <c r="E1930" s="37"/>
      <c r="F1930" s="33" t="s">
        <v>45</v>
      </c>
      <c r="G1930" s="33" t="s">
        <v>33</v>
      </c>
      <c r="H1930" s="45">
        <f>COUNTIFS('Raw Data'!$L$2:$L$3196,'Solution Sheet'!F1930,'Raw Data'!$H$2:$H$3196,'Solution Sheet'!G1930)</f>
        <v>193</v>
      </c>
      <c r="J1930" s="33" t="s">
        <v>40</v>
      </c>
      <c r="K1930" s="33" t="s">
        <v>9</v>
      </c>
      <c r="L1930" s="45">
        <f>AVERAGEIFS('Raw Data'!$R$2:$R$3196,'Raw Data'!$K$2:$K$3196,'Solution Sheet'!J1930,'Raw Data'!$G$2:$G$3196,'Solution Sheet'!K1930)</f>
        <v>33.942528735632187</v>
      </c>
      <c r="N1930" s="33" t="s">
        <v>26</v>
      </c>
      <c r="O1930" s="33" t="s">
        <v>33</v>
      </c>
      <c r="P1930" s="45">
        <f>SUMIFS('Raw Data'!$S$2:$S$3196,'Raw Data'!$D$2:$D$3196,'Solution Sheet'!N1930,'Raw Data'!$H$2:$H$3196,'Solution Sheet'!O1930)</f>
        <v>688621.27000000118</v>
      </c>
    </row>
    <row r="1931" spans="2:16" x14ac:dyDescent="0.35">
      <c r="B1931" s="33" t="s">
        <v>85</v>
      </c>
      <c r="C1931" s="33" t="s">
        <v>7</v>
      </c>
      <c r="D1931" s="45">
        <f>SUMIFS('Raw Data'!$S$2:$S$3196,'Raw Data'!$E$2:$E$3196,'Solution Sheet'!B1931,'Raw Data'!$G$2:$G$3196,'Solution Sheet'!C1931)</f>
        <v>95667.16</v>
      </c>
      <c r="E1931" s="37"/>
      <c r="F1931" s="33" t="s">
        <v>46</v>
      </c>
      <c r="G1931" s="33" t="s">
        <v>32</v>
      </c>
      <c r="H1931" s="45">
        <f>COUNTIFS('Raw Data'!$L$2:$L$3196,'Solution Sheet'!F1931,'Raw Data'!$H$2:$H$3196,'Solution Sheet'!G1931)</f>
        <v>216</v>
      </c>
      <c r="J1931" s="33" t="s">
        <v>39</v>
      </c>
      <c r="K1931" s="33" t="s">
        <v>7</v>
      </c>
      <c r="L1931" s="45">
        <f>AVERAGEIFS('Raw Data'!$R$2:$R$3196,'Raw Data'!$K$2:$K$3196,'Solution Sheet'!J1931,'Raw Data'!$G$2:$G$3196,'Solution Sheet'!K1931)</f>
        <v>36.319672131147541</v>
      </c>
      <c r="N1931" s="33" t="s">
        <v>24</v>
      </c>
      <c r="O1931" s="33" t="s">
        <v>32</v>
      </c>
      <c r="P1931" s="45">
        <f>SUMIFS('Raw Data'!$S$2:$S$3196,'Raw Data'!$D$2:$D$3196,'Solution Sheet'!N1931,'Raw Data'!$H$2:$H$3196,'Solution Sheet'!O1931)</f>
        <v>854150.37999999919</v>
      </c>
    </row>
    <row r="1932" spans="2:16" x14ac:dyDescent="0.35">
      <c r="B1932" s="33" t="s">
        <v>68</v>
      </c>
      <c r="C1932" s="33" t="s">
        <v>7</v>
      </c>
      <c r="D1932" s="45">
        <f>SUMIFS('Raw Data'!$S$2:$S$3196,'Raw Data'!$E$2:$E$3196,'Solution Sheet'!B1932,'Raw Data'!$G$2:$G$3196,'Solution Sheet'!C1932)</f>
        <v>100847.03999999999</v>
      </c>
      <c r="E1932" s="37"/>
      <c r="F1932" s="33" t="s">
        <v>43</v>
      </c>
      <c r="G1932" s="33" t="s">
        <v>32</v>
      </c>
      <c r="H1932" s="45">
        <f>COUNTIFS('Raw Data'!$L$2:$L$3196,'Solution Sheet'!F1932,'Raw Data'!$H$2:$H$3196,'Solution Sheet'!G1932)</f>
        <v>206</v>
      </c>
      <c r="J1932" s="33" t="s">
        <v>42</v>
      </c>
      <c r="K1932" s="33" t="s">
        <v>7</v>
      </c>
      <c r="L1932" s="45">
        <f>AVERAGEIFS('Raw Data'!$R$2:$R$3196,'Raw Data'!$K$2:$K$3196,'Solution Sheet'!J1932,'Raw Data'!$G$2:$G$3196,'Solution Sheet'!K1932)</f>
        <v>34.288659793814432</v>
      </c>
      <c r="N1932" s="33" t="s">
        <v>24</v>
      </c>
      <c r="O1932" s="33" t="s">
        <v>32</v>
      </c>
      <c r="P1932" s="45">
        <f>SUMIFS('Raw Data'!$S$2:$S$3196,'Raw Data'!$D$2:$D$3196,'Solution Sheet'!N1932,'Raw Data'!$H$2:$H$3196,'Solution Sheet'!O1932)</f>
        <v>854150.37999999919</v>
      </c>
    </row>
    <row r="1933" spans="2:16" x14ac:dyDescent="0.35">
      <c r="B1933" s="33" t="s">
        <v>115</v>
      </c>
      <c r="C1933" s="33" t="s">
        <v>12</v>
      </c>
      <c r="D1933" s="45">
        <f>SUMIFS('Raw Data'!$S$2:$S$3196,'Raw Data'!$E$2:$E$3196,'Solution Sheet'!B1933,'Raw Data'!$G$2:$G$3196,'Solution Sheet'!C1933)</f>
        <v>66619.010000000009</v>
      </c>
      <c r="E1933" s="37"/>
      <c r="F1933" s="33" t="s">
        <v>44</v>
      </c>
      <c r="G1933" s="33" t="s">
        <v>31</v>
      </c>
      <c r="H1933" s="45">
        <f>COUNTIFS('Raw Data'!$L$2:$L$3196,'Solution Sheet'!F1933,'Raw Data'!$H$2:$H$3196,'Solution Sheet'!G1933)</f>
        <v>216</v>
      </c>
      <c r="J1933" s="33" t="s">
        <v>41</v>
      </c>
      <c r="K1933" s="33" t="s">
        <v>12</v>
      </c>
      <c r="L1933" s="45">
        <f>AVERAGEIFS('Raw Data'!$R$2:$R$3196,'Raw Data'!$K$2:$K$3196,'Solution Sheet'!J1933,'Raw Data'!$G$2:$G$3196,'Solution Sheet'!K1933)</f>
        <v>35.657142857142858</v>
      </c>
      <c r="N1933" s="33" t="s">
        <v>26</v>
      </c>
      <c r="O1933" s="33" t="s">
        <v>31</v>
      </c>
      <c r="P1933" s="45">
        <f>SUMIFS('Raw Data'!$S$2:$S$3196,'Raw Data'!$D$2:$D$3196,'Solution Sheet'!N1933,'Raw Data'!$H$2:$H$3196,'Solution Sheet'!O1933)</f>
        <v>705928.4499999996</v>
      </c>
    </row>
    <row r="1934" spans="2:16" x14ac:dyDescent="0.35">
      <c r="B1934" s="33" t="s">
        <v>78</v>
      </c>
      <c r="C1934" s="33" t="s">
        <v>8</v>
      </c>
      <c r="D1934" s="45">
        <f>SUMIFS('Raw Data'!$S$2:$S$3196,'Raw Data'!$E$2:$E$3196,'Solution Sheet'!B1934,'Raw Data'!$G$2:$G$3196,'Solution Sheet'!C1934)</f>
        <v>81993.12000000001</v>
      </c>
      <c r="E1934" s="37"/>
      <c r="F1934" s="33" t="s">
        <v>45</v>
      </c>
      <c r="G1934" s="33" t="s">
        <v>31</v>
      </c>
      <c r="H1934" s="45">
        <f>COUNTIFS('Raw Data'!$L$2:$L$3196,'Solution Sheet'!F1934,'Raw Data'!$H$2:$H$3196,'Solution Sheet'!G1934)</f>
        <v>200</v>
      </c>
      <c r="J1934" s="33" t="s">
        <v>41</v>
      </c>
      <c r="K1934" s="33" t="s">
        <v>8</v>
      </c>
      <c r="L1934" s="45">
        <f>AVERAGEIFS('Raw Data'!$R$2:$R$3196,'Raw Data'!$K$2:$K$3196,'Solution Sheet'!J1934,'Raw Data'!$G$2:$G$3196,'Solution Sheet'!K1934)</f>
        <v>35.169642857142854</v>
      </c>
      <c r="N1934" s="33" t="s">
        <v>24</v>
      </c>
      <c r="O1934" s="33" t="s">
        <v>31</v>
      </c>
      <c r="P1934" s="45">
        <f>SUMIFS('Raw Data'!$S$2:$S$3196,'Raw Data'!$D$2:$D$3196,'Solution Sheet'!N1934,'Raw Data'!$H$2:$H$3196,'Solution Sheet'!O1934)</f>
        <v>770751.94999999984</v>
      </c>
    </row>
    <row r="1935" spans="2:16" x14ac:dyDescent="0.35">
      <c r="B1935" s="33" t="s">
        <v>52</v>
      </c>
      <c r="C1935" s="33" t="s">
        <v>6</v>
      </c>
      <c r="D1935" s="45">
        <f>SUMIFS('Raw Data'!$S$2:$S$3196,'Raw Data'!$E$2:$E$3196,'Solution Sheet'!B1935,'Raw Data'!$G$2:$G$3196,'Solution Sheet'!C1935)</f>
        <v>128564.53000000004</v>
      </c>
      <c r="E1935" s="37"/>
      <c r="F1935" s="33" t="s">
        <v>46</v>
      </c>
      <c r="G1935" s="33" t="s">
        <v>32</v>
      </c>
      <c r="H1935" s="45">
        <f>COUNTIFS('Raw Data'!$L$2:$L$3196,'Solution Sheet'!F1935,'Raw Data'!$H$2:$H$3196,'Solution Sheet'!G1935)</f>
        <v>216</v>
      </c>
      <c r="J1935" s="33" t="s">
        <v>42</v>
      </c>
      <c r="K1935" s="33" t="s">
        <v>6</v>
      </c>
      <c r="L1935" s="45">
        <f>AVERAGEIFS('Raw Data'!$R$2:$R$3196,'Raw Data'!$K$2:$K$3196,'Solution Sheet'!J1935,'Raw Data'!$G$2:$G$3196,'Solution Sheet'!K1935)</f>
        <v>35.892857142857146</v>
      </c>
      <c r="N1935" s="33" t="s">
        <v>24</v>
      </c>
      <c r="O1935" s="33" t="s">
        <v>32</v>
      </c>
      <c r="P1935" s="45">
        <f>SUMIFS('Raw Data'!$S$2:$S$3196,'Raw Data'!$D$2:$D$3196,'Solution Sheet'!N1935,'Raw Data'!$H$2:$H$3196,'Solution Sheet'!O1935)</f>
        <v>854150.37999999919</v>
      </c>
    </row>
    <row r="1936" spans="2:16" x14ac:dyDescent="0.35">
      <c r="B1936" s="33" t="s">
        <v>106</v>
      </c>
      <c r="C1936" s="33" t="s">
        <v>8</v>
      </c>
      <c r="D1936" s="45">
        <f>SUMIFS('Raw Data'!$S$2:$S$3196,'Raw Data'!$E$2:$E$3196,'Solution Sheet'!B1936,'Raw Data'!$G$2:$G$3196,'Solution Sheet'!C1936)</f>
        <v>122017.93000000001</v>
      </c>
      <c r="E1936" s="37"/>
      <c r="F1936" s="33" t="s">
        <v>44</v>
      </c>
      <c r="G1936" s="33" t="s">
        <v>33</v>
      </c>
      <c r="H1936" s="45">
        <f>COUNTIFS('Raw Data'!$L$2:$L$3196,'Solution Sheet'!F1936,'Raw Data'!$H$2:$H$3196,'Solution Sheet'!G1936)</f>
        <v>207</v>
      </c>
      <c r="J1936" s="33" t="s">
        <v>39</v>
      </c>
      <c r="K1936" s="33" t="s">
        <v>8</v>
      </c>
      <c r="L1936" s="45">
        <f>AVERAGEIFS('Raw Data'!$R$2:$R$3196,'Raw Data'!$K$2:$K$3196,'Solution Sheet'!J1936,'Raw Data'!$G$2:$G$3196,'Solution Sheet'!K1936)</f>
        <v>33.572815533980581</v>
      </c>
      <c r="N1936" s="33" t="s">
        <v>24</v>
      </c>
      <c r="O1936" s="33" t="s">
        <v>33</v>
      </c>
      <c r="P1936" s="45">
        <f>SUMIFS('Raw Data'!$S$2:$S$3196,'Raw Data'!$D$2:$D$3196,'Solution Sheet'!N1936,'Raw Data'!$H$2:$H$3196,'Solution Sheet'!O1936)</f>
        <v>777669.78999999957</v>
      </c>
    </row>
    <row r="1937" spans="2:16" x14ac:dyDescent="0.35">
      <c r="B1937" s="33" t="s">
        <v>78</v>
      </c>
      <c r="C1937" s="33" t="s">
        <v>13</v>
      </c>
      <c r="D1937" s="45">
        <f>SUMIFS('Raw Data'!$S$2:$S$3196,'Raw Data'!$E$2:$E$3196,'Solution Sheet'!B1937,'Raw Data'!$G$2:$G$3196,'Solution Sheet'!C1937)</f>
        <v>119976.9</v>
      </c>
      <c r="E1937" s="37"/>
      <c r="F1937" s="33" t="s">
        <v>45</v>
      </c>
      <c r="G1937" s="33" t="s">
        <v>30</v>
      </c>
      <c r="H1937" s="45">
        <f>COUNTIFS('Raw Data'!$L$2:$L$3196,'Solution Sheet'!F1937,'Raw Data'!$H$2:$H$3196,'Solution Sheet'!G1937)</f>
        <v>215</v>
      </c>
      <c r="J1937" s="33" t="s">
        <v>40</v>
      </c>
      <c r="K1937" s="33" t="s">
        <v>13</v>
      </c>
      <c r="L1937" s="45">
        <f>AVERAGEIFS('Raw Data'!$R$2:$R$3196,'Raw Data'!$K$2:$K$3196,'Solution Sheet'!J1937,'Raw Data'!$G$2:$G$3196,'Solution Sheet'!K1937)</f>
        <v>34.651685393258425</v>
      </c>
      <c r="N1937" s="33" t="s">
        <v>26</v>
      </c>
      <c r="O1937" s="33" t="s">
        <v>30</v>
      </c>
      <c r="P1937" s="45">
        <f>SUMIFS('Raw Data'!$S$2:$S$3196,'Raw Data'!$D$2:$D$3196,'Solution Sheet'!N1937,'Raw Data'!$H$2:$H$3196,'Solution Sheet'!O1937)</f>
        <v>705014.25000000035</v>
      </c>
    </row>
    <row r="1938" spans="2:16" x14ac:dyDescent="0.35">
      <c r="B1938" s="33" t="s">
        <v>85</v>
      </c>
      <c r="C1938" s="33" t="s">
        <v>11</v>
      </c>
      <c r="D1938" s="45">
        <f>SUMIFS('Raw Data'!$S$2:$S$3196,'Raw Data'!$E$2:$E$3196,'Solution Sheet'!B1938,'Raw Data'!$G$2:$G$3196,'Solution Sheet'!C1938)</f>
        <v>93988.74</v>
      </c>
      <c r="E1938" s="37"/>
      <c r="F1938" s="33" t="s">
        <v>43</v>
      </c>
      <c r="G1938" s="33" t="s">
        <v>30</v>
      </c>
      <c r="H1938" s="45">
        <f>COUNTIFS('Raw Data'!$L$2:$L$3196,'Solution Sheet'!F1938,'Raw Data'!$H$2:$H$3196,'Solution Sheet'!G1938)</f>
        <v>201</v>
      </c>
      <c r="J1938" s="33" t="s">
        <v>42</v>
      </c>
      <c r="K1938" s="33" t="s">
        <v>11</v>
      </c>
      <c r="L1938" s="45">
        <f>AVERAGEIFS('Raw Data'!$R$2:$R$3196,'Raw Data'!$K$2:$K$3196,'Solution Sheet'!J1938,'Raw Data'!$G$2:$G$3196,'Solution Sheet'!K1938)</f>
        <v>35.16949152542373</v>
      </c>
      <c r="N1938" s="33" t="s">
        <v>25</v>
      </c>
      <c r="O1938" s="33" t="s">
        <v>30</v>
      </c>
      <c r="P1938" s="45">
        <f>SUMIFS('Raw Data'!$S$2:$S$3196,'Raw Data'!$D$2:$D$3196,'Solution Sheet'!N1938,'Raw Data'!$H$2:$H$3196,'Solution Sheet'!O1938)</f>
        <v>386262.99999999983</v>
      </c>
    </row>
    <row r="1939" spans="2:16" x14ac:dyDescent="0.35">
      <c r="B1939" s="33" t="s">
        <v>52</v>
      </c>
      <c r="C1939" s="33" t="s">
        <v>6</v>
      </c>
      <c r="D1939" s="45">
        <f>SUMIFS('Raw Data'!$S$2:$S$3196,'Raw Data'!$E$2:$E$3196,'Solution Sheet'!B1939,'Raw Data'!$G$2:$G$3196,'Solution Sheet'!C1939)</f>
        <v>128564.53000000004</v>
      </c>
      <c r="E1939" s="37"/>
      <c r="F1939" s="33" t="s">
        <v>43</v>
      </c>
      <c r="G1939" s="33" t="s">
        <v>30</v>
      </c>
      <c r="H1939" s="45">
        <f>COUNTIFS('Raw Data'!$L$2:$L$3196,'Solution Sheet'!F1939,'Raw Data'!$H$2:$H$3196,'Solution Sheet'!G1939)</f>
        <v>201</v>
      </c>
      <c r="J1939" s="33" t="s">
        <v>41</v>
      </c>
      <c r="K1939" s="33" t="s">
        <v>6</v>
      </c>
      <c r="L1939" s="45">
        <f>AVERAGEIFS('Raw Data'!$R$2:$R$3196,'Raw Data'!$K$2:$K$3196,'Solution Sheet'!J1939,'Raw Data'!$G$2:$G$3196,'Solution Sheet'!K1939)</f>
        <v>36.01075268817204</v>
      </c>
      <c r="N1939" s="33" t="s">
        <v>26</v>
      </c>
      <c r="O1939" s="33" t="s">
        <v>30</v>
      </c>
      <c r="P1939" s="45">
        <f>SUMIFS('Raw Data'!$S$2:$S$3196,'Raw Data'!$D$2:$D$3196,'Solution Sheet'!N1939,'Raw Data'!$H$2:$H$3196,'Solution Sheet'!O1939)</f>
        <v>705014.25000000035</v>
      </c>
    </row>
    <row r="1940" spans="2:16" x14ac:dyDescent="0.35">
      <c r="B1940" s="33" t="s">
        <v>85</v>
      </c>
      <c r="C1940" s="33" t="s">
        <v>11</v>
      </c>
      <c r="D1940" s="45">
        <f>SUMIFS('Raw Data'!$S$2:$S$3196,'Raw Data'!$E$2:$E$3196,'Solution Sheet'!B1940,'Raw Data'!$G$2:$G$3196,'Solution Sheet'!C1940)</f>
        <v>93988.74</v>
      </c>
      <c r="E1940" s="37"/>
      <c r="F1940" s="33" t="s">
        <v>44</v>
      </c>
      <c r="G1940" s="33" t="s">
        <v>30</v>
      </c>
      <c r="H1940" s="45">
        <f>COUNTIFS('Raw Data'!$L$2:$L$3196,'Solution Sheet'!F1940,'Raw Data'!$H$2:$H$3196,'Solution Sheet'!G1940)</f>
        <v>202</v>
      </c>
      <c r="J1940" s="33" t="s">
        <v>39</v>
      </c>
      <c r="K1940" s="33" t="s">
        <v>11</v>
      </c>
      <c r="L1940" s="45">
        <f>AVERAGEIFS('Raw Data'!$R$2:$R$3196,'Raw Data'!$K$2:$K$3196,'Solution Sheet'!J1940,'Raw Data'!$G$2:$G$3196,'Solution Sheet'!K1940)</f>
        <v>34.901785714285715</v>
      </c>
      <c r="N1940" s="33" t="s">
        <v>25</v>
      </c>
      <c r="O1940" s="33" t="s">
        <v>30</v>
      </c>
      <c r="P1940" s="45">
        <f>SUMIFS('Raw Data'!$S$2:$S$3196,'Raw Data'!$D$2:$D$3196,'Solution Sheet'!N1940,'Raw Data'!$H$2:$H$3196,'Solution Sheet'!O1940)</f>
        <v>386262.99999999983</v>
      </c>
    </row>
    <row r="1941" spans="2:16" x14ac:dyDescent="0.35">
      <c r="B1941" s="33" t="s">
        <v>63</v>
      </c>
      <c r="C1941" s="33" t="s">
        <v>6</v>
      </c>
      <c r="D1941" s="45">
        <f>SUMIFS('Raw Data'!$S$2:$S$3196,'Raw Data'!$E$2:$E$3196,'Solution Sheet'!B1941,'Raw Data'!$G$2:$G$3196,'Solution Sheet'!C1941)</f>
        <v>78031.63</v>
      </c>
      <c r="E1941" s="37"/>
      <c r="F1941" s="33" t="s">
        <v>46</v>
      </c>
      <c r="G1941" s="33" t="s">
        <v>33</v>
      </c>
      <c r="H1941" s="45">
        <f>COUNTIFS('Raw Data'!$L$2:$L$3196,'Solution Sheet'!F1941,'Raw Data'!$H$2:$H$3196,'Solution Sheet'!G1941)</f>
        <v>201</v>
      </c>
      <c r="J1941" s="33" t="s">
        <v>40</v>
      </c>
      <c r="K1941" s="33" t="s">
        <v>6</v>
      </c>
      <c r="L1941" s="45">
        <f>AVERAGEIFS('Raw Data'!$R$2:$R$3196,'Raw Data'!$K$2:$K$3196,'Solution Sheet'!J1941,'Raw Data'!$G$2:$G$3196,'Solution Sheet'!K1941)</f>
        <v>33.838383838383841</v>
      </c>
      <c r="N1941" s="33" t="s">
        <v>24</v>
      </c>
      <c r="O1941" s="33" t="s">
        <v>33</v>
      </c>
      <c r="P1941" s="45">
        <f>SUMIFS('Raw Data'!$S$2:$S$3196,'Raw Data'!$D$2:$D$3196,'Solution Sheet'!N1941,'Raw Data'!$H$2:$H$3196,'Solution Sheet'!O1941)</f>
        <v>777669.78999999957</v>
      </c>
    </row>
    <row r="1942" spans="2:16" x14ac:dyDescent="0.35">
      <c r="B1942" s="33" t="s">
        <v>73</v>
      </c>
      <c r="C1942" s="33" t="s">
        <v>7</v>
      </c>
      <c r="D1942" s="45">
        <f>SUMIFS('Raw Data'!$S$2:$S$3196,'Raw Data'!$E$2:$E$3196,'Solution Sheet'!B1942,'Raw Data'!$G$2:$G$3196,'Solution Sheet'!C1942)</f>
        <v>125696.93000000001</v>
      </c>
      <c r="E1942" s="37"/>
      <c r="F1942" s="33" t="s">
        <v>45</v>
      </c>
      <c r="G1942" s="33" t="s">
        <v>32</v>
      </c>
      <c r="H1942" s="45">
        <f>COUNTIFS('Raw Data'!$L$2:$L$3196,'Solution Sheet'!F1942,'Raw Data'!$H$2:$H$3196,'Solution Sheet'!G1942)</f>
        <v>204</v>
      </c>
      <c r="J1942" s="33" t="s">
        <v>41</v>
      </c>
      <c r="K1942" s="33" t="s">
        <v>7</v>
      </c>
      <c r="L1942" s="45">
        <f>AVERAGEIFS('Raw Data'!$R$2:$R$3196,'Raw Data'!$K$2:$K$3196,'Solution Sheet'!J1942,'Raw Data'!$G$2:$G$3196,'Solution Sheet'!K1942)</f>
        <v>33.821428571428569</v>
      </c>
      <c r="N1942" s="33" t="s">
        <v>24</v>
      </c>
      <c r="O1942" s="33" t="s">
        <v>32</v>
      </c>
      <c r="P1942" s="45">
        <f>SUMIFS('Raw Data'!$S$2:$S$3196,'Raw Data'!$D$2:$D$3196,'Solution Sheet'!N1942,'Raw Data'!$H$2:$H$3196,'Solution Sheet'!O1942)</f>
        <v>854150.37999999919</v>
      </c>
    </row>
    <row r="1943" spans="2:16" x14ac:dyDescent="0.35">
      <c r="B1943" s="33" t="s">
        <v>55</v>
      </c>
      <c r="C1943" s="33" t="s">
        <v>6</v>
      </c>
      <c r="D1943" s="45">
        <f>SUMIFS('Raw Data'!$S$2:$S$3196,'Raw Data'!$E$2:$E$3196,'Solution Sheet'!B1943,'Raw Data'!$G$2:$G$3196,'Solution Sheet'!C1943)</f>
        <v>103547.48999999999</v>
      </c>
      <c r="E1943" s="37"/>
      <c r="F1943" s="33" t="s">
        <v>45</v>
      </c>
      <c r="G1943" s="33" t="s">
        <v>33</v>
      </c>
      <c r="H1943" s="45">
        <f>COUNTIFS('Raw Data'!$L$2:$L$3196,'Solution Sheet'!F1943,'Raw Data'!$H$2:$H$3196,'Solution Sheet'!G1943)</f>
        <v>193</v>
      </c>
      <c r="J1943" s="33" t="s">
        <v>42</v>
      </c>
      <c r="K1943" s="33" t="s">
        <v>6</v>
      </c>
      <c r="L1943" s="45">
        <f>AVERAGEIFS('Raw Data'!$R$2:$R$3196,'Raw Data'!$K$2:$K$3196,'Solution Sheet'!J1943,'Raw Data'!$G$2:$G$3196,'Solution Sheet'!K1943)</f>
        <v>35.892857142857146</v>
      </c>
      <c r="N1943" s="33" t="s">
        <v>25</v>
      </c>
      <c r="O1943" s="33" t="s">
        <v>33</v>
      </c>
      <c r="P1943" s="45">
        <f>SUMIFS('Raw Data'!$S$2:$S$3196,'Raw Data'!$D$2:$D$3196,'Solution Sheet'!N1943,'Raw Data'!$H$2:$H$3196,'Solution Sheet'!O1943)</f>
        <v>226589.05000000008</v>
      </c>
    </row>
    <row r="1944" spans="2:16" x14ac:dyDescent="0.35">
      <c r="B1944" s="33" t="s">
        <v>68</v>
      </c>
      <c r="C1944" s="33" t="s">
        <v>7</v>
      </c>
      <c r="D1944" s="45">
        <f>SUMIFS('Raw Data'!$S$2:$S$3196,'Raw Data'!$E$2:$E$3196,'Solution Sheet'!B1944,'Raw Data'!$G$2:$G$3196,'Solution Sheet'!C1944)</f>
        <v>100847.03999999999</v>
      </c>
      <c r="E1944" s="37"/>
      <c r="F1944" s="33" t="s">
        <v>46</v>
      </c>
      <c r="G1944" s="33" t="s">
        <v>32</v>
      </c>
      <c r="H1944" s="45">
        <f>COUNTIFS('Raw Data'!$L$2:$L$3196,'Solution Sheet'!F1944,'Raw Data'!$H$2:$H$3196,'Solution Sheet'!G1944)</f>
        <v>216</v>
      </c>
      <c r="J1944" s="33" t="s">
        <v>42</v>
      </c>
      <c r="K1944" s="33" t="s">
        <v>7</v>
      </c>
      <c r="L1944" s="45">
        <f>AVERAGEIFS('Raw Data'!$R$2:$R$3196,'Raw Data'!$K$2:$K$3196,'Solution Sheet'!J1944,'Raw Data'!$G$2:$G$3196,'Solution Sheet'!K1944)</f>
        <v>34.288659793814432</v>
      </c>
      <c r="N1944" s="33" t="s">
        <v>24</v>
      </c>
      <c r="O1944" s="33" t="s">
        <v>32</v>
      </c>
      <c r="P1944" s="45">
        <f>SUMIFS('Raw Data'!$S$2:$S$3196,'Raw Data'!$D$2:$D$3196,'Solution Sheet'!N1944,'Raw Data'!$H$2:$H$3196,'Solution Sheet'!O1944)</f>
        <v>854150.37999999919</v>
      </c>
    </row>
    <row r="1945" spans="2:16" x14ac:dyDescent="0.35">
      <c r="B1945" s="33" t="s">
        <v>73</v>
      </c>
      <c r="C1945" s="33" t="s">
        <v>11</v>
      </c>
      <c r="D1945" s="45">
        <f>SUMIFS('Raw Data'!$S$2:$S$3196,'Raw Data'!$E$2:$E$3196,'Solution Sheet'!B1945,'Raw Data'!$G$2:$G$3196,'Solution Sheet'!C1945)</f>
        <v>112167.56</v>
      </c>
      <c r="E1945" s="37"/>
      <c r="F1945" s="33" t="s">
        <v>44</v>
      </c>
      <c r="G1945" s="33" t="s">
        <v>30</v>
      </c>
      <c r="H1945" s="45">
        <f>COUNTIFS('Raw Data'!$L$2:$L$3196,'Solution Sheet'!F1945,'Raw Data'!$H$2:$H$3196,'Solution Sheet'!G1945)</f>
        <v>202</v>
      </c>
      <c r="J1945" s="33" t="s">
        <v>40</v>
      </c>
      <c r="K1945" s="33" t="s">
        <v>11</v>
      </c>
      <c r="L1945" s="45">
        <f>AVERAGEIFS('Raw Data'!$R$2:$R$3196,'Raw Data'!$K$2:$K$3196,'Solution Sheet'!J1945,'Raw Data'!$G$2:$G$3196,'Solution Sheet'!K1945)</f>
        <v>33.707865168539328</v>
      </c>
      <c r="N1945" s="33" t="s">
        <v>24</v>
      </c>
      <c r="O1945" s="33" t="s">
        <v>30</v>
      </c>
      <c r="P1945" s="45">
        <f>SUMIFS('Raw Data'!$S$2:$S$3196,'Raw Data'!$D$2:$D$3196,'Solution Sheet'!N1945,'Raw Data'!$H$2:$H$3196,'Solution Sheet'!O1945)</f>
        <v>902864.3899999999</v>
      </c>
    </row>
    <row r="1946" spans="2:16" x14ac:dyDescent="0.35">
      <c r="B1946" s="33" t="s">
        <v>52</v>
      </c>
      <c r="C1946" s="33" t="s">
        <v>11</v>
      </c>
      <c r="D1946" s="45">
        <f>SUMIFS('Raw Data'!$S$2:$S$3196,'Raw Data'!$E$2:$E$3196,'Solution Sheet'!B1946,'Raw Data'!$G$2:$G$3196,'Solution Sheet'!C1946)</f>
        <v>112086.30000000002</v>
      </c>
      <c r="E1946" s="37"/>
      <c r="F1946" s="33" t="s">
        <v>43</v>
      </c>
      <c r="G1946" s="33" t="s">
        <v>32</v>
      </c>
      <c r="H1946" s="45">
        <f>COUNTIFS('Raw Data'!$L$2:$L$3196,'Solution Sheet'!F1946,'Raw Data'!$H$2:$H$3196,'Solution Sheet'!G1946)</f>
        <v>206</v>
      </c>
      <c r="J1946" s="33" t="s">
        <v>42</v>
      </c>
      <c r="K1946" s="33" t="s">
        <v>11</v>
      </c>
      <c r="L1946" s="45">
        <f>AVERAGEIFS('Raw Data'!$R$2:$R$3196,'Raw Data'!$K$2:$K$3196,'Solution Sheet'!J1946,'Raw Data'!$G$2:$G$3196,'Solution Sheet'!K1946)</f>
        <v>35.16949152542373</v>
      </c>
      <c r="N1946" s="33" t="s">
        <v>24</v>
      </c>
      <c r="O1946" s="33" t="s">
        <v>32</v>
      </c>
      <c r="P1946" s="45">
        <f>SUMIFS('Raw Data'!$S$2:$S$3196,'Raw Data'!$D$2:$D$3196,'Solution Sheet'!N1946,'Raw Data'!$H$2:$H$3196,'Solution Sheet'!O1946)</f>
        <v>854150.37999999919</v>
      </c>
    </row>
    <row r="1947" spans="2:16" x14ac:dyDescent="0.35">
      <c r="B1947" s="33" t="s">
        <v>78</v>
      </c>
      <c r="C1947" s="33" t="s">
        <v>7</v>
      </c>
      <c r="D1947" s="45">
        <f>SUMIFS('Raw Data'!$S$2:$S$3196,'Raw Data'!$E$2:$E$3196,'Solution Sheet'!B1947,'Raw Data'!$G$2:$G$3196,'Solution Sheet'!C1947)</f>
        <v>91549.210000000021</v>
      </c>
      <c r="E1947" s="37"/>
      <c r="F1947" s="33" t="s">
        <v>45</v>
      </c>
      <c r="G1947" s="33" t="s">
        <v>30</v>
      </c>
      <c r="H1947" s="45">
        <f>COUNTIFS('Raw Data'!$L$2:$L$3196,'Solution Sheet'!F1947,'Raw Data'!$H$2:$H$3196,'Solution Sheet'!G1947)</f>
        <v>215</v>
      </c>
      <c r="J1947" s="33" t="s">
        <v>41</v>
      </c>
      <c r="K1947" s="33" t="s">
        <v>7</v>
      </c>
      <c r="L1947" s="45">
        <f>AVERAGEIFS('Raw Data'!$R$2:$R$3196,'Raw Data'!$K$2:$K$3196,'Solution Sheet'!J1947,'Raw Data'!$G$2:$G$3196,'Solution Sheet'!K1947)</f>
        <v>33.821428571428569</v>
      </c>
      <c r="N1947" s="33" t="s">
        <v>24</v>
      </c>
      <c r="O1947" s="33" t="s">
        <v>30</v>
      </c>
      <c r="P1947" s="45">
        <f>SUMIFS('Raw Data'!$S$2:$S$3196,'Raw Data'!$D$2:$D$3196,'Solution Sheet'!N1947,'Raw Data'!$H$2:$H$3196,'Solution Sheet'!O1947)</f>
        <v>902864.3899999999</v>
      </c>
    </row>
    <row r="1948" spans="2:16" x14ac:dyDescent="0.35">
      <c r="B1948" s="33" t="s">
        <v>78</v>
      </c>
      <c r="C1948" s="33" t="s">
        <v>10</v>
      </c>
      <c r="D1948" s="45">
        <f>SUMIFS('Raw Data'!$S$2:$S$3196,'Raw Data'!$E$2:$E$3196,'Solution Sheet'!B1948,'Raw Data'!$G$2:$G$3196,'Solution Sheet'!C1948)</f>
        <v>92778.25</v>
      </c>
      <c r="E1948" s="37"/>
      <c r="F1948" s="33" t="s">
        <v>46</v>
      </c>
      <c r="G1948" s="33" t="s">
        <v>30</v>
      </c>
      <c r="H1948" s="45">
        <f>COUNTIFS('Raw Data'!$L$2:$L$3196,'Solution Sheet'!F1948,'Raw Data'!$H$2:$H$3196,'Solution Sheet'!G1948)</f>
        <v>204</v>
      </c>
      <c r="J1948" s="33" t="s">
        <v>41</v>
      </c>
      <c r="K1948" s="33" t="s">
        <v>10</v>
      </c>
      <c r="L1948" s="45">
        <f>AVERAGEIFS('Raw Data'!$R$2:$R$3196,'Raw Data'!$K$2:$K$3196,'Solution Sheet'!J1948,'Raw Data'!$G$2:$G$3196,'Solution Sheet'!K1948)</f>
        <v>34.225806451612904</v>
      </c>
      <c r="N1948" s="33" t="s">
        <v>26</v>
      </c>
      <c r="O1948" s="33" t="s">
        <v>30</v>
      </c>
      <c r="P1948" s="45">
        <f>SUMIFS('Raw Data'!$S$2:$S$3196,'Raw Data'!$D$2:$D$3196,'Solution Sheet'!N1948,'Raw Data'!$H$2:$H$3196,'Solution Sheet'!O1948)</f>
        <v>705014.25000000035</v>
      </c>
    </row>
    <row r="1949" spans="2:16" x14ac:dyDescent="0.35">
      <c r="B1949" s="33" t="s">
        <v>115</v>
      </c>
      <c r="C1949" s="33" t="s">
        <v>10</v>
      </c>
      <c r="D1949" s="45">
        <f>SUMIFS('Raw Data'!$S$2:$S$3196,'Raw Data'!$E$2:$E$3196,'Solution Sheet'!B1949,'Raw Data'!$G$2:$G$3196,'Solution Sheet'!C1949)</f>
        <v>50149.599999999999</v>
      </c>
      <c r="E1949" s="37"/>
      <c r="F1949" s="33" t="s">
        <v>43</v>
      </c>
      <c r="G1949" s="33" t="s">
        <v>30</v>
      </c>
      <c r="H1949" s="45">
        <f>COUNTIFS('Raw Data'!$L$2:$L$3196,'Solution Sheet'!F1949,'Raw Data'!$H$2:$H$3196,'Solution Sheet'!G1949)</f>
        <v>201</v>
      </c>
      <c r="J1949" s="33" t="s">
        <v>42</v>
      </c>
      <c r="K1949" s="33" t="s">
        <v>10</v>
      </c>
      <c r="L1949" s="45">
        <f>AVERAGEIFS('Raw Data'!$R$2:$R$3196,'Raw Data'!$K$2:$K$3196,'Solution Sheet'!J1949,'Raw Data'!$G$2:$G$3196,'Solution Sheet'!K1949)</f>
        <v>34.543689320388353</v>
      </c>
      <c r="N1949" s="33" t="s">
        <v>24</v>
      </c>
      <c r="O1949" s="33" t="s">
        <v>30</v>
      </c>
      <c r="P1949" s="45">
        <f>SUMIFS('Raw Data'!$S$2:$S$3196,'Raw Data'!$D$2:$D$3196,'Solution Sheet'!N1949,'Raw Data'!$H$2:$H$3196,'Solution Sheet'!O1949)</f>
        <v>902864.3899999999</v>
      </c>
    </row>
    <row r="1950" spans="2:16" x14ac:dyDescent="0.35">
      <c r="B1950" s="33" t="s">
        <v>106</v>
      </c>
      <c r="C1950" s="33" t="s">
        <v>6</v>
      </c>
      <c r="D1950" s="45">
        <f>SUMIFS('Raw Data'!$S$2:$S$3196,'Raw Data'!$E$2:$E$3196,'Solution Sheet'!B1950,'Raw Data'!$G$2:$G$3196,'Solution Sheet'!C1950)</f>
        <v>106057.18</v>
      </c>
      <c r="E1950" s="37"/>
      <c r="F1950" s="33" t="s">
        <v>43</v>
      </c>
      <c r="G1950" s="33" t="s">
        <v>31</v>
      </c>
      <c r="H1950" s="45">
        <f>COUNTIFS('Raw Data'!$L$2:$L$3196,'Solution Sheet'!F1950,'Raw Data'!$H$2:$H$3196,'Solution Sheet'!G1950)</f>
        <v>190</v>
      </c>
      <c r="J1950" s="33" t="s">
        <v>42</v>
      </c>
      <c r="K1950" s="33" t="s">
        <v>6</v>
      </c>
      <c r="L1950" s="45">
        <f>AVERAGEIFS('Raw Data'!$R$2:$R$3196,'Raw Data'!$K$2:$K$3196,'Solution Sheet'!J1950,'Raw Data'!$G$2:$G$3196,'Solution Sheet'!K1950)</f>
        <v>35.892857142857146</v>
      </c>
      <c r="N1950" s="33" t="s">
        <v>24</v>
      </c>
      <c r="O1950" s="33" t="s">
        <v>31</v>
      </c>
      <c r="P1950" s="45">
        <f>SUMIFS('Raw Data'!$S$2:$S$3196,'Raw Data'!$D$2:$D$3196,'Solution Sheet'!N1950,'Raw Data'!$H$2:$H$3196,'Solution Sheet'!O1950)</f>
        <v>770751.94999999984</v>
      </c>
    </row>
    <row r="1951" spans="2:16" x14ac:dyDescent="0.35">
      <c r="B1951" s="33" t="s">
        <v>106</v>
      </c>
      <c r="C1951" s="33" t="s">
        <v>9</v>
      </c>
      <c r="D1951" s="45">
        <f>SUMIFS('Raw Data'!$S$2:$S$3196,'Raw Data'!$E$2:$E$3196,'Solution Sheet'!B1951,'Raw Data'!$G$2:$G$3196,'Solution Sheet'!C1951)</f>
        <v>86448.35000000002</v>
      </c>
      <c r="E1951" s="37"/>
      <c r="F1951" s="33" t="s">
        <v>46</v>
      </c>
      <c r="G1951" s="33" t="s">
        <v>32</v>
      </c>
      <c r="H1951" s="45">
        <f>COUNTIFS('Raw Data'!$L$2:$L$3196,'Solution Sheet'!F1951,'Raw Data'!$H$2:$H$3196,'Solution Sheet'!G1951)</f>
        <v>216</v>
      </c>
      <c r="J1951" s="33" t="s">
        <v>42</v>
      </c>
      <c r="K1951" s="33" t="s">
        <v>9</v>
      </c>
      <c r="L1951" s="45">
        <f>AVERAGEIFS('Raw Data'!$R$2:$R$3196,'Raw Data'!$K$2:$K$3196,'Solution Sheet'!J1951,'Raw Data'!$G$2:$G$3196,'Solution Sheet'!K1951)</f>
        <v>36.282828282828284</v>
      </c>
      <c r="N1951" s="33" t="s">
        <v>25</v>
      </c>
      <c r="O1951" s="33" t="s">
        <v>32</v>
      </c>
      <c r="P1951" s="45">
        <f>SUMIFS('Raw Data'!$S$2:$S$3196,'Raw Data'!$D$2:$D$3196,'Solution Sheet'!N1951,'Raw Data'!$H$2:$H$3196,'Solution Sheet'!O1951)</f>
        <v>420136.0300000002</v>
      </c>
    </row>
    <row r="1952" spans="2:16" x14ac:dyDescent="0.35">
      <c r="B1952" s="33" t="s">
        <v>63</v>
      </c>
      <c r="C1952" s="33" t="s">
        <v>13</v>
      </c>
      <c r="D1952" s="45">
        <f>SUMIFS('Raw Data'!$S$2:$S$3196,'Raw Data'!$E$2:$E$3196,'Solution Sheet'!B1952,'Raw Data'!$G$2:$G$3196,'Solution Sheet'!C1952)</f>
        <v>116307.38</v>
      </c>
      <c r="E1952" s="37"/>
      <c r="F1952" s="33" t="s">
        <v>46</v>
      </c>
      <c r="G1952" s="33" t="s">
        <v>30</v>
      </c>
      <c r="H1952" s="45">
        <f>COUNTIFS('Raw Data'!$L$2:$L$3196,'Solution Sheet'!F1952,'Raw Data'!$H$2:$H$3196,'Solution Sheet'!G1952)</f>
        <v>204</v>
      </c>
      <c r="J1952" s="33" t="s">
        <v>42</v>
      </c>
      <c r="K1952" s="33" t="s">
        <v>13</v>
      </c>
      <c r="L1952" s="45">
        <f>AVERAGEIFS('Raw Data'!$R$2:$R$3196,'Raw Data'!$K$2:$K$3196,'Solution Sheet'!J1952,'Raw Data'!$G$2:$G$3196,'Solution Sheet'!K1952)</f>
        <v>36.58</v>
      </c>
      <c r="N1952" s="33" t="s">
        <v>24</v>
      </c>
      <c r="O1952" s="33" t="s">
        <v>30</v>
      </c>
      <c r="P1952" s="45">
        <f>SUMIFS('Raw Data'!$S$2:$S$3196,'Raw Data'!$D$2:$D$3196,'Solution Sheet'!N1952,'Raw Data'!$H$2:$H$3196,'Solution Sheet'!O1952)</f>
        <v>902864.3899999999</v>
      </c>
    </row>
    <row r="1953" spans="2:16" x14ac:dyDescent="0.35">
      <c r="B1953" s="33" t="s">
        <v>55</v>
      </c>
      <c r="C1953" s="33" t="s">
        <v>10</v>
      </c>
      <c r="D1953" s="45">
        <f>SUMIFS('Raw Data'!$S$2:$S$3196,'Raw Data'!$E$2:$E$3196,'Solution Sheet'!B1953,'Raw Data'!$G$2:$G$3196,'Solution Sheet'!C1953)</f>
        <v>73114.26999999999</v>
      </c>
      <c r="E1953" s="37"/>
      <c r="F1953" s="33" t="s">
        <v>43</v>
      </c>
      <c r="G1953" s="33" t="s">
        <v>31</v>
      </c>
      <c r="H1953" s="45">
        <f>COUNTIFS('Raw Data'!$L$2:$L$3196,'Solution Sheet'!F1953,'Raw Data'!$H$2:$H$3196,'Solution Sheet'!G1953)</f>
        <v>190</v>
      </c>
      <c r="J1953" s="33" t="s">
        <v>40</v>
      </c>
      <c r="K1953" s="33" t="s">
        <v>10</v>
      </c>
      <c r="L1953" s="45">
        <f>AVERAGEIFS('Raw Data'!$R$2:$R$3196,'Raw Data'!$K$2:$K$3196,'Solution Sheet'!J1953,'Raw Data'!$G$2:$G$3196,'Solution Sheet'!K1953)</f>
        <v>35.093023255813954</v>
      </c>
      <c r="N1953" s="33" t="s">
        <v>24</v>
      </c>
      <c r="O1953" s="33" t="s">
        <v>31</v>
      </c>
      <c r="P1953" s="45">
        <f>SUMIFS('Raw Data'!$S$2:$S$3196,'Raw Data'!$D$2:$D$3196,'Solution Sheet'!N1953,'Raw Data'!$H$2:$H$3196,'Solution Sheet'!O1953)</f>
        <v>770751.94999999984</v>
      </c>
    </row>
    <row r="1954" spans="2:16" x14ac:dyDescent="0.35">
      <c r="B1954" s="33" t="s">
        <v>115</v>
      </c>
      <c r="C1954" s="33" t="s">
        <v>12</v>
      </c>
      <c r="D1954" s="45">
        <f>SUMIFS('Raw Data'!$S$2:$S$3196,'Raw Data'!$E$2:$E$3196,'Solution Sheet'!B1954,'Raw Data'!$G$2:$G$3196,'Solution Sheet'!C1954)</f>
        <v>66619.010000000009</v>
      </c>
      <c r="E1954" s="37"/>
      <c r="F1954" s="33" t="s">
        <v>43</v>
      </c>
      <c r="G1954" s="33" t="s">
        <v>33</v>
      </c>
      <c r="H1954" s="45">
        <f>COUNTIFS('Raw Data'!$L$2:$L$3196,'Solution Sheet'!F1954,'Raw Data'!$H$2:$H$3196,'Solution Sheet'!G1954)</f>
        <v>185</v>
      </c>
      <c r="J1954" s="33" t="s">
        <v>42</v>
      </c>
      <c r="K1954" s="33" t="s">
        <v>12</v>
      </c>
      <c r="L1954" s="45">
        <f>AVERAGEIFS('Raw Data'!$R$2:$R$3196,'Raw Data'!$K$2:$K$3196,'Solution Sheet'!J1954,'Raw Data'!$G$2:$G$3196,'Solution Sheet'!K1954)</f>
        <v>36.418604651162788</v>
      </c>
      <c r="N1954" s="33" t="s">
        <v>24</v>
      </c>
      <c r="O1954" s="33" t="s">
        <v>33</v>
      </c>
      <c r="P1954" s="45">
        <f>SUMIFS('Raw Data'!$S$2:$S$3196,'Raw Data'!$D$2:$D$3196,'Solution Sheet'!N1954,'Raw Data'!$H$2:$H$3196,'Solution Sheet'!O1954)</f>
        <v>777669.78999999957</v>
      </c>
    </row>
    <row r="1955" spans="2:16" x14ac:dyDescent="0.35">
      <c r="B1955" s="33" t="s">
        <v>78</v>
      </c>
      <c r="C1955" s="33" t="s">
        <v>10</v>
      </c>
      <c r="D1955" s="45">
        <f>SUMIFS('Raw Data'!$S$2:$S$3196,'Raw Data'!$E$2:$E$3196,'Solution Sheet'!B1955,'Raw Data'!$G$2:$G$3196,'Solution Sheet'!C1955)</f>
        <v>92778.25</v>
      </c>
      <c r="E1955" s="37"/>
      <c r="F1955" s="33" t="s">
        <v>46</v>
      </c>
      <c r="G1955" s="33" t="s">
        <v>31</v>
      </c>
      <c r="H1955" s="45">
        <f>COUNTIFS('Raw Data'!$L$2:$L$3196,'Solution Sheet'!F1955,'Raw Data'!$H$2:$H$3196,'Solution Sheet'!G1955)</f>
        <v>159</v>
      </c>
      <c r="J1955" s="33" t="s">
        <v>42</v>
      </c>
      <c r="K1955" s="33" t="s">
        <v>10</v>
      </c>
      <c r="L1955" s="45">
        <f>AVERAGEIFS('Raw Data'!$R$2:$R$3196,'Raw Data'!$K$2:$K$3196,'Solution Sheet'!J1955,'Raw Data'!$G$2:$G$3196,'Solution Sheet'!K1955)</f>
        <v>34.543689320388353</v>
      </c>
      <c r="N1955" s="33" t="s">
        <v>26</v>
      </c>
      <c r="O1955" s="33" t="s">
        <v>31</v>
      </c>
      <c r="P1955" s="45">
        <f>SUMIFS('Raw Data'!$S$2:$S$3196,'Raw Data'!$D$2:$D$3196,'Solution Sheet'!N1955,'Raw Data'!$H$2:$H$3196,'Solution Sheet'!O1955)</f>
        <v>705928.4499999996</v>
      </c>
    </row>
    <row r="1956" spans="2:16" x14ac:dyDescent="0.35">
      <c r="B1956" s="33" t="s">
        <v>52</v>
      </c>
      <c r="C1956" s="33" t="s">
        <v>9</v>
      </c>
      <c r="D1956" s="45">
        <f>SUMIFS('Raw Data'!$S$2:$S$3196,'Raw Data'!$E$2:$E$3196,'Solution Sheet'!B1956,'Raw Data'!$G$2:$G$3196,'Solution Sheet'!C1956)</f>
        <v>91971.540000000008</v>
      </c>
      <c r="E1956" s="37"/>
      <c r="F1956" s="33" t="s">
        <v>45</v>
      </c>
      <c r="G1956" s="33" t="s">
        <v>30</v>
      </c>
      <c r="H1956" s="45">
        <f>COUNTIFS('Raw Data'!$L$2:$L$3196,'Solution Sheet'!F1956,'Raw Data'!$H$2:$H$3196,'Solution Sheet'!G1956)</f>
        <v>215</v>
      </c>
      <c r="J1956" s="33" t="s">
        <v>40</v>
      </c>
      <c r="K1956" s="33" t="s">
        <v>9</v>
      </c>
      <c r="L1956" s="45">
        <f>AVERAGEIFS('Raw Data'!$R$2:$R$3196,'Raw Data'!$K$2:$K$3196,'Solution Sheet'!J1956,'Raw Data'!$G$2:$G$3196,'Solution Sheet'!K1956)</f>
        <v>33.942528735632187</v>
      </c>
      <c r="N1956" s="33" t="s">
        <v>25</v>
      </c>
      <c r="O1956" s="33" t="s">
        <v>30</v>
      </c>
      <c r="P1956" s="45">
        <f>SUMIFS('Raw Data'!$S$2:$S$3196,'Raw Data'!$D$2:$D$3196,'Solution Sheet'!N1956,'Raw Data'!$H$2:$H$3196,'Solution Sheet'!O1956)</f>
        <v>386262.99999999983</v>
      </c>
    </row>
    <row r="1957" spans="2:16" x14ac:dyDescent="0.35">
      <c r="B1957" s="33" t="s">
        <v>73</v>
      </c>
      <c r="C1957" s="33" t="s">
        <v>13</v>
      </c>
      <c r="D1957" s="45">
        <f>SUMIFS('Raw Data'!$S$2:$S$3196,'Raw Data'!$E$2:$E$3196,'Solution Sheet'!B1957,'Raw Data'!$G$2:$G$3196,'Solution Sheet'!C1957)</f>
        <v>66184.529999999984</v>
      </c>
      <c r="E1957" s="37"/>
      <c r="F1957" s="33" t="s">
        <v>46</v>
      </c>
      <c r="G1957" s="33" t="s">
        <v>33</v>
      </c>
      <c r="H1957" s="45">
        <f>COUNTIFS('Raw Data'!$L$2:$L$3196,'Solution Sheet'!F1957,'Raw Data'!$H$2:$H$3196,'Solution Sheet'!G1957)</f>
        <v>201</v>
      </c>
      <c r="J1957" s="33" t="s">
        <v>39</v>
      </c>
      <c r="K1957" s="33" t="s">
        <v>13</v>
      </c>
      <c r="L1957" s="45">
        <f>AVERAGEIFS('Raw Data'!$R$2:$R$3196,'Raw Data'!$K$2:$K$3196,'Solution Sheet'!J1957,'Raw Data'!$G$2:$G$3196,'Solution Sheet'!K1957)</f>
        <v>35.833333333333336</v>
      </c>
      <c r="N1957" s="33" t="s">
        <v>24</v>
      </c>
      <c r="O1957" s="33" t="s">
        <v>33</v>
      </c>
      <c r="P1957" s="45">
        <f>SUMIFS('Raw Data'!$S$2:$S$3196,'Raw Data'!$D$2:$D$3196,'Solution Sheet'!N1957,'Raw Data'!$H$2:$H$3196,'Solution Sheet'!O1957)</f>
        <v>777669.78999999957</v>
      </c>
    </row>
    <row r="1958" spans="2:16" x14ac:dyDescent="0.35">
      <c r="B1958" s="33" t="s">
        <v>115</v>
      </c>
      <c r="C1958" s="33" t="s">
        <v>11</v>
      </c>
      <c r="D1958" s="45">
        <f>SUMIFS('Raw Data'!$S$2:$S$3196,'Raw Data'!$E$2:$E$3196,'Solution Sheet'!B1958,'Raw Data'!$G$2:$G$3196,'Solution Sheet'!C1958)</f>
        <v>121509.75999999999</v>
      </c>
      <c r="E1958" s="37"/>
      <c r="F1958" s="33" t="s">
        <v>45</v>
      </c>
      <c r="G1958" s="33" t="s">
        <v>32</v>
      </c>
      <c r="H1958" s="45">
        <f>COUNTIFS('Raw Data'!$L$2:$L$3196,'Solution Sheet'!F1958,'Raw Data'!$H$2:$H$3196,'Solution Sheet'!G1958)</f>
        <v>204</v>
      </c>
      <c r="J1958" s="33" t="s">
        <v>42</v>
      </c>
      <c r="K1958" s="33" t="s">
        <v>11</v>
      </c>
      <c r="L1958" s="45">
        <f>AVERAGEIFS('Raw Data'!$R$2:$R$3196,'Raw Data'!$K$2:$K$3196,'Solution Sheet'!J1958,'Raw Data'!$G$2:$G$3196,'Solution Sheet'!K1958)</f>
        <v>35.16949152542373</v>
      </c>
      <c r="N1958" s="33" t="s">
        <v>26</v>
      </c>
      <c r="O1958" s="33" t="s">
        <v>32</v>
      </c>
      <c r="P1958" s="45">
        <f>SUMIFS('Raw Data'!$S$2:$S$3196,'Raw Data'!$D$2:$D$3196,'Solution Sheet'!N1958,'Raw Data'!$H$2:$H$3196,'Solution Sheet'!O1958)</f>
        <v>713770.02999999945</v>
      </c>
    </row>
    <row r="1959" spans="2:16" x14ac:dyDescent="0.35">
      <c r="B1959" s="33" t="s">
        <v>55</v>
      </c>
      <c r="C1959" s="33" t="s">
        <v>11</v>
      </c>
      <c r="D1959" s="45">
        <f>SUMIFS('Raw Data'!$S$2:$S$3196,'Raw Data'!$E$2:$E$3196,'Solution Sheet'!B1959,'Raw Data'!$G$2:$G$3196,'Solution Sheet'!C1959)</f>
        <v>113543.59</v>
      </c>
      <c r="E1959" s="37"/>
      <c r="F1959" s="33" t="s">
        <v>43</v>
      </c>
      <c r="G1959" s="33" t="s">
        <v>33</v>
      </c>
      <c r="H1959" s="45">
        <f>COUNTIFS('Raw Data'!$L$2:$L$3196,'Solution Sheet'!F1959,'Raw Data'!$H$2:$H$3196,'Solution Sheet'!G1959)</f>
        <v>185</v>
      </c>
      <c r="J1959" s="33" t="s">
        <v>42</v>
      </c>
      <c r="K1959" s="33" t="s">
        <v>11</v>
      </c>
      <c r="L1959" s="45">
        <f>AVERAGEIFS('Raw Data'!$R$2:$R$3196,'Raw Data'!$K$2:$K$3196,'Solution Sheet'!J1959,'Raw Data'!$G$2:$G$3196,'Solution Sheet'!K1959)</f>
        <v>35.16949152542373</v>
      </c>
      <c r="N1959" s="33" t="s">
        <v>26</v>
      </c>
      <c r="O1959" s="33" t="s">
        <v>33</v>
      </c>
      <c r="P1959" s="45">
        <f>SUMIFS('Raw Data'!$S$2:$S$3196,'Raw Data'!$D$2:$D$3196,'Solution Sheet'!N1959,'Raw Data'!$H$2:$H$3196,'Solution Sheet'!O1959)</f>
        <v>688621.27000000118</v>
      </c>
    </row>
    <row r="1960" spans="2:16" x14ac:dyDescent="0.35">
      <c r="B1960" s="33" t="s">
        <v>68</v>
      </c>
      <c r="C1960" s="33" t="s">
        <v>7</v>
      </c>
      <c r="D1960" s="45">
        <f>SUMIFS('Raw Data'!$S$2:$S$3196,'Raw Data'!$E$2:$E$3196,'Solution Sheet'!B1960,'Raw Data'!$G$2:$G$3196,'Solution Sheet'!C1960)</f>
        <v>100847.03999999999</v>
      </c>
      <c r="E1960" s="37"/>
      <c r="F1960" s="33" t="s">
        <v>43</v>
      </c>
      <c r="G1960" s="33" t="s">
        <v>33</v>
      </c>
      <c r="H1960" s="45">
        <f>COUNTIFS('Raw Data'!$L$2:$L$3196,'Solution Sheet'!F1960,'Raw Data'!$H$2:$H$3196,'Solution Sheet'!G1960)</f>
        <v>185</v>
      </c>
      <c r="J1960" s="33" t="s">
        <v>39</v>
      </c>
      <c r="K1960" s="33" t="s">
        <v>7</v>
      </c>
      <c r="L1960" s="45">
        <f>AVERAGEIFS('Raw Data'!$R$2:$R$3196,'Raw Data'!$K$2:$K$3196,'Solution Sheet'!J1960,'Raw Data'!$G$2:$G$3196,'Solution Sheet'!K1960)</f>
        <v>36.319672131147541</v>
      </c>
      <c r="N1960" s="33" t="s">
        <v>25</v>
      </c>
      <c r="O1960" s="33" t="s">
        <v>33</v>
      </c>
      <c r="P1960" s="45">
        <f>SUMIFS('Raw Data'!$S$2:$S$3196,'Raw Data'!$D$2:$D$3196,'Solution Sheet'!N1960,'Raw Data'!$H$2:$H$3196,'Solution Sheet'!O1960)</f>
        <v>226589.05000000008</v>
      </c>
    </row>
    <row r="1961" spans="2:16" x14ac:dyDescent="0.35">
      <c r="B1961" s="33" t="s">
        <v>78</v>
      </c>
      <c r="C1961" s="33" t="s">
        <v>9</v>
      </c>
      <c r="D1961" s="45">
        <f>SUMIFS('Raw Data'!$S$2:$S$3196,'Raw Data'!$E$2:$E$3196,'Solution Sheet'!B1961,'Raw Data'!$G$2:$G$3196,'Solution Sheet'!C1961)</f>
        <v>67867.660000000018</v>
      </c>
      <c r="E1961" s="37"/>
      <c r="F1961" s="33" t="s">
        <v>43</v>
      </c>
      <c r="G1961" s="33" t="s">
        <v>31</v>
      </c>
      <c r="H1961" s="45">
        <f>COUNTIFS('Raw Data'!$L$2:$L$3196,'Solution Sheet'!F1961,'Raw Data'!$H$2:$H$3196,'Solution Sheet'!G1961)</f>
        <v>190</v>
      </c>
      <c r="J1961" s="33" t="s">
        <v>39</v>
      </c>
      <c r="K1961" s="33" t="s">
        <v>9</v>
      </c>
      <c r="L1961" s="45">
        <f>AVERAGEIFS('Raw Data'!$R$2:$R$3196,'Raw Data'!$K$2:$K$3196,'Solution Sheet'!J1961,'Raw Data'!$G$2:$G$3196,'Solution Sheet'!K1961)</f>
        <v>34.731182795698928</v>
      </c>
      <c r="N1961" s="33" t="s">
        <v>25</v>
      </c>
      <c r="O1961" s="33" t="s">
        <v>31</v>
      </c>
      <c r="P1961" s="45">
        <f>SUMIFS('Raw Data'!$S$2:$S$3196,'Raw Data'!$D$2:$D$3196,'Solution Sheet'!N1961,'Raw Data'!$H$2:$H$3196,'Solution Sheet'!O1961)</f>
        <v>343540.72000000003</v>
      </c>
    </row>
    <row r="1962" spans="2:16" x14ac:dyDescent="0.35">
      <c r="B1962" s="33" t="s">
        <v>85</v>
      </c>
      <c r="C1962" s="33" t="s">
        <v>12</v>
      </c>
      <c r="D1962" s="45">
        <f>SUMIFS('Raw Data'!$S$2:$S$3196,'Raw Data'!$E$2:$E$3196,'Solution Sheet'!B1962,'Raw Data'!$G$2:$G$3196,'Solution Sheet'!C1962)</f>
        <v>71096.97</v>
      </c>
      <c r="E1962" s="37"/>
      <c r="F1962" s="33" t="s">
        <v>45</v>
      </c>
      <c r="G1962" s="33" t="s">
        <v>32</v>
      </c>
      <c r="H1962" s="45">
        <f>COUNTIFS('Raw Data'!$L$2:$L$3196,'Solution Sheet'!F1962,'Raw Data'!$H$2:$H$3196,'Solution Sheet'!G1962)</f>
        <v>204</v>
      </c>
      <c r="J1962" s="33" t="s">
        <v>41</v>
      </c>
      <c r="K1962" s="33" t="s">
        <v>12</v>
      </c>
      <c r="L1962" s="45">
        <f>AVERAGEIFS('Raw Data'!$R$2:$R$3196,'Raw Data'!$K$2:$K$3196,'Solution Sheet'!J1962,'Raw Data'!$G$2:$G$3196,'Solution Sheet'!K1962)</f>
        <v>35.657142857142858</v>
      </c>
      <c r="N1962" s="33" t="s">
        <v>26</v>
      </c>
      <c r="O1962" s="33" t="s">
        <v>32</v>
      </c>
      <c r="P1962" s="45">
        <f>SUMIFS('Raw Data'!$S$2:$S$3196,'Raw Data'!$D$2:$D$3196,'Solution Sheet'!N1962,'Raw Data'!$H$2:$H$3196,'Solution Sheet'!O1962)</f>
        <v>713770.02999999945</v>
      </c>
    </row>
    <row r="1963" spans="2:16" x14ac:dyDescent="0.35">
      <c r="B1963" s="33" t="s">
        <v>68</v>
      </c>
      <c r="C1963" s="33" t="s">
        <v>7</v>
      </c>
      <c r="D1963" s="45">
        <f>SUMIFS('Raw Data'!$S$2:$S$3196,'Raw Data'!$E$2:$E$3196,'Solution Sheet'!B1963,'Raw Data'!$G$2:$G$3196,'Solution Sheet'!C1963)</f>
        <v>100847.03999999999</v>
      </c>
      <c r="E1963" s="37"/>
      <c r="F1963" s="33" t="s">
        <v>44</v>
      </c>
      <c r="G1963" s="33" t="s">
        <v>30</v>
      </c>
      <c r="H1963" s="45">
        <f>COUNTIFS('Raw Data'!$L$2:$L$3196,'Solution Sheet'!F1963,'Raw Data'!$H$2:$H$3196,'Solution Sheet'!G1963)</f>
        <v>202</v>
      </c>
      <c r="J1963" s="33" t="s">
        <v>42</v>
      </c>
      <c r="K1963" s="33" t="s">
        <v>7</v>
      </c>
      <c r="L1963" s="45">
        <f>AVERAGEIFS('Raw Data'!$R$2:$R$3196,'Raw Data'!$K$2:$K$3196,'Solution Sheet'!J1963,'Raw Data'!$G$2:$G$3196,'Solution Sheet'!K1963)</f>
        <v>34.288659793814432</v>
      </c>
      <c r="N1963" s="33" t="s">
        <v>26</v>
      </c>
      <c r="O1963" s="33" t="s">
        <v>30</v>
      </c>
      <c r="P1963" s="45">
        <f>SUMIFS('Raw Data'!$S$2:$S$3196,'Raw Data'!$D$2:$D$3196,'Solution Sheet'!N1963,'Raw Data'!$H$2:$H$3196,'Solution Sheet'!O1963)</f>
        <v>705014.25000000035</v>
      </c>
    </row>
    <row r="1964" spans="2:16" x14ac:dyDescent="0.35">
      <c r="B1964" s="33" t="s">
        <v>73</v>
      </c>
      <c r="C1964" s="33" t="s">
        <v>7</v>
      </c>
      <c r="D1964" s="45">
        <f>SUMIFS('Raw Data'!$S$2:$S$3196,'Raw Data'!$E$2:$E$3196,'Solution Sheet'!B1964,'Raw Data'!$G$2:$G$3196,'Solution Sheet'!C1964)</f>
        <v>125696.93000000001</v>
      </c>
      <c r="E1964" s="37"/>
      <c r="F1964" s="33" t="s">
        <v>44</v>
      </c>
      <c r="G1964" s="33" t="s">
        <v>30</v>
      </c>
      <c r="H1964" s="45">
        <f>COUNTIFS('Raw Data'!$L$2:$L$3196,'Solution Sheet'!F1964,'Raw Data'!$H$2:$H$3196,'Solution Sheet'!G1964)</f>
        <v>202</v>
      </c>
      <c r="J1964" s="33" t="s">
        <v>39</v>
      </c>
      <c r="K1964" s="33" t="s">
        <v>7</v>
      </c>
      <c r="L1964" s="45">
        <f>AVERAGEIFS('Raw Data'!$R$2:$R$3196,'Raw Data'!$K$2:$K$3196,'Solution Sheet'!J1964,'Raw Data'!$G$2:$G$3196,'Solution Sheet'!K1964)</f>
        <v>36.319672131147541</v>
      </c>
      <c r="N1964" s="33" t="s">
        <v>24</v>
      </c>
      <c r="O1964" s="33" t="s">
        <v>30</v>
      </c>
      <c r="P1964" s="45">
        <f>SUMIFS('Raw Data'!$S$2:$S$3196,'Raw Data'!$D$2:$D$3196,'Solution Sheet'!N1964,'Raw Data'!$H$2:$H$3196,'Solution Sheet'!O1964)</f>
        <v>902864.3899999999</v>
      </c>
    </row>
    <row r="1965" spans="2:16" x14ac:dyDescent="0.35">
      <c r="B1965" s="33" t="s">
        <v>106</v>
      </c>
      <c r="C1965" s="33" t="s">
        <v>9</v>
      </c>
      <c r="D1965" s="45">
        <f>SUMIFS('Raw Data'!$S$2:$S$3196,'Raw Data'!$E$2:$E$3196,'Solution Sheet'!B1965,'Raw Data'!$G$2:$G$3196,'Solution Sheet'!C1965)</f>
        <v>86448.35000000002</v>
      </c>
      <c r="E1965" s="37"/>
      <c r="F1965" s="33" t="s">
        <v>45</v>
      </c>
      <c r="G1965" s="33" t="s">
        <v>32</v>
      </c>
      <c r="H1965" s="45">
        <f>COUNTIFS('Raw Data'!$L$2:$L$3196,'Solution Sheet'!F1965,'Raw Data'!$H$2:$H$3196,'Solution Sheet'!G1965)</f>
        <v>204</v>
      </c>
      <c r="J1965" s="33" t="s">
        <v>40</v>
      </c>
      <c r="K1965" s="33" t="s">
        <v>9</v>
      </c>
      <c r="L1965" s="45">
        <f>AVERAGEIFS('Raw Data'!$R$2:$R$3196,'Raw Data'!$K$2:$K$3196,'Solution Sheet'!J1965,'Raw Data'!$G$2:$G$3196,'Solution Sheet'!K1965)</f>
        <v>33.942528735632187</v>
      </c>
      <c r="N1965" s="33" t="s">
        <v>26</v>
      </c>
      <c r="O1965" s="33" t="s">
        <v>32</v>
      </c>
      <c r="P1965" s="45">
        <f>SUMIFS('Raw Data'!$S$2:$S$3196,'Raw Data'!$D$2:$D$3196,'Solution Sheet'!N1965,'Raw Data'!$H$2:$H$3196,'Solution Sheet'!O1965)</f>
        <v>713770.02999999945</v>
      </c>
    </row>
    <row r="1966" spans="2:16" x14ac:dyDescent="0.35">
      <c r="B1966" s="33" t="s">
        <v>85</v>
      </c>
      <c r="C1966" s="33" t="s">
        <v>12</v>
      </c>
      <c r="D1966" s="45">
        <f>SUMIFS('Raw Data'!$S$2:$S$3196,'Raw Data'!$E$2:$E$3196,'Solution Sheet'!B1966,'Raw Data'!$G$2:$G$3196,'Solution Sheet'!C1966)</f>
        <v>71096.97</v>
      </c>
      <c r="E1966" s="37"/>
      <c r="F1966" s="33" t="s">
        <v>45</v>
      </c>
      <c r="G1966" s="33" t="s">
        <v>31</v>
      </c>
      <c r="H1966" s="45">
        <f>COUNTIFS('Raw Data'!$L$2:$L$3196,'Solution Sheet'!F1966,'Raw Data'!$H$2:$H$3196,'Solution Sheet'!G1966)</f>
        <v>200</v>
      </c>
      <c r="J1966" s="33" t="s">
        <v>41</v>
      </c>
      <c r="K1966" s="33" t="s">
        <v>12</v>
      </c>
      <c r="L1966" s="45">
        <f>AVERAGEIFS('Raw Data'!$R$2:$R$3196,'Raw Data'!$K$2:$K$3196,'Solution Sheet'!J1966,'Raw Data'!$G$2:$G$3196,'Solution Sheet'!K1966)</f>
        <v>35.657142857142858</v>
      </c>
      <c r="N1966" s="33" t="s">
        <v>24</v>
      </c>
      <c r="O1966" s="33" t="s">
        <v>31</v>
      </c>
      <c r="P1966" s="45">
        <f>SUMIFS('Raw Data'!$S$2:$S$3196,'Raw Data'!$D$2:$D$3196,'Solution Sheet'!N1966,'Raw Data'!$H$2:$H$3196,'Solution Sheet'!O1966)</f>
        <v>770751.94999999984</v>
      </c>
    </row>
    <row r="1967" spans="2:16" x14ac:dyDescent="0.35">
      <c r="B1967" s="33" t="s">
        <v>85</v>
      </c>
      <c r="C1967" s="33" t="s">
        <v>10</v>
      </c>
      <c r="D1967" s="45">
        <f>SUMIFS('Raw Data'!$S$2:$S$3196,'Raw Data'!$E$2:$E$3196,'Solution Sheet'!B1967,'Raw Data'!$G$2:$G$3196,'Solution Sheet'!C1967)</f>
        <v>88692.860000000015</v>
      </c>
      <c r="E1967" s="37"/>
      <c r="F1967" s="33" t="s">
        <v>46</v>
      </c>
      <c r="G1967" s="33" t="s">
        <v>31</v>
      </c>
      <c r="H1967" s="45">
        <f>COUNTIFS('Raw Data'!$L$2:$L$3196,'Solution Sheet'!F1967,'Raw Data'!$H$2:$H$3196,'Solution Sheet'!G1967)</f>
        <v>159</v>
      </c>
      <c r="J1967" s="33" t="s">
        <v>42</v>
      </c>
      <c r="K1967" s="33" t="s">
        <v>10</v>
      </c>
      <c r="L1967" s="45">
        <f>AVERAGEIFS('Raw Data'!$R$2:$R$3196,'Raw Data'!$K$2:$K$3196,'Solution Sheet'!J1967,'Raw Data'!$G$2:$G$3196,'Solution Sheet'!K1967)</f>
        <v>34.543689320388353</v>
      </c>
      <c r="N1967" s="33" t="s">
        <v>26</v>
      </c>
      <c r="O1967" s="33" t="s">
        <v>31</v>
      </c>
      <c r="P1967" s="45">
        <f>SUMIFS('Raw Data'!$S$2:$S$3196,'Raw Data'!$D$2:$D$3196,'Solution Sheet'!N1967,'Raw Data'!$H$2:$H$3196,'Solution Sheet'!O1967)</f>
        <v>705928.4499999996</v>
      </c>
    </row>
    <row r="1968" spans="2:16" x14ac:dyDescent="0.35">
      <c r="B1968" s="33" t="s">
        <v>73</v>
      </c>
      <c r="C1968" s="33" t="s">
        <v>7</v>
      </c>
      <c r="D1968" s="45">
        <f>SUMIFS('Raw Data'!$S$2:$S$3196,'Raw Data'!$E$2:$E$3196,'Solution Sheet'!B1968,'Raw Data'!$G$2:$G$3196,'Solution Sheet'!C1968)</f>
        <v>125696.93000000001</v>
      </c>
      <c r="E1968" s="37"/>
      <c r="F1968" s="33" t="s">
        <v>46</v>
      </c>
      <c r="G1968" s="33" t="s">
        <v>31</v>
      </c>
      <c r="H1968" s="45">
        <f>COUNTIFS('Raw Data'!$L$2:$L$3196,'Solution Sheet'!F1968,'Raw Data'!$H$2:$H$3196,'Solution Sheet'!G1968)</f>
        <v>159</v>
      </c>
      <c r="J1968" s="33" t="s">
        <v>42</v>
      </c>
      <c r="K1968" s="33" t="s">
        <v>7</v>
      </c>
      <c r="L1968" s="45">
        <f>AVERAGEIFS('Raw Data'!$R$2:$R$3196,'Raw Data'!$K$2:$K$3196,'Solution Sheet'!J1968,'Raw Data'!$G$2:$G$3196,'Solution Sheet'!K1968)</f>
        <v>34.288659793814432</v>
      </c>
      <c r="N1968" s="33" t="s">
        <v>26</v>
      </c>
      <c r="O1968" s="33" t="s">
        <v>31</v>
      </c>
      <c r="P1968" s="45">
        <f>SUMIFS('Raw Data'!$S$2:$S$3196,'Raw Data'!$D$2:$D$3196,'Solution Sheet'!N1968,'Raw Data'!$H$2:$H$3196,'Solution Sheet'!O1968)</f>
        <v>705928.4499999996</v>
      </c>
    </row>
    <row r="1969" spans="2:16" x14ac:dyDescent="0.35">
      <c r="B1969" s="33" t="s">
        <v>52</v>
      </c>
      <c r="C1969" s="33" t="s">
        <v>9</v>
      </c>
      <c r="D1969" s="45">
        <f>SUMIFS('Raw Data'!$S$2:$S$3196,'Raw Data'!$E$2:$E$3196,'Solution Sheet'!B1969,'Raw Data'!$G$2:$G$3196,'Solution Sheet'!C1969)</f>
        <v>91971.540000000008</v>
      </c>
      <c r="E1969" s="37"/>
      <c r="F1969" s="33" t="s">
        <v>45</v>
      </c>
      <c r="G1969" s="33" t="s">
        <v>33</v>
      </c>
      <c r="H1969" s="45">
        <f>COUNTIFS('Raw Data'!$L$2:$L$3196,'Solution Sheet'!F1969,'Raw Data'!$H$2:$H$3196,'Solution Sheet'!G1969)</f>
        <v>193</v>
      </c>
      <c r="J1969" s="33" t="s">
        <v>41</v>
      </c>
      <c r="K1969" s="33" t="s">
        <v>9</v>
      </c>
      <c r="L1969" s="45">
        <f>AVERAGEIFS('Raw Data'!$R$2:$R$3196,'Raw Data'!$K$2:$K$3196,'Solution Sheet'!J1969,'Raw Data'!$G$2:$G$3196,'Solution Sheet'!K1969)</f>
        <v>35.634615384615387</v>
      </c>
      <c r="N1969" s="33" t="s">
        <v>24</v>
      </c>
      <c r="O1969" s="33" t="s">
        <v>33</v>
      </c>
      <c r="P1969" s="45">
        <f>SUMIFS('Raw Data'!$S$2:$S$3196,'Raw Data'!$D$2:$D$3196,'Solution Sheet'!N1969,'Raw Data'!$H$2:$H$3196,'Solution Sheet'!O1969)</f>
        <v>777669.78999999957</v>
      </c>
    </row>
    <row r="1970" spans="2:16" x14ac:dyDescent="0.35">
      <c r="B1970" s="33" t="s">
        <v>58</v>
      </c>
      <c r="C1970" s="33" t="s">
        <v>8</v>
      </c>
      <c r="D1970" s="45">
        <f>SUMIFS('Raw Data'!$S$2:$S$3196,'Raw Data'!$E$2:$E$3196,'Solution Sheet'!B1970,'Raw Data'!$G$2:$G$3196,'Solution Sheet'!C1970)</f>
        <v>66369.94</v>
      </c>
      <c r="E1970" s="37"/>
      <c r="F1970" s="33" t="s">
        <v>45</v>
      </c>
      <c r="G1970" s="33" t="s">
        <v>33</v>
      </c>
      <c r="H1970" s="45">
        <f>COUNTIFS('Raw Data'!$L$2:$L$3196,'Solution Sheet'!F1970,'Raw Data'!$H$2:$H$3196,'Solution Sheet'!G1970)</f>
        <v>193</v>
      </c>
      <c r="J1970" s="33" t="s">
        <v>41</v>
      </c>
      <c r="K1970" s="33" t="s">
        <v>8</v>
      </c>
      <c r="L1970" s="45">
        <f>AVERAGEIFS('Raw Data'!$R$2:$R$3196,'Raw Data'!$K$2:$K$3196,'Solution Sheet'!J1970,'Raw Data'!$G$2:$G$3196,'Solution Sheet'!K1970)</f>
        <v>35.169642857142854</v>
      </c>
      <c r="N1970" s="33" t="s">
        <v>24</v>
      </c>
      <c r="O1970" s="33" t="s">
        <v>33</v>
      </c>
      <c r="P1970" s="45">
        <f>SUMIFS('Raw Data'!$S$2:$S$3196,'Raw Data'!$D$2:$D$3196,'Solution Sheet'!N1970,'Raw Data'!$H$2:$H$3196,'Solution Sheet'!O1970)</f>
        <v>777669.78999999957</v>
      </c>
    </row>
    <row r="1971" spans="2:16" x14ac:dyDescent="0.35">
      <c r="B1971" s="33" t="s">
        <v>58</v>
      </c>
      <c r="C1971" s="33" t="s">
        <v>7</v>
      </c>
      <c r="D1971" s="45">
        <f>SUMIFS('Raw Data'!$S$2:$S$3196,'Raw Data'!$E$2:$E$3196,'Solution Sheet'!B1971,'Raw Data'!$G$2:$G$3196,'Solution Sheet'!C1971)</f>
        <v>104199.79000000001</v>
      </c>
      <c r="E1971" s="37"/>
      <c r="F1971" s="33" t="s">
        <v>45</v>
      </c>
      <c r="G1971" s="33" t="s">
        <v>32</v>
      </c>
      <c r="H1971" s="45">
        <f>COUNTIFS('Raw Data'!$L$2:$L$3196,'Solution Sheet'!F1971,'Raw Data'!$H$2:$H$3196,'Solution Sheet'!G1971)</f>
        <v>204</v>
      </c>
      <c r="J1971" s="33" t="s">
        <v>40</v>
      </c>
      <c r="K1971" s="33" t="s">
        <v>7</v>
      </c>
      <c r="L1971" s="45">
        <f>AVERAGEIFS('Raw Data'!$R$2:$R$3196,'Raw Data'!$K$2:$K$3196,'Solution Sheet'!J1971,'Raw Data'!$G$2:$G$3196,'Solution Sheet'!K1971)</f>
        <v>33.473118279569896</v>
      </c>
      <c r="N1971" s="33" t="s">
        <v>24</v>
      </c>
      <c r="O1971" s="33" t="s">
        <v>32</v>
      </c>
      <c r="P1971" s="45">
        <f>SUMIFS('Raw Data'!$S$2:$S$3196,'Raw Data'!$D$2:$D$3196,'Solution Sheet'!N1971,'Raw Data'!$H$2:$H$3196,'Solution Sheet'!O1971)</f>
        <v>854150.37999999919</v>
      </c>
    </row>
    <row r="1972" spans="2:16" x14ac:dyDescent="0.35">
      <c r="B1972" s="33" t="s">
        <v>73</v>
      </c>
      <c r="C1972" s="33" t="s">
        <v>10</v>
      </c>
      <c r="D1972" s="45">
        <f>SUMIFS('Raw Data'!$S$2:$S$3196,'Raw Data'!$E$2:$E$3196,'Solution Sheet'!B1972,'Raw Data'!$G$2:$G$3196,'Solution Sheet'!C1972)</f>
        <v>86987.81</v>
      </c>
      <c r="E1972" s="37"/>
      <c r="F1972" s="33" t="s">
        <v>44</v>
      </c>
      <c r="G1972" s="33" t="s">
        <v>33</v>
      </c>
      <c r="H1972" s="45">
        <f>COUNTIFS('Raw Data'!$L$2:$L$3196,'Solution Sheet'!F1972,'Raw Data'!$H$2:$H$3196,'Solution Sheet'!G1972)</f>
        <v>207</v>
      </c>
      <c r="J1972" s="33" t="s">
        <v>40</v>
      </c>
      <c r="K1972" s="33" t="s">
        <v>10</v>
      </c>
      <c r="L1972" s="45">
        <f>AVERAGEIFS('Raw Data'!$R$2:$R$3196,'Raw Data'!$K$2:$K$3196,'Solution Sheet'!J1972,'Raw Data'!$G$2:$G$3196,'Solution Sheet'!K1972)</f>
        <v>35.093023255813954</v>
      </c>
      <c r="N1972" s="33" t="s">
        <v>25</v>
      </c>
      <c r="O1972" s="33" t="s">
        <v>33</v>
      </c>
      <c r="P1972" s="45">
        <f>SUMIFS('Raw Data'!$S$2:$S$3196,'Raw Data'!$D$2:$D$3196,'Solution Sheet'!N1972,'Raw Data'!$H$2:$H$3196,'Solution Sheet'!O1972)</f>
        <v>226589.05000000008</v>
      </c>
    </row>
    <row r="1973" spans="2:16" x14ac:dyDescent="0.35">
      <c r="B1973" s="33" t="s">
        <v>73</v>
      </c>
      <c r="C1973" s="33" t="s">
        <v>9</v>
      </c>
      <c r="D1973" s="45">
        <f>SUMIFS('Raw Data'!$S$2:$S$3196,'Raw Data'!$E$2:$E$3196,'Solution Sheet'!B1973,'Raw Data'!$G$2:$G$3196,'Solution Sheet'!C1973)</f>
        <v>97902.090000000011</v>
      </c>
      <c r="E1973" s="37"/>
      <c r="F1973" s="33" t="s">
        <v>44</v>
      </c>
      <c r="G1973" s="33" t="s">
        <v>30</v>
      </c>
      <c r="H1973" s="45">
        <f>COUNTIFS('Raw Data'!$L$2:$L$3196,'Solution Sheet'!F1973,'Raw Data'!$H$2:$H$3196,'Solution Sheet'!G1973)</f>
        <v>202</v>
      </c>
      <c r="J1973" s="33" t="s">
        <v>41</v>
      </c>
      <c r="K1973" s="33" t="s">
        <v>9</v>
      </c>
      <c r="L1973" s="45">
        <f>AVERAGEIFS('Raw Data'!$R$2:$R$3196,'Raw Data'!$K$2:$K$3196,'Solution Sheet'!J1973,'Raw Data'!$G$2:$G$3196,'Solution Sheet'!K1973)</f>
        <v>35.634615384615387</v>
      </c>
      <c r="N1973" s="33" t="s">
        <v>24</v>
      </c>
      <c r="O1973" s="33" t="s">
        <v>30</v>
      </c>
      <c r="P1973" s="45">
        <f>SUMIFS('Raw Data'!$S$2:$S$3196,'Raw Data'!$D$2:$D$3196,'Solution Sheet'!N1973,'Raw Data'!$H$2:$H$3196,'Solution Sheet'!O1973)</f>
        <v>902864.3899999999</v>
      </c>
    </row>
    <row r="1974" spans="2:16" x14ac:dyDescent="0.35">
      <c r="B1974" s="33" t="s">
        <v>78</v>
      </c>
      <c r="C1974" s="33" t="s">
        <v>7</v>
      </c>
      <c r="D1974" s="45">
        <f>SUMIFS('Raw Data'!$S$2:$S$3196,'Raw Data'!$E$2:$E$3196,'Solution Sheet'!B1974,'Raw Data'!$G$2:$G$3196,'Solution Sheet'!C1974)</f>
        <v>91549.210000000021</v>
      </c>
      <c r="E1974" s="37"/>
      <c r="F1974" s="33" t="s">
        <v>44</v>
      </c>
      <c r="G1974" s="33" t="s">
        <v>33</v>
      </c>
      <c r="H1974" s="45">
        <f>COUNTIFS('Raw Data'!$L$2:$L$3196,'Solution Sheet'!F1974,'Raw Data'!$H$2:$H$3196,'Solution Sheet'!G1974)</f>
        <v>207</v>
      </c>
      <c r="J1974" s="33" t="s">
        <v>41</v>
      </c>
      <c r="K1974" s="33" t="s">
        <v>7</v>
      </c>
      <c r="L1974" s="45">
        <f>AVERAGEIFS('Raw Data'!$R$2:$R$3196,'Raw Data'!$K$2:$K$3196,'Solution Sheet'!J1974,'Raw Data'!$G$2:$G$3196,'Solution Sheet'!K1974)</f>
        <v>33.821428571428569</v>
      </c>
      <c r="N1974" s="33" t="s">
        <v>26</v>
      </c>
      <c r="O1974" s="33" t="s">
        <v>33</v>
      </c>
      <c r="P1974" s="45">
        <f>SUMIFS('Raw Data'!$S$2:$S$3196,'Raw Data'!$D$2:$D$3196,'Solution Sheet'!N1974,'Raw Data'!$H$2:$H$3196,'Solution Sheet'!O1974)</f>
        <v>688621.27000000118</v>
      </c>
    </row>
    <row r="1975" spans="2:16" x14ac:dyDescent="0.35">
      <c r="B1975" s="33" t="s">
        <v>52</v>
      </c>
      <c r="C1975" s="33" t="s">
        <v>10</v>
      </c>
      <c r="D1975" s="45">
        <f>SUMIFS('Raw Data'!$S$2:$S$3196,'Raw Data'!$E$2:$E$3196,'Solution Sheet'!B1975,'Raw Data'!$G$2:$G$3196,'Solution Sheet'!C1975)</f>
        <v>122852.18999999999</v>
      </c>
      <c r="E1975" s="37"/>
      <c r="F1975" s="33" t="s">
        <v>44</v>
      </c>
      <c r="G1975" s="33" t="s">
        <v>33</v>
      </c>
      <c r="H1975" s="45">
        <f>COUNTIFS('Raw Data'!$L$2:$L$3196,'Solution Sheet'!F1975,'Raw Data'!$H$2:$H$3196,'Solution Sheet'!G1975)</f>
        <v>207</v>
      </c>
      <c r="J1975" s="33" t="s">
        <v>41</v>
      </c>
      <c r="K1975" s="33" t="s">
        <v>10</v>
      </c>
      <c r="L1975" s="45">
        <f>AVERAGEIFS('Raw Data'!$R$2:$R$3196,'Raw Data'!$K$2:$K$3196,'Solution Sheet'!J1975,'Raw Data'!$G$2:$G$3196,'Solution Sheet'!K1975)</f>
        <v>34.225806451612904</v>
      </c>
      <c r="N1975" s="33" t="s">
        <v>26</v>
      </c>
      <c r="O1975" s="33" t="s">
        <v>33</v>
      </c>
      <c r="P1975" s="45">
        <f>SUMIFS('Raw Data'!$S$2:$S$3196,'Raw Data'!$D$2:$D$3196,'Solution Sheet'!N1975,'Raw Data'!$H$2:$H$3196,'Solution Sheet'!O1975)</f>
        <v>688621.27000000118</v>
      </c>
    </row>
    <row r="1976" spans="2:16" x14ac:dyDescent="0.35">
      <c r="B1976" s="33" t="s">
        <v>52</v>
      </c>
      <c r="C1976" s="33" t="s">
        <v>12</v>
      </c>
      <c r="D1976" s="45">
        <f>SUMIFS('Raw Data'!$S$2:$S$3196,'Raw Data'!$E$2:$E$3196,'Solution Sheet'!B1976,'Raw Data'!$G$2:$G$3196,'Solution Sheet'!C1976)</f>
        <v>95376.180000000022</v>
      </c>
      <c r="E1976" s="37"/>
      <c r="F1976" s="33" t="s">
        <v>44</v>
      </c>
      <c r="G1976" s="33" t="s">
        <v>33</v>
      </c>
      <c r="H1976" s="45">
        <f>COUNTIFS('Raw Data'!$L$2:$L$3196,'Solution Sheet'!F1976,'Raw Data'!$H$2:$H$3196,'Solution Sheet'!G1976)</f>
        <v>207</v>
      </c>
      <c r="J1976" s="33" t="s">
        <v>42</v>
      </c>
      <c r="K1976" s="33" t="s">
        <v>12</v>
      </c>
      <c r="L1976" s="45">
        <f>AVERAGEIFS('Raw Data'!$R$2:$R$3196,'Raw Data'!$K$2:$K$3196,'Solution Sheet'!J1976,'Raw Data'!$G$2:$G$3196,'Solution Sheet'!K1976)</f>
        <v>36.418604651162788</v>
      </c>
      <c r="N1976" s="33" t="s">
        <v>24</v>
      </c>
      <c r="O1976" s="33" t="s">
        <v>33</v>
      </c>
      <c r="P1976" s="45">
        <f>SUMIFS('Raw Data'!$S$2:$S$3196,'Raw Data'!$D$2:$D$3196,'Solution Sheet'!N1976,'Raw Data'!$H$2:$H$3196,'Solution Sheet'!O1976)</f>
        <v>777669.78999999957</v>
      </c>
    </row>
    <row r="1977" spans="2:16" x14ac:dyDescent="0.35">
      <c r="B1977" s="33" t="s">
        <v>78</v>
      </c>
      <c r="C1977" s="33" t="s">
        <v>9</v>
      </c>
      <c r="D1977" s="45">
        <f>SUMIFS('Raw Data'!$S$2:$S$3196,'Raw Data'!$E$2:$E$3196,'Solution Sheet'!B1977,'Raw Data'!$G$2:$G$3196,'Solution Sheet'!C1977)</f>
        <v>67867.660000000018</v>
      </c>
      <c r="E1977" s="37"/>
      <c r="F1977" s="33" t="s">
        <v>45</v>
      </c>
      <c r="G1977" s="33" t="s">
        <v>30</v>
      </c>
      <c r="H1977" s="45">
        <f>COUNTIFS('Raw Data'!$L$2:$L$3196,'Solution Sheet'!F1977,'Raw Data'!$H$2:$H$3196,'Solution Sheet'!G1977)</f>
        <v>215</v>
      </c>
      <c r="J1977" s="33" t="s">
        <v>42</v>
      </c>
      <c r="K1977" s="33" t="s">
        <v>9</v>
      </c>
      <c r="L1977" s="45">
        <f>AVERAGEIFS('Raw Data'!$R$2:$R$3196,'Raw Data'!$K$2:$K$3196,'Solution Sheet'!J1977,'Raw Data'!$G$2:$G$3196,'Solution Sheet'!K1977)</f>
        <v>36.282828282828284</v>
      </c>
      <c r="N1977" s="33" t="s">
        <v>24</v>
      </c>
      <c r="O1977" s="33" t="s">
        <v>30</v>
      </c>
      <c r="P1977" s="45">
        <f>SUMIFS('Raw Data'!$S$2:$S$3196,'Raw Data'!$D$2:$D$3196,'Solution Sheet'!N1977,'Raw Data'!$H$2:$H$3196,'Solution Sheet'!O1977)</f>
        <v>902864.3899999999</v>
      </c>
    </row>
    <row r="1978" spans="2:16" x14ac:dyDescent="0.35">
      <c r="B1978" s="33" t="s">
        <v>52</v>
      </c>
      <c r="C1978" s="33" t="s">
        <v>13</v>
      </c>
      <c r="D1978" s="45">
        <f>SUMIFS('Raw Data'!$S$2:$S$3196,'Raw Data'!$E$2:$E$3196,'Solution Sheet'!B1978,'Raw Data'!$G$2:$G$3196,'Solution Sheet'!C1978)</f>
        <v>72641.01999999999</v>
      </c>
      <c r="E1978" s="37"/>
      <c r="F1978" s="33" t="s">
        <v>46</v>
      </c>
      <c r="G1978" s="33" t="s">
        <v>33</v>
      </c>
      <c r="H1978" s="45">
        <f>COUNTIFS('Raw Data'!$L$2:$L$3196,'Solution Sheet'!F1978,'Raw Data'!$H$2:$H$3196,'Solution Sheet'!G1978)</f>
        <v>201</v>
      </c>
      <c r="J1978" s="33" t="s">
        <v>42</v>
      </c>
      <c r="K1978" s="33" t="s">
        <v>13</v>
      </c>
      <c r="L1978" s="45">
        <f>AVERAGEIFS('Raw Data'!$R$2:$R$3196,'Raw Data'!$K$2:$K$3196,'Solution Sheet'!J1978,'Raw Data'!$G$2:$G$3196,'Solution Sheet'!K1978)</f>
        <v>36.58</v>
      </c>
      <c r="N1978" s="33" t="s">
        <v>25</v>
      </c>
      <c r="O1978" s="33" t="s">
        <v>33</v>
      </c>
      <c r="P1978" s="45">
        <f>SUMIFS('Raw Data'!$S$2:$S$3196,'Raw Data'!$D$2:$D$3196,'Solution Sheet'!N1978,'Raw Data'!$H$2:$H$3196,'Solution Sheet'!O1978)</f>
        <v>226589.05000000008</v>
      </c>
    </row>
    <row r="1979" spans="2:16" x14ac:dyDescent="0.35">
      <c r="B1979" s="33" t="s">
        <v>106</v>
      </c>
      <c r="C1979" s="33" t="s">
        <v>10</v>
      </c>
      <c r="D1979" s="45">
        <f>SUMIFS('Raw Data'!$S$2:$S$3196,'Raw Data'!$E$2:$E$3196,'Solution Sheet'!B1979,'Raw Data'!$G$2:$G$3196,'Solution Sheet'!C1979)</f>
        <v>86293.68</v>
      </c>
      <c r="E1979" s="37"/>
      <c r="F1979" s="33" t="s">
        <v>45</v>
      </c>
      <c r="G1979" s="33" t="s">
        <v>33</v>
      </c>
      <c r="H1979" s="45">
        <f>COUNTIFS('Raw Data'!$L$2:$L$3196,'Solution Sheet'!F1979,'Raw Data'!$H$2:$H$3196,'Solution Sheet'!G1979)</f>
        <v>193</v>
      </c>
      <c r="J1979" s="33" t="s">
        <v>41</v>
      </c>
      <c r="K1979" s="33" t="s">
        <v>10</v>
      </c>
      <c r="L1979" s="45">
        <f>AVERAGEIFS('Raw Data'!$R$2:$R$3196,'Raw Data'!$K$2:$K$3196,'Solution Sheet'!J1979,'Raw Data'!$G$2:$G$3196,'Solution Sheet'!K1979)</f>
        <v>34.225806451612904</v>
      </c>
      <c r="N1979" s="33" t="s">
        <v>24</v>
      </c>
      <c r="O1979" s="33" t="s">
        <v>33</v>
      </c>
      <c r="P1979" s="45">
        <f>SUMIFS('Raw Data'!$S$2:$S$3196,'Raw Data'!$D$2:$D$3196,'Solution Sheet'!N1979,'Raw Data'!$H$2:$H$3196,'Solution Sheet'!O1979)</f>
        <v>777669.78999999957</v>
      </c>
    </row>
    <row r="1980" spans="2:16" x14ac:dyDescent="0.35">
      <c r="B1980" s="33" t="s">
        <v>115</v>
      </c>
      <c r="C1980" s="33" t="s">
        <v>12</v>
      </c>
      <c r="D1980" s="45">
        <f>SUMIFS('Raw Data'!$S$2:$S$3196,'Raw Data'!$E$2:$E$3196,'Solution Sheet'!B1980,'Raw Data'!$G$2:$G$3196,'Solution Sheet'!C1980)</f>
        <v>66619.010000000009</v>
      </c>
      <c r="E1980" s="37"/>
      <c r="F1980" s="33" t="s">
        <v>44</v>
      </c>
      <c r="G1980" s="33" t="s">
        <v>32</v>
      </c>
      <c r="H1980" s="45">
        <f>COUNTIFS('Raw Data'!$L$2:$L$3196,'Solution Sheet'!F1980,'Raw Data'!$H$2:$H$3196,'Solution Sheet'!G1980)</f>
        <v>196</v>
      </c>
      <c r="J1980" s="33" t="s">
        <v>41</v>
      </c>
      <c r="K1980" s="33" t="s">
        <v>12</v>
      </c>
      <c r="L1980" s="45">
        <f>AVERAGEIFS('Raw Data'!$R$2:$R$3196,'Raw Data'!$K$2:$K$3196,'Solution Sheet'!J1980,'Raw Data'!$G$2:$G$3196,'Solution Sheet'!K1980)</f>
        <v>35.657142857142858</v>
      </c>
      <c r="N1980" s="33" t="s">
        <v>25</v>
      </c>
      <c r="O1980" s="33" t="s">
        <v>32</v>
      </c>
      <c r="P1980" s="45">
        <f>SUMIFS('Raw Data'!$S$2:$S$3196,'Raw Data'!$D$2:$D$3196,'Solution Sheet'!N1980,'Raw Data'!$H$2:$H$3196,'Solution Sheet'!O1980)</f>
        <v>420136.0300000002</v>
      </c>
    </row>
    <row r="1981" spans="2:16" x14ac:dyDescent="0.35">
      <c r="B1981" s="33" t="s">
        <v>55</v>
      </c>
      <c r="C1981" s="33" t="s">
        <v>12</v>
      </c>
      <c r="D1981" s="45">
        <f>SUMIFS('Raw Data'!$S$2:$S$3196,'Raw Data'!$E$2:$E$3196,'Solution Sheet'!B1981,'Raw Data'!$G$2:$G$3196,'Solution Sheet'!C1981)</f>
        <v>77941.099999999991</v>
      </c>
      <c r="E1981" s="37"/>
      <c r="F1981" s="33" t="s">
        <v>46</v>
      </c>
      <c r="G1981" s="33" t="s">
        <v>33</v>
      </c>
      <c r="H1981" s="45">
        <f>COUNTIFS('Raw Data'!$L$2:$L$3196,'Solution Sheet'!F1981,'Raw Data'!$H$2:$H$3196,'Solution Sheet'!G1981)</f>
        <v>201</v>
      </c>
      <c r="J1981" s="33" t="s">
        <v>42</v>
      </c>
      <c r="K1981" s="33" t="s">
        <v>12</v>
      </c>
      <c r="L1981" s="45">
        <f>AVERAGEIFS('Raw Data'!$R$2:$R$3196,'Raw Data'!$K$2:$K$3196,'Solution Sheet'!J1981,'Raw Data'!$G$2:$G$3196,'Solution Sheet'!K1981)</f>
        <v>36.418604651162788</v>
      </c>
      <c r="N1981" s="33" t="s">
        <v>26</v>
      </c>
      <c r="O1981" s="33" t="s">
        <v>33</v>
      </c>
      <c r="P1981" s="45">
        <f>SUMIFS('Raw Data'!$S$2:$S$3196,'Raw Data'!$D$2:$D$3196,'Solution Sheet'!N1981,'Raw Data'!$H$2:$H$3196,'Solution Sheet'!O1981)</f>
        <v>688621.27000000118</v>
      </c>
    </row>
    <row r="1982" spans="2:16" x14ac:dyDescent="0.35">
      <c r="B1982" s="33" t="s">
        <v>106</v>
      </c>
      <c r="C1982" s="33" t="s">
        <v>12</v>
      </c>
      <c r="D1982" s="45">
        <f>SUMIFS('Raw Data'!$S$2:$S$3196,'Raw Data'!$E$2:$E$3196,'Solution Sheet'!B1982,'Raw Data'!$G$2:$G$3196,'Solution Sheet'!C1982)</f>
        <v>111983.70999999998</v>
      </c>
      <c r="E1982" s="37"/>
      <c r="F1982" s="33" t="s">
        <v>44</v>
      </c>
      <c r="G1982" s="33" t="s">
        <v>33</v>
      </c>
      <c r="H1982" s="45">
        <f>COUNTIFS('Raw Data'!$L$2:$L$3196,'Solution Sheet'!F1982,'Raw Data'!$H$2:$H$3196,'Solution Sheet'!G1982)</f>
        <v>207</v>
      </c>
      <c r="J1982" s="33" t="s">
        <v>40</v>
      </c>
      <c r="K1982" s="33" t="s">
        <v>12</v>
      </c>
      <c r="L1982" s="45">
        <f>AVERAGEIFS('Raw Data'!$R$2:$R$3196,'Raw Data'!$K$2:$K$3196,'Solution Sheet'!J1982,'Raw Data'!$G$2:$G$3196,'Solution Sheet'!K1982)</f>
        <v>34.373831775700936</v>
      </c>
      <c r="N1982" s="33" t="s">
        <v>25</v>
      </c>
      <c r="O1982" s="33" t="s">
        <v>33</v>
      </c>
      <c r="P1982" s="45">
        <f>SUMIFS('Raw Data'!$S$2:$S$3196,'Raw Data'!$D$2:$D$3196,'Solution Sheet'!N1982,'Raw Data'!$H$2:$H$3196,'Solution Sheet'!O1982)</f>
        <v>226589.05000000008</v>
      </c>
    </row>
    <row r="1983" spans="2:16" x14ac:dyDescent="0.35">
      <c r="B1983" s="33" t="s">
        <v>63</v>
      </c>
      <c r="C1983" s="33" t="s">
        <v>11</v>
      </c>
      <c r="D1983" s="45">
        <f>SUMIFS('Raw Data'!$S$2:$S$3196,'Raw Data'!$E$2:$E$3196,'Solution Sheet'!B1983,'Raw Data'!$G$2:$G$3196,'Solution Sheet'!C1983)</f>
        <v>122471.98000000001</v>
      </c>
      <c r="E1983" s="37"/>
      <c r="F1983" s="33" t="s">
        <v>45</v>
      </c>
      <c r="G1983" s="33" t="s">
        <v>32</v>
      </c>
      <c r="H1983" s="45">
        <f>COUNTIFS('Raw Data'!$L$2:$L$3196,'Solution Sheet'!F1983,'Raw Data'!$H$2:$H$3196,'Solution Sheet'!G1983)</f>
        <v>204</v>
      </c>
      <c r="J1983" s="33" t="s">
        <v>41</v>
      </c>
      <c r="K1983" s="33" t="s">
        <v>11</v>
      </c>
      <c r="L1983" s="45">
        <f>AVERAGEIFS('Raw Data'!$R$2:$R$3196,'Raw Data'!$K$2:$K$3196,'Solution Sheet'!J1983,'Raw Data'!$G$2:$G$3196,'Solution Sheet'!K1983)</f>
        <v>35.415929203539825</v>
      </c>
      <c r="N1983" s="33" t="s">
        <v>24</v>
      </c>
      <c r="O1983" s="33" t="s">
        <v>32</v>
      </c>
      <c r="P1983" s="45">
        <f>SUMIFS('Raw Data'!$S$2:$S$3196,'Raw Data'!$D$2:$D$3196,'Solution Sheet'!N1983,'Raw Data'!$H$2:$H$3196,'Solution Sheet'!O1983)</f>
        <v>854150.37999999919</v>
      </c>
    </row>
    <row r="1984" spans="2:16" x14ac:dyDescent="0.35">
      <c r="B1984" s="33" t="s">
        <v>85</v>
      </c>
      <c r="C1984" s="33" t="s">
        <v>13</v>
      </c>
      <c r="D1984" s="45">
        <f>SUMIFS('Raw Data'!$S$2:$S$3196,'Raw Data'!$E$2:$E$3196,'Solution Sheet'!B1984,'Raw Data'!$G$2:$G$3196,'Solution Sheet'!C1984)</f>
        <v>84756.55</v>
      </c>
      <c r="E1984" s="37"/>
      <c r="F1984" s="33" t="s">
        <v>45</v>
      </c>
      <c r="G1984" s="33" t="s">
        <v>32</v>
      </c>
      <c r="H1984" s="45">
        <f>COUNTIFS('Raw Data'!$L$2:$L$3196,'Solution Sheet'!F1984,'Raw Data'!$H$2:$H$3196,'Solution Sheet'!G1984)</f>
        <v>204</v>
      </c>
      <c r="J1984" s="33" t="s">
        <v>39</v>
      </c>
      <c r="K1984" s="33" t="s">
        <v>13</v>
      </c>
      <c r="L1984" s="45">
        <f>AVERAGEIFS('Raw Data'!$R$2:$R$3196,'Raw Data'!$K$2:$K$3196,'Solution Sheet'!J1984,'Raw Data'!$G$2:$G$3196,'Solution Sheet'!K1984)</f>
        <v>35.833333333333336</v>
      </c>
      <c r="N1984" s="33" t="s">
        <v>25</v>
      </c>
      <c r="O1984" s="33" t="s">
        <v>32</v>
      </c>
      <c r="P1984" s="45">
        <f>SUMIFS('Raw Data'!$S$2:$S$3196,'Raw Data'!$D$2:$D$3196,'Solution Sheet'!N1984,'Raw Data'!$H$2:$H$3196,'Solution Sheet'!O1984)</f>
        <v>420136.0300000002</v>
      </c>
    </row>
    <row r="1985" spans="2:16" x14ac:dyDescent="0.35">
      <c r="B1985" s="33" t="s">
        <v>68</v>
      </c>
      <c r="C1985" s="33" t="s">
        <v>8</v>
      </c>
      <c r="D1985" s="45">
        <f>SUMIFS('Raw Data'!$S$2:$S$3196,'Raw Data'!$E$2:$E$3196,'Solution Sheet'!B1985,'Raw Data'!$G$2:$G$3196,'Solution Sheet'!C1985)</f>
        <v>65393.969999999994</v>
      </c>
      <c r="E1985" s="37"/>
      <c r="F1985" s="33" t="s">
        <v>44</v>
      </c>
      <c r="G1985" s="33" t="s">
        <v>30</v>
      </c>
      <c r="H1985" s="45">
        <f>COUNTIFS('Raw Data'!$L$2:$L$3196,'Solution Sheet'!F1985,'Raw Data'!$H$2:$H$3196,'Solution Sheet'!G1985)</f>
        <v>202</v>
      </c>
      <c r="J1985" s="33" t="s">
        <v>42</v>
      </c>
      <c r="K1985" s="33" t="s">
        <v>8</v>
      </c>
      <c r="L1985" s="45">
        <f>AVERAGEIFS('Raw Data'!$R$2:$R$3196,'Raw Data'!$K$2:$K$3196,'Solution Sheet'!J1985,'Raw Data'!$G$2:$G$3196,'Solution Sheet'!K1985)</f>
        <v>35.593023255813954</v>
      </c>
      <c r="N1985" s="33" t="s">
        <v>24</v>
      </c>
      <c r="O1985" s="33" t="s">
        <v>30</v>
      </c>
      <c r="P1985" s="45">
        <f>SUMIFS('Raw Data'!$S$2:$S$3196,'Raw Data'!$D$2:$D$3196,'Solution Sheet'!N1985,'Raw Data'!$H$2:$H$3196,'Solution Sheet'!O1985)</f>
        <v>902864.3899999999</v>
      </c>
    </row>
    <row r="1986" spans="2:16" x14ac:dyDescent="0.35">
      <c r="B1986" s="33" t="s">
        <v>78</v>
      </c>
      <c r="C1986" s="33" t="s">
        <v>10</v>
      </c>
      <c r="D1986" s="45">
        <f>SUMIFS('Raw Data'!$S$2:$S$3196,'Raw Data'!$E$2:$E$3196,'Solution Sheet'!B1986,'Raw Data'!$G$2:$G$3196,'Solution Sheet'!C1986)</f>
        <v>92778.25</v>
      </c>
      <c r="E1986" s="37"/>
      <c r="F1986" s="33" t="s">
        <v>44</v>
      </c>
      <c r="G1986" s="33" t="s">
        <v>33</v>
      </c>
      <c r="H1986" s="45">
        <f>COUNTIFS('Raw Data'!$L$2:$L$3196,'Solution Sheet'!F1986,'Raw Data'!$H$2:$H$3196,'Solution Sheet'!G1986)</f>
        <v>207</v>
      </c>
      <c r="J1986" s="33" t="s">
        <v>39</v>
      </c>
      <c r="K1986" s="33" t="s">
        <v>10</v>
      </c>
      <c r="L1986" s="45">
        <f>AVERAGEIFS('Raw Data'!$R$2:$R$3196,'Raw Data'!$K$2:$K$3196,'Solution Sheet'!J1986,'Raw Data'!$G$2:$G$3196,'Solution Sheet'!K1986)</f>
        <v>35.052083333333336</v>
      </c>
      <c r="N1986" s="33" t="s">
        <v>25</v>
      </c>
      <c r="O1986" s="33" t="s">
        <v>33</v>
      </c>
      <c r="P1986" s="45">
        <f>SUMIFS('Raw Data'!$S$2:$S$3196,'Raw Data'!$D$2:$D$3196,'Solution Sheet'!N1986,'Raw Data'!$H$2:$H$3196,'Solution Sheet'!O1986)</f>
        <v>226589.05000000008</v>
      </c>
    </row>
    <row r="1987" spans="2:16" x14ac:dyDescent="0.35">
      <c r="B1987" s="33" t="s">
        <v>78</v>
      </c>
      <c r="C1987" s="33" t="s">
        <v>10</v>
      </c>
      <c r="D1987" s="45">
        <f>SUMIFS('Raw Data'!$S$2:$S$3196,'Raw Data'!$E$2:$E$3196,'Solution Sheet'!B1987,'Raw Data'!$G$2:$G$3196,'Solution Sheet'!C1987)</f>
        <v>92778.25</v>
      </c>
      <c r="E1987" s="37"/>
      <c r="F1987" s="33" t="s">
        <v>45</v>
      </c>
      <c r="G1987" s="33" t="s">
        <v>30</v>
      </c>
      <c r="H1987" s="45">
        <f>COUNTIFS('Raw Data'!$L$2:$L$3196,'Solution Sheet'!F1987,'Raw Data'!$H$2:$H$3196,'Solution Sheet'!G1987)</f>
        <v>215</v>
      </c>
      <c r="J1987" s="33" t="s">
        <v>41</v>
      </c>
      <c r="K1987" s="33" t="s">
        <v>10</v>
      </c>
      <c r="L1987" s="45">
        <f>AVERAGEIFS('Raw Data'!$R$2:$R$3196,'Raw Data'!$K$2:$K$3196,'Solution Sheet'!J1987,'Raw Data'!$G$2:$G$3196,'Solution Sheet'!K1987)</f>
        <v>34.225806451612904</v>
      </c>
      <c r="N1987" s="33" t="s">
        <v>24</v>
      </c>
      <c r="O1987" s="33" t="s">
        <v>30</v>
      </c>
      <c r="P1987" s="45">
        <f>SUMIFS('Raw Data'!$S$2:$S$3196,'Raw Data'!$D$2:$D$3196,'Solution Sheet'!N1987,'Raw Data'!$H$2:$H$3196,'Solution Sheet'!O1987)</f>
        <v>902864.3899999999</v>
      </c>
    </row>
    <row r="1988" spans="2:16" x14ac:dyDescent="0.35">
      <c r="B1988" s="33" t="s">
        <v>115</v>
      </c>
      <c r="C1988" s="33" t="s">
        <v>7</v>
      </c>
      <c r="D1988" s="45">
        <f>SUMIFS('Raw Data'!$S$2:$S$3196,'Raw Data'!$E$2:$E$3196,'Solution Sheet'!B1988,'Raw Data'!$G$2:$G$3196,'Solution Sheet'!C1988)</f>
        <v>104661.16</v>
      </c>
      <c r="E1988" s="37"/>
      <c r="F1988" s="33" t="s">
        <v>45</v>
      </c>
      <c r="G1988" s="33" t="s">
        <v>31</v>
      </c>
      <c r="H1988" s="45">
        <f>COUNTIFS('Raw Data'!$L$2:$L$3196,'Solution Sheet'!F1988,'Raw Data'!$H$2:$H$3196,'Solution Sheet'!G1988)</f>
        <v>200</v>
      </c>
      <c r="J1988" s="33" t="s">
        <v>39</v>
      </c>
      <c r="K1988" s="33" t="s">
        <v>7</v>
      </c>
      <c r="L1988" s="45">
        <f>AVERAGEIFS('Raw Data'!$R$2:$R$3196,'Raw Data'!$K$2:$K$3196,'Solution Sheet'!J1988,'Raw Data'!$G$2:$G$3196,'Solution Sheet'!K1988)</f>
        <v>36.319672131147541</v>
      </c>
      <c r="N1988" s="33" t="s">
        <v>24</v>
      </c>
      <c r="O1988" s="33" t="s">
        <v>31</v>
      </c>
      <c r="P1988" s="45">
        <f>SUMIFS('Raw Data'!$S$2:$S$3196,'Raw Data'!$D$2:$D$3196,'Solution Sheet'!N1988,'Raw Data'!$H$2:$H$3196,'Solution Sheet'!O1988)</f>
        <v>770751.94999999984</v>
      </c>
    </row>
    <row r="1989" spans="2:16" x14ac:dyDescent="0.35">
      <c r="B1989" s="33" t="s">
        <v>115</v>
      </c>
      <c r="C1989" s="33" t="s">
        <v>9</v>
      </c>
      <c r="D1989" s="45">
        <f>SUMIFS('Raw Data'!$S$2:$S$3196,'Raw Data'!$E$2:$E$3196,'Solution Sheet'!B1989,'Raw Data'!$G$2:$G$3196,'Solution Sheet'!C1989)</f>
        <v>85954.940000000017</v>
      </c>
      <c r="E1989" s="37"/>
      <c r="F1989" s="33" t="s">
        <v>45</v>
      </c>
      <c r="G1989" s="33" t="s">
        <v>32</v>
      </c>
      <c r="H1989" s="45">
        <f>COUNTIFS('Raw Data'!$L$2:$L$3196,'Solution Sheet'!F1989,'Raw Data'!$H$2:$H$3196,'Solution Sheet'!G1989)</f>
        <v>204</v>
      </c>
      <c r="J1989" s="33" t="s">
        <v>39</v>
      </c>
      <c r="K1989" s="33" t="s">
        <v>9</v>
      </c>
      <c r="L1989" s="45">
        <f>AVERAGEIFS('Raw Data'!$R$2:$R$3196,'Raw Data'!$K$2:$K$3196,'Solution Sheet'!J1989,'Raw Data'!$G$2:$G$3196,'Solution Sheet'!K1989)</f>
        <v>34.731182795698928</v>
      </c>
      <c r="N1989" s="33" t="s">
        <v>24</v>
      </c>
      <c r="O1989" s="33" t="s">
        <v>32</v>
      </c>
      <c r="P1989" s="45">
        <f>SUMIFS('Raw Data'!$S$2:$S$3196,'Raw Data'!$D$2:$D$3196,'Solution Sheet'!N1989,'Raw Data'!$H$2:$H$3196,'Solution Sheet'!O1989)</f>
        <v>854150.37999999919</v>
      </c>
    </row>
    <row r="1990" spans="2:16" x14ac:dyDescent="0.35">
      <c r="B1990" s="33" t="s">
        <v>63</v>
      </c>
      <c r="C1990" s="33" t="s">
        <v>8</v>
      </c>
      <c r="D1990" s="45">
        <f>SUMIFS('Raw Data'!$S$2:$S$3196,'Raw Data'!$E$2:$E$3196,'Solution Sheet'!B1990,'Raw Data'!$G$2:$G$3196,'Solution Sheet'!C1990)</f>
        <v>87482.73</v>
      </c>
      <c r="E1990" s="37"/>
      <c r="F1990" s="33" t="s">
        <v>46</v>
      </c>
      <c r="G1990" s="33" t="s">
        <v>31</v>
      </c>
      <c r="H1990" s="45">
        <f>COUNTIFS('Raw Data'!$L$2:$L$3196,'Solution Sheet'!F1990,'Raw Data'!$H$2:$H$3196,'Solution Sheet'!G1990)</f>
        <v>159</v>
      </c>
      <c r="J1990" s="33" t="s">
        <v>42</v>
      </c>
      <c r="K1990" s="33" t="s">
        <v>8</v>
      </c>
      <c r="L1990" s="45">
        <f>AVERAGEIFS('Raw Data'!$R$2:$R$3196,'Raw Data'!$K$2:$K$3196,'Solution Sheet'!J1990,'Raw Data'!$G$2:$G$3196,'Solution Sheet'!K1990)</f>
        <v>35.593023255813954</v>
      </c>
      <c r="N1990" s="33" t="s">
        <v>26</v>
      </c>
      <c r="O1990" s="33" t="s">
        <v>31</v>
      </c>
      <c r="P1990" s="45">
        <f>SUMIFS('Raw Data'!$S$2:$S$3196,'Raw Data'!$D$2:$D$3196,'Solution Sheet'!N1990,'Raw Data'!$H$2:$H$3196,'Solution Sheet'!O1990)</f>
        <v>705928.4499999996</v>
      </c>
    </row>
    <row r="1991" spans="2:16" x14ac:dyDescent="0.35">
      <c r="B1991" s="33" t="s">
        <v>68</v>
      </c>
      <c r="C1991" s="33" t="s">
        <v>9</v>
      </c>
      <c r="D1991" s="45">
        <f>SUMIFS('Raw Data'!$S$2:$S$3196,'Raw Data'!$E$2:$E$3196,'Solution Sheet'!B1991,'Raw Data'!$G$2:$G$3196,'Solution Sheet'!C1991)</f>
        <v>139938.12</v>
      </c>
      <c r="E1991" s="37"/>
      <c r="F1991" s="33" t="s">
        <v>43</v>
      </c>
      <c r="G1991" s="33" t="s">
        <v>30</v>
      </c>
      <c r="H1991" s="45">
        <f>COUNTIFS('Raw Data'!$L$2:$L$3196,'Solution Sheet'!F1991,'Raw Data'!$H$2:$H$3196,'Solution Sheet'!G1991)</f>
        <v>201</v>
      </c>
      <c r="J1991" s="33" t="s">
        <v>41</v>
      </c>
      <c r="K1991" s="33" t="s">
        <v>9</v>
      </c>
      <c r="L1991" s="45">
        <f>AVERAGEIFS('Raw Data'!$R$2:$R$3196,'Raw Data'!$K$2:$K$3196,'Solution Sheet'!J1991,'Raw Data'!$G$2:$G$3196,'Solution Sheet'!K1991)</f>
        <v>35.634615384615387</v>
      </c>
      <c r="N1991" s="33" t="s">
        <v>26</v>
      </c>
      <c r="O1991" s="33" t="s">
        <v>30</v>
      </c>
      <c r="P1991" s="45">
        <f>SUMIFS('Raw Data'!$S$2:$S$3196,'Raw Data'!$D$2:$D$3196,'Solution Sheet'!N1991,'Raw Data'!$H$2:$H$3196,'Solution Sheet'!O1991)</f>
        <v>705014.25000000035</v>
      </c>
    </row>
    <row r="1992" spans="2:16" x14ac:dyDescent="0.35">
      <c r="B1992" s="33" t="s">
        <v>68</v>
      </c>
      <c r="C1992" s="33" t="s">
        <v>11</v>
      </c>
      <c r="D1992" s="45">
        <f>SUMIFS('Raw Data'!$S$2:$S$3196,'Raw Data'!$E$2:$E$3196,'Solution Sheet'!B1992,'Raw Data'!$G$2:$G$3196,'Solution Sheet'!C1992)</f>
        <v>76381.910000000018</v>
      </c>
      <c r="E1992" s="37"/>
      <c r="F1992" s="33" t="s">
        <v>44</v>
      </c>
      <c r="G1992" s="33" t="s">
        <v>33</v>
      </c>
      <c r="H1992" s="45">
        <f>COUNTIFS('Raw Data'!$L$2:$L$3196,'Solution Sheet'!F1992,'Raw Data'!$H$2:$H$3196,'Solution Sheet'!G1992)</f>
        <v>207</v>
      </c>
      <c r="J1992" s="33" t="s">
        <v>40</v>
      </c>
      <c r="K1992" s="33" t="s">
        <v>11</v>
      </c>
      <c r="L1992" s="45">
        <f>AVERAGEIFS('Raw Data'!$R$2:$R$3196,'Raw Data'!$K$2:$K$3196,'Solution Sheet'!J1992,'Raw Data'!$G$2:$G$3196,'Solution Sheet'!K1992)</f>
        <v>33.707865168539328</v>
      </c>
      <c r="N1992" s="33" t="s">
        <v>26</v>
      </c>
      <c r="O1992" s="33" t="s">
        <v>33</v>
      </c>
      <c r="P1992" s="45">
        <f>SUMIFS('Raw Data'!$S$2:$S$3196,'Raw Data'!$D$2:$D$3196,'Solution Sheet'!N1992,'Raw Data'!$H$2:$H$3196,'Solution Sheet'!O1992)</f>
        <v>688621.27000000118</v>
      </c>
    </row>
    <row r="1993" spans="2:16" x14ac:dyDescent="0.35">
      <c r="B1993" s="33" t="s">
        <v>85</v>
      </c>
      <c r="C1993" s="33" t="s">
        <v>8</v>
      </c>
      <c r="D1993" s="45">
        <f>SUMIFS('Raw Data'!$S$2:$S$3196,'Raw Data'!$E$2:$E$3196,'Solution Sheet'!B1993,'Raw Data'!$G$2:$G$3196,'Solution Sheet'!C1993)</f>
        <v>126785.84999999996</v>
      </c>
      <c r="E1993" s="37"/>
      <c r="F1993" s="33" t="s">
        <v>43</v>
      </c>
      <c r="G1993" s="33" t="s">
        <v>33</v>
      </c>
      <c r="H1993" s="45">
        <f>COUNTIFS('Raw Data'!$L$2:$L$3196,'Solution Sheet'!F1993,'Raw Data'!$H$2:$H$3196,'Solution Sheet'!G1993)</f>
        <v>185</v>
      </c>
      <c r="J1993" s="33" t="s">
        <v>41</v>
      </c>
      <c r="K1993" s="33" t="s">
        <v>8</v>
      </c>
      <c r="L1993" s="45">
        <f>AVERAGEIFS('Raw Data'!$R$2:$R$3196,'Raw Data'!$K$2:$K$3196,'Solution Sheet'!J1993,'Raw Data'!$G$2:$G$3196,'Solution Sheet'!K1993)</f>
        <v>35.169642857142854</v>
      </c>
      <c r="N1993" s="33" t="s">
        <v>24</v>
      </c>
      <c r="O1993" s="33" t="s">
        <v>33</v>
      </c>
      <c r="P1993" s="45">
        <f>SUMIFS('Raw Data'!$S$2:$S$3196,'Raw Data'!$D$2:$D$3196,'Solution Sheet'!N1993,'Raw Data'!$H$2:$H$3196,'Solution Sheet'!O1993)</f>
        <v>777669.78999999957</v>
      </c>
    </row>
    <row r="1994" spans="2:16" x14ac:dyDescent="0.35">
      <c r="B1994" s="33" t="s">
        <v>55</v>
      </c>
      <c r="C1994" s="33" t="s">
        <v>6</v>
      </c>
      <c r="D1994" s="45">
        <f>SUMIFS('Raw Data'!$S$2:$S$3196,'Raw Data'!$E$2:$E$3196,'Solution Sheet'!B1994,'Raw Data'!$G$2:$G$3196,'Solution Sheet'!C1994)</f>
        <v>103547.48999999999</v>
      </c>
      <c r="E1994" s="37"/>
      <c r="F1994" s="33" t="s">
        <v>45</v>
      </c>
      <c r="G1994" s="33" t="s">
        <v>32</v>
      </c>
      <c r="H1994" s="45">
        <f>COUNTIFS('Raw Data'!$L$2:$L$3196,'Solution Sheet'!F1994,'Raw Data'!$H$2:$H$3196,'Solution Sheet'!G1994)</f>
        <v>204</v>
      </c>
      <c r="J1994" s="33" t="s">
        <v>42</v>
      </c>
      <c r="K1994" s="33" t="s">
        <v>6</v>
      </c>
      <c r="L1994" s="45">
        <f>AVERAGEIFS('Raw Data'!$R$2:$R$3196,'Raw Data'!$K$2:$K$3196,'Solution Sheet'!J1994,'Raw Data'!$G$2:$G$3196,'Solution Sheet'!K1994)</f>
        <v>35.892857142857146</v>
      </c>
      <c r="N1994" s="33" t="s">
        <v>24</v>
      </c>
      <c r="O1994" s="33" t="s">
        <v>32</v>
      </c>
      <c r="P1994" s="45">
        <f>SUMIFS('Raw Data'!$S$2:$S$3196,'Raw Data'!$D$2:$D$3196,'Solution Sheet'!N1994,'Raw Data'!$H$2:$H$3196,'Solution Sheet'!O1994)</f>
        <v>854150.37999999919</v>
      </c>
    </row>
    <row r="1995" spans="2:16" x14ac:dyDescent="0.35">
      <c r="B1995" s="33" t="s">
        <v>73</v>
      </c>
      <c r="C1995" s="33" t="s">
        <v>12</v>
      </c>
      <c r="D1995" s="45">
        <f>SUMIFS('Raw Data'!$S$2:$S$3196,'Raw Data'!$E$2:$E$3196,'Solution Sheet'!B1995,'Raw Data'!$G$2:$G$3196,'Solution Sheet'!C1995)</f>
        <v>74246.830000000016</v>
      </c>
      <c r="E1995" s="37"/>
      <c r="F1995" s="33" t="s">
        <v>46</v>
      </c>
      <c r="G1995" s="33" t="s">
        <v>33</v>
      </c>
      <c r="H1995" s="45">
        <f>COUNTIFS('Raw Data'!$L$2:$L$3196,'Solution Sheet'!F1995,'Raw Data'!$H$2:$H$3196,'Solution Sheet'!G1995)</f>
        <v>201</v>
      </c>
      <c r="J1995" s="33" t="s">
        <v>40</v>
      </c>
      <c r="K1995" s="33" t="s">
        <v>12</v>
      </c>
      <c r="L1995" s="45">
        <f>AVERAGEIFS('Raw Data'!$R$2:$R$3196,'Raw Data'!$K$2:$K$3196,'Solution Sheet'!J1995,'Raw Data'!$G$2:$G$3196,'Solution Sheet'!K1995)</f>
        <v>34.373831775700936</v>
      </c>
      <c r="N1995" s="33" t="s">
        <v>26</v>
      </c>
      <c r="O1995" s="33" t="s">
        <v>33</v>
      </c>
      <c r="P1995" s="45">
        <f>SUMIFS('Raw Data'!$S$2:$S$3196,'Raw Data'!$D$2:$D$3196,'Solution Sheet'!N1995,'Raw Data'!$H$2:$H$3196,'Solution Sheet'!O1995)</f>
        <v>688621.27000000118</v>
      </c>
    </row>
    <row r="1996" spans="2:16" x14ac:dyDescent="0.35">
      <c r="B1996" s="33" t="s">
        <v>115</v>
      </c>
      <c r="C1996" s="33" t="s">
        <v>11</v>
      </c>
      <c r="D1996" s="45">
        <f>SUMIFS('Raw Data'!$S$2:$S$3196,'Raw Data'!$E$2:$E$3196,'Solution Sheet'!B1996,'Raw Data'!$G$2:$G$3196,'Solution Sheet'!C1996)</f>
        <v>121509.75999999999</v>
      </c>
      <c r="E1996" s="37"/>
      <c r="F1996" s="33" t="s">
        <v>46</v>
      </c>
      <c r="G1996" s="33" t="s">
        <v>32</v>
      </c>
      <c r="H1996" s="45">
        <f>COUNTIFS('Raw Data'!$L$2:$L$3196,'Solution Sheet'!F1996,'Raw Data'!$H$2:$H$3196,'Solution Sheet'!G1996)</f>
        <v>216</v>
      </c>
      <c r="J1996" s="33" t="s">
        <v>40</v>
      </c>
      <c r="K1996" s="33" t="s">
        <v>11</v>
      </c>
      <c r="L1996" s="45">
        <f>AVERAGEIFS('Raw Data'!$R$2:$R$3196,'Raw Data'!$K$2:$K$3196,'Solution Sheet'!J1996,'Raw Data'!$G$2:$G$3196,'Solution Sheet'!K1996)</f>
        <v>33.707865168539328</v>
      </c>
      <c r="N1996" s="33" t="s">
        <v>24</v>
      </c>
      <c r="O1996" s="33" t="s">
        <v>32</v>
      </c>
      <c r="P1996" s="45">
        <f>SUMIFS('Raw Data'!$S$2:$S$3196,'Raw Data'!$D$2:$D$3196,'Solution Sheet'!N1996,'Raw Data'!$H$2:$H$3196,'Solution Sheet'!O1996)</f>
        <v>854150.37999999919</v>
      </c>
    </row>
    <row r="1997" spans="2:16" x14ac:dyDescent="0.35">
      <c r="B1997" s="33" t="s">
        <v>52</v>
      </c>
      <c r="C1997" s="33" t="s">
        <v>10</v>
      </c>
      <c r="D1997" s="45">
        <f>SUMIFS('Raw Data'!$S$2:$S$3196,'Raw Data'!$E$2:$E$3196,'Solution Sheet'!B1997,'Raw Data'!$G$2:$G$3196,'Solution Sheet'!C1997)</f>
        <v>122852.18999999999</v>
      </c>
      <c r="E1997" s="37"/>
      <c r="F1997" s="33" t="s">
        <v>45</v>
      </c>
      <c r="G1997" s="33" t="s">
        <v>32</v>
      </c>
      <c r="H1997" s="45">
        <f>COUNTIFS('Raw Data'!$L$2:$L$3196,'Solution Sheet'!F1997,'Raw Data'!$H$2:$H$3196,'Solution Sheet'!G1997)</f>
        <v>204</v>
      </c>
      <c r="J1997" s="33" t="s">
        <v>42</v>
      </c>
      <c r="K1997" s="33" t="s">
        <v>10</v>
      </c>
      <c r="L1997" s="45">
        <f>AVERAGEIFS('Raw Data'!$R$2:$R$3196,'Raw Data'!$K$2:$K$3196,'Solution Sheet'!J1997,'Raw Data'!$G$2:$G$3196,'Solution Sheet'!K1997)</f>
        <v>34.543689320388353</v>
      </c>
      <c r="N1997" s="33" t="s">
        <v>24</v>
      </c>
      <c r="O1997" s="33" t="s">
        <v>32</v>
      </c>
      <c r="P1997" s="45">
        <f>SUMIFS('Raw Data'!$S$2:$S$3196,'Raw Data'!$D$2:$D$3196,'Solution Sheet'!N1997,'Raw Data'!$H$2:$H$3196,'Solution Sheet'!O1997)</f>
        <v>854150.37999999919</v>
      </c>
    </row>
    <row r="1998" spans="2:16" x14ac:dyDescent="0.35">
      <c r="B1998" s="33" t="s">
        <v>55</v>
      </c>
      <c r="C1998" s="33" t="s">
        <v>7</v>
      </c>
      <c r="D1998" s="45">
        <f>SUMIFS('Raw Data'!$S$2:$S$3196,'Raw Data'!$E$2:$E$3196,'Solution Sheet'!B1998,'Raw Data'!$G$2:$G$3196,'Solution Sheet'!C1998)</f>
        <v>86248.060000000012</v>
      </c>
      <c r="E1998" s="37"/>
      <c r="F1998" s="33" t="s">
        <v>45</v>
      </c>
      <c r="G1998" s="33" t="s">
        <v>31</v>
      </c>
      <c r="H1998" s="45">
        <f>COUNTIFS('Raw Data'!$L$2:$L$3196,'Solution Sheet'!F1998,'Raw Data'!$H$2:$H$3196,'Solution Sheet'!G1998)</f>
        <v>200</v>
      </c>
      <c r="J1998" s="33" t="s">
        <v>39</v>
      </c>
      <c r="K1998" s="33" t="s">
        <v>7</v>
      </c>
      <c r="L1998" s="45">
        <f>AVERAGEIFS('Raw Data'!$R$2:$R$3196,'Raw Data'!$K$2:$K$3196,'Solution Sheet'!J1998,'Raw Data'!$G$2:$G$3196,'Solution Sheet'!K1998)</f>
        <v>36.319672131147541</v>
      </c>
      <c r="N1998" s="33" t="s">
        <v>26</v>
      </c>
      <c r="O1998" s="33" t="s">
        <v>31</v>
      </c>
      <c r="P1998" s="45">
        <f>SUMIFS('Raw Data'!$S$2:$S$3196,'Raw Data'!$D$2:$D$3196,'Solution Sheet'!N1998,'Raw Data'!$H$2:$H$3196,'Solution Sheet'!O1998)</f>
        <v>705928.4499999996</v>
      </c>
    </row>
    <row r="1999" spans="2:16" x14ac:dyDescent="0.35">
      <c r="B1999" s="33" t="s">
        <v>78</v>
      </c>
      <c r="C1999" s="33" t="s">
        <v>10</v>
      </c>
      <c r="D1999" s="45">
        <f>SUMIFS('Raw Data'!$S$2:$S$3196,'Raw Data'!$E$2:$E$3196,'Solution Sheet'!B1999,'Raw Data'!$G$2:$G$3196,'Solution Sheet'!C1999)</f>
        <v>92778.25</v>
      </c>
      <c r="E1999" s="37"/>
      <c r="F1999" s="33" t="s">
        <v>46</v>
      </c>
      <c r="G1999" s="33" t="s">
        <v>30</v>
      </c>
      <c r="H1999" s="45">
        <f>COUNTIFS('Raw Data'!$L$2:$L$3196,'Solution Sheet'!F1999,'Raw Data'!$H$2:$H$3196,'Solution Sheet'!G1999)</f>
        <v>204</v>
      </c>
      <c r="J1999" s="33" t="s">
        <v>39</v>
      </c>
      <c r="K1999" s="33" t="s">
        <v>10</v>
      </c>
      <c r="L1999" s="45">
        <f>AVERAGEIFS('Raw Data'!$R$2:$R$3196,'Raw Data'!$K$2:$K$3196,'Solution Sheet'!J1999,'Raw Data'!$G$2:$G$3196,'Solution Sheet'!K1999)</f>
        <v>35.052083333333336</v>
      </c>
      <c r="N1999" s="33" t="s">
        <v>26</v>
      </c>
      <c r="O1999" s="33" t="s">
        <v>30</v>
      </c>
      <c r="P1999" s="45">
        <f>SUMIFS('Raw Data'!$S$2:$S$3196,'Raw Data'!$D$2:$D$3196,'Solution Sheet'!N1999,'Raw Data'!$H$2:$H$3196,'Solution Sheet'!O1999)</f>
        <v>705014.25000000035</v>
      </c>
    </row>
    <row r="2000" spans="2:16" x14ac:dyDescent="0.35">
      <c r="B2000" s="33" t="s">
        <v>55</v>
      </c>
      <c r="C2000" s="33" t="s">
        <v>13</v>
      </c>
      <c r="D2000" s="45">
        <f>SUMIFS('Raw Data'!$S$2:$S$3196,'Raw Data'!$E$2:$E$3196,'Solution Sheet'!B2000,'Raw Data'!$G$2:$G$3196,'Solution Sheet'!C2000)</f>
        <v>74301.89</v>
      </c>
      <c r="E2000" s="37"/>
      <c r="F2000" s="33" t="s">
        <v>43</v>
      </c>
      <c r="G2000" s="33" t="s">
        <v>32</v>
      </c>
      <c r="H2000" s="45">
        <f>COUNTIFS('Raw Data'!$L$2:$L$3196,'Solution Sheet'!F2000,'Raw Data'!$H$2:$H$3196,'Solution Sheet'!G2000)</f>
        <v>206</v>
      </c>
      <c r="J2000" s="33" t="s">
        <v>42</v>
      </c>
      <c r="K2000" s="33" t="s">
        <v>13</v>
      </c>
      <c r="L2000" s="45">
        <f>AVERAGEIFS('Raw Data'!$R$2:$R$3196,'Raw Data'!$K$2:$K$3196,'Solution Sheet'!J2000,'Raw Data'!$G$2:$G$3196,'Solution Sheet'!K2000)</f>
        <v>36.58</v>
      </c>
      <c r="N2000" s="33" t="s">
        <v>25</v>
      </c>
      <c r="O2000" s="33" t="s">
        <v>32</v>
      </c>
      <c r="P2000" s="45">
        <f>SUMIFS('Raw Data'!$S$2:$S$3196,'Raw Data'!$D$2:$D$3196,'Solution Sheet'!N2000,'Raw Data'!$H$2:$H$3196,'Solution Sheet'!O2000)</f>
        <v>420136.0300000002</v>
      </c>
    </row>
    <row r="2001" spans="2:16" x14ac:dyDescent="0.35">
      <c r="B2001" s="33" t="s">
        <v>55</v>
      </c>
      <c r="C2001" s="33" t="s">
        <v>12</v>
      </c>
      <c r="D2001" s="45">
        <f>SUMIFS('Raw Data'!$S$2:$S$3196,'Raw Data'!$E$2:$E$3196,'Solution Sheet'!B2001,'Raw Data'!$G$2:$G$3196,'Solution Sheet'!C2001)</f>
        <v>77941.099999999991</v>
      </c>
      <c r="E2001" s="37"/>
      <c r="F2001" s="33" t="s">
        <v>46</v>
      </c>
      <c r="G2001" s="33" t="s">
        <v>33</v>
      </c>
      <c r="H2001" s="45">
        <f>COUNTIFS('Raw Data'!$L$2:$L$3196,'Solution Sheet'!F2001,'Raw Data'!$H$2:$H$3196,'Solution Sheet'!G2001)</f>
        <v>201</v>
      </c>
      <c r="J2001" s="33" t="s">
        <v>40</v>
      </c>
      <c r="K2001" s="33" t="s">
        <v>12</v>
      </c>
      <c r="L2001" s="45">
        <f>AVERAGEIFS('Raw Data'!$R$2:$R$3196,'Raw Data'!$K$2:$K$3196,'Solution Sheet'!J2001,'Raw Data'!$G$2:$G$3196,'Solution Sheet'!K2001)</f>
        <v>34.373831775700936</v>
      </c>
      <c r="N2001" s="33" t="s">
        <v>26</v>
      </c>
      <c r="O2001" s="33" t="s">
        <v>33</v>
      </c>
      <c r="P2001" s="45">
        <f>SUMIFS('Raw Data'!$S$2:$S$3196,'Raw Data'!$D$2:$D$3196,'Solution Sheet'!N2001,'Raw Data'!$H$2:$H$3196,'Solution Sheet'!O2001)</f>
        <v>688621.27000000118</v>
      </c>
    </row>
    <row r="2002" spans="2:16" x14ac:dyDescent="0.35">
      <c r="B2002" s="33" t="s">
        <v>68</v>
      </c>
      <c r="C2002" s="33" t="s">
        <v>9</v>
      </c>
      <c r="D2002" s="45">
        <f>SUMIFS('Raw Data'!$S$2:$S$3196,'Raw Data'!$E$2:$E$3196,'Solution Sheet'!B2002,'Raw Data'!$G$2:$G$3196,'Solution Sheet'!C2002)</f>
        <v>139938.12</v>
      </c>
      <c r="E2002" s="37"/>
      <c r="F2002" s="33" t="s">
        <v>44</v>
      </c>
      <c r="G2002" s="33" t="s">
        <v>32</v>
      </c>
      <c r="H2002" s="45">
        <f>COUNTIFS('Raw Data'!$L$2:$L$3196,'Solution Sheet'!F2002,'Raw Data'!$H$2:$H$3196,'Solution Sheet'!G2002)</f>
        <v>196</v>
      </c>
      <c r="J2002" s="33" t="s">
        <v>42</v>
      </c>
      <c r="K2002" s="33" t="s">
        <v>9</v>
      </c>
      <c r="L2002" s="45">
        <f>AVERAGEIFS('Raw Data'!$R$2:$R$3196,'Raw Data'!$K$2:$K$3196,'Solution Sheet'!J2002,'Raw Data'!$G$2:$G$3196,'Solution Sheet'!K2002)</f>
        <v>36.282828282828284</v>
      </c>
      <c r="N2002" s="33" t="s">
        <v>24</v>
      </c>
      <c r="O2002" s="33" t="s">
        <v>32</v>
      </c>
      <c r="P2002" s="45">
        <f>SUMIFS('Raw Data'!$S$2:$S$3196,'Raw Data'!$D$2:$D$3196,'Solution Sheet'!N2002,'Raw Data'!$H$2:$H$3196,'Solution Sheet'!O2002)</f>
        <v>854150.37999999919</v>
      </c>
    </row>
    <row r="2003" spans="2:16" x14ac:dyDescent="0.35">
      <c r="B2003" s="33" t="s">
        <v>106</v>
      </c>
      <c r="C2003" s="33" t="s">
        <v>12</v>
      </c>
      <c r="D2003" s="45">
        <f>SUMIFS('Raw Data'!$S$2:$S$3196,'Raw Data'!$E$2:$E$3196,'Solution Sheet'!B2003,'Raw Data'!$G$2:$G$3196,'Solution Sheet'!C2003)</f>
        <v>111983.70999999998</v>
      </c>
      <c r="E2003" s="37"/>
      <c r="F2003" s="33" t="s">
        <v>45</v>
      </c>
      <c r="G2003" s="33" t="s">
        <v>30</v>
      </c>
      <c r="H2003" s="45">
        <f>COUNTIFS('Raw Data'!$L$2:$L$3196,'Solution Sheet'!F2003,'Raw Data'!$H$2:$H$3196,'Solution Sheet'!G2003)</f>
        <v>215</v>
      </c>
      <c r="J2003" s="33" t="s">
        <v>41</v>
      </c>
      <c r="K2003" s="33" t="s">
        <v>12</v>
      </c>
      <c r="L2003" s="45">
        <f>AVERAGEIFS('Raw Data'!$R$2:$R$3196,'Raw Data'!$K$2:$K$3196,'Solution Sheet'!J2003,'Raw Data'!$G$2:$G$3196,'Solution Sheet'!K2003)</f>
        <v>35.657142857142858</v>
      </c>
      <c r="N2003" s="33" t="s">
        <v>24</v>
      </c>
      <c r="O2003" s="33" t="s">
        <v>30</v>
      </c>
      <c r="P2003" s="45">
        <f>SUMIFS('Raw Data'!$S$2:$S$3196,'Raw Data'!$D$2:$D$3196,'Solution Sheet'!N2003,'Raw Data'!$H$2:$H$3196,'Solution Sheet'!O2003)</f>
        <v>902864.3899999999</v>
      </c>
    </row>
    <row r="2004" spans="2:16" x14ac:dyDescent="0.35">
      <c r="B2004" s="33" t="s">
        <v>58</v>
      </c>
      <c r="C2004" s="33" t="s">
        <v>12</v>
      </c>
      <c r="D2004" s="45">
        <f>SUMIFS('Raw Data'!$S$2:$S$3196,'Raw Data'!$E$2:$E$3196,'Solution Sheet'!B2004,'Raw Data'!$G$2:$G$3196,'Solution Sheet'!C2004)</f>
        <v>103622.23999999999</v>
      </c>
      <c r="E2004" s="37"/>
      <c r="F2004" s="33" t="s">
        <v>44</v>
      </c>
      <c r="G2004" s="33" t="s">
        <v>32</v>
      </c>
      <c r="H2004" s="45">
        <f>COUNTIFS('Raw Data'!$L$2:$L$3196,'Solution Sheet'!F2004,'Raw Data'!$H$2:$H$3196,'Solution Sheet'!G2004)</f>
        <v>196</v>
      </c>
      <c r="J2004" s="33" t="s">
        <v>39</v>
      </c>
      <c r="K2004" s="33" t="s">
        <v>12</v>
      </c>
      <c r="L2004" s="45">
        <f>AVERAGEIFS('Raw Data'!$R$2:$R$3196,'Raw Data'!$K$2:$K$3196,'Solution Sheet'!J2004,'Raw Data'!$G$2:$G$3196,'Solution Sheet'!K2004)</f>
        <v>35</v>
      </c>
      <c r="N2004" s="33" t="s">
        <v>26</v>
      </c>
      <c r="O2004" s="33" t="s">
        <v>32</v>
      </c>
      <c r="P2004" s="45">
        <f>SUMIFS('Raw Data'!$S$2:$S$3196,'Raw Data'!$D$2:$D$3196,'Solution Sheet'!N2004,'Raw Data'!$H$2:$H$3196,'Solution Sheet'!O2004)</f>
        <v>713770.02999999945</v>
      </c>
    </row>
    <row r="2005" spans="2:16" x14ac:dyDescent="0.35">
      <c r="B2005" s="33" t="s">
        <v>73</v>
      </c>
      <c r="C2005" s="33" t="s">
        <v>8</v>
      </c>
      <c r="D2005" s="45">
        <f>SUMIFS('Raw Data'!$S$2:$S$3196,'Raw Data'!$E$2:$E$3196,'Solution Sheet'!B2005,'Raw Data'!$G$2:$G$3196,'Solution Sheet'!C2005)</f>
        <v>106033.74999999996</v>
      </c>
      <c r="E2005" s="37"/>
      <c r="F2005" s="33" t="s">
        <v>44</v>
      </c>
      <c r="G2005" s="33" t="s">
        <v>32</v>
      </c>
      <c r="H2005" s="45">
        <f>COUNTIFS('Raw Data'!$L$2:$L$3196,'Solution Sheet'!F2005,'Raw Data'!$H$2:$H$3196,'Solution Sheet'!G2005)</f>
        <v>196</v>
      </c>
      <c r="J2005" s="33" t="s">
        <v>40</v>
      </c>
      <c r="K2005" s="33" t="s">
        <v>8</v>
      </c>
      <c r="L2005" s="45">
        <f>AVERAGEIFS('Raw Data'!$R$2:$R$3196,'Raw Data'!$K$2:$K$3196,'Solution Sheet'!J2005,'Raw Data'!$G$2:$G$3196,'Solution Sheet'!K2005)</f>
        <v>34.319148936170215</v>
      </c>
      <c r="N2005" s="33" t="s">
        <v>25</v>
      </c>
      <c r="O2005" s="33" t="s">
        <v>32</v>
      </c>
      <c r="P2005" s="45">
        <f>SUMIFS('Raw Data'!$S$2:$S$3196,'Raw Data'!$D$2:$D$3196,'Solution Sheet'!N2005,'Raw Data'!$H$2:$H$3196,'Solution Sheet'!O2005)</f>
        <v>420136.0300000002</v>
      </c>
    </row>
    <row r="2006" spans="2:16" x14ac:dyDescent="0.35">
      <c r="B2006" s="33" t="s">
        <v>58</v>
      </c>
      <c r="C2006" s="33" t="s">
        <v>8</v>
      </c>
      <c r="D2006" s="45">
        <f>SUMIFS('Raw Data'!$S$2:$S$3196,'Raw Data'!$E$2:$E$3196,'Solution Sheet'!B2006,'Raw Data'!$G$2:$G$3196,'Solution Sheet'!C2006)</f>
        <v>66369.94</v>
      </c>
      <c r="E2006" s="37"/>
      <c r="F2006" s="33" t="s">
        <v>45</v>
      </c>
      <c r="G2006" s="33" t="s">
        <v>33</v>
      </c>
      <c r="H2006" s="45">
        <f>COUNTIFS('Raw Data'!$L$2:$L$3196,'Solution Sheet'!F2006,'Raw Data'!$H$2:$H$3196,'Solution Sheet'!G2006)</f>
        <v>193</v>
      </c>
      <c r="J2006" s="33" t="s">
        <v>42</v>
      </c>
      <c r="K2006" s="33" t="s">
        <v>8</v>
      </c>
      <c r="L2006" s="45">
        <f>AVERAGEIFS('Raw Data'!$R$2:$R$3196,'Raw Data'!$K$2:$K$3196,'Solution Sheet'!J2006,'Raw Data'!$G$2:$G$3196,'Solution Sheet'!K2006)</f>
        <v>35.593023255813954</v>
      </c>
      <c r="N2006" s="33" t="s">
        <v>24</v>
      </c>
      <c r="O2006" s="33" t="s">
        <v>33</v>
      </c>
      <c r="P2006" s="45">
        <f>SUMIFS('Raw Data'!$S$2:$S$3196,'Raw Data'!$D$2:$D$3196,'Solution Sheet'!N2006,'Raw Data'!$H$2:$H$3196,'Solution Sheet'!O2006)</f>
        <v>777669.78999999957</v>
      </c>
    </row>
    <row r="2007" spans="2:16" x14ac:dyDescent="0.35">
      <c r="B2007" s="33" t="s">
        <v>78</v>
      </c>
      <c r="C2007" s="33" t="s">
        <v>12</v>
      </c>
      <c r="D2007" s="45">
        <f>SUMIFS('Raw Data'!$S$2:$S$3196,'Raw Data'!$E$2:$E$3196,'Solution Sheet'!B2007,'Raw Data'!$G$2:$G$3196,'Solution Sheet'!C2007)</f>
        <v>76955.800000000017</v>
      </c>
      <c r="E2007" s="37"/>
      <c r="F2007" s="33" t="s">
        <v>44</v>
      </c>
      <c r="G2007" s="33" t="s">
        <v>31</v>
      </c>
      <c r="H2007" s="45">
        <f>COUNTIFS('Raw Data'!$L$2:$L$3196,'Solution Sheet'!F2007,'Raw Data'!$H$2:$H$3196,'Solution Sheet'!G2007)</f>
        <v>216</v>
      </c>
      <c r="J2007" s="33" t="s">
        <v>41</v>
      </c>
      <c r="K2007" s="33" t="s">
        <v>12</v>
      </c>
      <c r="L2007" s="45">
        <f>AVERAGEIFS('Raw Data'!$R$2:$R$3196,'Raw Data'!$K$2:$K$3196,'Solution Sheet'!J2007,'Raw Data'!$G$2:$G$3196,'Solution Sheet'!K2007)</f>
        <v>35.657142857142858</v>
      </c>
      <c r="N2007" s="33" t="s">
        <v>24</v>
      </c>
      <c r="O2007" s="33" t="s">
        <v>31</v>
      </c>
      <c r="P2007" s="45">
        <f>SUMIFS('Raw Data'!$S$2:$S$3196,'Raw Data'!$D$2:$D$3196,'Solution Sheet'!N2007,'Raw Data'!$H$2:$H$3196,'Solution Sheet'!O2007)</f>
        <v>770751.94999999984</v>
      </c>
    </row>
    <row r="2008" spans="2:16" x14ac:dyDescent="0.35">
      <c r="B2008" s="33" t="s">
        <v>58</v>
      </c>
      <c r="C2008" s="33" t="s">
        <v>6</v>
      </c>
      <c r="D2008" s="45">
        <f>SUMIFS('Raw Data'!$S$2:$S$3196,'Raw Data'!$E$2:$E$3196,'Solution Sheet'!B2008,'Raw Data'!$G$2:$G$3196,'Solution Sheet'!C2008)</f>
        <v>115367.16999999998</v>
      </c>
      <c r="E2008" s="37"/>
      <c r="F2008" s="33" t="s">
        <v>44</v>
      </c>
      <c r="G2008" s="33" t="s">
        <v>32</v>
      </c>
      <c r="H2008" s="45">
        <f>COUNTIFS('Raw Data'!$L$2:$L$3196,'Solution Sheet'!F2008,'Raw Data'!$H$2:$H$3196,'Solution Sheet'!G2008)</f>
        <v>196</v>
      </c>
      <c r="J2008" s="33" t="s">
        <v>42</v>
      </c>
      <c r="K2008" s="33" t="s">
        <v>6</v>
      </c>
      <c r="L2008" s="45">
        <f>AVERAGEIFS('Raw Data'!$R$2:$R$3196,'Raw Data'!$K$2:$K$3196,'Solution Sheet'!J2008,'Raw Data'!$G$2:$G$3196,'Solution Sheet'!K2008)</f>
        <v>35.892857142857146</v>
      </c>
      <c r="N2008" s="33" t="s">
        <v>25</v>
      </c>
      <c r="O2008" s="33" t="s">
        <v>32</v>
      </c>
      <c r="P2008" s="45">
        <f>SUMIFS('Raw Data'!$S$2:$S$3196,'Raw Data'!$D$2:$D$3196,'Solution Sheet'!N2008,'Raw Data'!$H$2:$H$3196,'Solution Sheet'!O2008)</f>
        <v>420136.0300000002</v>
      </c>
    </row>
    <row r="2009" spans="2:16" x14ac:dyDescent="0.35">
      <c r="B2009" s="33" t="s">
        <v>115</v>
      </c>
      <c r="C2009" s="33" t="s">
        <v>10</v>
      </c>
      <c r="D2009" s="45">
        <f>SUMIFS('Raw Data'!$S$2:$S$3196,'Raw Data'!$E$2:$E$3196,'Solution Sheet'!B2009,'Raw Data'!$G$2:$G$3196,'Solution Sheet'!C2009)</f>
        <v>50149.599999999999</v>
      </c>
      <c r="E2009" s="37"/>
      <c r="F2009" s="33" t="s">
        <v>46</v>
      </c>
      <c r="G2009" s="33" t="s">
        <v>31</v>
      </c>
      <c r="H2009" s="45">
        <f>COUNTIFS('Raw Data'!$L$2:$L$3196,'Solution Sheet'!F2009,'Raw Data'!$H$2:$H$3196,'Solution Sheet'!G2009)</f>
        <v>159</v>
      </c>
      <c r="J2009" s="33" t="s">
        <v>41</v>
      </c>
      <c r="K2009" s="33" t="s">
        <v>10</v>
      </c>
      <c r="L2009" s="45">
        <f>AVERAGEIFS('Raw Data'!$R$2:$R$3196,'Raw Data'!$K$2:$K$3196,'Solution Sheet'!J2009,'Raw Data'!$G$2:$G$3196,'Solution Sheet'!K2009)</f>
        <v>34.225806451612904</v>
      </c>
      <c r="N2009" s="33" t="s">
        <v>26</v>
      </c>
      <c r="O2009" s="33" t="s">
        <v>31</v>
      </c>
      <c r="P2009" s="45">
        <f>SUMIFS('Raw Data'!$S$2:$S$3196,'Raw Data'!$D$2:$D$3196,'Solution Sheet'!N2009,'Raw Data'!$H$2:$H$3196,'Solution Sheet'!O2009)</f>
        <v>705928.4499999996</v>
      </c>
    </row>
    <row r="2010" spans="2:16" x14ac:dyDescent="0.35">
      <c r="B2010" s="33" t="s">
        <v>68</v>
      </c>
      <c r="C2010" s="33" t="s">
        <v>8</v>
      </c>
      <c r="D2010" s="45">
        <f>SUMIFS('Raw Data'!$S$2:$S$3196,'Raw Data'!$E$2:$E$3196,'Solution Sheet'!B2010,'Raw Data'!$G$2:$G$3196,'Solution Sheet'!C2010)</f>
        <v>65393.969999999994</v>
      </c>
      <c r="E2010" s="37"/>
      <c r="F2010" s="33" t="s">
        <v>46</v>
      </c>
      <c r="G2010" s="33" t="s">
        <v>30</v>
      </c>
      <c r="H2010" s="45">
        <f>COUNTIFS('Raw Data'!$L$2:$L$3196,'Solution Sheet'!F2010,'Raw Data'!$H$2:$H$3196,'Solution Sheet'!G2010)</f>
        <v>204</v>
      </c>
      <c r="J2010" s="33" t="s">
        <v>40</v>
      </c>
      <c r="K2010" s="33" t="s">
        <v>8</v>
      </c>
      <c r="L2010" s="45">
        <f>AVERAGEIFS('Raw Data'!$R$2:$R$3196,'Raw Data'!$K$2:$K$3196,'Solution Sheet'!J2010,'Raw Data'!$G$2:$G$3196,'Solution Sheet'!K2010)</f>
        <v>34.319148936170215</v>
      </c>
      <c r="N2010" s="33" t="s">
        <v>25</v>
      </c>
      <c r="O2010" s="33" t="s">
        <v>30</v>
      </c>
      <c r="P2010" s="45">
        <f>SUMIFS('Raw Data'!$S$2:$S$3196,'Raw Data'!$D$2:$D$3196,'Solution Sheet'!N2010,'Raw Data'!$H$2:$H$3196,'Solution Sheet'!O2010)</f>
        <v>386262.99999999983</v>
      </c>
    </row>
    <row r="2011" spans="2:16" x14ac:dyDescent="0.35">
      <c r="B2011" s="33" t="s">
        <v>78</v>
      </c>
      <c r="C2011" s="33" t="s">
        <v>12</v>
      </c>
      <c r="D2011" s="45">
        <f>SUMIFS('Raw Data'!$S$2:$S$3196,'Raw Data'!$E$2:$E$3196,'Solution Sheet'!B2011,'Raw Data'!$G$2:$G$3196,'Solution Sheet'!C2011)</f>
        <v>76955.800000000017</v>
      </c>
      <c r="E2011" s="37"/>
      <c r="F2011" s="33" t="s">
        <v>45</v>
      </c>
      <c r="G2011" s="33" t="s">
        <v>32</v>
      </c>
      <c r="H2011" s="45">
        <f>COUNTIFS('Raw Data'!$L$2:$L$3196,'Solution Sheet'!F2011,'Raw Data'!$H$2:$H$3196,'Solution Sheet'!G2011)</f>
        <v>204</v>
      </c>
      <c r="J2011" s="33" t="s">
        <v>42</v>
      </c>
      <c r="K2011" s="33" t="s">
        <v>12</v>
      </c>
      <c r="L2011" s="45">
        <f>AVERAGEIFS('Raw Data'!$R$2:$R$3196,'Raw Data'!$K$2:$K$3196,'Solution Sheet'!J2011,'Raw Data'!$G$2:$G$3196,'Solution Sheet'!K2011)</f>
        <v>36.418604651162788</v>
      </c>
      <c r="N2011" s="33" t="s">
        <v>24</v>
      </c>
      <c r="O2011" s="33" t="s">
        <v>32</v>
      </c>
      <c r="P2011" s="45">
        <f>SUMIFS('Raw Data'!$S$2:$S$3196,'Raw Data'!$D$2:$D$3196,'Solution Sheet'!N2011,'Raw Data'!$H$2:$H$3196,'Solution Sheet'!O2011)</f>
        <v>854150.37999999919</v>
      </c>
    </row>
    <row r="2012" spans="2:16" x14ac:dyDescent="0.35">
      <c r="B2012" s="33" t="s">
        <v>68</v>
      </c>
      <c r="C2012" s="33" t="s">
        <v>9</v>
      </c>
      <c r="D2012" s="45">
        <f>SUMIFS('Raw Data'!$S$2:$S$3196,'Raw Data'!$E$2:$E$3196,'Solution Sheet'!B2012,'Raw Data'!$G$2:$G$3196,'Solution Sheet'!C2012)</f>
        <v>139938.12</v>
      </c>
      <c r="E2012" s="37"/>
      <c r="F2012" s="33" t="s">
        <v>44</v>
      </c>
      <c r="G2012" s="33" t="s">
        <v>32</v>
      </c>
      <c r="H2012" s="45">
        <f>COUNTIFS('Raw Data'!$L$2:$L$3196,'Solution Sheet'!F2012,'Raw Data'!$H$2:$H$3196,'Solution Sheet'!G2012)</f>
        <v>196</v>
      </c>
      <c r="J2012" s="33" t="s">
        <v>39</v>
      </c>
      <c r="K2012" s="33" t="s">
        <v>9</v>
      </c>
      <c r="L2012" s="45">
        <f>AVERAGEIFS('Raw Data'!$R$2:$R$3196,'Raw Data'!$K$2:$K$3196,'Solution Sheet'!J2012,'Raw Data'!$G$2:$G$3196,'Solution Sheet'!K2012)</f>
        <v>34.731182795698928</v>
      </c>
      <c r="N2012" s="33" t="s">
        <v>25</v>
      </c>
      <c r="O2012" s="33" t="s">
        <v>32</v>
      </c>
      <c r="P2012" s="45">
        <f>SUMIFS('Raw Data'!$S$2:$S$3196,'Raw Data'!$D$2:$D$3196,'Solution Sheet'!N2012,'Raw Data'!$H$2:$H$3196,'Solution Sheet'!O2012)</f>
        <v>420136.0300000002</v>
      </c>
    </row>
    <row r="2013" spans="2:16" x14ac:dyDescent="0.35">
      <c r="B2013" s="33" t="s">
        <v>73</v>
      </c>
      <c r="C2013" s="33" t="s">
        <v>9</v>
      </c>
      <c r="D2013" s="45">
        <f>SUMIFS('Raw Data'!$S$2:$S$3196,'Raw Data'!$E$2:$E$3196,'Solution Sheet'!B2013,'Raw Data'!$G$2:$G$3196,'Solution Sheet'!C2013)</f>
        <v>97902.090000000011</v>
      </c>
      <c r="E2013" s="37"/>
      <c r="F2013" s="33" t="s">
        <v>44</v>
      </c>
      <c r="G2013" s="33" t="s">
        <v>33</v>
      </c>
      <c r="H2013" s="45">
        <f>COUNTIFS('Raw Data'!$L$2:$L$3196,'Solution Sheet'!F2013,'Raw Data'!$H$2:$H$3196,'Solution Sheet'!G2013)</f>
        <v>207</v>
      </c>
      <c r="J2013" s="33" t="s">
        <v>42</v>
      </c>
      <c r="K2013" s="33" t="s">
        <v>9</v>
      </c>
      <c r="L2013" s="45">
        <f>AVERAGEIFS('Raw Data'!$R$2:$R$3196,'Raw Data'!$K$2:$K$3196,'Solution Sheet'!J2013,'Raw Data'!$G$2:$G$3196,'Solution Sheet'!K2013)</f>
        <v>36.282828282828284</v>
      </c>
      <c r="N2013" s="33" t="s">
        <v>24</v>
      </c>
      <c r="O2013" s="33" t="s">
        <v>33</v>
      </c>
      <c r="P2013" s="45">
        <f>SUMIFS('Raw Data'!$S$2:$S$3196,'Raw Data'!$D$2:$D$3196,'Solution Sheet'!N2013,'Raw Data'!$H$2:$H$3196,'Solution Sheet'!O2013)</f>
        <v>777669.78999999957</v>
      </c>
    </row>
    <row r="2014" spans="2:16" x14ac:dyDescent="0.35">
      <c r="B2014" s="33" t="s">
        <v>106</v>
      </c>
      <c r="C2014" s="33" t="s">
        <v>6</v>
      </c>
      <c r="D2014" s="45">
        <f>SUMIFS('Raw Data'!$S$2:$S$3196,'Raw Data'!$E$2:$E$3196,'Solution Sheet'!B2014,'Raw Data'!$G$2:$G$3196,'Solution Sheet'!C2014)</f>
        <v>106057.18</v>
      </c>
      <c r="E2014" s="37"/>
      <c r="F2014" s="33" t="s">
        <v>44</v>
      </c>
      <c r="G2014" s="33" t="s">
        <v>32</v>
      </c>
      <c r="H2014" s="45">
        <f>COUNTIFS('Raw Data'!$L$2:$L$3196,'Solution Sheet'!F2014,'Raw Data'!$H$2:$H$3196,'Solution Sheet'!G2014)</f>
        <v>196</v>
      </c>
      <c r="J2014" s="33" t="s">
        <v>39</v>
      </c>
      <c r="K2014" s="33" t="s">
        <v>6</v>
      </c>
      <c r="L2014" s="45">
        <f>AVERAGEIFS('Raw Data'!$R$2:$R$3196,'Raw Data'!$K$2:$K$3196,'Solution Sheet'!J2014,'Raw Data'!$G$2:$G$3196,'Solution Sheet'!K2014)</f>
        <v>36.370370370370374</v>
      </c>
      <c r="N2014" s="33" t="s">
        <v>26</v>
      </c>
      <c r="O2014" s="33" t="s">
        <v>32</v>
      </c>
      <c r="P2014" s="45">
        <f>SUMIFS('Raw Data'!$S$2:$S$3196,'Raw Data'!$D$2:$D$3196,'Solution Sheet'!N2014,'Raw Data'!$H$2:$H$3196,'Solution Sheet'!O2014)</f>
        <v>713770.02999999945</v>
      </c>
    </row>
    <row r="2015" spans="2:16" x14ac:dyDescent="0.35">
      <c r="B2015" s="33" t="s">
        <v>55</v>
      </c>
      <c r="C2015" s="33" t="s">
        <v>13</v>
      </c>
      <c r="D2015" s="45">
        <f>SUMIFS('Raw Data'!$S$2:$S$3196,'Raw Data'!$E$2:$E$3196,'Solution Sheet'!B2015,'Raw Data'!$G$2:$G$3196,'Solution Sheet'!C2015)</f>
        <v>74301.89</v>
      </c>
      <c r="E2015" s="37"/>
      <c r="F2015" s="33" t="s">
        <v>44</v>
      </c>
      <c r="G2015" s="33" t="s">
        <v>31</v>
      </c>
      <c r="H2015" s="45">
        <f>COUNTIFS('Raw Data'!$L$2:$L$3196,'Solution Sheet'!F2015,'Raw Data'!$H$2:$H$3196,'Solution Sheet'!G2015)</f>
        <v>216</v>
      </c>
      <c r="J2015" s="33" t="s">
        <v>42</v>
      </c>
      <c r="K2015" s="33" t="s">
        <v>13</v>
      </c>
      <c r="L2015" s="45">
        <f>AVERAGEIFS('Raw Data'!$R$2:$R$3196,'Raw Data'!$K$2:$K$3196,'Solution Sheet'!J2015,'Raw Data'!$G$2:$G$3196,'Solution Sheet'!K2015)</f>
        <v>36.58</v>
      </c>
      <c r="N2015" s="33" t="s">
        <v>24</v>
      </c>
      <c r="O2015" s="33" t="s">
        <v>31</v>
      </c>
      <c r="P2015" s="45">
        <f>SUMIFS('Raw Data'!$S$2:$S$3196,'Raw Data'!$D$2:$D$3196,'Solution Sheet'!N2015,'Raw Data'!$H$2:$H$3196,'Solution Sheet'!O2015)</f>
        <v>770751.94999999984</v>
      </c>
    </row>
    <row r="2016" spans="2:16" x14ac:dyDescent="0.35">
      <c r="B2016" s="33" t="s">
        <v>78</v>
      </c>
      <c r="C2016" s="33" t="s">
        <v>13</v>
      </c>
      <c r="D2016" s="45">
        <f>SUMIFS('Raw Data'!$S$2:$S$3196,'Raw Data'!$E$2:$E$3196,'Solution Sheet'!B2016,'Raw Data'!$G$2:$G$3196,'Solution Sheet'!C2016)</f>
        <v>119976.9</v>
      </c>
      <c r="E2016" s="37"/>
      <c r="F2016" s="33" t="s">
        <v>46</v>
      </c>
      <c r="G2016" s="33" t="s">
        <v>33</v>
      </c>
      <c r="H2016" s="45">
        <f>COUNTIFS('Raw Data'!$L$2:$L$3196,'Solution Sheet'!F2016,'Raw Data'!$H$2:$H$3196,'Solution Sheet'!G2016)</f>
        <v>201</v>
      </c>
      <c r="J2016" s="33" t="s">
        <v>40</v>
      </c>
      <c r="K2016" s="33" t="s">
        <v>13</v>
      </c>
      <c r="L2016" s="45">
        <f>AVERAGEIFS('Raw Data'!$R$2:$R$3196,'Raw Data'!$K$2:$K$3196,'Solution Sheet'!J2016,'Raw Data'!$G$2:$G$3196,'Solution Sheet'!K2016)</f>
        <v>34.651685393258425</v>
      </c>
      <c r="N2016" s="33" t="s">
        <v>24</v>
      </c>
      <c r="O2016" s="33" t="s">
        <v>33</v>
      </c>
      <c r="P2016" s="45">
        <f>SUMIFS('Raw Data'!$S$2:$S$3196,'Raw Data'!$D$2:$D$3196,'Solution Sheet'!N2016,'Raw Data'!$H$2:$H$3196,'Solution Sheet'!O2016)</f>
        <v>777669.78999999957</v>
      </c>
    </row>
    <row r="2017" spans="2:16" x14ac:dyDescent="0.35">
      <c r="B2017" s="33" t="s">
        <v>106</v>
      </c>
      <c r="C2017" s="33" t="s">
        <v>6</v>
      </c>
      <c r="D2017" s="45">
        <f>SUMIFS('Raw Data'!$S$2:$S$3196,'Raw Data'!$E$2:$E$3196,'Solution Sheet'!B2017,'Raw Data'!$G$2:$G$3196,'Solution Sheet'!C2017)</f>
        <v>106057.18</v>
      </c>
      <c r="E2017" s="37"/>
      <c r="F2017" s="33" t="s">
        <v>46</v>
      </c>
      <c r="G2017" s="33" t="s">
        <v>30</v>
      </c>
      <c r="H2017" s="45">
        <f>COUNTIFS('Raw Data'!$L$2:$L$3196,'Solution Sheet'!F2017,'Raw Data'!$H$2:$H$3196,'Solution Sheet'!G2017)</f>
        <v>204</v>
      </c>
      <c r="J2017" s="33" t="s">
        <v>39</v>
      </c>
      <c r="K2017" s="33" t="s">
        <v>6</v>
      </c>
      <c r="L2017" s="45">
        <f>AVERAGEIFS('Raw Data'!$R$2:$R$3196,'Raw Data'!$K$2:$K$3196,'Solution Sheet'!J2017,'Raw Data'!$G$2:$G$3196,'Solution Sheet'!K2017)</f>
        <v>36.370370370370374</v>
      </c>
      <c r="N2017" s="33" t="s">
        <v>24</v>
      </c>
      <c r="O2017" s="33" t="s">
        <v>30</v>
      </c>
      <c r="P2017" s="45">
        <f>SUMIFS('Raw Data'!$S$2:$S$3196,'Raw Data'!$D$2:$D$3196,'Solution Sheet'!N2017,'Raw Data'!$H$2:$H$3196,'Solution Sheet'!O2017)</f>
        <v>902864.3899999999</v>
      </c>
    </row>
    <row r="2018" spans="2:16" x14ac:dyDescent="0.35">
      <c r="B2018" s="33" t="s">
        <v>55</v>
      </c>
      <c r="C2018" s="33" t="s">
        <v>7</v>
      </c>
      <c r="D2018" s="45">
        <f>SUMIFS('Raw Data'!$S$2:$S$3196,'Raw Data'!$E$2:$E$3196,'Solution Sheet'!B2018,'Raw Data'!$G$2:$G$3196,'Solution Sheet'!C2018)</f>
        <v>86248.060000000012</v>
      </c>
      <c r="E2018" s="37"/>
      <c r="F2018" s="33" t="s">
        <v>46</v>
      </c>
      <c r="G2018" s="33" t="s">
        <v>31</v>
      </c>
      <c r="H2018" s="45">
        <f>COUNTIFS('Raw Data'!$L$2:$L$3196,'Solution Sheet'!F2018,'Raw Data'!$H$2:$H$3196,'Solution Sheet'!G2018)</f>
        <v>159</v>
      </c>
      <c r="J2018" s="33" t="s">
        <v>41</v>
      </c>
      <c r="K2018" s="33" t="s">
        <v>7</v>
      </c>
      <c r="L2018" s="45">
        <f>AVERAGEIFS('Raw Data'!$R$2:$R$3196,'Raw Data'!$K$2:$K$3196,'Solution Sheet'!J2018,'Raw Data'!$G$2:$G$3196,'Solution Sheet'!K2018)</f>
        <v>33.821428571428569</v>
      </c>
      <c r="N2018" s="33" t="s">
        <v>24</v>
      </c>
      <c r="O2018" s="33" t="s">
        <v>31</v>
      </c>
      <c r="P2018" s="45">
        <f>SUMIFS('Raw Data'!$S$2:$S$3196,'Raw Data'!$D$2:$D$3196,'Solution Sheet'!N2018,'Raw Data'!$H$2:$H$3196,'Solution Sheet'!O2018)</f>
        <v>770751.94999999984</v>
      </c>
    </row>
    <row r="2019" spans="2:16" x14ac:dyDescent="0.35">
      <c r="B2019" s="33" t="s">
        <v>58</v>
      </c>
      <c r="C2019" s="33" t="s">
        <v>6</v>
      </c>
      <c r="D2019" s="45">
        <f>SUMIFS('Raw Data'!$S$2:$S$3196,'Raw Data'!$E$2:$E$3196,'Solution Sheet'!B2019,'Raw Data'!$G$2:$G$3196,'Solution Sheet'!C2019)</f>
        <v>115367.16999999998</v>
      </c>
      <c r="E2019" s="37"/>
      <c r="F2019" s="33" t="s">
        <v>44</v>
      </c>
      <c r="G2019" s="33" t="s">
        <v>31</v>
      </c>
      <c r="H2019" s="45">
        <f>COUNTIFS('Raw Data'!$L$2:$L$3196,'Solution Sheet'!F2019,'Raw Data'!$H$2:$H$3196,'Solution Sheet'!G2019)</f>
        <v>216</v>
      </c>
      <c r="J2019" s="33" t="s">
        <v>39</v>
      </c>
      <c r="K2019" s="33" t="s">
        <v>6</v>
      </c>
      <c r="L2019" s="45">
        <f>AVERAGEIFS('Raw Data'!$R$2:$R$3196,'Raw Data'!$K$2:$K$3196,'Solution Sheet'!J2019,'Raw Data'!$G$2:$G$3196,'Solution Sheet'!K2019)</f>
        <v>36.370370370370374</v>
      </c>
      <c r="N2019" s="33" t="s">
        <v>25</v>
      </c>
      <c r="O2019" s="33" t="s">
        <v>31</v>
      </c>
      <c r="P2019" s="45">
        <f>SUMIFS('Raw Data'!$S$2:$S$3196,'Raw Data'!$D$2:$D$3196,'Solution Sheet'!N2019,'Raw Data'!$H$2:$H$3196,'Solution Sheet'!O2019)</f>
        <v>343540.72000000003</v>
      </c>
    </row>
    <row r="2020" spans="2:16" x14ac:dyDescent="0.35">
      <c r="B2020" s="33" t="s">
        <v>85</v>
      </c>
      <c r="C2020" s="33" t="s">
        <v>10</v>
      </c>
      <c r="D2020" s="45">
        <f>SUMIFS('Raw Data'!$S$2:$S$3196,'Raw Data'!$E$2:$E$3196,'Solution Sheet'!B2020,'Raw Data'!$G$2:$G$3196,'Solution Sheet'!C2020)</f>
        <v>88692.860000000015</v>
      </c>
      <c r="E2020" s="37"/>
      <c r="F2020" s="33" t="s">
        <v>46</v>
      </c>
      <c r="G2020" s="33" t="s">
        <v>31</v>
      </c>
      <c r="H2020" s="45">
        <f>COUNTIFS('Raw Data'!$L$2:$L$3196,'Solution Sheet'!F2020,'Raw Data'!$H$2:$H$3196,'Solution Sheet'!G2020)</f>
        <v>159</v>
      </c>
      <c r="J2020" s="33" t="s">
        <v>40</v>
      </c>
      <c r="K2020" s="33" t="s">
        <v>10</v>
      </c>
      <c r="L2020" s="45">
        <f>AVERAGEIFS('Raw Data'!$R$2:$R$3196,'Raw Data'!$K$2:$K$3196,'Solution Sheet'!J2020,'Raw Data'!$G$2:$G$3196,'Solution Sheet'!K2020)</f>
        <v>35.093023255813954</v>
      </c>
      <c r="N2020" s="33" t="s">
        <v>24</v>
      </c>
      <c r="O2020" s="33" t="s">
        <v>31</v>
      </c>
      <c r="P2020" s="45">
        <f>SUMIFS('Raw Data'!$S$2:$S$3196,'Raw Data'!$D$2:$D$3196,'Solution Sheet'!N2020,'Raw Data'!$H$2:$H$3196,'Solution Sheet'!O2020)</f>
        <v>770751.94999999984</v>
      </c>
    </row>
    <row r="2021" spans="2:16" x14ac:dyDescent="0.35">
      <c r="B2021" s="33" t="s">
        <v>85</v>
      </c>
      <c r="C2021" s="33" t="s">
        <v>12</v>
      </c>
      <c r="D2021" s="45">
        <f>SUMIFS('Raw Data'!$S$2:$S$3196,'Raw Data'!$E$2:$E$3196,'Solution Sheet'!B2021,'Raw Data'!$G$2:$G$3196,'Solution Sheet'!C2021)</f>
        <v>71096.97</v>
      </c>
      <c r="E2021" s="37"/>
      <c r="F2021" s="33" t="s">
        <v>43</v>
      </c>
      <c r="G2021" s="33" t="s">
        <v>33</v>
      </c>
      <c r="H2021" s="45">
        <f>COUNTIFS('Raw Data'!$L$2:$L$3196,'Solution Sheet'!F2021,'Raw Data'!$H$2:$H$3196,'Solution Sheet'!G2021)</f>
        <v>185</v>
      </c>
      <c r="J2021" s="33" t="s">
        <v>40</v>
      </c>
      <c r="K2021" s="33" t="s">
        <v>12</v>
      </c>
      <c r="L2021" s="45">
        <f>AVERAGEIFS('Raw Data'!$R$2:$R$3196,'Raw Data'!$K$2:$K$3196,'Solution Sheet'!J2021,'Raw Data'!$G$2:$G$3196,'Solution Sheet'!K2021)</f>
        <v>34.373831775700936</v>
      </c>
      <c r="N2021" s="33" t="s">
        <v>24</v>
      </c>
      <c r="O2021" s="33" t="s">
        <v>33</v>
      </c>
      <c r="P2021" s="45">
        <f>SUMIFS('Raw Data'!$S$2:$S$3196,'Raw Data'!$D$2:$D$3196,'Solution Sheet'!N2021,'Raw Data'!$H$2:$H$3196,'Solution Sheet'!O2021)</f>
        <v>777669.78999999957</v>
      </c>
    </row>
    <row r="2022" spans="2:16" x14ac:dyDescent="0.35">
      <c r="B2022" s="33" t="s">
        <v>63</v>
      </c>
      <c r="C2022" s="33" t="s">
        <v>6</v>
      </c>
      <c r="D2022" s="45">
        <f>SUMIFS('Raw Data'!$S$2:$S$3196,'Raw Data'!$E$2:$E$3196,'Solution Sheet'!B2022,'Raw Data'!$G$2:$G$3196,'Solution Sheet'!C2022)</f>
        <v>78031.63</v>
      </c>
      <c r="E2022" s="37"/>
      <c r="F2022" s="33" t="s">
        <v>43</v>
      </c>
      <c r="G2022" s="33" t="s">
        <v>30</v>
      </c>
      <c r="H2022" s="45">
        <f>COUNTIFS('Raw Data'!$L$2:$L$3196,'Solution Sheet'!F2022,'Raw Data'!$H$2:$H$3196,'Solution Sheet'!G2022)</f>
        <v>201</v>
      </c>
      <c r="J2022" s="33" t="s">
        <v>41</v>
      </c>
      <c r="K2022" s="33" t="s">
        <v>6</v>
      </c>
      <c r="L2022" s="45">
        <f>AVERAGEIFS('Raw Data'!$R$2:$R$3196,'Raw Data'!$K$2:$K$3196,'Solution Sheet'!J2022,'Raw Data'!$G$2:$G$3196,'Solution Sheet'!K2022)</f>
        <v>36.01075268817204</v>
      </c>
      <c r="N2022" s="33" t="s">
        <v>24</v>
      </c>
      <c r="O2022" s="33" t="s">
        <v>30</v>
      </c>
      <c r="P2022" s="45">
        <f>SUMIFS('Raw Data'!$S$2:$S$3196,'Raw Data'!$D$2:$D$3196,'Solution Sheet'!N2022,'Raw Data'!$H$2:$H$3196,'Solution Sheet'!O2022)</f>
        <v>902864.3899999999</v>
      </c>
    </row>
    <row r="2023" spans="2:16" x14ac:dyDescent="0.35">
      <c r="B2023" s="33" t="s">
        <v>55</v>
      </c>
      <c r="C2023" s="33" t="s">
        <v>7</v>
      </c>
      <c r="D2023" s="45">
        <f>SUMIFS('Raw Data'!$S$2:$S$3196,'Raw Data'!$E$2:$E$3196,'Solution Sheet'!B2023,'Raw Data'!$G$2:$G$3196,'Solution Sheet'!C2023)</f>
        <v>86248.060000000012</v>
      </c>
      <c r="E2023" s="37"/>
      <c r="F2023" s="33" t="s">
        <v>45</v>
      </c>
      <c r="G2023" s="33" t="s">
        <v>30</v>
      </c>
      <c r="H2023" s="45">
        <f>COUNTIFS('Raw Data'!$L$2:$L$3196,'Solution Sheet'!F2023,'Raw Data'!$H$2:$H$3196,'Solution Sheet'!G2023)</f>
        <v>215</v>
      </c>
      <c r="J2023" s="33" t="s">
        <v>39</v>
      </c>
      <c r="K2023" s="33" t="s">
        <v>7</v>
      </c>
      <c r="L2023" s="45">
        <f>AVERAGEIFS('Raw Data'!$R$2:$R$3196,'Raw Data'!$K$2:$K$3196,'Solution Sheet'!J2023,'Raw Data'!$G$2:$G$3196,'Solution Sheet'!K2023)</f>
        <v>36.319672131147541</v>
      </c>
      <c r="N2023" s="33" t="s">
        <v>26</v>
      </c>
      <c r="O2023" s="33" t="s">
        <v>30</v>
      </c>
      <c r="P2023" s="45">
        <f>SUMIFS('Raw Data'!$S$2:$S$3196,'Raw Data'!$D$2:$D$3196,'Solution Sheet'!N2023,'Raw Data'!$H$2:$H$3196,'Solution Sheet'!O2023)</f>
        <v>705014.25000000035</v>
      </c>
    </row>
    <row r="2024" spans="2:16" x14ac:dyDescent="0.35">
      <c r="B2024" s="33" t="s">
        <v>115</v>
      </c>
      <c r="C2024" s="33" t="s">
        <v>10</v>
      </c>
      <c r="D2024" s="45">
        <f>SUMIFS('Raw Data'!$S$2:$S$3196,'Raw Data'!$E$2:$E$3196,'Solution Sheet'!B2024,'Raw Data'!$G$2:$G$3196,'Solution Sheet'!C2024)</f>
        <v>50149.599999999999</v>
      </c>
      <c r="E2024" s="37"/>
      <c r="F2024" s="33" t="s">
        <v>43</v>
      </c>
      <c r="G2024" s="33" t="s">
        <v>30</v>
      </c>
      <c r="H2024" s="45">
        <f>COUNTIFS('Raw Data'!$L$2:$L$3196,'Solution Sheet'!F2024,'Raw Data'!$H$2:$H$3196,'Solution Sheet'!G2024)</f>
        <v>201</v>
      </c>
      <c r="J2024" s="33" t="s">
        <v>39</v>
      </c>
      <c r="K2024" s="33" t="s">
        <v>10</v>
      </c>
      <c r="L2024" s="45">
        <f>AVERAGEIFS('Raw Data'!$R$2:$R$3196,'Raw Data'!$K$2:$K$3196,'Solution Sheet'!J2024,'Raw Data'!$G$2:$G$3196,'Solution Sheet'!K2024)</f>
        <v>35.052083333333336</v>
      </c>
      <c r="N2024" s="33" t="s">
        <v>26</v>
      </c>
      <c r="O2024" s="33" t="s">
        <v>30</v>
      </c>
      <c r="P2024" s="45">
        <f>SUMIFS('Raw Data'!$S$2:$S$3196,'Raw Data'!$D$2:$D$3196,'Solution Sheet'!N2024,'Raw Data'!$H$2:$H$3196,'Solution Sheet'!O2024)</f>
        <v>705014.25000000035</v>
      </c>
    </row>
    <row r="2025" spans="2:16" x14ac:dyDescent="0.35">
      <c r="B2025" s="33" t="s">
        <v>55</v>
      </c>
      <c r="C2025" s="33" t="s">
        <v>13</v>
      </c>
      <c r="D2025" s="45">
        <f>SUMIFS('Raw Data'!$S$2:$S$3196,'Raw Data'!$E$2:$E$3196,'Solution Sheet'!B2025,'Raw Data'!$G$2:$G$3196,'Solution Sheet'!C2025)</f>
        <v>74301.89</v>
      </c>
      <c r="E2025" s="37"/>
      <c r="F2025" s="33" t="s">
        <v>43</v>
      </c>
      <c r="G2025" s="33" t="s">
        <v>30</v>
      </c>
      <c r="H2025" s="45">
        <f>COUNTIFS('Raw Data'!$L$2:$L$3196,'Solution Sheet'!F2025,'Raw Data'!$H$2:$H$3196,'Solution Sheet'!G2025)</f>
        <v>201</v>
      </c>
      <c r="J2025" s="33" t="s">
        <v>42</v>
      </c>
      <c r="K2025" s="33" t="s">
        <v>13</v>
      </c>
      <c r="L2025" s="45">
        <f>AVERAGEIFS('Raw Data'!$R$2:$R$3196,'Raw Data'!$K$2:$K$3196,'Solution Sheet'!J2025,'Raw Data'!$G$2:$G$3196,'Solution Sheet'!K2025)</f>
        <v>36.58</v>
      </c>
      <c r="N2025" s="33" t="s">
        <v>24</v>
      </c>
      <c r="O2025" s="33" t="s">
        <v>30</v>
      </c>
      <c r="P2025" s="45">
        <f>SUMIFS('Raw Data'!$S$2:$S$3196,'Raw Data'!$D$2:$D$3196,'Solution Sheet'!N2025,'Raw Data'!$H$2:$H$3196,'Solution Sheet'!O2025)</f>
        <v>902864.3899999999</v>
      </c>
    </row>
    <row r="2026" spans="2:16" x14ac:dyDescent="0.35">
      <c r="B2026" s="33" t="s">
        <v>63</v>
      </c>
      <c r="C2026" s="33" t="s">
        <v>9</v>
      </c>
      <c r="D2026" s="45">
        <f>SUMIFS('Raw Data'!$S$2:$S$3196,'Raw Data'!$E$2:$E$3196,'Solution Sheet'!B2026,'Raw Data'!$G$2:$G$3196,'Solution Sheet'!C2026)</f>
        <v>108730.27000000002</v>
      </c>
      <c r="E2026" s="37"/>
      <c r="F2026" s="33" t="s">
        <v>43</v>
      </c>
      <c r="G2026" s="33" t="s">
        <v>32</v>
      </c>
      <c r="H2026" s="45">
        <f>COUNTIFS('Raw Data'!$L$2:$L$3196,'Solution Sheet'!F2026,'Raw Data'!$H$2:$H$3196,'Solution Sheet'!G2026)</f>
        <v>206</v>
      </c>
      <c r="J2026" s="33" t="s">
        <v>40</v>
      </c>
      <c r="K2026" s="33" t="s">
        <v>9</v>
      </c>
      <c r="L2026" s="45">
        <f>AVERAGEIFS('Raw Data'!$R$2:$R$3196,'Raw Data'!$K$2:$K$3196,'Solution Sheet'!J2026,'Raw Data'!$G$2:$G$3196,'Solution Sheet'!K2026)</f>
        <v>33.942528735632187</v>
      </c>
      <c r="N2026" s="33" t="s">
        <v>26</v>
      </c>
      <c r="O2026" s="33" t="s">
        <v>32</v>
      </c>
      <c r="P2026" s="45">
        <f>SUMIFS('Raw Data'!$S$2:$S$3196,'Raw Data'!$D$2:$D$3196,'Solution Sheet'!N2026,'Raw Data'!$H$2:$H$3196,'Solution Sheet'!O2026)</f>
        <v>713770.02999999945</v>
      </c>
    </row>
    <row r="2027" spans="2:16" x14ac:dyDescent="0.35">
      <c r="B2027" s="33" t="s">
        <v>73</v>
      </c>
      <c r="C2027" s="33" t="s">
        <v>10</v>
      </c>
      <c r="D2027" s="45">
        <f>SUMIFS('Raw Data'!$S$2:$S$3196,'Raw Data'!$E$2:$E$3196,'Solution Sheet'!B2027,'Raw Data'!$G$2:$G$3196,'Solution Sheet'!C2027)</f>
        <v>86987.81</v>
      </c>
      <c r="E2027" s="37"/>
      <c r="F2027" s="33" t="s">
        <v>46</v>
      </c>
      <c r="G2027" s="33" t="s">
        <v>32</v>
      </c>
      <c r="H2027" s="45">
        <f>COUNTIFS('Raw Data'!$L$2:$L$3196,'Solution Sheet'!F2027,'Raw Data'!$H$2:$H$3196,'Solution Sheet'!G2027)</f>
        <v>216</v>
      </c>
      <c r="J2027" s="33" t="s">
        <v>42</v>
      </c>
      <c r="K2027" s="33" t="s">
        <v>10</v>
      </c>
      <c r="L2027" s="45">
        <f>AVERAGEIFS('Raw Data'!$R$2:$R$3196,'Raw Data'!$K$2:$K$3196,'Solution Sheet'!J2027,'Raw Data'!$G$2:$G$3196,'Solution Sheet'!K2027)</f>
        <v>34.543689320388353</v>
      </c>
      <c r="N2027" s="33" t="s">
        <v>24</v>
      </c>
      <c r="O2027" s="33" t="s">
        <v>32</v>
      </c>
      <c r="P2027" s="45">
        <f>SUMIFS('Raw Data'!$S$2:$S$3196,'Raw Data'!$D$2:$D$3196,'Solution Sheet'!N2027,'Raw Data'!$H$2:$H$3196,'Solution Sheet'!O2027)</f>
        <v>854150.37999999919</v>
      </c>
    </row>
    <row r="2028" spans="2:16" x14ac:dyDescent="0.35">
      <c r="B2028" s="33" t="s">
        <v>106</v>
      </c>
      <c r="C2028" s="33" t="s">
        <v>8</v>
      </c>
      <c r="D2028" s="45">
        <f>SUMIFS('Raw Data'!$S$2:$S$3196,'Raw Data'!$E$2:$E$3196,'Solution Sheet'!B2028,'Raw Data'!$G$2:$G$3196,'Solution Sheet'!C2028)</f>
        <v>122017.93000000001</v>
      </c>
      <c r="E2028" s="37"/>
      <c r="F2028" s="33" t="s">
        <v>44</v>
      </c>
      <c r="G2028" s="33" t="s">
        <v>30</v>
      </c>
      <c r="H2028" s="45">
        <f>COUNTIFS('Raw Data'!$L$2:$L$3196,'Solution Sheet'!F2028,'Raw Data'!$H$2:$H$3196,'Solution Sheet'!G2028)</f>
        <v>202</v>
      </c>
      <c r="J2028" s="33" t="s">
        <v>40</v>
      </c>
      <c r="K2028" s="33" t="s">
        <v>8</v>
      </c>
      <c r="L2028" s="45">
        <f>AVERAGEIFS('Raw Data'!$R$2:$R$3196,'Raw Data'!$K$2:$K$3196,'Solution Sheet'!J2028,'Raw Data'!$G$2:$G$3196,'Solution Sheet'!K2028)</f>
        <v>34.319148936170215</v>
      </c>
      <c r="N2028" s="33" t="s">
        <v>26</v>
      </c>
      <c r="O2028" s="33" t="s">
        <v>30</v>
      </c>
      <c r="P2028" s="45">
        <f>SUMIFS('Raw Data'!$S$2:$S$3196,'Raw Data'!$D$2:$D$3196,'Solution Sheet'!N2028,'Raw Data'!$H$2:$H$3196,'Solution Sheet'!O2028)</f>
        <v>705014.25000000035</v>
      </c>
    </row>
    <row r="2029" spans="2:16" x14ac:dyDescent="0.35">
      <c r="B2029" s="33" t="s">
        <v>52</v>
      </c>
      <c r="C2029" s="33" t="s">
        <v>9</v>
      </c>
      <c r="D2029" s="45">
        <f>SUMIFS('Raw Data'!$S$2:$S$3196,'Raw Data'!$E$2:$E$3196,'Solution Sheet'!B2029,'Raw Data'!$G$2:$G$3196,'Solution Sheet'!C2029)</f>
        <v>91971.540000000008</v>
      </c>
      <c r="E2029" s="37"/>
      <c r="F2029" s="33" t="s">
        <v>45</v>
      </c>
      <c r="G2029" s="33" t="s">
        <v>30</v>
      </c>
      <c r="H2029" s="45">
        <f>COUNTIFS('Raw Data'!$L$2:$L$3196,'Solution Sheet'!F2029,'Raw Data'!$H$2:$H$3196,'Solution Sheet'!G2029)</f>
        <v>215</v>
      </c>
      <c r="J2029" s="33" t="s">
        <v>39</v>
      </c>
      <c r="K2029" s="33" t="s">
        <v>9</v>
      </c>
      <c r="L2029" s="45">
        <f>AVERAGEIFS('Raw Data'!$R$2:$R$3196,'Raw Data'!$K$2:$K$3196,'Solution Sheet'!J2029,'Raw Data'!$G$2:$G$3196,'Solution Sheet'!K2029)</f>
        <v>34.731182795698928</v>
      </c>
      <c r="N2029" s="33" t="s">
        <v>25</v>
      </c>
      <c r="O2029" s="33" t="s">
        <v>30</v>
      </c>
      <c r="P2029" s="45">
        <f>SUMIFS('Raw Data'!$S$2:$S$3196,'Raw Data'!$D$2:$D$3196,'Solution Sheet'!N2029,'Raw Data'!$H$2:$H$3196,'Solution Sheet'!O2029)</f>
        <v>386262.99999999983</v>
      </c>
    </row>
    <row r="2030" spans="2:16" x14ac:dyDescent="0.35">
      <c r="B2030" s="33" t="s">
        <v>106</v>
      </c>
      <c r="C2030" s="33" t="s">
        <v>7</v>
      </c>
      <c r="D2030" s="45">
        <f>SUMIFS('Raw Data'!$S$2:$S$3196,'Raw Data'!$E$2:$E$3196,'Solution Sheet'!B2030,'Raw Data'!$G$2:$G$3196,'Solution Sheet'!C2030)</f>
        <v>77343.399999999994</v>
      </c>
      <c r="E2030" s="37"/>
      <c r="F2030" s="33" t="s">
        <v>46</v>
      </c>
      <c r="G2030" s="33" t="s">
        <v>30</v>
      </c>
      <c r="H2030" s="45">
        <f>COUNTIFS('Raw Data'!$L$2:$L$3196,'Solution Sheet'!F2030,'Raw Data'!$H$2:$H$3196,'Solution Sheet'!G2030)</f>
        <v>204</v>
      </c>
      <c r="J2030" s="33" t="s">
        <v>40</v>
      </c>
      <c r="K2030" s="33" t="s">
        <v>7</v>
      </c>
      <c r="L2030" s="45">
        <f>AVERAGEIFS('Raw Data'!$R$2:$R$3196,'Raw Data'!$K$2:$K$3196,'Solution Sheet'!J2030,'Raw Data'!$G$2:$G$3196,'Solution Sheet'!K2030)</f>
        <v>33.473118279569896</v>
      </c>
      <c r="N2030" s="33" t="s">
        <v>24</v>
      </c>
      <c r="O2030" s="33" t="s">
        <v>30</v>
      </c>
      <c r="P2030" s="45">
        <f>SUMIFS('Raw Data'!$S$2:$S$3196,'Raw Data'!$D$2:$D$3196,'Solution Sheet'!N2030,'Raw Data'!$H$2:$H$3196,'Solution Sheet'!O2030)</f>
        <v>902864.3899999999</v>
      </c>
    </row>
    <row r="2031" spans="2:16" x14ac:dyDescent="0.35">
      <c r="B2031" s="33" t="s">
        <v>78</v>
      </c>
      <c r="C2031" s="33" t="s">
        <v>9</v>
      </c>
      <c r="D2031" s="45">
        <f>SUMIFS('Raw Data'!$S$2:$S$3196,'Raw Data'!$E$2:$E$3196,'Solution Sheet'!B2031,'Raw Data'!$G$2:$G$3196,'Solution Sheet'!C2031)</f>
        <v>67867.660000000018</v>
      </c>
      <c r="E2031" s="37"/>
      <c r="F2031" s="33" t="s">
        <v>46</v>
      </c>
      <c r="G2031" s="33" t="s">
        <v>33</v>
      </c>
      <c r="H2031" s="45">
        <f>COUNTIFS('Raw Data'!$L$2:$L$3196,'Solution Sheet'!F2031,'Raw Data'!$H$2:$H$3196,'Solution Sheet'!G2031)</f>
        <v>201</v>
      </c>
      <c r="J2031" s="33" t="s">
        <v>39</v>
      </c>
      <c r="K2031" s="33" t="s">
        <v>9</v>
      </c>
      <c r="L2031" s="45">
        <f>AVERAGEIFS('Raw Data'!$R$2:$R$3196,'Raw Data'!$K$2:$K$3196,'Solution Sheet'!J2031,'Raw Data'!$G$2:$G$3196,'Solution Sheet'!K2031)</f>
        <v>34.731182795698928</v>
      </c>
      <c r="N2031" s="33" t="s">
        <v>26</v>
      </c>
      <c r="O2031" s="33" t="s">
        <v>33</v>
      </c>
      <c r="P2031" s="45">
        <f>SUMIFS('Raw Data'!$S$2:$S$3196,'Raw Data'!$D$2:$D$3196,'Solution Sheet'!N2031,'Raw Data'!$H$2:$H$3196,'Solution Sheet'!O2031)</f>
        <v>688621.27000000118</v>
      </c>
    </row>
    <row r="2032" spans="2:16" x14ac:dyDescent="0.35">
      <c r="B2032" s="33" t="s">
        <v>68</v>
      </c>
      <c r="C2032" s="33" t="s">
        <v>13</v>
      </c>
      <c r="D2032" s="45">
        <f>SUMIFS('Raw Data'!$S$2:$S$3196,'Raw Data'!$E$2:$E$3196,'Solution Sheet'!B2032,'Raw Data'!$G$2:$G$3196,'Solution Sheet'!C2032)</f>
        <v>82678.639999999985</v>
      </c>
      <c r="E2032" s="37"/>
      <c r="F2032" s="33" t="s">
        <v>43</v>
      </c>
      <c r="G2032" s="33" t="s">
        <v>30</v>
      </c>
      <c r="H2032" s="45">
        <f>COUNTIFS('Raw Data'!$L$2:$L$3196,'Solution Sheet'!F2032,'Raw Data'!$H$2:$H$3196,'Solution Sheet'!G2032)</f>
        <v>201</v>
      </c>
      <c r="J2032" s="33" t="s">
        <v>41</v>
      </c>
      <c r="K2032" s="33" t="s">
        <v>13</v>
      </c>
      <c r="L2032" s="45">
        <f>AVERAGEIFS('Raw Data'!$R$2:$R$3196,'Raw Data'!$K$2:$K$3196,'Solution Sheet'!J2032,'Raw Data'!$G$2:$G$3196,'Solution Sheet'!K2032)</f>
        <v>33.705882352941174</v>
      </c>
      <c r="N2032" s="33" t="s">
        <v>25</v>
      </c>
      <c r="O2032" s="33" t="s">
        <v>30</v>
      </c>
      <c r="P2032" s="45">
        <f>SUMIFS('Raw Data'!$S$2:$S$3196,'Raw Data'!$D$2:$D$3196,'Solution Sheet'!N2032,'Raw Data'!$H$2:$H$3196,'Solution Sheet'!O2032)</f>
        <v>386262.99999999983</v>
      </c>
    </row>
    <row r="2033" spans="2:16" x14ac:dyDescent="0.35">
      <c r="B2033" s="33" t="s">
        <v>73</v>
      </c>
      <c r="C2033" s="33" t="s">
        <v>6</v>
      </c>
      <c r="D2033" s="45">
        <f>SUMIFS('Raw Data'!$S$2:$S$3196,'Raw Data'!$E$2:$E$3196,'Solution Sheet'!B2033,'Raw Data'!$G$2:$G$3196,'Solution Sheet'!C2033)</f>
        <v>72259.55</v>
      </c>
      <c r="E2033" s="37"/>
      <c r="F2033" s="33" t="s">
        <v>45</v>
      </c>
      <c r="G2033" s="33" t="s">
        <v>30</v>
      </c>
      <c r="H2033" s="45">
        <f>COUNTIFS('Raw Data'!$L$2:$L$3196,'Solution Sheet'!F2033,'Raw Data'!$H$2:$H$3196,'Solution Sheet'!G2033)</f>
        <v>215</v>
      </c>
      <c r="J2033" s="33" t="s">
        <v>39</v>
      </c>
      <c r="K2033" s="33" t="s">
        <v>6</v>
      </c>
      <c r="L2033" s="45">
        <f>AVERAGEIFS('Raw Data'!$R$2:$R$3196,'Raw Data'!$K$2:$K$3196,'Solution Sheet'!J2033,'Raw Data'!$G$2:$G$3196,'Solution Sheet'!K2033)</f>
        <v>36.370370370370374</v>
      </c>
      <c r="N2033" s="33" t="s">
        <v>26</v>
      </c>
      <c r="O2033" s="33" t="s">
        <v>30</v>
      </c>
      <c r="P2033" s="45">
        <f>SUMIFS('Raw Data'!$S$2:$S$3196,'Raw Data'!$D$2:$D$3196,'Solution Sheet'!N2033,'Raw Data'!$H$2:$H$3196,'Solution Sheet'!O2033)</f>
        <v>705014.25000000035</v>
      </c>
    </row>
    <row r="2034" spans="2:16" x14ac:dyDescent="0.35">
      <c r="B2034" s="33" t="s">
        <v>73</v>
      </c>
      <c r="C2034" s="33" t="s">
        <v>12</v>
      </c>
      <c r="D2034" s="45">
        <f>SUMIFS('Raw Data'!$S$2:$S$3196,'Raw Data'!$E$2:$E$3196,'Solution Sheet'!B2034,'Raw Data'!$G$2:$G$3196,'Solution Sheet'!C2034)</f>
        <v>74246.830000000016</v>
      </c>
      <c r="E2034" s="37"/>
      <c r="F2034" s="33" t="s">
        <v>43</v>
      </c>
      <c r="G2034" s="33" t="s">
        <v>33</v>
      </c>
      <c r="H2034" s="45">
        <f>COUNTIFS('Raw Data'!$L$2:$L$3196,'Solution Sheet'!F2034,'Raw Data'!$H$2:$H$3196,'Solution Sheet'!G2034)</f>
        <v>185</v>
      </c>
      <c r="J2034" s="33" t="s">
        <v>39</v>
      </c>
      <c r="K2034" s="33" t="s">
        <v>12</v>
      </c>
      <c r="L2034" s="45">
        <f>AVERAGEIFS('Raw Data'!$R$2:$R$3196,'Raw Data'!$K$2:$K$3196,'Solution Sheet'!J2034,'Raw Data'!$G$2:$G$3196,'Solution Sheet'!K2034)</f>
        <v>35</v>
      </c>
      <c r="N2034" s="33" t="s">
        <v>24</v>
      </c>
      <c r="O2034" s="33" t="s">
        <v>33</v>
      </c>
      <c r="P2034" s="45">
        <f>SUMIFS('Raw Data'!$S$2:$S$3196,'Raw Data'!$D$2:$D$3196,'Solution Sheet'!N2034,'Raw Data'!$H$2:$H$3196,'Solution Sheet'!O2034)</f>
        <v>777669.78999999957</v>
      </c>
    </row>
    <row r="2035" spans="2:16" x14ac:dyDescent="0.35">
      <c r="B2035" s="33" t="s">
        <v>78</v>
      </c>
      <c r="C2035" s="33" t="s">
        <v>11</v>
      </c>
      <c r="D2035" s="45">
        <f>SUMIFS('Raw Data'!$S$2:$S$3196,'Raw Data'!$E$2:$E$3196,'Solution Sheet'!B2035,'Raw Data'!$G$2:$G$3196,'Solution Sheet'!C2035)</f>
        <v>115609.13</v>
      </c>
      <c r="E2035" s="37"/>
      <c r="F2035" s="33" t="s">
        <v>46</v>
      </c>
      <c r="G2035" s="33" t="s">
        <v>30</v>
      </c>
      <c r="H2035" s="45">
        <f>COUNTIFS('Raw Data'!$L$2:$L$3196,'Solution Sheet'!F2035,'Raw Data'!$H$2:$H$3196,'Solution Sheet'!G2035)</f>
        <v>204</v>
      </c>
      <c r="J2035" s="33" t="s">
        <v>41</v>
      </c>
      <c r="K2035" s="33" t="s">
        <v>11</v>
      </c>
      <c r="L2035" s="45">
        <f>AVERAGEIFS('Raw Data'!$R$2:$R$3196,'Raw Data'!$K$2:$K$3196,'Solution Sheet'!J2035,'Raw Data'!$G$2:$G$3196,'Solution Sheet'!K2035)</f>
        <v>35.415929203539825</v>
      </c>
      <c r="N2035" s="33" t="s">
        <v>25</v>
      </c>
      <c r="O2035" s="33" t="s">
        <v>30</v>
      </c>
      <c r="P2035" s="45">
        <f>SUMIFS('Raw Data'!$S$2:$S$3196,'Raw Data'!$D$2:$D$3196,'Solution Sheet'!N2035,'Raw Data'!$H$2:$H$3196,'Solution Sheet'!O2035)</f>
        <v>386262.99999999983</v>
      </c>
    </row>
    <row r="2036" spans="2:16" x14ac:dyDescent="0.35">
      <c r="B2036" s="33" t="s">
        <v>58</v>
      </c>
      <c r="C2036" s="33" t="s">
        <v>11</v>
      </c>
      <c r="D2036" s="45">
        <f>SUMIFS('Raw Data'!$S$2:$S$3196,'Raw Data'!$E$2:$E$3196,'Solution Sheet'!B2036,'Raw Data'!$G$2:$G$3196,'Solution Sheet'!C2036)</f>
        <v>113195.5</v>
      </c>
      <c r="E2036" s="37"/>
      <c r="F2036" s="33" t="s">
        <v>43</v>
      </c>
      <c r="G2036" s="33" t="s">
        <v>30</v>
      </c>
      <c r="H2036" s="45">
        <f>COUNTIFS('Raw Data'!$L$2:$L$3196,'Solution Sheet'!F2036,'Raw Data'!$H$2:$H$3196,'Solution Sheet'!G2036)</f>
        <v>201</v>
      </c>
      <c r="J2036" s="33" t="s">
        <v>42</v>
      </c>
      <c r="K2036" s="33" t="s">
        <v>11</v>
      </c>
      <c r="L2036" s="45">
        <f>AVERAGEIFS('Raw Data'!$R$2:$R$3196,'Raw Data'!$K$2:$K$3196,'Solution Sheet'!J2036,'Raw Data'!$G$2:$G$3196,'Solution Sheet'!K2036)</f>
        <v>35.16949152542373</v>
      </c>
      <c r="N2036" s="33" t="s">
        <v>24</v>
      </c>
      <c r="O2036" s="33" t="s">
        <v>30</v>
      </c>
      <c r="P2036" s="45">
        <f>SUMIFS('Raw Data'!$S$2:$S$3196,'Raw Data'!$D$2:$D$3196,'Solution Sheet'!N2036,'Raw Data'!$H$2:$H$3196,'Solution Sheet'!O2036)</f>
        <v>902864.3899999999</v>
      </c>
    </row>
    <row r="2037" spans="2:16" x14ac:dyDescent="0.35">
      <c r="B2037" s="33" t="s">
        <v>68</v>
      </c>
      <c r="C2037" s="33" t="s">
        <v>11</v>
      </c>
      <c r="D2037" s="45">
        <f>SUMIFS('Raw Data'!$S$2:$S$3196,'Raw Data'!$E$2:$E$3196,'Solution Sheet'!B2037,'Raw Data'!$G$2:$G$3196,'Solution Sheet'!C2037)</f>
        <v>76381.910000000018</v>
      </c>
      <c r="E2037" s="37"/>
      <c r="F2037" s="33" t="s">
        <v>43</v>
      </c>
      <c r="G2037" s="33" t="s">
        <v>31</v>
      </c>
      <c r="H2037" s="45">
        <f>COUNTIFS('Raw Data'!$L$2:$L$3196,'Solution Sheet'!F2037,'Raw Data'!$H$2:$H$3196,'Solution Sheet'!G2037)</f>
        <v>190</v>
      </c>
      <c r="J2037" s="33" t="s">
        <v>42</v>
      </c>
      <c r="K2037" s="33" t="s">
        <v>11</v>
      </c>
      <c r="L2037" s="45">
        <f>AVERAGEIFS('Raw Data'!$R$2:$R$3196,'Raw Data'!$K$2:$K$3196,'Solution Sheet'!J2037,'Raw Data'!$G$2:$G$3196,'Solution Sheet'!K2037)</f>
        <v>35.16949152542373</v>
      </c>
      <c r="N2037" s="33" t="s">
        <v>26</v>
      </c>
      <c r="O2037" s="33" t="s">
        <v>31</v>
      </c>
      <c r="P2037" s="45">
        <f>SUMIFS('Raw Data'!$S$2:$S$3196,'Raw Data'!$D$2:$D$3196,'Solution Sheet'!N2037,'Raw Data'!$H$2:$H$3196,'Solution Sheet'!O2037)</f>
        <v>705928.4499999996</v>
      </c>
    </row>
    <row r="2038" spans="2:16" x14ac:dyDescent="0.35">
      <c r="B2038" s="33" t="s">
        <v>73</v>
      </c>
      <c r="C2038" s="33" t="s">
        <v>11</v>
      </c>
      <c r="D2038" s="45">
        <f>SUMIFS('Raw Data'!$S$2:$S$3196,'Raw Data'!$E$2:$E$3196,'Solution Sheet'!B2038,'Raw Data'!$G$2:$G$3196,'Solution Sheet'!C2038)</f>
        <v>112167.56</v>
      </c>
      <c r="E2038" s="37"/>
      <c r="F2038" s="33" t="s">
        <v>43</v>
      </c>
      <c r="G2038" s="33" t="s">
        <v>33</v>
      </c>
      <c r="H2038" s="45">
        <f>COUNTIFS('Raw Data'!$L$2:$L$3196,'Solution Sheet'!F2038,'Raw Data'!$H$2:$H$3196,'Solution Sheet'!G2038)</f>
        <v>185</v>
      </c>
      <c r="J2038" s="33" t="s">
        <v>41</v>
      </c>
      <c r="K2038" s="33" t="s">
        <v>11</v>
      </c>
      <c r="L2038" s="45">
        <f>AVERAGEIFS('Raw Data'!$R$2:$R$3196,'Raw Data'!$K$2:$K$3196,'Solution Sheet'!J2038,'Raw Data'!$G$2:$G$3196,'Solution Sheet'!K2038)</f>
        <v>35.415929203539825</v>
      </c>
      <c r="N2038" s="33" t="s">
        <v>26</v>
      </c>
      <c r="O2038" s="33" t="s">
        <v>33</v>
      </c>
      <c r="P2038" s="45">
        <f>SUMIFS('Raw Data'!$S$2:$S$3196,'Raw Data'!$D$2:$D$3196,'Solution Sheet'!N2038,'Raw Data'!$H$2:$H$3196,'Solution Sheet'!O2038)</f>
        <v>688621.27000000118</v>
      </c>
    </row>
    <row r="2039" spans="2:16" x14ac:dyDescent="0.35">
      <c r="B2039" s="33" t="s">
        <v>52</v>
      </c>
      <c r="C2039" s="33" t="s">
        <v>7</v>
      </c>
      <c r="D2039" s="45">
        <f>SUMIFS('Raw Data'!$S$2:$S$3196,'Raw Data'!$E$2:$E$3196,'Solution Sheet'!B2039,'Raw Data'!$G$2:$G$3196,'Solution Sheet'!C2039)</f>
        <v>91854.499999999971</v>
      </c>
      <c r="E2039" s="37"/>
      <c r="F2039" s="33" t="s">
        <v>45</v>
      </c>
      <c r="G2039" s="33" t="s">
        <v>32</v>
      </c>
      <c r="H2039" s="45">
        <f>COUNTIFS('Raw Data'!$L$2:$L$3196,'Solution Sheet'!F2039,'Raw Data'!$H$2:$H$3196,'Solution Sheet'!G2039)</f>
        <v>204</v>
      </c>
      <c r="J2039" s="33" t="s">
        <v>42</v>
      </c>
      <c r="K2039" s="33" t="s">
        <v>7</v>
      </c>
      <c r="L2039" s="45">
        <f>AVERAGEIFS('Raw Data'!$R$2:$R$3196,'Raw Data'!$K$2:$K$3196,'Solution Sheet'!J2039,'Raw Data'!$G$2:$G$3196,'Solution Sheet'!K2039)</f>
        <v>34.288659793814432</v>
      </c>
      <c r="N2039" s="33" t="s">
        <v>26</v>
      </c>
      <c r="O2039" s="33" t="s">
        <v>32</v>
      </c>
      <c r="P2039" s="45">
        <f>SUMIFS('Raw Data'!$S$2:$S$3196,'Raw Data'!$D$2:$D$3196,'Solution Sheet'!N2039,'Raw Data'!$H$2:$H$3196,'Solution Sheet'!O2039)</f>
        <v>713770.02999999945</v>
      </c>
    </row>
    <row r="2040" spans="2:16" x14ac:dyDescent="0.35">
      <c r="B2040" s="33" t="s">
        <v>63</v>
      </c>
      <c r="C2040" s="33" t="s">
        <v>6</v>
      </c>
      <c r="D2040" s="45">
        <f>SUMIFS('Raw Data'!$S$2:$S$3196,'Raw Data'!$E$2:$E$3196,'Solution Sheet'!B2040,'Raw Data'!$G$2:$G$3196,'Solution Sheet'!C2040)</f>
        <v>78031.63</v>
      </c>
      <c r="E2040" s="37"/>
      <c r="F2040" s="33" t="s">
        <v>45</v>
      </c>
      <c r="G2040" s="33" t="s">
        <v>32</v>
      </c>
      <c r="H2040" s="45">
        <f>COUNTIFS('Raw Data'!$L$2:$L$3196,'Solution Sheet'!F2040,'Raw Data'!$H$2:$H$3196,'Solution Sheet'!G2040)</f>
        <v>204</v>
      </c>
      <c r="J2040" s="33" t="s">
        <v>40</v>
      </c>
      <c r="K2040" s="33" t="s">
        <v>6</v>
      </c>
      <c r="L2040" s="45">
        <f>AVERAGEIFS('Raw Data'!$R$2:$R$3196,'Raw Data'!$K$2:$K$3196,'Solution Sheet'!J2040,'Raw Data'!$G$2:$G$3196,'Solution Sheet'!K2040)</f>
        <v>33.838383838383841</v>
      </c>
      <c r="N2040" s="33" t="s">
        <v>24</v>
      </c>
      <c r="O2040" s="33" t="s">
        <v>32</v>
      </c>
      <c r="P2040" s="45">
        <f>SUMIFS('Raw Data'!$S$2:$S$3196,'Raw Data'!$D$2:$D$3196,'Solution Sheet'!N2040,'Raw Data'!$H$2:$H$3196,'Solution Sheet'!O2040)</f>
        <v>854150.37999999919</v>
      </c>
    </row>
    <row r="2041" spans="2:16" x14ac:dyDescent="0.35">
      <c r="B2041" s="33" t="s">
        <v>68</v>
      </c>
      <c r="C2041" s="33" t="s">
        <v>12</v>
      </c>
      <c r="D2041" s="45">
        <f>SUMIFS('Raw Data'!$S$2:$S$3196,'Raw Data'!$E$2:$E$3196,'Solution Sheet'!B2041,'Raw Data'!$G$2:$G$3196,'Solution Sheet'!C2041)</f>
        <v>70361.200000000026</v>
      </c>
      <c r="E2041" s="37"/>
      <c r="F2041" s="33" t="s">
        <v>44</v>
      </c>
      <c r="G2041" s="33" t="s">
        <v>31</v>
      </c>
      <c r="H2041" s="45">
        <f>COUNTIFS('Raw Data'!$L$2:$L$3196,'Solution Sheet'!F2041,'Raw Data'!$H$2:$H$3196,'Solution Sheet'!G2041)</f>
        <v>216</v>
      </c>
      <c r="J2041" s="33" t="s">
        <v>40</v>
      </c>
      <c r="K2041" s="33" t="s">
        <v>12</v>
      </c>
      <c r="L2041" s="45">
        <f>AVERAGEIFS('Raw Data'!$R$2:$R$3196,'Raw Data'!$K$2:$K$3196,'Solution Sheet'!J2041,'Raw Data'!$G$2:$G$3196,'Solution Sheet'!K2041)</f>
        <v>34.373831775700936</v>
      </c>
      <c r="N2041" s="33" t="s">
        <v>24</v>
      </c>
      <c r="O2041" s="33" t="s">
        <v>31</v>
      </c>
      <c r="P2041" s="45">
        <f>SUMIFS('Raw Data'!$S$2:$S$3196,'Raw Data'!$D$2:$D$3196,'Solution Sheet'!N2041,'Raw Data'!$H$2:$H$3196,'Solution Sheet'!O2041)</f>
        <v>770751.94999999984</v>
      </c>
    </row>
    <row r="2042" spans="2:16" x14ac:dyDescent="0.35">
      <c r="B2042" s="33" t="s">
        <v>52</v>
      </c>
      <c r="C2042" s="33" t="s">
        <v>9</v>
      </c>
      <c r="D2042" s="45">
        <f>SUMIFS('Raw Data'!$S$2:$S$3196,'Raw Data'!$E$2:$E$3196,'Solution Sheet'!B2042,'Raw Data'!$G$2:$G$3196,'Solution Sheet'!C2042)</f>
        <v>91971.540000000008</v>
      </c>
      <c r="E2042" s="37"/>
      <c r="F2042" s="33" t="s">
        <v>43</v>
      </c>
      <c r="G2042" s="33" t="s">
        <v>33</v>
      </c>
      <c r="H2042" s="45">
        <f>COUNTIFS('Raw Data'!$L$2:$L$3196,'Solution Sheet'!F2042,'Raw Data'!$H$2:$H$3196,'Solution Sheet'!G2042)</f>
        <v>185</v>
      </c>
      <c r="J2042" s="33" t="s">
        <v>39</v>
      </c>
      <c r="K2042" s="33" t="s">
        <v>9</v>
      </c>
      <c r="L2042" s="45">
        <f>AVERAGEIFS('Raw Data'!$R$2:$R$3196,'Raw Data'!$K$2:$K$3196,'Solution Sheet'!J2042,'Raw Data'!$G$2:$G$3196,'Solution Sheet'!K2042)</f>
        <v>34.731182795698928</v>
      </c>
      <c r="N2042" s="33" t="s">
        <v>24</v>
      </c>
      <c r="O2042" s="33" t="s">
        <v>33</v>
      </c>
      <c r="P2042" s="45">
        <f>SUMIFS('Raw Data'!$S$2:$S$3196,'Raw Data'!$D$2:$D$3196,'Solution Sheet'!N2042,'Raw Data'!$H$2:$H$3196,'Solution Sheet'!O2042)</f>
        <v>777669.78999999957</v>
      </c>
    </row>
    <row r="2043" spans="2:16" x14ac:dyDescent="0.35">
      <c r="B2043" s="33" t="s">
        <v>52</v>
      </c>
      <c r="C2043" s="33" t="s">
        <v>8</v>
      </c>
      <c r="D2043" s="45">
        <f>SUMIFS('Raw Data'!$S$2:$S$3196,'Raw Data'!$E$2:$E$3196,'Solution Sheet'!B2043,'Raw Data'!$G$2:$G$3196,'Solution Sheet'!C2043)</f>
        <v>99924.459999999977</v>
      </c>
      <c r="E2043" s="37"/>
      <c r="F2043" s="33" t="s">
        <v>45</v>
      </c>
      <c r="G2043" s="33" t="s">
        <v>30</v>
      </c>
      <c r="H2043" s="45">
        <f>COUNTIFS('Raw Data'!$L$2:$L$3196,'Solution Sheet'!F2043,'Raw Data'!$H$2:$H$3196,'Solution Sheet'!G2043)</f>
        <v>215</v>
      </c>
      <c r="J2043" s="33" t="s">
        <v>41</v>
      </c>
      <c r="K2043" s="33" t="s">
        <v>8</v>
      </c>
      <c r="L2043" s="45">
        <f>AVERAGEIFS('Raw Data'!$R$2:$R$3196,'Raw Data'!$K$2:$K$3196,'Solution Sheet'!J2043,'Raw Data'!$G$2:$G$3196,'Solution Sheet'!K2043)</f>
        <v>35.169642857142854</v>
      </c>
      <c r="N2043" s="33" t="s">
        <v>26</v>
      </c>
      <c r="O2043" s="33" t="s">
        <v>30</v>
      </c>
      <c r="P2043" s="45">
        <f>SUMIFS('Raw Data'!$S$2:$S$3196,'Raw Data'!$D$2:$D$3196,'Solution Sheet'!N2043,'Raw Data'!$H$2:$H$3196,'Solution Sheet'!O2043)</f>
        <v>705014.25000000035</v>
      </c>
    </row>
    <row r="2044" spans="2:16" x14ac:dyDescent="0.35">
      <c r="B2044" s="33" t="s">
        <v>63</v>
      </c>
      <c r="C2044" s="33" t="s">
        <v>10</v>
      </c>
      <c r="D2044" s="45">
        <f>SUMIFS('Raw Data'!$S$2:$S$3196,'Raw Data'!$E$2:$E$3196,'Solution Sheet'!B2044,'Raw Data'!$G$2:$G$3196,'Solution Sheet'!C2044)</f>
        <v>76274.34</v>
      </c>
      <c r="E2044" s="37"/>
      <c r="F2044" s="33" t="s">
        <v>46</v>
      </c>
      <c r="G2044" s="33" t="s">
        <v>31</v>
      </c>
      <c r="H2044" s="45">
        <f>COUNTIFS('Raw Data'!$L$2:$L$3196,'Solution Sheet'!F2044,'Raw Data'!$H$2:$H$3196,'Solution Sheet'!G2044)</f>
        <v>159</v>
      </c>
      <c r="J2044" s="33" t="s">
        <v>41</v>
      </c>
      <c r="K2044" s="33" t="s">
        <v>10</v>
      </c>
      <c r="L2044" s="45">
        <f>AVERAGEIFS('Raw Data'!$R$2:$R$3196,'Raw Data'!$K$2:$K$3196,'Solution Sheet'!J2044,'Raw Data'!$G$2:$G$3196,'Solution Sheet'!K2044)</f>
        <v>34.225806451612904</v>
      </c>
      <c r="N2044" s="33" t="s">
        <v>26</v>
      </c>
      <c r="O2044" s="33" t="s">
        <v>31</v>
      </c>
      <c r="P2044" s="45">
        <f>SUMIFS('Raw Data'!$S$2:$S$3196,'Raw Data'!$D$2:$D$3196,'Solution Sheet'!N2044,'Raw Data'!$H$2:$H$3196,'Solution Sheet'!O2044)</f>
        <v>705928.4499999996</v>
      </c>
    </row>
    <row r="2045" spans="2:16" x14ac:dyDescent="0.35">
      <c r="B2045" s="33" t="s">
        <v>115</v>
      </c>
      <c r="C2045" s="33" t="s">
        <v>7</v>
      </c>
      <c r="D2045" s="45">
        <f>SUMIFS('Raw Data'!$S$2:$S$3196,'Raw Data'!$E$2:$E$3196,'Solution Sheet'!B2045,'Raw Data'!$G$2:$G$3196,'Solution Sheet'!C2045)</f>
        <v>104661.16</v>
      </c>
      <c r="E2045" s="37"/>
      <c r="F2045" s="33" t="s">
        <v>44</v>
      </c>
      <c r="G2045" s="33" t="s">
        <v>32</v>
      </c>
      <c r="H2045" s="45">
        <f>COUNTIFS('Raw Data'!$L$2:$L$3196,'Solution Sheet'!F2045,'Raw Data'!$H$2:$H$3196,'Solution Sheet'!G2045)</f>
        <v>196</v>
      </c>
      <c r="J2045" s="33" t="s">
        <v>39</v>
      </c>
      <c r="K2045" s="33" t="s">
        <v>7</v>
      </c>
      <c r="L2045" s="45">
        <f>AVERAGEIFS('Raw Data'!$R$2:$R$3196,'Raw Data'!$K$2:$K$3196,'Solution Sheet'!J2045,'Raw Data'!$G$2:$G$3196,'Solution Sheet'!K2045)</f>
        <v>36.319672131147541</v>
      </c>
      <c r="N2045" s="33" t="s">
        <v>26</v>
      </c>
      <c r="O2045" s="33" t="s">
        <v>32</v>
      </c>
      <c r="P2045" s="45">
        <f>SUMIFS('Raw Data'!$S$2:$S$3196,'Raw Data'!$D$2:$D$3196,'Solution Sheet'!N2045,'Raw Data'!$H$2:$H$3196,'Solution Sheet'!O2045)</f>
        <v>713770.02999999945</v>
      </c>
    </row>
    <row r="2046" spans="2:16" x14ac:dyDescent="0.35">
      <c r="B2046" s="33" t="s">
        <v>63</v>
      </c>
      <c r="C2046" s="33" t="s">
        <v>11</v>
      </c>
      <c r="D2046" s="45">
        <f>SUMIFS('Raw Data'!$S$2:$S$3196,'Raw Data'!$E$2:$E$3196,'Solution Sheet'!B2046,'Raw Data'!$G$2:$G$3196,'Solution Sheet'!C2046)</f>
        <v>122471.98000000001</v>
      </c>
      <c r="E2046" s="37"/>
      <c r="F2046" s="33" t="s">
        <v>46</v>
      </c>
      <c r="G2046" s="33" t="s">
        <v>31</v>
      </c>
      <c r="H2046" s="45">
        <f>COUNTIFS('Raw Data'!$L$2:$L$3196,'Solution Sheet'!F2046,'Raw Data'!$H$2:$H$3196,'Solution Sheet'!G2046)</f>
        <v>159</v>
      </c>
      <c r="J2046" s="33" t="s">
        <v>41</v>
      </c>
      <c r="K2046" s="33" t="s">
        <v>11</v>
      </c>
      <c r="L2046" s="45">
        <f>AVERAGEIFS('Raw Data'!$R$2:$R$3196,'Raw Data'!$K$2:$K$3196,'Solution Sheet'!J2046,'Raw Data'!$G$2:$G$3196,'Solution Sheet'!K2046)</f>
        <v>35.415929203539825</v>
      </c>
      <c r="N2046" s="33" t="s">
        <v>26</v>
      </c>
      <c r="O2046" s="33" t="s">
        <v>31</v>
      </c>
      <c r="P2046" s="45">
        <f>SUMIFS('Raw Data'!$S$2:$S$3196,'Raw Data'!$D$2:$D$3196,'Solution Sheet'!N2046,'Raw Data'!$H$2:$H$3196,'Solution Sheet'!O2046)</f>
        <v>705928.4499999996</v>
      </c>
    </row>
    <row r="2047" spans="2:16" x14ac:dyDescent="0.35">
      <c r="B2047" s="33" t="s">
        <v>52</v>
      </c>
      <c r="C2047" s="33" t="s">
        <v>12</v>
      </c>
      <c r="D2047" s="45">
        <f>SUMIFS('Raw Data'!$S$2:$S$3196,'Raw Data'!$E$2:$E$3196,'Solution Sheet'!B2047,'Raw Data'!$G$2:$G$3196,'Solution Sheet'!C2047)</f>
        <v>95376.180000000022</v>
      </c>
      <c r="E2047" s="37"/>
      <c r="F2047" s="33" t="s">
        <v>46</v>
      </c>
      <c r="G2047" s="33" t="s">
        <v>30</v>
      </c>
      <c r="H2047" s="45">
        <f>COUNTIFS('Raw Data'!$L$2:$L$3196,'Solution Sheet'!F2047,'Raw Data'!$H$2:$H$3196,'Solution Sheet'!G2047)</f>
        <v>204</v>
      </c>
      <c r="J2047" s="33" t="s">
        <v>41</v>
      </c>
      <c r="K2047" s="33" t="s">
        <v>12</v>
      </c>
      <c r="L2047" s="45">
        <f>AVERAGEIFS('Raw Data'!$R$2:$R$3196,'Raw Data'!$K$2:$K$3196,'Solution Sheet'!J2047,'Raw Data'!$G$2:$G$3196,'Solution Sheet'!K2047)</f>
        <v>35.657142857142858</v>
      </c>
      <c r="N2047" s="33" t="s">
        <v>24</v>
      </c>
      <c r="O2047" s="33" t="s">
        <v>30</v>
      </c>
      <c r="P2047" s="45">
        <f>SUMIFS('Raw Data'!$S$2:$S$3196,'Raw Data'!$D$2:$D$3196,'Solution Sheet'!N2047,'Raw Data'!$H$2:$H$3196,'Solution Sheet'!O2047)</f>
        <v>902864.3899999999</v>
      </c>
    </row>
    <row r="2048" spans="2:16" x14ac:dyDescent="0.35">
      <c r="B2048" s="33" t="s">
        <v>68</v>
      </c>
      <c r="C2048" s="33" t="s">
        <v>7</v>
      </c>
      <c r="D2048" s="45">
        <f>SUMIFS('Raw Data'!$S$2:$S$3196,'Raw Data'!$E$2:$E$3196,'Solution Sheet'!B2048,'Raw Data'!$G$2:$G$3196,'Solution Sheet'!C2048)</f>
        <v>100847.03999999999</v>
      </c>
      <c r="E2048" s="37"/>
      <c r="F2048" s="33" t="s">
        <v>45</v>
      </c>
      <c r="G2048" s="33" t="s">
        <v>33</v>
      </c>
      <c r="H2048" s="45">
        <f>COUNTIFS('Raw Data'!$L$2:$L$3196,'Solution Sheet'!F2048,'Raw Data'!$H$2:$H$3196,'Solution Sheet'!G2048)</f>
        <v>193</v>
      </c>
      <c r="J2048" s="33" t="s">
        <v>41</v>
      </c>
      <c r="K2048" s="33" t="s">
        <v>7</v>
      </c>
      <c r="L2048" s="45">
        <f>AVERAGEIFS('Raw Data'!$R$2:$R$3196,'Raw Data'!$K$2:$K$3196,'Solution Sheet'!J2048,'Raw Data'!$G$2:$G$3196,'Solution Sheet'!K2048)</f>
        <v>33.821428571428569</v>
      </c>
      <c r="N2048" s="33" t="s">
        <v>25</v>
      </c>
      <c r="O2048" s="33" t="s">
        <v>33</v>
      </c>
      <c r="P2048" s="45">
        <f>SUMIFS('Raw Data'!$S$2:$S$3196,'Raw Data'!$D$2:$D$3196,'Solution Sheet'!N2048,'Raw Data'!$H$2:$H$3196,'Solution Sheet'!O2048)</f>
        <v>226589.05000000008</v>
      </c>
    </row>
    <row r="2049" spans="2:16" x14ac:dyDescent="0.35">
      <c r="B2049" s="33" t="s">
        <v>73</v>
      </c>
      <c r="C2049" s="33" t="s">
        <v>10</v>
      </c>
      <c r="D2049" s="45">
        <f>SUMIFS('Raw Data'!$S$2:$S$3196,'Raw Data'!$E$2:$E$3196,'Solution Sheet'!B2049,'Raw Data'!$G$2:$G$3196,'Solution Sheet'!C2049)</f>
        <v>86987.81</v>
      </c>
      <c r="E2049" s="37"/>
      <c r="F2049" s="33" t="s">
        <v>46</v>
      </c>
      <c r="G2049" s="33" t="s">
        <v>30</v>
      </c>
      <c r="H2049" s="45">
        <f>COUNTIFS('Raw Data'!$L$2:$L$3196,'Solution Sheet'!F2049,'Raw Data'!$H$2:$H$3196,'Solution Sheet'!G2049)</f>
        <v>204</v>
      </c>
      <c r="J2049" s="33" t="s">
        <v>42</v>
      </c>
      <c r="K2049" s="33" t="s">
        <v>10</v>
      </c>
      <c r="L2049" s="45">
        <f>AVERAGEIFS('Raw Data'!$R$2:$R$3196,'Raw Data'!$K$2:$K$3196,'Solution Sheet'!J2049,'Raw Data'!$G$2:$G$3196,'Solution Sheet'!K2049)</f>
        <v>34.543689320388353</v>
      </c>
      <c r="N2049" s="33" t="s">
        <v>26</v>
      </c>
      <c r="O2049" s="33" t="s">
        <v>30</v>
      </c>
      <c r="P2049" s="45">
        <f>SUMIFS('Raw Data'!$S$2:$S$3196,'Raw Data'!$D$2:$D$3196,'Solution Sheet'!N2049,'Raw Data'!$H$2:$H$3196,'Solution Sheet'!O2049)</f>
        <v>705014.25000000035</v>
      </c>
    </row>
    <row r="2050" spans="2:16" x14ac:dyDescent="0.35">
      <c r="B2050" s="33" t="s">
        <v>73</v>
      </c>
      <c r="C2050" s="33" t="s">
        <v>7</v>
      </c>
      <c r="D2050" s="45">
        <f>SUMIFS('Raw Data'!$S$2:$S$3196,'Raw Data'!$E$2:$E$3196,'Solution Sheet'!B2050,'Raw Data'!$G$2:$G$3196,'Solution Sheet'!C2050)</f>
        <v>125696.93000000001</v>
      </c>
      <c r="E2050" s="37"/>
      <c r="F2050" s="33" t="s">
        <v>46</v>
      </c>
      <c r="G2050" s="33" t="s">
        <v>31</v>
      </c>
      <c r="H2050" s="45">
        <f>COUNTIFS('Raw Data'!$L$2:$L$3196,'Solution Sheet'!F2050,'Raw Data'!$H$2:$H$3196,'Solution Sheet'!G2050)</f>
        <v>159</v>
      </c>
      <c r="J2050" s="33" t="s">
        <v>40</v>
      </c>
      <c r="K2050" s="33" t="s">
        <v>7</v>
      </c>
      <c r="L2050" s="45">
        <f>AVERAGEIFS('Raw Data'!$R$2:$R$3196,'Raw Data'!$K$2:$K$3196,'Solution Sheet'!J2050,'Raw Data'!$G$2:$G$3196,'Solution Sheet'!K2050)</f>
        <v>33.473118279569896</v>
      </c>
      <c r="N2050" s="33" t="s">
        <v>26</v>
      </c>
      <c r="O2050" s="33" t="s">
        <v>31</v>
      </c>
      <c r="P2050" s="45">
        <f>SUMIFS('Raw Data'!$S$2:$S$3196,'Raw Data'!$D$2:$D$3196,'Solution Sheet'!N2050,'Raw Data'!$H$2:$H$3196,'Solution Sheet'!O2050)</f>
        <v>705928.4499999996</v>
      </c>
    </row>
    <row r="2051" spans="2:16" x14ac:dyDescent="0.35">
      <c r="B2051" s="33" t="s">
        <v>78</v>
      </c>
      <c r="C2051" s="33" t="s">
        <v>12</v>
      </c>
      <c r="D2051" s="45">
        <f>SUMIFS('Raw Data'!$S$2:$S$3196,'Raw Data'!$E$2:$E$3196,'Solution Sheet'!B2051,'Raw Data'!$G$2:$G$3196,'Solution Sheet'!C2051)</f>
        <v>76955.800000000017</v>
      </c>
      <c r="E2051" s="37"/>
      <c r="F2051" s="33" t="s">
        <v>44</v>
      </c>
      <c r="G2051" s="33" t="s">
        <v>31</v>
      </c>
      <c r="H2051" s="45">
        <f>COUNTIFS('Raw Data'!$L$2:$L$3196,'Solution Sheet'!F2051,'Raw Data'!$H$2:$H$3196,'Solution Sheet'!G2051)</f>
        <v>216</v>
      </c>
      <c r="J2051" s="33" t="s">
        <v>41</v>
      </c>
      <c r="K2051" s="33" t="s">
        <v>12</v>
      </c>
      <c r="L2051" s="45">
        <f>AVERAGEIFS('Raw Data'!$R$2:$R$3196,'Raw Data'!$K$2:$K$3196,'Solution Sheet'!J2051,'Raw Data'!$G$2:$G$3196,'Solution Sheet'!K2051)</f>
        <v>35.657142857142858</v>
      </c>
      <c r="N2051" s="33" t="s">
        <v>26</v>
      </c>
      <c r="O2051" s="33" t="s">
        <v>31</v>
      </c>
      <c r="P2051" s="45">
        <f>SUMIFS('Raw Data'!$S$2:$S$3196,'Raw Data'!$D$2:$D$3196,'Solution Sheet'!N2051,'Raw Data'!$H$2:$H$3196,'Solution Sheet'!O2051)</f>
        <v>705928.4499999996</v>
      </c>
    </row>
    <row r="2052" spans="2:16" x14ac:dyDescent="0.35">
      <c r="B2052" s="33" t="s">
        <v>58</v>
      </c>
      <c r="C2052" s="33" t="s">
        <v>11</v>
      </c>
      <c r="D2052" s="45">
        <f>SUMIFS('Raw Data'!$S$2:$S$3196,'Raw Data'!$E$2:$E$3196,'Solution Sheet'!B2052,'Raw Data'!$G$2:$G$3196,'Solution Sheet'!C2052)</f>
        <v>113195.5</v>
      </c>
      <c r="E2052" s="37"/>
      <c r="F2052" s="33" t="s">
        <v>46</v>
      </c>
      <c r="G2052" s="33" t="s">
        <v>33</v>
      </c>
      <c r="H2052" s="45">
        <f>COUNTIFS('Raw Data'!$L$2:$L$3196,'Solution Sheet'!F2052,'Raw Data'!$H$2:$H$3196,'Solution Sheet'!G2052)</f>
        <v>201</v>
      </c>
      <c r="J2052" s="33" t="s">
        <v>42</v>
      </c>
      <c r="K2052" s="33" t="s">
        <v>11</v>
      </c>
      <c r="L2052" s="45">
        <f>AVERAGEIFS('Raw Data'!$R$2:$R$3196,'Raw Data'!$K$2:$K$3196,'Solution Sheet'!J2052,'Raw Data'!$G$2:$G$3196,'Solution Sheet'!K2052)</f>
        <v>35.16949152542373</v>
      </c>
      <c r="N2052" s="33" t="s">
        <v>25</v>
      </c>
      <c r="O2052" s="33" t="s">
        <v>33</v>
      </c>
      <c r="P2052" s="45">
        <f>SUMIFS('Raw Data'!$S$2:$S$3196,'Raw Data'!$D$2:$D$3196,'Solution Sheet'!N2052,'Raw Data'!$H$2:$H$3196,'Solution Sheet'!O2052)</f>
        <v>226589.05000000008</v>
      </c>
    </row>
    <row r="2053" spans="2:16" x14ac:dyDescent="0.35">
      <c r="B2053" s="33" t="s">
        <v>55</v>
      </c>
      <c r="C2053" s="33" t="s">
        <v>13</v>
      </c>
      <c r="D2053" s="45">
        <f>SUMIFS('Raw Data'!$S$2:$S$3196,'Raw Data'!$E$2:$E$3196,'Solution Sheet'!B2053,'Raw Data'!$G$2:$G$3196,'Solution Sheet'!C2053)</f>
        <v>74301.89</v>
      </c>
      <c r="E2053" s="37"/>
      <c r="F2053" s="33" t="s">
        <v>43</v>
      </c>
      <c r="G2053" s="33" t="s">
        <v>32</v>
      </c>
      <c r="H2053" s="45">
        <f>COUNTIFS('Raw Data'!$L$2:$L$3196,'Solution Sheet'!F2053,'Raw Data'!$H$2:$H$3196,'Solution Sheet'!G2053)</f>
        <v>206</v>
      </c>
      <c r="J2053" s="33" t="s">
        <v>42</v>
      </c>
      <c r="K2053" s="33" t="s">
        <v>13</v>
      </c>
      <c r="L2053" s="45">
        <f>AVERAGEIFS('Raw Data'!$R$2:$R$3196,'Raw Data'!$K$2:$K$3196,'Solution Sheet'!J2053,'Raw Data'!$G$2:$G$3196,'Solution Sheet'!K2053)</f>
        <v>36.58</v>
      </c>
      <c r="N2053" s="33" t="s">
        <v>24</v>
      </c>
      <c r="O2053" s="33" t="s">
        <v>32</v>
      </c>
      <c r="P2053" s="45">
        <f>SUMIFS('Raw Data'!$S$2:$S$3196,'Raw Data'!$D$2:$D$3196,'Solution Sheet'!N2053,'Raw Data'!$H$2:$H$3196,'Solution Sheet'!O2053)</f>
        <v>854150.37999999919</v>
      </c>
    </row>
    <row r="2054" spans="2:16" x14ac:dyDescent="0.35">
      <c r="B2054" s="33" t="s">
        <v>63</v>
      </c>
      <c r="C2054" s="33" t="s">
        <v>6</v>
      </c>
      <c r="D2054" s="45">
        <f>SUMIFS('Raw Data'!$S$2:$S$3196,'Raw Data'!$E$2:$E$3196,'Solution Sheet'!B2054,'Raw Data'!$G$2:$G$3196,'Solution Sheet'!C2054)</f>
        <v>78031.63</v>
      </c>
      <c r="E2054" s="37"/>
      <c r="F2054" s="33" t="s">
        <v>46</v>
      </c>
      <c r="G2054" s="33" t="s">
        <v>32</v>
      </c>
      <c r="H2054" s="45">
        <f>COUNTIFS('Raw Data'!$L$2:$L$3196,'Solution Sheet'!F2054,'Raw Data'!$H$2:$H$3196,'Solution Sheet'!G2054)</f>
        <v>216</v>
      </c>
      <c r="J2054" s="33" t="s">
        <v>40</v>
      </c>
      <c r="K2054" s="33" t="s">
        <v>6</v>
      </c>
      <c r="L2054" s="45">
        <f>AVERAGEIFS('Raw Data'!$R$2:$R$3196,'Raw Data'!$K$2:$K$3196,'Solution Sheet'!J2054,'Raw Data'!$G$2:$G$3196,'Solution Sheet'!K2054)</f>
        <v>33.838383838383841</v>
      </c>
      <c r="N2054" s="33" t="s">
        <v>24</v>
      </c>
      <c r="O2054" s="33" t="s">
        <v>32</v>
      </c>
      <c r="P2054" s="45">
        <f>SUMIFS('Raw Data'!$S$2:$S$3196,'Raw Data'!$D$2:$D$3196,'Solution Sheet'!N2054,'Raw Data'!$H$2:$H$3196,'Solution Sheet'!O2054)</f>
        <v>854150.37999999919</v>
      </c>
    </row>
    <row r="2055" spans="2:16" x14ac:dyDescent="0.35">
      <c r="B2055" s="33" t="s">
        <v>55</v>
      </c>
      <c r="C2055" s="33" t="s">
        <v>13</v>
      </c>
      <c r="D2055" s="45">
        <f>SUMIFS('Raw Data'!$S$2:$S$3196,'Raw Data'!$E$2:$E$3196,'Solution Sheet'!B2055,'Raw Data'!$G$2:$G$3196,'Solution Sheet'!C2055)</f>
        <v>74301.89</v>
      </c>
      <c r="E2055" s="37"/>
      <c r="F2055" s="33" t="s">
        <v>45</v>
      </c>
      <c r="G2055" s="33" t="s">
        <v>30</v>
      </c>
      <c r="H2055" s="45">
        <f>COUNTIFS('Raw Data'!$L$2:$L$3196,'Solution Sheet'!F2055,'Raw Data'!$H$2:$H$3196,'Solution Sheet'!G2055)</f>
        <v>215</v>
      </c>
      <c r="J2055" s="33" t="s">
        <v>41</v>
      </c>
      <c r="K2055" s="33" t="s">
        <v>13</v>
      </c>
      <c r="L2055" s="45">
        <f>AVERAGEIFS('Raw Data'!$R$2:$R$3196,'Raw Data'!$K$2:$K$3196,'Solution Sheet'!J2055,'Raw Data'!$G$2:$G$3196,'Solution Sheet'!K2055)</f>
        <v>33.705882352941174</v>
      </c>
      <c r="N2055" s="33" t="s">
        <v>24</v>
      </c>
      <c r="O2055" s="33" t="s">
        <v>30</v>
      </c>
      <c r="P2055" s="45">
        <f>SUMIFS('Raw Data'!$S$2:$S$3196,'Raw Data'!$D$2:$D$3196,'Solution Sheet'!N2055,'Raw Data'!$H$2:$H$3196,'Solution Sheet'!O2055)</f>
        <v>902864.3899999999</v>
      </c>
    </row>
    <row r="2056" spans="2:16" x14ac:dyDescent="0.35">
      <c r="B2056" s="33" t="s">
        <v>85</v>
      </c>
      <c r="C2056" s="33" t="s">
        <v>13</v>
      </c>
      <c r="D2056" s="45">
        <f>SUMIFS('Raw Data'!$S$2:$S$3196,'Raw Data'!$E$2:$E$3196,'Solution Sheet'!B2056,'Raw Data'!$G$2:$G$3196,'Solution Sheet'!C2056)</f>
        <v>84756.55</v>
      </c>
      <c r="E2056" s="37"/>
      <c r="F2056" s="33" t="s">
        <v>44</v>
      </c>
      <c r="G2056" s="33" t="s">
        <v>32</v>
      </c>
      <c r="H2056" s="45">
        <f>COUNTIFS('Raw Data'!$L$2:$L$3196,'Solution Sheet'!F2056,'Raw Data'!$H$2:$H$3196,'Solution Sheet'!G2056)</f>
        <v>196</v>
      </c>
      <c r="J2056" s="33" t="s">
        <v>39</v>
      </c>
      <c r="K2056" s="33" t="s">
        <v>13</v>
      </c>
      <c r="L2056" s="45">
        <f>AVERAGEIFS('Raw Data'!$R$2:$R$3196,'Raw Data'!$K$2:$K$3196,'Solution Sheet'!J2056,'Raw Data'!$G$2:$G$3196,'Solution Sheet'!K2056)</f>
        <v>35.833333333333336</v>
      </c>
      <c r="N2056" s="33" t="s">
        <v>26</v>
      </c>
      <c r="O2056" s="33" t="s">
        <v>32</v>
      </c>
      <c r="P2056" s="45">
        <f>SUMIFS('Raw Data'!$S$2:$S$3196,'Raw Data'!$D$2:$D$3196,'Solution Sheet'!N2056,'Raw Data'!$H$2:$H$3196,'Solution Sheet'!O2056)</f>
        <v>713770.02999999945</v>
      </c>
    </row>
    <row r="2057" spans="2:16" x14ac:dyDescent="0.35">
      <c r="B2057" s="33" t="s">
        <v>58</v>
      </c>
      <c r="C2057" s="33" t="s">
        <v>9</v>
      </c>
      <c r="D2057" s="45">
        <f>SUMIFS('Raw Data'!$S$2:$S$3196,'Raw Data'!$E$2:$E$3196,'Solution Sheet'!B2057,'Raw Data'!$G$2:$G$3196,'Solution Sheet'!C2057)</f>
        <v>93015.799999999974</v>
      </c>
      <c r="E2057" s="37"/>
      <c r="F2057" s="33" t="s">
        <v>43</v>
      </c>
      <c r="G2057" s="33" t="s">
        <v>33</v>
      </c>
      <c r="H2057" s="45">
        <f>COUNTIFS('Raw Data'!$L$2:$L$3196,'Solution Sheet'!F2057,'Raw Data'!$H$2:$H$3196,'Solution Sheet'!G2057)</f>
        <v>185</v>
      </c>
      <c r="J2057" s="33" t="s">
        <v>41</v>
      </c>
      <c r="K2057" s="33" t="s">
        <v>9</v>
      </c>
      <c r="L2057" s="45">
        <f>AVERAGEIFS('Raw Data'!$R$2:$R$3196,'Raw Data'!$K$2:$K$3196,'Solution Sheet'!J2057,'Raw Data'!$G$2:$G$3196,'Solution Sheet'!K2057)</f>
        <v>35.634615384615387</v>
      </c>
      <c r="N2057" s="33" t="s">
        <v>25</v>
      </c>
      <c r="O2057" s="33" t="s">
        <v>33</v>
      </c>
      <c r="P2057" s="45">
        <f>SUMIFS('Raw Data'!$S$2:$S$3196,'Raw Data'!$D$2:$D$3196,'Solution Sheet'!N2057,'Raw Data'!$H$2:$H$3196,'Solution Sheet'!O2057)</f>
        <v>226589.05000000008</v>
      </c>
    </row>
    <row r="2058" spans="2:16" x14ac:dyDescent="0.35">
      <c r="B2058" s="33" t="s">
        <v>78</v>
      </c>
      <c r="C2058" s="33" t="s">
        <v>12</v>
      </c>
      <c r="D2058" s="45">
        <f>SUMIFS('Raw Data'!$S$2:$S$3196,'Raw Data'!$E$2:$E$3196,'Solution Sheet'!B2058,'Raw Data'!$G$2:$G$3196,'Solution Sheet'!C2058)</f>
        <v>76955.800000000017</v>
      </c>
      <c r="E2058" s="37"/>
      <c r="F2058" s="33" t="s">
        <v>44</v>
      </c>
      <c r="G2058" s="33" t="s">
        <v>33</v>
      </c>
      <c r="H2058" s="45">
        <f>COUNTIFS('Raw Data'!$L$2:$L$3196,'Solution Sheet'!F2058,'Raw Data'!$H$2:$H$3196,'Solution Sheet'!G2058)</f>
        <v>207</v>
      </c>
      <c r="J2058" s="33" t="s">
        <v>39</v>
      </c>
      <c r="K2058" s="33" t="s">
        <v>12</v>
      </c>
      <c r="L2058" s="45">
        <f>AVERAGEIFS('Raw Data'!$R$2:$R$3196,'Raw Data'!$K$2:$K$3196,'Solution Sheet'!J2058,'Raw Data'!$G$2:$G$3196,'Solution Sheet'!K2058)</f>
        <v>35</v>
      </c>
      <c r="N2058" s="33" t="s">
        <v>24</v>
      </c>
      <c r="O2058" s="33" t="s">
        <v>33</v>
      </c>
      <c r="P2058" s="45">
        <f>SUMIFS('Raw Data'!$S$2:$S$3196,'Raw Data'!$D$2:$D$3196,'Solution Sheet'!N2058,'Raw Data'!$H$2:$H$3196,'Solution Sheet'!O2058)</f>
        <v>777669.78999999957</v>
      </c>
    </row>
    <row r="2059" spans="2:16" x14ac:dyDescent="0.35">
      <c r="B2059" s="33" t="s">
        <v>106</v>
      </c>
      <c r="C2059" s="33" t="s">
        <v>9</v>
      </c>
      <c r="D2059" s="45">
        <f>SUMIFS('Raw Data'!$S$2:$S$3196,'Raw Data'!$E$2:$E$3196,'Solution Sheet'!B2059,'Raw Data'!$G$2:$G$3196,'Solution Sheet'!C2059)</f>
        <v>86448.35000000002</v>
      </c>
      <c r="E2059" s="37"/>
      <c r="F2059" s="33" t="s">
        <v>45</v>
      </c>
      <c r="G2059" s="33" t="s">
        <v>33</v>
      </c>
      <c r="H2059" s="45">
        <f>COUNTIFS('Raw Data'!$L$2:$L$3196,'Solution Sheet'!F2059,'Raw Data'!$H$2:$H$3196,'Solution Sheet'!G2059)</f>
        <v>193</v>
      </c>
      <c r="J2059" s="33" t="s">
        <v>42</v>
      </c>
      <c r="K2059" s="33" t="s">
        <v>9</v>
      </c>
      <c r="L2059" s="45">
        <f>AVERAGEIFS('Raw Data'!$R$2:$R$3196,'Raw Data'!$K$2:$K$3196,'Solution Sheet'!J2059,'Raw Data'!$G$2:$G$3196,'Solution Sheet'!K2059)</f>
        <v>36.282828282828284</v>
      </c>
      <c r="N2059" s="33" t="s">
        <v>24</v>
      </c>
      <c r="O2059" s="33" t="s">
        <v>33</v>
      </c>
      <c r="P2059" s="45">
        <f>SUMIFS('Raw Data'!$S$2:$S$3196,'Raw Data'!$D$2:$D$3196,'Solution Sheet'!N2059,'Raw Data'!$H$2:$H$3196,'Solution Sheet'!O2059)</f>
        <v>777669.78999999957</v>
      </c>
    </row>
    <row r="2060" spans="2:16" x14ac:dyDescent="0.35">
      <c r="B2060" s="33" t="s">
        <v>52</v>
      </c>
      <c r="C2060" s="33" t="s">
        <v>11</v>
      </c>
      <c r="D2060" s="45">
        <f>SUMIFS('Raw Data'!$S$2:$S$3196,'Raw Data'!$E$2:$E$3196,'Solution Sheet'!B2060,'Raw Data'!$G$2:$G$3196,'Solution Sheet'!C2060)</f>
        <v>112086.30000000002</v>
      </c>
      <c r="E2060" s="37"/>
      <c r="F2060" s="33" t="s">
        <v>43</v>
      </c>
      <c r="G2060" s="33" t="s">
        <v>32</v>
      </c>
      <c r="H2060" s="45">
        <f>COUNTIFS('Raw Data'!$L$2:$L$3196,'Solution Sheet'!F2060,'Raw Data'!$H$2:$H$3196,'Solution Sheet'!G2060)</f>
        <v>206</v>
      </c>
      <c r="J2060" s="33" t="s">
        <v>39</v>
      </c>
      <c r="K2060" s="33" t="s">
        <v>11</v>
      </c>
      <c r="L2060" s="45">
        <f>AVERAGEIFS('Raw Data'!$R$2:$R$3196,'Raw Data'!$K$2:$K$3196,'Solution Sheet'!J2060,'Raw Data'!$G$2:$G$3196,'Solution Sheet'!K2060)</f>
        <v>34.901785714285715</v>
      </c>
      <c r="N2060" s="33" t="s">
        <v>26</v>
      </c>
      <c r="O2060" s="33" t="s">
        <v>32</v>
      </c>
      <c r="P2060" s="45">
        <f>SUMIFS('Raw Data'!$S$2:$S$3196,'Raw Data'!$D$2:$D$3196,'Solution Sheet'!N2060,'Raw Data'!$H$2:$H$3196,'Solution Sheet'!O2060)</f>
        <v>713770.02999999945</v>
      </c>
    </row>
    <row r="2061" spans="2:16" x14ac:dyDescent="0.35">
      <c r="B2061" s="33" t="s">
        <v>55</v>
      </c>
      <c r="C2061" s="33" t="s">
        <v>11</v>
      </c>
      <c r="D2061" s="45">
        <f>SUMIFS('Raw Data'!$S$2:$S$3196,'Raw Data'!$E$2:$E$3196,'Solution Sheet'!B2061,'Raw Data'!$G$2:$G$3196,'Solution Sheet'!C2061)</f>
        <v>113543.59</v>
      </c>
      <c r="E2061" s="37"/>
      <c r="F2061" s="33" t="s">
        <v>45</v>
      </c>
      <c r="G2061" s="33" t="s">
        <v>33</v>
      </c>
      <c r="H2061" s="45">
        <f>COUNTIFS('Raw Data'!$L$2:$L$3196,'Solution Sheet'!F2061,'Raw Data'!$H$2:$H$3196,'Solution Sheet'!G2061)</f>
        <v>193</v>
      </c>
      <c r="J2061" s="33" t="s">
        <v>40</v>
      </c>
      <c r="K2061" s="33" t="s">
        <v>11</v>
      </c>
      <c r="L2061" s="45">
        <f>AVERAGEIFS('Raw Data'!$R$2:$R$3196,'Raw Data'!$K$2:$K$3196,'Solution Sheet'!J2061,'Raw Data'!$G$2:$G$3196,'Solution Sheet'!K2061)</f>
        <v>33.707865168539328</v>
      </c>
      <c r="N2061" s="33" t="s">
        <v>26</v>
      </c>
      <c r="O2061" s="33" t="s">
        <v>33</v>
      </c>
      <c r="P2061" s="45">
        <f>SUMIFS('Raw Data'!$S$2:$S$3196,'Raw Data'!$D$2:$D$3196,'Solution Sheet'!N2061,'Raw Data'!$H$2:$H$3196,'Solution Sheet'!O2061)</f>
        <v>688621.27000000118</v>
      </c>
    </row>
    <row r="2062" spans="2:16" x14ac:dyDescent="0.35">
      <c r="B2062" s="33" t="s">
        <v>63</v>
      </c>
      <c r="C2062" s="33" t="s">
        <v>8</v>
      </c>
      <c r="D2062" s="45">
        <f>SUMIFS('Raw Data'!$S$2:$S$3196,'Raw Data'!$E$2:$E$3196,'Solution Sheet'!B2062,'Raw Data'!$G$2:$G$3196,'Solution Sheet'!C2062)</f>
        <v>87482.73</v>
      </c>
      <c r="E2062" s="37"/>
      <c r="F2062" s="33" t="s">
        <v>45</v>
      </c>
      <c r="G2062" s="33" t="s">
        <v>30</v>
      </c>
      <c r="H2062" s="45">
        <f>COUNTIFS('Raw Data'!$L$2:$L$3196,'Solution Sheet'!F2062,'Raw Data'!$H$2:$H$3196,'Solution Sheet'!G2062)</f>
        <v>215</v>
      </c>
      <c r="J2062" s="33" t="s">
        <v>42</v>
      </c>
      <c r="K2062" s="33" t="s">
        <v>8</v>
      </c>
      <c r="L2062" s="45">
        <f>AVERAGEIFS('Raw Data'!$R$2:$R$3196,'Raw Data'!$K$2:$K$3196,'Solution Sheet'!J2062,'Raw Data'!$G$2:$G$3196,'Solution Sheet'!K2062)</f>
        <v>35.593023255813954</v>
      </c>
      <c r="N2062" s="33" t="s">
        <v>24</v>
      </c>
      <c r="O2062" s="33" t="s">
        <v>30</v>
      </c>
      <c r="P2062" s="45">
        <f>SUMIFS('Raw Data'!$S$2:$S$3196,'Raw Data'!$D$2:$D$3196,'Solution Sheet'!N2062,'Raw Data'!$H$2:$H$3196,'Solution Sheet'!O2062)</f>
        <v>902864.3899999999</v>
      </c>
    </row>
    <row r="2063" spans="2:16" x14ac:dyDescent="0.35">
      <c r="B2063" s="33" t="s">
        <v>106</v>
      </c>
      <c r="C2063" s="33" t="s">
        <v>13</v>
      </c>
      <c r="D2063" s="45">
        <f>SUMIFS('Raw Data'!$S$2:$S$3196,'Raw Data'!$E$2:$E$3196,'Solution Sheet'!B2063,'Raw Data'!$G$2:$G$3196,'Solution Sheet'!C2063)</f>
        <v>83772.33</v>
      </c>
      <c r="E2063" s="37"/>
      <c r="F2063" s="33" t="s">
        <v>46</v>
      </c>
      <c r="G2063" s="33" t="s">
        <v>33</v>
      </c>
      <c r="H2063" s="45">
        <f>COUNTIFS('Raw Data'!$L$2:$L$3196,'Solution Sheet'!F2063,'Raw Data'!$H$2:$H$3196,'Solution Sheet'!G2063)</f>
        <v>201</v>
      </c>
      <c r="J2063" s="33" t="s">
        <v>41</v>
      </c>
      <c r="K2063" s="33" t="s">
        <v>13</v>
      </c>
      <c r="L2063" s="45">
        <f>AVERAGEIFS('Raw Data'!$R$2:$R$3196,'Raw Data'!$K$2:$K$3196,'Solution Sheet'!J2063,'Raw Data'!$G$2:$G$3196,'Solution Sheet'!K2063)</f>
        <v>33.705882352941174</v>
      </c>
      <c r="N2063" s="33" t="s">
        <v>24</v>
      </c>
      <c r="O2063" s="33" t="s">
        <v>33</v>
      </c>
      <c r="P2063" s="45">
        <f>SUMIFS('Raw Data'!$S$2:$S$3196,'Raw Data'!$D$2:$D$3196,'Solution Sheet'!N2063,'Raw Data'!$H$2:$H$3196,'Solution Sheet'!O2063)</f>
        <v>777669.78999999957</v>
      </c>
    </row>
    <row r="2064" spans="2:16" x14ac:dyDescent="0.35">
      <c r="B2064" s="33" t="s">
        <v>55</v>
      </c>
      <c r="C2064" s="33" t="s">
        <v>11</v>
      </c>
      <c r="D2064" s="45">
        <f>SUMIFS('Raw Data'!$S$2:$S$3196,'Raw Data'!$E$2:$E$3196,'Solution Sheet'!B2064,'Raw Data'!$G$2:$G$3196,'Solution Sheet'!C2064)</f>
        <v>113543.59</v>
      </c>
      <c r="E2064" s="37"/>
      <c r="F2064" s="33" t="s">
        <v>45</v>
      </c>
      <c r="G2064" s="33" t="s">
        <v>32</v>
      </c>
      <c r="H2064" s="45">
        <f>COUNTIFS('Raw Data'!$L$2:$L$3196,'Solution Sheet'!F2064,'Raw Data'!$H$2:$H$3196,'Solution Sheet'!G2064)</f>
        <v>204</v>
      </c>
      <c r="J2064" s="33" t="s">
        <v>42</v>
      </c>
      <c r="K2064" s="33" t="s">
        <v>11</v>
      </c>
      <c r="L2064" s="45">
        <f>AVERAGEIFS('Raw Data'!$R$2:$R$3196,'Raw Data'!$K$2:$K$3196,'Solution Sheet'!J2064,'Raw Data'!$G$2:$G$3196,'Solution Sheet'!K2064)</f>
        <v>35.16949152542373</v>
      </c>
      <c r="N2064" s="33" t="s">
        <v>26</v>
      </c>
      <c r="O2064" s="33" t="s">
        <v>32</v>
      </c>
      <c r="P2064" s="45">
        <f>SUMIFS('Raw Data'!$S$2:$S$3196,'Raw Data'!$D$2:$D$3196,'Solution Sheet'!N2064,'Raw Data'!$H$2:$H$3196,'Solution Sheet'!O2064)</f>
        <v>713770.02999999945</v>
      </c>
    </row>
    <row r="2065" spans="2:16" x14ac:dyDescent="0.35">
      <c r="B2065" s="33" t="s">
        <v>63</v>
      </c>
      <c r="C2065" s="33" t="s">
        <v>6</v>
      </c>
      <c r="D2065" s="45">
        <f>SUMIFS('Raw Data'!$S$2:$S$3196,'Raw Data'!$E$2:$E$3196,'Solution Sheet'!B2065,'Raw Data'!$G$2:$G$3196,'Solution Sheet'!C2065)</f>
        <v>78031.63</v>
      </c>
      <c r="E2065" s="37"/>
      <c r="F2065" s="33" t="s">
        <v>45</v>
      </c>
      <c r="G2065" s="33" t="s">
        <v>31</v>
      </c>
      <c r="H2065" s="45">
        <f>COUNTIFS('Raw Data'!$L$2:$L$3196,'Solution Sheet'!F2065,'Raw Data'!$H$2:$H$3196,'Solution Sheet'!G2065)</f>
        <v>200</v>
      </c>
      <c r="J2065" s="33" t="s">
        <v>42</v>
      </c>
      <c r="K2065" s="33" t="s">
        <v>6</v>
      </c>
      <c r="L2065" s="45">
        <f>AVERAGEIFS('Raw Data'!$R$2:$R$3196,'Raw Data'!$K$2:$K$3196,'Solution Sheet'!J2065,'Raw Data'!$G$2:$G$3196,'Solution Sheet'!K2065)</f>
        <v>35.892857142857146</v>
      </c>
      <c r="N2065" s="33" t="s">
        <v>24</v>
      </c>
      <c r="O2065" s="33" t="s">
        <v>31</v>
      </c>
      <c r="P2065" s="45">
        <f>SUMIFS('Raw Data'!$S$2:$S$3196,'Raw Data'!$D$2:$D$3196,'Solution Sheet'!N2065,'Raw Data'!$H$2:$H$3196,'Solution Sheet'!O2065)</f>
        <v>770751.94999999984</v>
      </c>
    </row>
    <row r="2066" spans="2:16" x14ac:dyDescent="0.35">
      <c r="B2066" s="33" t="s">
        <v>85</v>
      </c>
      <c r="C2066" s="33" t="s">
        <v>7</v>
      </c>
      <c r="D2066" s="45">
        <f>SUMIFS('Raw Data'!$S$2:$S$3196,'Raw Data'!$E$2:$E$3196,'Solution Sheet'!B2066,'Raw Data'!$G$2:$G$3196,'Solution Sheet'!C2066)</f>
        <v>95667.16</v>
      </c>
      <c r="E2066" s="37"/>
      <c r="F2066" s="33" t="s">
        <v>45</v>
      </c>
      <c r="G2066" s="33" t="s">
        <v>31</v>
      </c>
      <c r="H2066" s="45">
        <f>COUNTIFS('Raw Data'!$L$2:$L$3196,'Solution Sheet'!F2066,'Raw Data'!$H$2:$H$3196,'Solution Sheet'!G2066)</f>
        <v>200</v>
      </c>
      <c r="J2066" s="33" t="s">
        <v>41</v>
      </c>
      <c r="K2066" s="33" t="s">
        <v>7</v>
      </c>
      <c r="L2066" s="45">
        <f>AVERAGEIFS('Raw Data'!$R$2:$R$3196,'Raw Data'!$K$2:$K$3196,'Solution Sheet'!J2066,'Raw Data'!$G$2:$G$3196,'Solution Sheet'!K2066)</f>
        <v>33.821428571428569</v>
      </c>
      <c r="N2066" s="33" t="s">
        <v>26</v>
      </c>
      <c r="O2066" s="33" t="s">
        <v>31</v>
      </c>
      <c r="P2066" s="45">
        <f>SUMIFS('Raw Data'!$S$2:$S$3196,'Raw Data'!$D$2:$D$3196,'Solution Sheet'!N2066,'Raw Data'!$H$2:$H$3196,'Solution Sheet'!O2066)</f>
        <v>705928.4499999996</v>
      </c>
    </row>
    <row r="2067" spans="2:16" x14ac:dyDescent="0.35">
      <c r="B2067" s="33" t="s">
        <v>78</v>
      </c>
      <c r="C2067" s="33" t="s">
        <v>10</v>
      </c>
      <c r="D2067" s="45">
        <f>SUMIFS('Raw Data'!$S$2:$S$3196,'Raw Data'!$E$2:$E$3196,'Solution Sheet'!B2067,'Raw Data'!$G$2:$G$3196,'Solution Sheet'!C2067)</f>
        <v>92778.25</v>
      </c>
      <c r="E2067" s="37"/>
      <c r="F2067" s="33" t="s">
        <v>44</v>
      </c>
      <c r="G2067" s="33" t="s">
        <v>33</v>
      </c>
      <c r="H2067" s="45">
        <f>COUNTIFS('Raw Data'!$L$2:$L$3196,'Solution Sheet'!F2067,'Raw Data'!$H$2:$H$3196,'Solution Sheet'!G2067)</f>
        <v>207</v>
      </c>
      <c r="J2067" s="33" t="s">
        <v>40</v>
      </c>
      <c r="K2067" s="33" t="s">
        <v>10</v>
      </c>
      <c r="L2067" s="45">
        <f>AVERAGEIFS('Raw Data'!$R$2:$R$3196,'Raw Data'!$K$2:$K$3196,'Solution Sheet'!J2067,'Raw Data'!$G$2:$G$3196,'Solution Sheet'!K2067)</f>
        <v>35.093023255813954</v>
      </c>
      <c r="N2067" s="33" t="s">
        <v>24</v>
      </c>
      <c r="O2067" s="33" t="s">
        <v>33</v>
      </c>
      <c r="P2067" s="45">
        <f>SUMIFS('Raw Data'!$S$2:$S$3196,'Raw Data'!$D$2:$D$3196,'Solution Sheet'!N2067,'Raw Data'!$H$2:$H$3196,'Solution Sheet'!O2067)</f>
        <v>777669.78999999957</v>
      </c>
    </row>
    <row r="2068" spans="2:16" x14ac:dyDescent="0.35">
      <c r="B2068" s="33" t="s">
        <v>52</v>
      </c>
      <c r="C2068" s="33" t="s">
        <v>6</v>
      </c>
      <c r="D2068" s="45">
        <f>SUMIFS('Raw Data'!$S$2:$S$3196,'Raw Data'!$E$2:$E$3196,'Solution Sheet'!B2068,'Raw Data'!$G$2:$G$3196,'Solution Sheet'!C2068)</f>
        <v>128564.53000000004</v>
      </c>
      <c r="E2068" s="37"/>
      <c r="F2068" s="33" t="s">
        <v>43</v>
      </c>
      <c r="G2068" s="33" t="s">
        <v>31</v>
      </c>
      <c r="H2068" s="45">
        <f>COUNTIFS('Raw Data'!$L$2:$L$3196,'Solution Sheet'!F2068,'Raw Data'!$H$2:$H$3196,'Solution Sheet'!G2068)</f>
        <v>190</v>
      </c>
      <c r="J2068" s="33" t="s">
        <v>42</v>
      </c>
      <c r="K2068" s="33" t="s">
        <v>6</v>
      </c>
      <c r="L2068" s="45">
        <f>AVERAGEIFS('Raw Data'!$R$2:$R$3196,'Raw Data'!$K$2:$K$3196,'Solution Sheet'!J2068,'Raw Data'!$G$2:$G$3196,'Solution Sheet'!K2068)</f>
        <v>35.892857142857146</v>
      </c>
      <c r="N2068" s="33" t="s">
        <v>26</v>
      </c>
      <c r="O2068" s="33" t="s">
        <v>31</v>
      </c>
      <c r="P2068" s="45">
        <f>SUMIFS('Raw Data'!$S$2:$S$3196,'Raw Data'!$D$2:$D$3196,'Solution Sheet'!N2068,'Raw Data'!$H$2:$H$3196,'Solution Sheet'!O2068)</f>
        <v>705928.4499999996</v>
      </c>
    </row>
    <row r="2069" spans="2:16" x14ac:dyDescent="0.35">
      <c r="B2069" s="33" t="s">
        <v>85</v>
      </c>
      <c r="C2069" s="33" t="s">
        <v>10</v>
      </c>
      <c r="D2069" s="45">
        <f>SUMIFS('Raw Data'!$S$2:$S$3196,'Raw Data'!$E$2:$E$3196,'Solution Sheet'!B2069,'Raw Data'!$G$2:$G$3196,'Solution Sheet'!C2069)</f>
        <v>88692.860000000015</v>
      </c>
      <c r="E2069" s="37"/>
      <c r="F2069" s="33" t="s">
        <v>46</v>
      </c>
      <c r="G2069" s="33" t="s">
        <v>33</v>
      </c>
      <c r="H2069" s="45">
        <f>COUNTIFS('Raw Data'!$L$2:$L$3196,'Solution Sheet'!F2069,'Raw Data'!$H$2:$H$3196,'Solution Sheet'!G2069)</f>
        <v>201</v>
      </c>
      <c r="J2069" s="33" t="s">
        <v>42</v>
      </c>
      <c r="K2069" s="33" t="s">
        <v>10</v>
      </c>
      <c r="L2069" s="45">
        <f>AVERAGEIFS('Raw Data'!$R$2:$R$3196,'Raw Data'!$K$2:$K$3196,'Solution Sheet'!J2069,'Raw Data'!$G$2:$G$3196,'Solution Sheet'!K2069)</f>
        <v>34.543689320388353</v>
      </c>
      <c r="N2069" s="33" t="s">
        <v>26</v>
      </c>
      <c r="O2069" s="33" t="s">
        <v>33</v>
      </c>
      <c r="P2069" s="45">
        <f>SUMIFS('Raw Data'!$S$2:$S$3196,'Raw Data'!$D$2:$D$3196,'Solution Sheet'!N2069,'Raw Data'!$H$2:$H$3196,'Solution Sheet'!O2069)</f>
        <v>688621.27000000118</v>
      </c>
    </row>
    <row r="2070" spans="2:16" x14ac:dyDescent="0.35">
      <c r="B2070" s="33" t="s">
        <v>58</v>
      </c>
      <c r="C2070" s="33" t="s">
        <v>6</v>
      </c>
      <c r="D2070" s="45">
        <f>SUMIFS('Raw Data'!$S$2:$S$3196,'Raw Data'!$E$2:$E$3196,'Solution Sheet'!B2070,'Raw Data'!$G$2:$G$3196,'Solution Sheet'!C2070)</f>
        <v>115367.16999999998</v>
      </c>
      <c r="E2070" s="37"/>
      <c r="F2070" s="33" t="s">
        <v>44</v>
      </c>
      <c r="G2070" s="33" t="s">
        <v>30</v>
      </c>
      <c r="H2070" s="45">
        <f>COUNTIFS('Raw Data'!$L$2:$L$3196,'Solution Sheet'!F2070,'Raw Data'!$H$2:$H$3196,'Solution Sheet'!G2070)</f>
        <v>202</v>
      </c>
      <c r="J2070" s="33" t="s">
        <v>42</v>
      </c>
      <c r="K2070" s="33" t="s">
        <v>6</v>
      </c>
      <c r="L2070" s="45">
        <f>AVERAGEIFS('Raw Data'!$R$2:$R$3196,'Raw Data'!$K$2:$K$3196,'Solution Sheet'!J2070,'Raw Data'!$G$2:$G$3196,'Solution Sheet'!K2070)</f>
        <v>35.892857142857146</v>
      </c>
      <c r="N2070" s="33" t="s">
        <v>25</v>
      </c>
      <c r="O2070" s="33" t="s">
        <v>30</v>
      </c>
      <c r="P2070" s="45">
        <f>SUMIFS('Raw Data'!$S$2:$S$3196,'Raw Data'!$D$2:$D$3196,'Solution Sheet'!N2070,'Raw Data'!$H$2:$H$3196,'Solution Sheet'!O2070)</f>
        <v>386262.99999999983</v>
      </c>
    </row>
    <row r="2071" spans="2:16" x14ac:dyDescent="0.35">
      <c r="B2071" s="33" t="s">
        <v>85</v>
      </c>
      <c r="C2071" s="33" t="s">
        <v>7</v>
      </c>
      <c r="D2071" s="45">
        <f>SUMIFS('Raw Data'!$S$2:$S$3196,'Raw Data'!$E$2:$E$3196,'Solution Sheet'!B2071,'Raw Data'!$G$2:$G$3196,'Solution Sheet'!C2071)</f>
        <v>95667.16</v>
      </c>
      <c r="E2071" s="37"/>
      <c r="F2071" s="33" t="s">
        <v>43</v>
      </c>
      <c r="G2071" s="33" t="s">
        <v>31</v>
      </c>
      <c r="H2071" s="45">
        <f>COUNTIFS('Raw Data'!$L$2:$L$3196,'Solution Sheet'!F2071,'Raw Data'!$H$2:$H$3196,'Solution Sheet'!G2071)</f>
        <v>190</v>
      </c>
      <c r="J2071" s="33" t="s">
        <v>39</v>
      </c>
      <c r="K2071" s="33" t="s">
        <v>7</v>
      </c>
      <c r="L2071" s="45">
        <f>AVERAGEIFS('Raw Data'!$R$2:$R$3196,'Raw Data'!$K$2:$K$3196,'Solution Sheet'!J2071,'Raw Data'!$G$2:$G$3196,'Solution Sheet'!K2071)</f>
        <v>36.319672131147541</v>
      </c>
      <c r="N2071" s="33" t="s">
        <v>26</v>
      </c>
      <c r="O2071" s="33" t="s">
        <v>31</v>
      </c>
      <c r="P2071" s="45">
        <f>SUMIFS('Raw Data'!$S$2:$S$3196,'Raw Data'!$D$2:$D$3196,'Solution Sheet'!N2071,'Raw Data'!$H$2:$H$3196,'Solution Sheet'!O2071)</f>
        <v>705928.4499999996</v>
      </c>
    </row>
    <row r="2072" spans="2:16" x14ac:dyDescent="0.35">
      <c r="B2072" s="33" t="s">
        <v>58</v>
      </c>
      <c r="C2072" s="33" t="s">
        <v>7</v>
      </c>
      <c r="D2072" s="45">
        <f>SUMIFS('Raw Data'!$S$2:$S$3196,'Raw Data'!$E$2:$E$3196,'Solution Sheet'!B2072,'Raw Data'!$G$2:$G$3196,'Solution Sheet'!C2072)</f>
        <v>104199.79000000001</v>
      </c>
      <c r="E2072" s="37"/>
      <c r="F2072" s="33" t="s">
        <v>45</v>
      </c>
      <c r="G2072" s="33" t="s">
        <v>31</v>
      </c>
      <c r="H2072" s="45">
        <f>COUNTIFS('Raw Data'!$L$2:$L$3196,'Solution Sheet'!F2072,'Raw Data'!$H$2:$H$3196,'Solution Sheet'!G2072)</f>
        <v>200</v>
      </c>
      <c r="J2072" s="33" t="s">
        <v>39</v>
      </c>
      <c r="K2072" s="33" t="s">
        <v>7</v>
      </c>
      <c r="L2072" s="45">
        <f>AVERAGEIFS('Raw Data'!$R$2:$R$3196,'Raw Data'!$K$2:$K$3196,'Solution Sheet'!J2072,'Raw Data'!$G$2:$G$3196,'Solution Sheet'!K2072)</f>
        <v>36.319672131147541</v>
      </c>
      <c r="N2072" s="33" t="s">
        <v>24</v>
      </c>
      <c r="O2072" s="33" t="s">
        <v>31</v>
      </c>
      <c r="P2072" s="45">
        <f>SUMIFS('Raw Data'!$S$2:$S$3196,'Raw Data'!$D$2:$D$3196,'Solution Sheet'!N2072,'Raw Data'!$H$2:$H$3196,'Solution Sheet'!O2072)</f>
        <v>770751.94999999984</v>
      </c>
    </row>
    <row r="2073" spans="2:16" x14ac:dyDescent="0.35">
      <c r="B2073" s="33" t="s">
        <v>68</v>
      </c>
      <c r="C2073" s="33" t="s">
        <v>13</v>
      </c>
      <c r="D2073" s="45">
        <f>SUMIFS('Raw Data'!$S$2:$S$3196,'Raw Data'!$E$2:$E$3196,'Solution Sheet'!B2073,'Raw Data'!$G$2:$G$3196,'Solution Sheet'!C2073)</f>
        <v>82678.639999999985</v>
      </c>
      <c r="E2073" s="37"/>
      <c r="F2073" s="33" t="s">
        <v>44</v>
      </c>
      <c r="G2073" s="33" t="s">
        <v>32</v>
      </c>
      <c r="H2073" s="45">
        <f>COUNTIFS('Raw Data'!$L$2:$L$3196,'Solution Sheet'!F2073,'Raw Data'!$H$2:$H$3196,'Solution Sheet'!G2073)</f>
        <v>196</v>
      </c>
      <c r="J2073" s="33" t="s">
        <v>39</v>
      </c>
      <c r="K2073" s="33" t="s">
        <v>13</v>
      </c>
      <c r="L2073" s="45">
        <f>AVERAGEIFS('Raw Data'!$R$2:$R$3196,'Raw Data'!$K$2:$K$3196,'Solution Sheet'!J2073,'Raw Data'!$G$2:$G$3196,'Solution Sheet'!K2073)</f>
        <v>35.833333333333336</v>
      </c>
      <c r="N2073" s="33" t="s">
        <v>26</v>
      </c>
      <c r="O2073" s="33" t="s">
        <v>32</v>
      </c>
      <c r="P2073" s="45">
        <f>SUMIFS('Raw Data'!$S$2:$S$3196,'Raw Data'!$D$2:$D$3196,'Solution Sheet'!N2073,'Raw Data'!$H$2:$H$3196,'Solution Sheet'!O2073)</f>
        <v>713770.02999999945</v>
      </c>
    </row>
    <row r="2074" spans="2:16" x14ac:dyDescent="0.35">
      <c r="B2074" s="33" t="s">
        <v>106</v>
      </c>
      <c r="C2074" s="33" t="s">
        <v>9</v>
      </c>
      <c r="D2074" s="45">
        <f>SUMIFS('Raw Data'!$S$2:$S$3196,'Raw Data'!$E$2:$E$3196,'Solution Sheet'!B2074,'Raw Data'!$G$2:$G$3196,'Solution Sheet'!C2074)</f>
        <v>86448.35000000002</v>
      </c>
      <c r="E2074" s="37"/>
      <c r="F2074" s="33" t="s">
        <v>45</v>
      </c>
      <c r="G2074" s="33" t="s">
        <v>33</v>
      </c>
      <c r="H2074" s="45">
        <f>COUNTIFS('Raw Data'!$L$2:$L$3196,'Solution Sheet'!F2074,'Raw Data'!$H$2:$H$3196,'Solution Sheet'!G2074)</f>
        <v>193</v>
      </c>
      <c r="J2074" s="33" t="s">
        <v>42</v>
      </c>
      <c r="K2074" s="33" t="s">
        <v>9</v>
      </c>
      <c r="L2074" s="45">
        <f>AVERAGEIFS('Raw Data'!$R$2:$R$3196,'Raw Data'!$K$2:$K$3196,'Solution Sheet'!J2074,'Raw Data'!$G$2:$G$3196,'Solution Sheet'!K2074)</f>
        <v>36.282828282828284</v>
      </c>
      <c r="N2074" s="33" t="s">
        <v>26</v>
      </c>
      <c r="O2074" s="33" t="s">
        <v>33</v>
      </c>
      <c r="P2074" s="45">
        <f>SUMIFS('Raw Data'!$S$2:$S$3196,'Raw Data'!$D$2:$D$3196,'Solution Sheet'!N2074,'Raw Data'!$H$2:$H$3196,'Solution Sheet'!O2074)</f>
        <v>688621.27000000118</v>
      </c>
    </row>
    <row r="2075" spans="2:16" x14ac:dyDescent="0.35">
      <c r="B2075" s="33" t="s">
        <v>78</v>
      </c>
      <c r="C2075" s="33" t="s">
        <v>7</v>
      </c>
      <c r="D2075" s="45">
        <f>SUMIFS('Raw Data'!$S$2:$S$3196,'Raw Data'!$E$2:$E$3196,'Solution Sheet'!B2075,'Raw Data'!$G$2:$G$3196,'Solution Sheet'!C2075)</f>
        <v>91549.210000000021</v>
      </c>
      <c r="E2075" s="37"/>
      <c r="F2075" s="33" t="s">
        <v>46</v>
      </c>
      <c r="G2075" s="33" t="s">
        <v>33</v>
      </c>
      <c r="H2075" s="45">
        <f>COUNTIFS('Raw Data'!$L$2:$L$3196,'Solution Sheet'!F2075,'Raw Data'!$H$2:$H$3196,'Solution Sheet'!G2075)</f>
        <v>201</v>
      </c>
      <c r="J2075" s="33" t="s">
        <v>42</v>
      </c>
      <c r="K2075" s="33" t="s">
        <v>7</v>
      </c>
      <c r="L2075" s="45">
        <f>AVERAGEIFS('Raw Data'!$R$2:$R$3196,'Raw Data'!$K$2:$K$3196,'Solution Sheet'!J2075,'Raw Data'!$G$2:$G$3196,'Solution Sheet'!K2075)</f>
        <v>34.288659793814432</v>
      </c>
      <c r="N2075" s="33" t="s">
        <v>26</v>
      </c>
      <c r="O2075" s="33" t="s">
        <v>33</v>
      </c>
      <c r="P2075" s="45">
        <f>SUMIFS('Raw Data'!$S$2:$S$3196,'Raw Data'!$D$2:$D$3196,'Solution Sheet'!N2075,'Raw Data'!$H$2:$H$3196,'Solution Sheet'!O2075)</f>
        <v>688621.27000000118</v>
      </c>
    </row>
    <row r="2076" spans="2:16" x14ac:dyDescent="0.35">
      <c r="B2076" s="33" t="s">
        <v>78</v>
      </c>
      <c r="C2076" s="33" t="s">
        <v>11</v>
      </c>
      <c r="D2076" s="45">
        <f>SUMIFS('Raw Data'!$S$2:$S$3196,'Raw Data'!$E$2:$E$3196,'Solution Sheet'!B2076,'Raw Data'!$G$2:$G$3196,'Solution Sheet'!C2076)</f>
        <v>115609.13</v>
      </c>
      <c r="E2076" s="37"/>
      <c r="F2076" s="33" t="s">
        <v>44</v>
      </c>
      <c r="G2076" s="33" t="s">
        <v>32</v>
      </c>
      <c r="H2076" s="45">
        <f>COUNTIFS('Raw Data'!$L$2:$L$3196,'Solution Sheet'!F2076,'Raw Data'!$H$2:$H$3196,'Solution Sheet'!G2076)</f>
        <v>196</v>
      </c>
      <c r="J2076" s="33" t="s">
        <v>41</v>
      </c>
      <c r="K2076" s="33" t="s">
        <v>11</v>
      </c>
      <c r="L2076" s="45">
        <f>AVERAGEIFS('Raw Data'!$R$2:$R$3196,'Raw Data'!$K$2:$K$3196,'Solution Sheet'!J2076,'Raw Data'!$G$2:$G$3196,'Solution Sheet'!K2076)</f>
        <v>35.415929203539825</v>
      </c>
      <c r="N2076" s="33" t="s">
        <v>26</v>
      </c>
      <c r="O2076" s="33" t="s">
        <v>32</v>
      </c>
      <c r="P2076" s="45">
        <f>SUMIFS('Raw Data'!$S$2:$S$3196,'Raw Data'!$D$2:$D$3196,'Solution Sheet'!N2076,'Raw Data'!$H$2:$H$3196,'Solution Sheet'!O2076)</f>
        <v>713770.02999999945</v>
      </c>
    </row>
    <row r="2077" spans="2:16" x14ac:dyDescent="0.35">
      <c r="B2077" s="33" t="s">
        <v>63</v>
      </c>
      <c r="C2077" s="33" t="s">
        <v>7</v>
      </c>
      <c r="D2077" s="45">
        <f>SUMIFS('Raw Data'!$S$2:$S$3196,'Raw Data'!$E$2:$E$3196,'Solution Sheet'!B2077,'Raw Data'!$G$2:$G$3196,'Solution Sheet'!C2077)</f>
        <v>92763.590000000011</v>
      </c>
      <c r="E2077" s="37"/>
      <c r="F2077" s="33" t="s">
        <v>46</v>
      </c>
      <c r="G2077" s="33" t="s">
        <v>31</v>
      </c>
      <c r="H2077" s="45">
        <f>COUNTIFS('Raw Data'!$L$2:$L$3196,'Solution Sheet'!F2077,'Raw Data'!$H$2:$H$3196,'Solution Sheet'!G2077)</f>
        <v>159</v>
      </c>
      <c r="J2077" s="33" t="s">
        <v>42</v>
      </c>
      <c r="K2077" s="33" t="s">
        <v>7</v>
      </c>
      <c r="L2077" s="45">
        <f>AVERAGEIFS('Raw Data'!$R$2:$R$3196,'Raw Data'!$K$2:$K$3196,'Solution Sheet'!J2077,'Raw Data'!$G$2:$G$3196,'Solution Sheet'!K2077)</f>
        <v>34.288659793814432</v>
      </c>
      <c r="N2077" s="33" t="s">
        <v>24</v>
      </c>
      <c r="O2077" s="33" t="s">
        <v>31</v>
      </c>
      <c r="P2077" s="45">
        <f>SUMIFS('Raw Data'!$S$2:$S$3196,'Raw Data'!$D$2:$D$3196,'Solution Sheet'!N2077,'Raw Data'!$H$2:$H$3196,'Solution Sheet'!O2077)</f>
        <v>770751.94999999984</v>
      </c>
    </row>
    <row r="2078" spans="2:16" x14ac:dyDescent="0.35">
      <c r="B2078" s="33" t="s">
        <v>78</v>
      </c>
      <c r="C2078" s="33" t="s">
        <v>9</v>
      </c>
      <c r="D2078" s="45">
        <f>SUMIFS('Raw Data'!$S$2:$S$3196,'Raw Data'!$E$2:$E$3196,'Solution Sheet'!B2078,'Raw Data'!$G$2:$G$3196,'Solution Sheet'!C2078)</f>
        <v>67867.660000000018</v>
      </c>
      <c r="E2078" s="37"/>
      <c r="F2078" s="33" t="s">
        <v>44</v>
      </c>
      <c r="G2078" s="33" t="s">
        <v>32</v>
      </c>
      <c r="H2078" s="45">
        <f>COUNTIFS('Raw Data'!$L$2:$L$3196,'Solution Sheet'!F2078,'Raw Data'!$H$2:$H$3196,'Solution Sheet'!G2078)</f>
        <v>196</v>
      </c>
      <c r="J2078" s="33" t="s">
        <v>42</v>
      </c>
      <c r="K2078" s="33" t="s">
        <v>9</v>
      </c>
      <c r="L2078" s="45">
        <f>AVERAGEIFS('Raw Data'!$R$2:$R$3196,'Raw Data'!$K$2:$K$3196,'Solution Sheet'!J2078,'Raw Data'!$G$2:$G$3196,'Solution Sheet'!K2078)</f>
        <v>36.282828282828284</v>
      </c>
      <c r="N2078" s="33" t="s">
        <v>24</v>
      </c>
      <c r="O2078" s="33" t="s">
        <v>32</v>
      </c>
      <c r="P2078" s="45">
        <f>SUMIFS('Raw Data'!$S$2:$S$3196,'Raw Data'!$D$2:$D$3196,'Solution Sheet'!N2078,'Raw Data'!$H$2:$H$3196,'Solution Sheet'!O2078)</f>
        <v>854150.37999999919</v>
      </c>
    </row>
    <row r="2079" spans="2:16" x14ac:dyDescent="0.35">
      <c r="B2079" s="33" t="s">
        <v>115</v>
      </c>
      <c r="C2079" s="33" t="s">
        <v>10</v>
      </c>
      <c r="D2079" s="45">
        <f>SUMIFS('Raw Data'!$S$2:$S$3196,'Raw Data'!$E$2:$E$3196,'Solution Sheet'!B2079,'Raw Data'!$G$2:$G$3196,'Solution Sheet'!C2079)</f>
        <v>50149.599999999999</v>
      </c>
      <c r="E2079" s="37"/>
      <c r="F2079" s="33" t="s">
        <v>43</v>
      </c>
      <c r="G2079" s="33" t="s">
        <v>32</v>
      </c>
      <c r="H2079" s="45">
        <f>COUNTIFS('Raw Data'!$L$2:$L$3196,'Solution Sheet'!F2079,'Raw Data'!$H$2:$H$3196,'Solution Sheet'!G2079)</f>
        <v>206</v>
      </c>
      <c r="J2079" s="33" t="s">
        <v>39</v>
      </c>
      <c r="K2079" s="33" t="s">
        <v>10</v>
      </c>
      <c r="L2079" s="45">
        <f>AVERAGEIFS('Raw Data'!$R$2:$R$3196,'Raw Data'!$K$2:$K$3196,'Solution Sheet'!J2079,'Raw Data'!$G$2:$G$3196,'Solution Sheet'!K2079)</f>
        <v>35.052083333333336</v>
      </c>
      <c r="N2079" s="33" t="s">
        <v>25</v>
      </c>
      <c r="O2079" s="33" t="s">
        <v>32</v>
      </c>
      <c r="P2079" s="45">
        <f>SUMIFS('Raw Data'!$S$2:$S$3196,'Raw Data'!$D$2:$D$3196,'Solution Sheet'!N2079,'Raw Data'!$H$2:$H$3196,'Solution Sheet'!O2079)</f>
        <v>420136.0300000002</v>
      </c>
    </row>
    <row r="2080" spans="2:16" x14ac:dyDescent="0.35">
      <c r="B2080" s="33" t="s">
        <v>55</v>
      </c>
      <c r="C2080" s="33" t="s">
        <v>10</v>
      </c>
      <c r="D2080" s="45">
        <f>SUMIFS('Raw Data'!$S$2:$S$3196,'Raw Data'!$E$2:$E$3196,'Solution Sheet'!B2080,'Raw Data'!$G$2:$G$3196,'Solution Sheet'!C2080)</f>
        <v>73114.26999999999</v>
      </c>
      <c r="E2080" s="37"/>
      <c r="F2080" s="33" t="s">
        <v>43</v>
      </c>
      <c r="G2080" s="33" t="s">
        <v>33</v>
      </c>
      <c r="H2080" s="45">
        <f>COUNTIFS('Raw Data'!$L$2:$L$3196,'Solution Sheet'!F2080,'Raw Data'!$H$2:$H$3196,'Solution Sheet'!G2080)</f>
        <v>185</v>
      </c>
      <c r="J2080" s="33" t="s">
        <v>41</v>
      </c>
      <c r="K2080" s="33" t="s">
        <v>10</v>
      </c>
      <c r="L2080" s="45">
        <f>AVERAGEIFS('Raw Data'!$R$2:$R$3196,'Raw Data'!$K$2:$K$3196,'Solution Sheet'!J2080,'Raw Data'!$G$2:$G$3196,'Solution Sheet'!K2080)</f>
        <v>34.225806451612904</v>
      </c>
      <c r="N2080" s="33" t="s">
        <v>26</v>
      </c>
      <c r="O2080" s="33" t="s">
        <v>33</v>
      </c>
      <c r="P2080" s="45">
        <f>SUMIFS('Raw Data'!$S$2:$S$3196,'Raw Data'!$D$2:$D$3196,'Solution Sheet'!N2080,'Raw Data'!$H$2:$H$3196,'Solution Sheet'!O2080)</f>
        <v>688621.27000000118</v>
      </c>
    </row>
    <row r="2081" spans="2:16" x14ac:dyDescent="0.35">
      <c r="B2081" s="33" t="s">
        <v>106</v>
      </c>
      <c r="C2081" s="33" t="s">
        <v>7</v>
      </c>
      <c r="D2081" s="45">
        <f>SUMIFS('Raw Data'!$S$2:$S$3196,'Raw Data'!$E$2:$E$3196,'Solution Sheet'!B2081,'Raw Data'!$G$2:$G$3196,'Solution Sheet'!C2081)</f>
        <v>77343.399999999994</v>
      </c>
      <c r="E2081" s="37"/>
      <c r="F2081" s="33" t="s">
        <v>46</v>
      </c>
      <c r="G2081" s="33" t="s">
        <v>31</v>
      </c>
      <c r="H2081" s="45">
        <f>COUNTIFS('Raw Data'!$L$2:$L$3196,'Solution Sheet'!F2081,'Raw Data'!$H$2:$H$3196,'Solution Sheet'!G2081)</f>
        <v>159</v>
      </c>
      <c r="J2081" s="33" t="s">
        <v>40</v>
      </c>
      <c r="K2081" s="33" t="s">
        <v>7</v>
      </c>
      <c r="L2081" s="45">
        <f>AVERAGEIFS('Raw Data'!$R$2:$R$3196,'Raw Data'!$K$2:$K$3196,'Solution Sheet'!J2081,'Raw Data'!$G$2:$G$3196,'Solution Sheet'!K2081)</f>
        <v>33.473118279569896</v>
      </c>
      <c r="N2081" s="33" t="s">
        <v>26</v>
      </c>
      <c r="O2081" s="33" t="s">
        <v>31</v>
      </c>
      <c r="P2081" s="45">
        <f>SUMIFS('Raw Data'!$S$2:$S$3196,'Raw Data'!$D$2:$D$3196,'Solution Sheet'!N2081,'Raw Data'!$H$2:$H$3196,'Solution Sheet'!O2081)</f>
        <v>705928.4499999996</v>
      </c>
    </row>
    <row r="2082" spans="2:16" x14ac:dyDescent="0.35">
      <c r="B2082" s="33" t="s">
        <v>63</v>
      </c>
      <c r="C2082" s="33" t="s">
        <v>6</v>
      </c>
      <c r="D2082" s="45">
        <f>SUMIFS('Raw Data'!$S$2:$S$3196,'Raw Data'!$E$2:$E$3196,'Solution Sheet'!B2082,'Raw Data'!$G$2:$G$3196,'Solution Sheet'!C2082)</f>
        <v>78031.63</v>
      </c>
      <c r="E2082" s="37"/>
      <c r="F2082" s="33" t="s">
        <v>46</v>
      </c>
      <c r="G2082" s="33" t="s">
        <v>31</v>
      </c>
      <c r="H2082" s="45">
        <f>COUNTIFS('Raw Data'!$L$2:$L$3196,'Solution Sheet'!F2082,'Raw Data'!$H$2:$H$3196,'Solution Sheet'!G2082)</f>
        <v>159</v>
      </c>
      <c r="J2082" s="33" t="s">
        <v>40</v>
      </c>
      <c r="K2082" s="33" t="s">
        <v>6</v>
      </c>
      <c r="L2082" s="45">
        <f>AVERAGEIFS('Raw Data'!$R$2:$R$3196,'Raw Data'!$K$2:$K$3196,'Solution Sheet'!J2082,'Raw Data'!$G$2:$G$3196,'Solution Sheet'!K2082)</f>
        <v>33.838383838383841</v>
      </c>
      <c r="N2082" s="33" t="s">
        <v>25</v>
      </c>
      <c r="O2082" s="33" t="s">
        <v>31</v>
      </c>
      <c r="P2082" s="45">
        <f>SUMIFS('Raw Data'!$S$2:$S$3196,'Raw Data'!$D$2:$D$3196,'Solution Sheet'!N2082,'Raw Data'!$H$2:$H$3196,'Solution Sheet'!O2082)</f>
        <v>343540.72000000003</v>
      </c>
    </row>
    <row r="2083" spans="2:16" x14ac:dyDescent="0.35">
      <c r="B2083" s="33" t="s">
        <v>55</v>
      </c>
      <c r="C2083" s="33" t="s">
        <v>10</v>
      </c>
      <c r="D2083" s="45">
        <f>SUMIFS('Raw Data'!$S$2:$S$3196,'Raw Data'!$E$2:$E$3196,'Solution Sheet'!B2083,'Raw Data'!$G$2:$G$3196,'Solution Sheet'!C2083)</f>
        <v>73114.26999999999</v>
      </c>
      <c r="E2083" s="37"/>
      <c r="F2083" s="33" t="s">
        <v>45</v>
      </c>
      <c r="G2083" s="33" t="s">
        <v>30</v>
      </c>
      <c r="H2083" s="45">
        <f>COUNTIFS('Raw Data'!$L$2:$L$3196,'Solution Sheet'!F2083,'Raw Data'!$H$2:$H$3196,'Solution Sheet'!G2083)</f>
        <v>215</v>
      </c>
      <c r="J2083" s="33" t="s">
        <v>42</v>
      </c>
      <c r="K2083" s="33" t="s">
        <v>10</v>
      </c>
      <c r="L2083" s="45">
        <f>AVERAGEIFS('Raw Data'!$R$2:$R$3196,'Raw Data'!$K$2:$K$3196,'Solution Sheet'!J2083,'Raw Data'!$G$2:$G$3196,'Solution Sheet'!K2083)</f>
        <v>34.543689320388353</v>
      </c>
      <c r="N2083" s="33" t="s">
        <v>24</v>
      </c>
      <c r="O2083" s="33" t="s">
        <v>30</v>
      </c>
      <c r="P2083" s="45">
        <f>SUMIFS('Raw Data'!$S$2:$S$3196,'Raw Data'!$D$2:$D$3196,'Solution Sheet'!N2083,'Raw Data'!$H$2:$H$3196,'Solution Sheet'!O2083)</f>
        <v>902864.3899999999</v>
      </c>
    </row>
    <row r="2084" spans="2:16" x14ac:dyDescent="0.35">
      <c r="B2084" s="33" t="s">
        <v>52</v>
      </c>
      <c r="C2084" s="33" t="s">
        <v>13</v>
      </c>
      <c r="D2084" s="45">
        <f>SUMIFS('Raw Data'!$S$2:$S$3196,'Raw Data'!$E$2:$E$3196,'Solution Sheet'!B2084,'Raw Data'!$G$2:$G$3196,'Solution Sheet'!C2084)</f>
        <v>72641.01999999999</v>
      </c>
      <c r="E2084" s="37"/>
      <c r="F2084" s="33" t="s">
        <v>45</v>
      </c>
      <c r="G2084" s="33" t="s">
        <v>31</v>
      </c>
      <c r="H2084" s="45">
        <f>COUNTIFS('Raw Data'!$L$2:$L$3196,'Solution Sheet'!F2084,'Raw Data'!$H$2:$H$3196,'Solution Sheet'!G2084)</f>
        <v>200</v>
      </c>
      <c r="J2084" s="33" t="s">
        <v>40</v>
      </c>
      <c r="K2084" s="33" t="s">
        <v>13</v>
      </c>
      <c r="L2084" s="45">
        <f>AVERAGEIFS('Raw Data'!$R$2:$R$3196,'Raw Data'!$K$2:$K$3196,'Solution Sheet'!J2084,'Raw Data'!$G$2:$G$3196,'Solution Sheet'!K2084)</f>
        <v>34.651685393258425</v>
      </c>
      <c r="N2084" s="33" t="s">
        <v>26</v>
      </c>
      <c r="O2084" s="33" t="s">
        <v>31</v>
      </c>
      <c r="P2084" s="45">
        <f>SUMIFS('Raw Data'!$S$2:$S$3196,'Raw Data'!$D$2:$D$3196,'Solution Sheet'!N2084,'Raw Data'!$H$2:$H$3196,'Solution Sheet'!O2084)</f>
        <v>705928.4499999996</v>
      </c>
    </row>
    <row r="2085" spans="2:16" x14ac:dyDescent="0.35">
      <c r="B2085" s="33" t="s">
        <v>63</v>
      </c>
      <c r="C2085" s="33" t="s">
        <v>7</v>
      </c>
      <c r="D2085" s="45">
        <f>SUMIFS('Raw Data'!$S$2:$S$3196,'Raw Data'!$E$2:$E$3196,'Solution Sheet'!B2085,'Raw Data'!$G$2:$G$3196,'Solution Sheet'!C2085)</f>
        <v>92763.590000000011</v>
      </c>
      <c r="E2085" s="37"/>
      <c r="F2085" s="33" t="s">
        <v>43</v>
      </c>
      <c r="G2085" s="33" t="s">
        <v>32</v>
      </c>
      <c r="H2085" s="45">
        <f>COUNTIFS('Raw Data'!$L$2:$L$3196,'Solution Sheet'!F2085,'Raw Data'!$H$2:$H$3196,'Solution Sheet'!G2085)</f>
        <v>206</v>
      </c>
      <c r="J2085" s="33" t="s">
        <v>42</v>
      </c>
      <c r="K2085" s="33" t="s">
        <v>7</v>
      </c>
      <c r="L2085" s="45">
        <f>AVERAGEIFS('Raw Data'!$R$2:$R$3196,'Raw Data'!$K$2:$K$3196,'Solution Sheet'!J2085,'Raw Data'!$G$2:$G$3196,'Solution Sheet'!K2085)</f>
        <v>34.288659793814432</v>
      </c>
      <c r="N2085" s="33" t="s">
        <v>26</v>
      </c>
      <c r="O2085" s="33" t="s">
        <v>32</v>
      </c>
      <c r="P2085" s="45">
        <f>SUMIFS('Raw Data'!$S$2:$S$3196,'Raw Data'!$D$2:$D$3196,'Solution Sheet'!N2085,'Raw Data'!$H$2:$H$3196,'Solution Sheet'!O2085)</f>
        <v>713770.02999999945</v>
      </c>
    </row>
    <row r="2086" spans="2:16" x14ac:dyDescent="0.35">
      <c r="B2086" s="33" t="s">
        <v>78</v>
      </c>
      <c r="C2086" s="33" t="s">
        <v>6</v>
      </c>
      <c r="D2086" s="45">
        <f>SUMIFS('Raw Data'!$S$2:$S$3196,'Raw Data'!$E$2:$E$3196,'Solution Sheet'!B2086,'Raw Data'!$G$2:$G$3196,'Solution Sheet'!C2086)</f>
        <v>122595.86000000002</v>
      </c>
      <c r="E2086" s="37"/>
      <c r="F2086" s="33" t="s">
        <v>45</v>
      </c>
      <c r="G2086" s="33" t="s">
        <v>33</v>
      </c>
      <c r="H2086" s="45">
        <f>COUNTIFS('Raw Data'!$L$2:$L$3196,'Solution Sheet'!F2086,'Raw Data'!$H$2:$H$3196,'Solution Sheet'!G2086)</f>
        <v>193</v>
      </c>
      <c r="J2086" s="33" t="s">
        <v>42</v>
      </c>
      <c r="K2086" s="33" t="s">
        <v>6</v>
      </c>
      <c r="L2086" s="45">
        <f>AVERAGEIFS('Raw Data'!$R$2:$R$3196,'Raw Data'!$K$2:$K$3196,'Solution Sheet'!J2086,'Raw Data'!$G$2:$G$3196,'Solution Sheet'!K2086)</f>
        <v>35.892857142857146</v>
      </c>
      <c r="N2086" s="33" t="s">
        <v>24</v>
      </c>
      <c r="O2086" s="33" t="s">
        <v>33</v>
      </c>
      <c r="P2086" s="45">
        <f>SUMIFS('Raw Data'!$S$2:$S$3196,'Raw Data'!$D$2:$D$3196,'Solution Sheet'!N2086,'Raw Data'!$H$2:$H$3196,'Solution Sheet'!O2086)</f>
        <v>777669.78999999957</v>
      </c>
    </row>
    <row r="2087" spans="2:16" x14ac:dyDescent="0.35">
      <c r="B2087" s="33" t="s">
        <v>55</v>
      </c>
      <c r="C2087" s="33" t="s">
        <v>13</v>
      </c>
      <c r="D2087" s="45">
        <f>SUMIFS('Raw Data'!$S$2:$S$3196,'Raw Data'!$E$2:$E$3196,'Solution Sheet'!B2087,'Raw Data'!$G$2:$G$3196,'Solution Sheet'!C2087)</f>
        <v>74301.89</v>
      </c>
      <c r="E2087" s="37"/>
      <c r="F2087" s="33" t="s">
        <v>44</v>
      </c>
      <c r="G2087" s="33" t="s">
        <v>33</v>
      </c>
      <c r="H2087" s="45">
        <f>COUNTIFS('Raw Data'!$L$2:$L$3196,'Solution Sheet'!F2087,'Raw Data'!$H$2:$H$3196,'Solution Sheet'!G2087)</f>
        <v>207</v>
      </c>
      <c r="J2087" s="33" t="s">
        <v>41</v>
      </c>
      <c r="K2087" s="33" t="s">
        <v>13</v>
      </c>
      <c r="L2087" s="45">
        <f>AVERAGEIFS('Raw Data'!$R$2:$R$3196,'Raw Data'!$K$2:$K$3196,'Solution Sheet'!J2087,'Raw Data'!$G$2:$G$3196,'Solution Sheet'!K2087)</f>
        <v>33.705882352941174</v>
      </c>
      <c r="N2087" s="33" t="s">
        <v>24</v>
      </c>
      <c r="O2087" s="33" t="s">
        <v>33</v>
      </c>
      <c r="P2087" s="45">
        <f>SUMIFS('Raw Data'!$S$2:$S$3196,'Raw Data'!$D$2:$D$3196,'Solution Sheet'!N2087,'Raw Data'!$H$2:$H$3196,'Solution Sheet'!O2087)</f>
        <v>777669.78999999957</v>
      </c>
    </row>
    <row r="2088" spans="2:16" x14ac:dyDescent="0.35">
      <c r="B2088" s="33" t="s">
        <v>115</v>
      </c>
      <c r="C2088" s="33" t="s">
        <v>11</v>
      </c>
      <c r="D2088" s="45">
        <f>SUMIFS('Raw Data'!$S$2:$S$3196,'Raw Data'!$E$2:$E$3196,'Solution Sheet'!B2088,'Raw Data'!$G$2:$G$3196,'Solution Sheet'!C2088)</f>
        <v>121509.75999999999</v>
      </c>
      <c r="E2088" s="37"/>
      <c r="F2088" s="33" t="s">
        <v>44</v>
      </c>
      <c r="G2088" s="33" t="s">
        <v>30</v>
      </c>
      <c r="H2088" s="45">
        <f>COUNTIFS('Raw Data'!$L$2:$L$3196,'Solution Sheet'!F2088,'Raw Data'!$H$2:$H$3196,'Solution Sheet'!G2088)</f>
        <v>202</v>
      </c>
      <c r="J2088" s="33" t="s">
        <v>41</v>
      </c>
      <c r="K2088" s="33" t="s">
        <v>11</v>
      </c>
      <c r="L2088" s="45">
        <f>AVERAGEIFS('Raw Data'!$R$2:$R$3196,'Raw Data'!$K$2:$K$3196,'Solution Sheet'!J2088,'Raw Data'!$G$2:$G$3196,'Solution Sheet'!K2088)</f>
        <v>35.415929203539825</v>
      </c>
      <c r="N2088" s="33" t="s">
        <v>26</v>
      </c>
      <c r="O2088" s="33" t="s">
        <v>30</v>
      </c>
      <c r="P2088" s="45">
        <f>SUMIFS('Raw Data'!$S$2:$S$3196,'Raw Data'!$D$2:$D$3196,'Solution Sheet'!N2088,'Raw Data'!$H$2:$H$3196,'Solution Sheet'!O2088)</f>
        <v>705014.25000000035</v>
      </c>
    </row>
    <row r="2089" spans="2:16" x14ac:dyDescent="0.35">
      <c r="B2089" s="33" t="s">
        <v>73</v>
      </c>
      <c r="C2089" s="33" t="s">
        <v>7</v>
      </c>
      <c r="D2089" s="45">
        <f>SUMIFS('Raw Data'!$S$2:$S$3196,'Raw Data'!$E$2:$E$3196,'Solution Sheet'!B2089,'Raw Data'!$G$2:$G$3196,'Solution Sheet'!C2089)</f>
        <v>125696.93000000001</v>
      </c>
      <c r="E2089" s="37"/>
      <c r="F2089" s="33" t="s">
        <v>43</v>
      </c>
      <c r="G2089" s="33" t="s">
        <v>30</v>
      </c>
      <c r="H2089" s="45">
        <f>COUNTIFS('Raw Data'!$L$2:$L$3196,'Solution Sheet'!F2089,'Raw Data'!$H$2:$H$3196,'Solution Sheet'!G2089)</f>
        <v>201</v>
      </c>
      <c r="J2089" s="33" t="s">
        <v>40</v>
      </c>
      <c r="K2089" s="33" t="s">
        <v>7</v>
      </c>
      <c r="L2089" s="45">
        <f>AVERAGEIFS('Raw Data'!$R$2:$R$3196,'Raw Data'!$K$2:$K$3196,'Solution Sheet'!J2089,'Raw Data'!$G$2:$G$3196,'Solution Sheet'!K2089)</f>
        <v>33.473118279569896</v>
      </c>
      <c r="N2089" s="33" t="s">
        <v>25</v>
      </c>
      <c r="O2089" s="33" t="s">
        <v>30</v>
      </c>
      <c r="P2089" s="45">
        <f>SUMIFS('Raw Data'!$S$2:$S$3196,'Raw Data'!$D$2:$D$3196,'Solution Sheet'!N2089,'Raw Data'!$H$2:$H$3196,'Solution Sheet'!O2089)</f>
        <v>386262.99999999983</v>
      </c>
    </row>
    <row r="2090" spans="2:16" x14ac:dyDescent="0.35">
      <c r="B2090" s="33" t="s">
        <v>73</v>
      </c>
      <c r="C2090" s="33" t="s">
        <v>9</v>
      </c>
      <c r="D2090" s="45">
        <f>SUMIFS('Raw Data'!$S$2:$S$3196,'Raw Data'!$E$2:$E$3196,'Solution Sheet'!B2090,'Raw Data'!$G$2:$G$3196,'Solution Sheet'!C2090)</f>
        <v>97902.090000000011</v>
      </c>
      <c r="E2090" s="37"/>
      <c r="F2090" s="33" t="s">
        <v>46</v>
      </c>
      <c r="G2090" s="33" t="s">
        <v>33</v>
      </c>
      <c r="H2090" s="45">
        <f>COUNTIFS('Raw Data'!$L$2:$L$3196,'Solution Sheet'!F2090,'Raw Data'!$H$2:$H$3196,'Solution Sheet'!G2090)</f>
        <v>201</v>
      </c>
      <c r="J2090" s="33" t="s">
        <v>40</v>
      </c>
      <c r="K2090" s="33" t="s">
        <v>9</v>
      </c>
      <c r="L2090" s="45">
        <f>AVERAGEIFS('Raw Data'!$R$2:$R$3196,'Raw Data'!$K$2:$K$3196,'Solution Sheet'!J2090,'Raw Data'!$G$2:$G$3196,'Solution Sheet'!K2090)</f>
        <v>33.942528735632187</v>
      </c>
      <c r="N2090" s="33" t="s">
        <v>24</v>
      </c>
      <c r="O2090" s="33" t="s">
        <v>33</v>
      </c>
      <c r="P2090" s="45">
        <f>SUMIFS('Raw Data'!$S$2:$S$3196,'Raw Data'!$D$2:$D$3196,'Solution Sheet'!N2090,'Raw Data'!$H$2:$H$3196,'Solution Sheet'!O2090)</f>
        <v>777669.78999999957</v>
      </c>
    </row>
    <row r="2091" spans="2:16" x14ac:dyDescent="0.35">
      <c r="B2091" s="33" t="s">
        <v>55</v>
      </c>
      <c r="C2091" s="33" t="s">
        <v>13</v>
      </c>
      <c r="D2091" s="45">
        <f>SUMIFS('Raw Data'!$S$2:$S$3196,'Raw Data'!$E$2:$E$3196,'Solution Sheet'!B2091,'Raw Data'!$G$2:$G$3196,'Solution Sheet'!C2091)</f>
        <v>74301.89</v>
      </c>
      <c r="E2091" s="37"/>
      <c r="F2091" s="33" t="s">
        <v>46</v>
      </c>
      <c r="G2091" s="33" t="s">
        <v>32</v>
      </c>
      <c r="H2091" s="45">
        <f>COUNTIFS('Raw Data'!$L$2:$L$3196,'Solution Sheet'!F2091,'Raw Data'!$H$2:$H$3196,'Solution Sheet'!G2091)</f>
        <v>216</v>
      </c>
      <c r="J2091" s="33" t="s">
        <v>39</v>
      </c>
      <c r="K2091" s="33" t="s">
        <v>13</v>
      </c>
      <c r="L2091" s="45">
        <f>AVERAGEIFS('Raw Data'!$R$2:$R$3196,'Raw Data'!$K$2:$K$3196,'Solution Sheet'!J2091,'Raw Data'!$G$2:$G$3196,'Solution Sheet'!K2091)</f>
        <v>35.833333333333336</v>
      </c>
      <c r="N2091" s="33" t="s">
        <v>24</v>
      </c>
      <c r="O2091" s="33" t="s">
        <v>32</v>
      </c>
      <c r="P2091" s="45">
        <f>SUMIFS('Raw Data'!$S$2:$S$3196,'Raw Data'!$D$2:$D$3196,'Solution Sheet'!N2091,'Raw Data'!$H$2:$H$3196,'Solution Sheet'!O2091)</f>
        <v>854150.37999999919</v>
      </c>
    </row>
    <row r="2092" spans="2:16" x14ac:dyDescent="0.35">
      <c r="B2092" s="33" t="s">
        <v>68</v>
      </c>
      <c r="C2092" s="33" t="s">
        <v>10</v>
      </c>
      <c r="D2092" s="45">
        <f>SUMIFS('Raw Data'!$S$2:$S$3196,'Raw Data'!$E$2:$E$3196,'Solution Sheet'!B2092,'Raw Data'!$G$2:$G$3196,'Solution Sheet'!C2092)</f>
        <v>86801.049999999988</v>
      </c>
      <c r="E2092" s="37"/>
      <c r="F2092" s="33" t="s">
        <v>44</v>
      </c>
      <c r="G2092" s="33" t="s">
        <v>33</v>
      </c>
      <c r="H2092" s="45">
        <f>COUNTIFS('Raw Data'!$L$2:$L$3196,'Solution Sheet'!F2092,'Raw Data'!$H$2:$H$3196,'Solution Sheet'!G2092)</f>
        <v>207</v>
      </c>
      <c r="J2092" s="33" t="s">
        <v>42</v>
      </c>
      <c r="K2092" s="33" t="s">
        <v>10</v>
      </c>
      <c r="L2092" s="45">
        <f>AVERAGEIFS('Raw Data'!$R$2:$R$3196,'Raw Data'!$K$2:$K$3196,'Solution Sheet'!J2092,'Raw Data'!$G$2:$G$3196,'Solution Sheet'!K2092)</f>
        <v>34.543689320388353</v>
      </c>
      <c r="N2092" s="33" t="s">
        <v>25</v>
      </c>
      <c r="O2092" s="33" t="s">
        <v>33</v>
      </c>
      <c r="P2092" s="45">
        <f>SUMIFS('Raw Data'!$S$2:$S$3196,'Raw Data'!$D$2:$D$3196,'Solution Sheet'!N2092,'Raw Data'!$H$2:$H$3196,'Solution Sheet'!O2092)</f>
        <v>226589.05000000008</v>
      </c>
    </row>
    <row r="2093" spans="2:16" x14ac:dyDescent="0.35">
      <c r="B2093" s="33" t="s">
        <v>115</v>
      </c>
      <c r="C2093" s="33" t="s">
        <v>6</v>
      </c>
      <c r="D2093" s="45">
        <f>SUMIFS('Raw Data'!$S$2:$S$3196,'Raw Data'!$E$2:$E$3196,'Solution Sheet'!B2093,'Raw Data'!$G$2:$G$3196,'Solution Sheet'!C2093)</f>
        <v>110066.44999999998</v>
      </c>
      <c r="E2093" s="37"/>
      <c r="F2093" s="33" t="s">
        <v>43</v>
      </c>
      <c r="G2093" s="33" t="s">
        <v>33</v>
      </c>
      <c r="H2093" s="45">
        <f>COUNTIFS('Raw Data'!$L$2:$L$3196,'Solution Sheet'!F2093,'Raw Data'!$H$2:$H$3196,'Solution Sheet'!G2093)</f>
        <v>185</v>
      </c>
      <c r="J2093" s="33" t="s">
        <v>40</v>
      </c>
      <c r="K2093" s="33" t="s">
        <v>6</v>
      </c>
      <c r="L2093" s="45">
        <f>AVERAGEIFS('Raw Data'!$R$2:$R$3196,'Raw Data'!$K$2:$K$3196,'Solution Sheet'!J2093,'Raw Data'!$G$2:$G$3196,'Solution Sheet'!K2093)</f>
        <v>33.838383838383841</v>
      </c>
      <c r="N2093" s="33" t="s">
        <v>26</v>
      </c>
      <c r="O2093" s="33" t="s">
        <v>33</v>
      </c>
      <c r="P2093" s="45">
        <f>SUMIFS('Raw Data'!$S$2:$S$3196,'Raw Data'!$D$2:$D$3196,'Solution Sheet'!N2093,'Raw Data'!$H$2:$H$3196,'Solution Sheet'!O2093)</f>
        <v>688621.27000000118</v>
      </c>
    </row>
    <row r="2094" spans="2:16" x14ac:dyDescent="0.35">
      <c r="B2094" s="33" t="s">
        <v>52</v>
      </c>
      <c r="C2094" s="33" t="s">
        <v>10</v>
      </c>
      <c r="D2094" s="45">
        <f>SUMIFS('Raw Data'!$S$2:$S$3196,'Raw Data'!$E$2:$E$3196,'Solution Sheet'!B2094,'Raw Data'!$G$2:$G$3196,'Solution Sheet'!C2094)</f>
        <v>122852.18999999999</v>
      </c>
      <c r="E2094" s="37"/>
      <c r="F2094" s="33" t="s">
        <v>43</v>
      </c>
      <c r="G2094" s="33" t="s">
        <v>30</v>
      </c>
      <c r="H2094" s="45">
        <f>COUNTIFS('Raw Data'!$L$2:$L$3196,'Solution Sheet'!F2094,'Raw Data'!$H$2:$H$3196,'Solution Sheet'!G2094)</f>
        <v>201</v>
      </c>
      <c r="J2094" s="33" t="s">
        <v>42</v>
      </c>
      <c r="K2094" s="33" t="s">
        <v>10</v>
      </c>
      <c r="L2094" s="45">
        <f>AVERAGEIFS('Raw Data'!$R$2:$R$3196,'Raw Data'!$K$2:$K$3196,'Solution Sheet'!J2094,'Raw Data'!$G$2:$G$3196,'Solution Sheet'!K2094)</f>
        <v>34.543689320388353</v>
      </c>
      <c r="N2094" s="33" t="s">
        <v>26</v>
      </c>
      <c r="O2094" s="33" t="s">
        <v>30</v>
      </c>
      <c r="P2094" s="45">
        <f>SUMIFS('Raw Data'!$S$2:$S$3196,'Raw Data'!$D$2:$D$3196,'Solution Sheet'!N2094,'Raw Data'!$H$2:$H$3196,'Solution Sheet'!O2094)</f>
        <v>705014.25000000035</v>
      </c>
    </row>
    <row r="2095" spans="2:16" x14ac:dyDescent="0.35">
      <c r="B2095" s="33" t="s">
        <v>55</v>
      </c>
      <c r="C2095" s="33" t="s">
        <v>9</v>
      </c>
      <c r="D2095" s="45">
        <f>SUMIFS('Raw Data'!$S$2:$S$3196,'Raw Data'!$E$2:$E$3196,'Solution Sheet'!B2095,'Raw Data'!$G$2:$G$3196,'Solution Sheet'!C2095)</f>
        <v>88747.839999999997</v>
      </c>
      <c r="E2095" s="37"/>
      <c r="F2095" s="33" t="s">
        <v>44</v>
      </c>
      <c r="G2095" s="33" t="s">
        <v>33</v>
      </c>
      <c r="H2095" s="45">
        <f>COUNTIFS('Raw Data'!$L$2:$L$3196,'Solution Sheet'!F2095,'Raw Data'!$H$2:$H$3196,'Solution Sheet'!G2095)</f>
        <v>207</v>
      </c>
      <c r="J2095" s="33" t="s">
        <v>42</v>
      </c>
      <c r="K2095" s="33" t="s">
        <v>9</v>
      </c>
      <c r="L2095" s="45">
        <f>AVERAGEIFS('Raw Data'!$R$2:$R$3196,'Raw Data'!$K$2:$K$3196,'Solution Sheet'!J2095,'Raw Data'!$G$2:$G$3196,'Solution Sheet'!K2095)</f>
        <v>36.282828282828284</v>
      </c>
      <c r="N2095" s="33" t="s">
        <v>24</v>
      </c>
      <c r="O2095" s="33" t="s">
        <v>33</v>
      </c>
      <c r="P2095" s="45">
        <f>SUMIFS('Raw Data'!$S$2:$S$3196,'Raw Data'!$D$2:$D$3196,'Solution Sheet'!N2095,'Raw Data'!$H$2:$H$3196,'Solution Sheet'!O2095)</f>
        <v>777669.78999999957</v>
      </c>
    </row>
    <row r="2096" spans="2:16" x14ac:dyDescent="0.35">
      <c r="B2096" s="33" t="s">
        <v>58</v>
      </c>
      <c r="C2096" s="33" t="s">
        <v>12</v>
      </c>
      <c r="D2096" s="45">
        <f>SUMIFS('Raw Data'!$S$2:$S$3196,'Raw Data'!$E$2:$E$3196,'Solution Sheet'!B2096,'Raw Data'!$G$2:$G$3196,'Solution Sheet'!C2096)</f>
        <v>103622.23999999999</v>
      </c>
      <c r="E2096" s="37"/>
      <c r="F2096" s="33" t="s">
        <v>45</v>
      </c>
      <c r="G2096" s="33" t="s">
        <v>32</v>
      </c>
      <c r="H2096" s="45">
        <f>COUNTIFS('Raw Data'!$L$2:$L$3196,'Solution Sheet'!F2096,'Raw Data'!$H$2:$H$3196,'Solution Sheet'!G2096)</f>
        <v>204</v>
      </c>
      <c r="J2096" s="33" t="s">
        <v>42</v>
      </c>
      <c r="K2096" s="33" t="s">
        <v>12</v>
      </c>
      <c r="L2096" s="45">
        <f>AVERAGEIFS('Raw Data'!$R$2:$R$3196,'Raw Data'!$K$2:$K$3196,'Solution Sheet'!J2096,'Raw Data'!$G$2:$G$3196,'Solution Sheet'!K2096)</f>
        <v>36.418604651162788</v>
      </c>
      <c r="N2096" s="33" t="s">
        <v>26</v>
      </c>
      <c r="O2096" s="33" t="s">
        <v>32</v>
      </c>
      <c r="P2096" s="45">
        <f>SUMIFS('Raw Data'!$S$2:$S$3196,'Raw Data'!$D$2:$D$3196,'Solution Sheet'!N2096,'Raw Data'!$H$2:$H$3196,'Solution Sheet'!O2096)</f>
        <v>713770.02999999945</v>
      </c>
    </row>
    <row r="2097" spans="2:16" x14ac:dyDescent="0.35">
      <c r="B2097" s="33" t="s">
        <v>115</v>
      </c>
      <c r="C2097" s="33" t="s">
        <v>11</v>
      </c>
      <c r="D2097" s="45">
        <f>SUMIFS('Raw Data'!$S$2:$S$3196,'Raw Data'!$E$2:$E$3196,'Solution Sheet'!B2097,'Raw Data'!$G$2:$G$3196,'Solution Sheet'!C2097)</f>
        <v>121509.75999999999</v>
      </c>
      <c r="E2097" s="37"/>
      <c r="F2097" s="33" t="s">
        <v>44</v>
      </c>
      <c r="G2097" s="33" t="s">
        <v>33</v>
      </c>
      <c r="H2097" s="45">
        <f>COUNTIFS('Raw Data'!$L$2:$L$3196,'Solution Sheet'!F2097,'Raw Data'!$H$2:$H$3196,'Solution Sheet'!G2097)</f>
        <v>207</v>
      </c>
      <c r="J2097" s="33" t="s">
        <v>39</v>
      </c>
      <c r="K2097" s="33" t="s">
        <v>11</v>
      </c>
      <c r="L2097" s="45">
        <f>AVERAGEIFS('Raw Data'!$R$2:$R$3196,'Raw Data'!$K$2:$K$3196,'Solution Sheet'!J2097,'Raw Data'!$G$2:$G$3196,'Solution Sheet'!K2097)</f>
        <v>34.901785714285715</v>
      </c>
      <c r="N2097" s="33" t="s">
        <v>24</v>
      </c>
      <c r="O2097" s="33" t="s">
        <v>33</v>
      </c>
      <c r="P2097" s="45">
        <f>SUMIFS('Raw Data'!$S$2:$S$3196,'Raw Data'!$D$2:$D$3196,'Solution Sheet'!N2097,'Raw Data'!$H$2:$H$3196,'Solution Sheet'!O2097)</f>
        <v>777669.78999999957</v>
      </c>
    </row>
    <row r="2098" spans="2:16" x14ac:dyDescent="0.35">
      <c r="B2098" s="33" t="s">
        <v>55</v>
      </c>
      <c r="C2098" s="33" t="s">
        <v>8</v>
      </c>
      <c r="D2098" s="45">
        <f>SUMIFS('Raw Data'!$S$2:$S$3196,'Raw Data'!$E$2:$E$3196,'Solution Sheet'!B2098,'Raw Data'!$G$2:$G$3196,'Solution Sheet'!C2098)</f>
        <v>101835.39000000001</v>
      </c>
      <c r="E2098" s="37"/>
      <c r="F2098" s="33" t="s">
        <v>43</v>
      </c>
      <c r="G2098" s="33" t="s">
        <v>32</v>
      </c>
      <c r="H2098" s="45">
        <f>COUNTIFS('Raw Data'!$L$2:$L$3196,'Solution Sheet'!F2098,'Raw Data'!$H$2:$H$3196,'Solution Sheet'!G2098)</f>
        <v>206</v>
      </c>
      <c r="J2098" s="33" t="s">
        <v>41</v>
      </c>
      <c r="K2098" s="33" t="s">
        <v>8</v>
      </c>
      <c r="L2098" s="45">
        <f>AVERAGEIFS('Raw Data'!$R$2:$R$3196,'Raw Data'!$K$2:$K$3196,'Solution Sheet'!J2098,'Raw Data'!$G$2:$G$3196,'Solution Sheet'!K2098)</f>
        <v>35.169642857142854</v>
      </c>
      <c r="N2098" s="33" t="s">
        <v>25</v>
      </c>
      <c r="O2098" s="33" t="s">
        <v>32</v>
      </c>
      <c r="P2098" s="45">
        <f>SUMIFS('Raw Data'!$S$2:$S$3196,'Raw Data'!$D$2:$D$3196,'Solution Sheet'!N2098,'Raw Data'!$H$2:$H$3196,'Solution Sheet'!O2098)</f>
        <v>420136.0300000002</v>
      </c>
    </row>
    <row r="2099" spans="2:16" x14ac:dyDescent="0.35">
      <c r="B2099" s="33" t="s">
        <v>106</v>
      </c>
      <c r="C2099" s="33" t="s">
        <v>11</v>
      </c>
      <c r="D2099" s="45">
        <f>SUMIFS('Raw Data'!$S$2:$S$3196,'Raw Data'!$E$2:$E$3196,'Solution Sheet'!B2099,'Raw Data'!$G$2:$G$3196,'Solution Sheet'!C2099)</f>
        <v>87937.540000000023</v>
      </c>
      <c r="E2099" s="37"/>
      <c r="F2099" s="33" t="s">
        <v>43</v>
      </c>
      <c r="G2099" s="33" t="s">
        <v>32</v>
      </c>
      <c r="H2099" s="45">
        <f>COUNTIFS('Raw Data'!$L$2:$L$3196,'Solution Sheet'!F2099,'Raw Data'!$H$2:$H$3196,'Solution Sheet'!G2099)</f>
        <v>206</v>
      </c>
      <c r="J2099" s="33" t="s">
        <v>41</v>
      </c>
      <c r="K2099" s="33" t="s">
        <v>11</v>
      </c>
      <c r="L2099" s="45">
        <f>AVERAGEIFS('Raw Data'!$R$2:$R$3196,'Raw Data'!$K$2:$K$3196,'Solution Sheet'!J2099,'Raw Data'!$G$2:$G$3196,'Solution Sheet'!K2099)</f>
        <v>35.415929203539825</v>
      </c>
      <c r="N2099" s="33" t="s">
        <v>26</v>
      </c>
      <c r="O2099" s="33" t="s">
        <v>32</v>
      </c>
      <c r="P2099" s="45">
        <f>SUMIFS('Raw Data'!$S$2:$S$3196,'Raw Data'!$D$2:$D$3196,'Solution Sheet'!N2099,'Raw Data'!$H$2:$H$3196,'Solution Sheet'!O2099)</f>
        <v>713770.02999999945</v>
      </c>
    </row>
    <row r="2100" spans="2:16" x14ac:dyDescent="0.35">
      <c r="B2100" s="33" t="s">
        <v>55</v>
      </c>
      <c r="C2100" s="33" t="s">
        <v>6</v>
      </c>
      <c r="D2100" s="45">
        <f>SUMIFS('Raw Data'!$S$2:$S$3196,'Raw Data'!$E$2:$E$3196,'Solution Sheet'!B2100,'Raw Data'!$G$2:$G$3196,'Solution Sheet'!C2100)</f>
        <v>103547.48999999999</v>
      </c>
      <c r="E2100" s="37"/>
      <c r="F2100" s="33" t="s">
        <v>44</v>
      </c>
      <c r="G2100" s="33" t="s">
        <v>31</v>
      </c>
      <c r="H2100" s="45">
        <f>COUNTIFS('Raw Data'!$L$2:$L$3196,'Solution Sheet'!F2100,'Raw Data'!$H$2:$H$3196,'Solution Sheet'!G2100)</f>
        <v>216</v>
      </c>
      <c r="J2100" s="33" t="s">
        <v>39</v>
      </c>
      <c r="K2100" s="33" t="s">
        <v>6</v>
      </c>
      <c r="L2100" s="45">
        <f>AVERAGEIFS('Raw Data'!$R$2:$R$3196,'Raw Data'!$K$2:$K$3196,'Solution Sheet'!J2100,'Raw Data'!$G$2:$G$3196,'Solution Sheet'!K2100)</f>
        <v>36.370370370370374</v>
      </c>
      <c r="N2100" s="33" t="s">
        <v>24</v>
      </c>
      <c r="O2100" s="33" t="s">
        <v>31</v>
      </c>
      <c r="P2100" s="45">
        <f>SUMIFS('Raw Data'!$S$2:$S$3196,'Raw Data'!$D$2:$D$3196,'Solution Sheet'!N2100,'Raw Data'!$H$2:$H$3196,'Solution Sheet'!O2100)</f>
        <v>770751.94999999984</v>
      </c>
    </row>
    <row r="2101" spans="2:16" x14ac:dyDescent="0.35">
      <c r="B2101" s="33" t="s">
        <v>115</v>
      </c>
      <c r="C2101" s="33" t="s">
        <v>9</v>
      </c>
      <c r="D2101" s="45">
        <f>SUMIFS('Raw Data'!$S$2:$S$3196,'Raw Data'!$E$2:$E$3196,'Solution Sheet'!B2101,'Raw Data'!$G$2:$G$3196,'Solution Sheet'!C2101)</f>
        <v>85954.940000000017</v>
      </c>
      <c r="E2101" s="37"/>
      <c r="F2101" s="33" t="s">
        <v>44</v>
      </c>
      <c r="G2101" s="33" t="s">
        <v>32</v>
      </c>
      <c r="H2101" s="45">
        <f>COUNTIFS('Raw Data'!$L$2:$L$3196,'Solution Sheet'!F2101,'Raw Data'!$H$2:$H$3196,'Solution Sheet'!G2101)</f>
        <v>196</v>
      </c>
      <c r="J2101" s="33" t="s">
        <v>42</v>
      </c>
      <c r="K2101" s="33" t="s">
        <v>9</v>
      </c>
      <c r="L2101" s="45">
        <f>AVERAGEIFS('Raw Data'!$R$2:$R$3196,'Raw Data'!$K$2:$K$3196,'Solution Sheet'!J2101,'Raw Data'!$G$2:$G$3196,'Solution Sheet'!K2101)</f>
        <v>36.282828282828284</v>
      </c>
      <c r="N2101" s="33" t="s">
        <v>26</v>
      </c>
      <c r="O2101" s="33" t="s">
        <v>32</v>
      </c>
      <c r="P2101" s="45">
        <f>SUMIFS('Raw Data'!$S$2:$S$3196,'Raw Data'!$D$2:$D$3196,'Solution Sheet'!N2101,'Raw Data'!$H$2:$H$3196,'Solution Sheet'!O2101)</f>
        <v>713770.02999999945</v>
      </c>
    </row>
    <row r="2102" spans="2:16" x14ac:dyDescent="0.35">
      <c r="B2102" s="33" t="s">
        <v>63</v>
      </c>
      <c r="C2102" s="33" t="s">
        <v>9</v>
      </c>
      <c r="D2102" s="45">
        <f>SUMIFS('Raw Data'!$S$2:$S$3196,'Raw Data'!$E$2:$E$3196,'Solution Sheet'!B2102,'Raw Data'!$G$2:$G$3196,'Solution Sheet'!C2102)</f>
        <v>108730.27000000002</v>
      </c>
      <c r="E2102" s="37"/>
      <c r="F2102" s="33" t="s">
        <v>46</v>
      </c>
      <c r="G2102" s="33" t="s">
        <v>32</v>
      </c>
      <c r="H2102" s="45">
        <f>COUNTIFS('Raw Data'!$L$2:$L$3196,'Solution Sheet'!F2102,'Raw Data'!$H$2:$H$3196,'Solution Sheet'!G2102)</f>
        <v>216</v>
      </c>
      <c r="J2102" s="33" t="s">
        <v>41</v>
      </c>
      <c r="K2102" s="33" t="s">
        <v>9</v>
      </c>
      <c r="L2102" s="45">
        <f>AVERAGEIFS('Raw Data'!$R$2:$R$3196,'Raw Data'!$K$2:$K$3196,'Solution Sheet'!J2102,'Raw Data'!$G$2:$G$3196,'Solution Sheet'!K2102)</f>
        <v>35.634615384615387</v>
      </c>
      <c r="N2102" s="33" t="s">
        <v>26</v>
      </c>
      <c r="O2102" s="33" t="s">
        <v>32</v>
      </c>
      <c r="P2102" s="45">
        <f>SUMIFS('Raw Data'!$S$2:$S$3196,'Raw Data'!$D$2:$D$3196,'Solution Sheet'!N2102,'Raw Data'!$H$2:$H$3196,'Solution Sheet'!O2102)</f>
        <v>713770.02999999945</v>
      </c>
    </row>
    <row r="2103" spans="2:16" x14ac:dyDescent="0.35">
      <c r="B2103" s="33" t="s">
        <v>115</v>
      </c>
      <c r="C2103" s="33" t="s">
        <v>6</v>
      </c>
      <c r="D2103" s="45">
        <f>SUMIFS('Raw Data'!$S$2:$S$3196,'Raw Data'!$E$2:$E$3196,'Solution Sheet'!B2103,'Raw Data'!$G$2:$G$3196,'Solution Sheet'!C2103)</f>
        <v>110066.44999999998</v>
      </c>
      <c r="E2103" s="37"/>
      <c r="F2103" s="33" t="s">
        <v>44</v>
      </c>
      <c r="G2103" s="33" t="s">
        <v>30</v>
      </c>
      <c r="H2103" s="45">
        <f>COUNTIFS('Raw Data'!$L$2:$L$3196,'Solution Sheet'!F2103,'Raw Data'!$H$2:$H$3196,'Solution Sheet'!G2103)</f>
        <v>202</v>
      </c>
      <c r="J2103" s="33" t="s">
        <v>39</v>
      </c>
      <c r="K2103" s="33" t="s">
        <v>6</v>
      </c>
      <c r="L2103" s="45">
        <f>AVERAGEIFS('Raw Data'!$R$2:$R$3196,'Raw Data'!$K$2:$K$3196,'Solution Sheet'!J2103,'Raw Data'!$G$2:$G$3196,'Solution Sheet'!K2103)</f>
        <v>36.370370370370374</v>
      </c>
      <c r="N2103" s="33" t="s">
        <v>26</v>
      </c>
      <c r="O2103" s="33" t="s">
        <v>30</v>
      </c>
      <c r="P2103" s="45">
        <f>SUMIFS('Raw Data'!$S$2:$S$3196,'Raw Data'!$D$2:$D$3196,'Solution Sheet'!N2103,'Raw Data'!$H$2:$H$3196,'Solution Sheet'!O2103)</f>
        <v>705014.25000000035</v>
      </c>
    </row>
    <row r="2104" spans="2:16" x14ac:dyDescent="0.35">
      <c r="B2104" s="33" t="s">
        <v>78</v>
      </c>
      <c r="C2104" s="33" t="s">
        <v>11</v>
      </c>
      <c r="D2104" s="45">
        <f>SUMIFS('Raw Data'!$S$2:$S$3196,'Raw Data'!$E$2:$E$3196,'Solution Sheet'!B2104,'Raw Data'!$G$2:$G$3196,'Solution Sheet'!C2104)</f>
        <v>115609.13</v>
      </c>
      <c r="E2104" s="37"/>
      <c r="F2104" s="33" t="s">
        <v>46</v>
      </c>
      <c r="G2104" s="33" t="s">
        <v>33</v>
      </c>
      <c r="H2104" s="45">
        <f>COUNTIFS('Raw Data'!$L$2:$L$3196,'Solution Sheet'!F2104,'Raw Data'!$H$2:$H$3196,'Solution Sheet'!G2104)</f>
        <v>201</v>
      </c>
      <c r="J2104" s="33" t="s">
        <v>42</v>
      </c>
      <c r="K2104" s="33" t="s">
        <v>11</v>
      </c>
      <c r="L2104" s="45">
        <f>AVERAGEIFS('Raw Data'!$R$2:$R$3196,'Raw Data'!$K$2:$K$3196,'Solution Sheet'!J2104,'Raw Data'!$G$2:$G$3196,'Solution Sheet'!K2104)</f>
        <v>35.16949152542373</v>
      </c>
      <c r="N2104" s="33" t="s">
        <v>24</v>
      </c>
      <c r="O2104" s="33" t="s">
        <v>33</v>
      </c>
      <c r="P2104" s="45">
        <f>SUMIFS('Raw Data'!$S$2:$S$3196,'Raw Data'!$D$2:$D$3196,'Solution Sheet'!N2104,'Raw Data'!$H$2:$H$3196,'Solution Sheet'!O2104)</f>
        <v>777669.78999999957</v>
      </c>
    </row>
    <row r="2105" spans="2:16" x14ac:dyDescent="0.35">
      <c r="B2105" s="33" t="s">
        <v>85</v>
      </c>
      <c r="C2105" s="33" t="s">
        <v>12</v>
      </c>
      <c r="D2105" s="45">
        <f>SUMIFS('Raw Data'!$S$2:$S$3196,'Raw Data'!$E$2:$E$3196,'Solution Sheet'!B2105,'Raw Data'!$G$2:$G$3196,'Solution Sheet'!C2105)</f>
        <v>71096.97</v>
      </c>
      <c r="E2105" s="37"/>
      <c r="F2105" s="33" t="s">
        <v>46</v>
      </c>
      <c r="G2105" s="33" t="s">
        <v>31</v>
      </c>
      <c r="H2105" s="45">
        <f>COUNTIFS('Raw Data'!$L$2:$L$3196,'Solution Sheet'!F2105,'Raw Data'!$H$2:$H$3196,'Solution Sheet'!G2105)</f>
        <v>159</v>
      </c>
      <c r="J2105" s="33" t="s">
        <v>41</v>
      </c>
      <c r="K2105" s="33" t="s">
        <v>12</v>
      </c>
      <c r="L2105" s="45">
        <f>AVERAGEIFS('Raw Data'!$R$2:$R$3196,'Raw Data'!$K$2:$K$3196,'Solution Sheet'!J2105,'Raw Data'!$G$2:$G$3196,'Solution Sheet'!K2105)</f>
        <v>35.657142857142858</v>
      </c>
      <c r="N2105" s="33" t="s">
        <v>26</v>
      </c>
      <c r="O2105" s="33" t="s">
        <v>31</v>
      </c>
      <c r="P2105" s="45">
        <f>SUMIFS('Raw Data'!$S$2:$S$3196,'Raw Data'!$D$2:$D$3196,'Solution Sheet'!N2105,'Raw Data'!$H$2:$H$3196,'Solution Sheet'!O2105)</f>
        <v>705928.4499999996</v>
      </c>
    </row>
    <row r="2106" spans="2:16" x14ac:dyDescent="0.35">
      <c r="B2106" s="33" t="s">
        <v>52</v>
      </c>
      <c r="C2106" s="33" t="s">
        <v>9</v>
      </c>
      <c r="D2106" s="45">
        <f>SUMIFS('Raw Data'!$S$2:$S$3196,'Raw Data'!$E$2:$E$3196,'Solution Sheet'!B2106,'Raw Data'!$G$2:$G$3196,'Solution Sheet'!C2106)</f>
        <v>91971.540000000008</v>
      </c>
      <c r="E2106" s="37"/>
      <c r="F2106" s="33" t="s">
        <v>43</v>
      </c>
      <c r="G2106" s="33" t="s">
        <v>30</v>
      </c>
      <c r="H2106" s="45">
        <f>COUNTIFS('Raw Data'!$L$2:$L$3196,'Solution Sheet'!F2106,'Raw Data'!$H$2:$H$3196,'Solution Sheet'!G2106)</f>
        <v>201</v>
      </c>
      <c r="J2106" s="33" t="s">
        <v>40</v>
      </c>
      <c r="K2106" s="33" t="s">
        <v>9</v>
      </c>
      <c r="L2106" s="45">
        <f>AVERAGEIFS('Raw Data'!$R$2:$R$3196,'Raw Data'!$K$2:$K$3196,'Solution Sheet'!J2106,'Raw Data'!$G$2:$G$3196,'Solution Sheet'!K2106)</f>
        <v>33.942528735632187</v>
      </c>
      <c r="N2106" s="33" t="s">
        <v>26</v>
      </c>
      <c r="O2106" s="33" t="s">
        <v>30</v>
      </c>
      <c r="P2106" s="45">
        <f>SUMIFS('Raw Data'!$S$2:$S$3196,'Raw Data'!$D$2:$D$3196,'Solution Sheet'!N2106,'Raw Data'!$H$2:$H$3196,'Solution Sheet'!O2106)</f>
        <v>705014.25000000035</v>
      </c>
    </row>
    <row r="2107" spans="2:16" x14ac:dyDescent="0.35">
      <c r="B2107" s="33" t="s">
        <v>68</v>
      </c>
      <c r="C2107" s="33" t="s">
        <v>13</v>
      </c>
      <c r="D2107" s="45">
        <f>SUMIFS('Raw Data'!$S$2:$S$3196,'Raw Data'!$E$2:$E$3196,'Solution Sheet'!B2107,'Raw Data'!$G$2:$G$3196,'Solution Sheet'!C2107)</f>
        <v>82678.639999999985</v>
      </c>
      <c r="E2107" s="37"/>
      <c r="F2107" s="33" t="s">
        <v>44</v>
      </c>
      <c r="G2107" s="33" t="s">
        <v>32</v>
      </c>
      <c r="H2107" s="45">
        <f>COUNTIFS('Raw Data'!$L$2:$L$3196,'Solution Sheet'!F2107,'Raw Data'!$H$2:$H$3196,'Solution Sheet'!G2107)</f>
        <v>196</v>
      </c>
      <c r="J2107" s="33" t="s">
        <v>39</v>
      </c>
      <c r="K2107" s="33" t="s">
        <v>13</v>
      </c>
      <c r="L2107" s="45">
        <f>AVERAGEIFS('Raw Data'!$R$2:$R$3196,'Raw Data'!$K$2:$K$3196,'Solution Sheet'!J2107,'Raw Data'!$G$2:$G$3196,'Solution Sheet'!K2107)</f>
        <v>35.833333333333336</v>
      </c>
      <c r="N2107" s="33" t="s">
        <v>25</v>
      </c>
      <c r="O2107" s="33" t="s">
        <v>32</v>
      </c>
      <c r="P2107" s="45">
        <f>SUMIFS('Raw Data'!$S$2:$S$3196,'Raw Data'!$D$2:$D$3196,'Solution Sheet'!N2107,'Raw Data'!$H$2:$H$3196,'Solution Sheet'!O2107)</f>
        <v>420136.0300000002</v>
      </c>
    </row>
    <row r="2108" spans="2:16" x14ac:dyDescent="0.35">
      <c r="B2108" s="33" t="s">
        <v>78</v>
      </c>
      <c r="C2108" s="33" t="s">
        <v>10</v>
      </c>
      <c r="D2108" s="45">
        <f>SUMIFS('Raw Data'!$S$2:$S$3196,'Raw Data'!$E$2:$E$3196,'Solution Sheet'!B2108,'Raw Data'!$G$2:$G$3196,'Solution Sheet'!C2108)</f>
        <v>92778.25</v>
      </c>
      <c r="E2108" s="37"/>
      <c r="F2108" s="33" t="s">
        <v>43</v>
      </c>
      <c r="G2108" s="33" t="s">
        <v>31</v>
      </c>
      <c r="H2108" s="45">
        <f>COUNTIFS('Raw Data'!$L$2:$L$3196,'Solution Sheet'!F2108,'Raw Data'!$H$2:$H$3196,'Solution Sheet'!G2108)</f>
        <v>190</v>
      </c>
      <c r="J2108" s="33" t="s">
        <v>42</v>
      </c>
      <c r="K2108" s="33" t="s">
        <v>10</v>
      </c>
      <c r="L2108" s="45">
        <f>AVERAGEIFS('Raw Data'!$R$2:$R$3196,'Raw Data'!$K$2:$K$3196,'Solution Sheet'!J2108,'Raw Data'!$G$2:$G$3196,'Solution Sheet'!K2108)</f>
        <v>34.543689320388353</v>
      </c>
      <c r="N2108" s="33" t="s">
        <v>24</v>
      </c>
      <c r="O2108" s="33" t="s">
        <v>31</v>
      </c>
      <c r="P2108" s="45">
        <f>SUMIFS('Raw Data'!$S$2:$S$3196,'Raw Data'!$D$2:$D$3196,'Solution Sheet'!N2108,'Raw Data'!$H$2:$H$3196,'Solution Sheet'!O2108)</f>
        <v>770751.94999999984</v>
      </c>
    </row>
    <row r="2109" spans="2:16" x14ac:dyDescent="0.35">
      <c r="B2109" s="33" t="s">
        <v>85</v>
      </c>
      <c r="C2109" s="33" t="s">
        <v>11</v>
      </c>
      <c r="D2109" s="45">
        <f>SUMIFS('Raw Data'!$S$2:$S$3196,'Raw Data'!$E$2:$E$3196,'Solution Sheet'!B2109,'Raw Data'!$G$2:$G$3196,'Solution Sheet'!C2109)</f>
        <v>93988.74</v>
      </c>
      <c r="E2109" s="37"/>
      <c r="F2109" s="33" t="s">
        <v>44</v>
      </c>
      <c r="G2109" s="33" t="s">
        <v>31</v>
      </c>
      <c r="H2109" s="45">
        <f>COUNTIFS('Raw Data'!$L$2:$L$3196,'Solution Sheet'!F2109,'Raw Data'!$H$2:$H$3196,'Solution Sheet'!G2109)</f>
        <v>216</v>
      </c>
      <c r="J2109" s="33" t="s">
        <v>40</v>
      </c>
      <c r="K2109" s="33" t="s">
        <v>11</v>
      </c>
      <c r="L2109" s="45">
        <f>AVERAGEIFS('Raw Data'!$R$2:$R$3196,'Raw Data'!$K$2:$K$3196,'Solution Sheet'!J2109,'Raw Data'!$G$2:$G$3196,'Solution Sheet'!K2109)</f>
        <v>33.707865168539328</v>
      </c>
      <c r="N2109" s="33" t="s">
        <v>25</v>
      </c>
      <c r="O2109" s="33" t="s">
        <v>31</v>
      </c>
      <c r="P2109" s="45">
        <f>SUMIFS('Raw Data'!$S$2:$S$3196,'Raw Data'!$D$2:$D$3196,'Solution Sheet'!N2109,'Raw Data'!$H$2:$H$3196,'Solution Sheet'!O2109)</f>
        <v>343540.72000000003</v>
      </c>
    </row>
    <row r="2110" spans="2:16" x14ac:dyDescent="0.35">
      <c r="B2110" s="33" t="s">
        <v>55</v>
      </c>
      <c r="C2110" s="33" t="s">
        <v>10</v>
      </c>
      <c r="D2110" s="45">
        <f>SUMIFS('Raw Data'!$S$2:$S$3196,'Raw Data'!$E$2:$E$3196,'Solution Sheet'!B2110,'Raw Data'!$G$2:$G$3196,'Solution Sheet'!C2110)</f>
        <v>73114.26999999999</v>
      </c>
      <c r="E2110" s="37"/>
      <c r="F2110" s="33" t="s">
        <v>43</v>
      </c>
      <c r="G2110" s="33" t="s">
        <v>30</v>
      </c>
      <c r="H2110" s="45">
        <f>COUNTIFS('Raw Data'!$L$2:$L$3196,'Solution Sheet'!F2110,'Raw Data'!$H$2:$H$3196,'Solution Sheet'!G2110)</f>
        <v>201</v>
      </c>
      <c r="J2110" s="33" t="s">
        <v>39</v>
      </c>
      <c r="K2110" s="33" t="s">
        <v>10</v>
      </c>
      <c r="L2110" s="45">
        <f>AVERAGEIFS('Raw Data'!$R$2:$R$3196,'Raw Data'!$K$2:$K$3196,'Solution Sheet'!J2110,'Raw Data'!$G$2:$G$3196,'Solution Sheet'!K2110)</f>
        <v>35.052083333333336</v>
      </c>
      <c r="N2110" s="33" t="s">
        <v>24</v>
      </c>
      <c r="O2110" s="33" t="s">
        <v>30</v>
      </c>
      <c r="P2110" s="45">
        <f>SUMIFS('Raw Data'!$S$2:$S$3196,'Raw Data'!$D$2:$D$3196,'Solution Sheet'!N2110,'Raw Data'!$H$2:$H$3196,'Solution Sheet'!O2110)</f>
        <v>902864.3899999999</v>
      </c>
    </row>
    <row r="2111" spans="2:16" x14ac:dyDescent="0.35">
      <c r="B2111" s="33" t="s">
        <v>106</v>
      </c>
      <c r="C2111" s="33" t="s">
        <v>10</v>
      </c>
      <c r="D2111" s="45">
        <f>SUMIFS('Raw Data'!$S$2:$S$3196,'Raw Data'!$E$2:$E$3196,'Solution Sheet'!B2111,'Raw Data'!$G$2:$G$3196,'Solution Sheet'!C2111)</f>
        <v>86293.68</v>
      </c>
      <c r="E2111" s="37"/>
      <c r="F2111" s="33" t="s">
        <v>43</v>
      </c>
      <c r="G2111" s="33" t="s">
        <v>30</v>
      </c>
      <c r="H2111" s="45">
        <f>COUNTIFS('Raw Data'!$L$2:$L$3196,'Solution Sheet'!F2111,'Raw Data'!$H$2:$H$3196,'Solution Sheet'!G2111)</f>
        <v>201</v>
      </c>
      <c r="J2111" s="33" t="s">
        <v>41</v>
      </c>
      <c r="K2111" s="33" t="s">
        <v>10</v>
      </c>
      <c r="L2111" s="45">
        <f>AVERAGEIFS('Raw Data'!$R$2:$R$3196,'Raw Data'!$K$2:$K$3196,'Solution Sheet'!J2111,'Raw Data'!$G$2:$G$3196,'Solution Sheet'!K2111)</f>
        <v>34.225806451612904</v>
      </c>
      <c r="N2111" s="33" t="s">
        <v>26</v>
      </c>
      <c r="O2111" s="33" t="s">
        <v>30</v>
      </c>
      <c r="P2111" s="45">
        <f>SUMIFS('Raw Data'!$S$2:$S$3196,'Raw Data'!$D$2:$D$3196,'Solution Sheet'!N2111,'Raw Data'!$H$2:$H$3196,'Solution Sheet'!O2111)</f>
        <v>705014.25000000035</v>
      </c>
    </row>
    <row r="2112" spans="2:16" x14ac:dyDescent="0.35">
      <c r="B2112" s="33" t="s">
        <v>68</v>
      </c>
      <c r="C2112" s="33" t="s">
        <v>8</v>
      </c>
      <c r="D2112" s="45">
        <f>SUMIFS('Raw Data'!$S$2:$S$3196,'Raw Data'!$E$2:$E$3196,'Solution Sheet'!B2112,'Raw Data'!$G$2:$G$3196,'Solution Sheet'!C2112)</f>
        <v>65393.969999999994</v>
      </c>
      <c r="E2112" s="37"/>
      <c r="F2112" s="33" t="s">
        <v>43</v>
      </c>
      <c r="G2112" s="33" t="s">
        <v>33</v>
      </c>
      <c r="H2112" s="45">
        <f>COUNTIFS('Raw Data'!$L$2:$L$3196,'Solution Sheet'!F2112,'Raw Data'!$H$2:$H$3196,'Solution Sheet'!G2112)</f>
        <v>185</v>
      </c>
      <c r="J2112" s="33" t="s">
        <v>40</v>
      </c>
      <c r="K2112" s="33" t="s">
        <v>8</v>
      </c>
      <c r="L2112" s="45">
        <f>AVERAGEIFS('Raw Data'!$R$2:$R$3196,'Raw Data'!$K$2:$K$3196,'Solution Sheet'!J2112,'Raw Data'!$G$2:$G$3196,'Solution Sheet'!K2112)</f>
        <v>34.319148936170215</v>
      </c>
      <c r="N2112" s="33" t="s">
        <v>24</v>
      </c>
      <c r="O2112" s="33" t="s">
        <v>33</v>
      </c>
      <c r="P2112" s="45">
        <f>SUMIFS('Raw Data'!$S$2:$S$3196,'Raw Data'!$D$2:$D$3196,'Solution Sheet'!N2112,'Raw Data'!$H$2:$H$3196,'Solution Sheet'!O2112)</f>
        <v>777669.78999999957</v>
      </c>
    </row>
    <row r="2113" spans="2:16" x14ac:dyDescent="0.35">
      <c r="B2113" s="33" t="s">
        <v>63</v>
      </c>
      <c r="C2113" s="33" t="s">
        <v>11</v>
      </c>
      <c r="D2113" s="45">
        <f>SUMIFS('Raw Data'!$S$2:$S$3196,'Raw Data'!$E$2:$E$3196,'Solution Sheet'!B2113,'Raw Data'!$G$2:$G$3196,'Solution Sheet'!C2113)</f>
        <v>122471.98000000001</v>
      </c>
      <c r="E2113" s="37"/>
      <c r="F2113" s="33" t="s">
        <v>45</v>
      </c>
      <c r="G2113" s="33" t="s">
        <v>31</v>
      </c>
      <c r="H2113" s="45">
        <f>COUNTIFS('Raw Data'!$L$2:$L$3196,'Solution Sheet'!F2113,'Raw Data'!$H$2:$H$3196,'Solution Sheet'!G2113)</f>
        <v>200</v>
      </c>
      <c r="J2113" s="33" t="s">
        <v>39</v>
      </c>
      <c r="K2113" s="33" t="s">
        <v>11</v>
      </c>
      <c r="L2113" s="45">
        <f>AVERAGEIFS('Raw Data'!$R$2:$R$3196,'Raw Data'!$K$2:$K$3196,'Solution Sheet'!J2113,'Raw Data'!$G$2:$G$3196,'Solution Sheet'!K2113)</f>
        <v>34.901785714285715</v>
      </c>
      <c r="N2113" s="33" t="s">
        <v>25</v>
      </c>
      <c r="O2113" s="33" t="s">
        <v>31</v>
      </c>
      <c r="P2113" s="45">
        <f>SUMIFS('Raw Data'!$S$2:$S$3196,'Raw Data'!$D$2:$D$3196,'Solution Sheet'!N2113,'Raw Data'!$H$2:$H$3196,'Solution Sheet'!O2113)</f>
        <v>343540.72000000003</v>
      </c>
    </row>
    <row r="2114" spans="2:16" x14ac:dyDescent="0.35">
      <c r="B2114" s="33" t="s">
        <v>52</v>
      </c>
      <c r="C2114" s="33" t="s">
        <v>9</v>
      </c>
      <c r="D2114" s="45">
        <f>SUMIFS('Raw Data'!$S$2:$S$3196,'Raw Data'!$E$2:$E$3196,'Solution Sheet'!B2114,'Raw Data'!$G$2:$G$3196,'Solution Sheet'!C2114)</f>
        <v>91971.540000000008</v>
      </c>
      <c r="E2114" s="37"/>
      <c r="F2114" s="33" t="s">
        <v>44</v>
      </c>
      <c r="G2114" s="33" t="s">
        <v>32</v>
      </c>
      <c r="H2114" s="45">
        <f>COUNTIFS('Raw Data'!$L$2:$L$3196,'Solution Sheet'!F2114,'Raw Data'!$H$2:$H$3196,'Solution Sheet'!G2114)</f>
        <v>196</v>
      </c>
      <c r="J2114" s="33" t="s">
        <v>41</v>
      </c>
      <c r="K2114" s="33" t="s">
        <v>9</v>
      </c>
      <c r="L2114" s="45">
        <f>AVERAGEIFS('Raw Data'!$R$2:$R$3196,'Raw Data'!$K$2:$K$3196,'Solution Sheet'!J2114,'Raw Data'!$G$2:$G$3196,'Solution Sheet'!K2114)</f>
        <v>35.634615384615387</v>
      </c>
      <c r="N2114" s="33" t="s">
        <v>26</v>
      </c>
      <c r="O2114" s="33" t="s">
        <v>32</v>
      </c>
      <c r="P2114" s="45">
        <f>SUMIFS('Raw Data'!$S$2:$S$3196,'Raw Data'!$D$2:$D$3196,'Solution Sheet'!N2114,'Raw Data'!$H$2:$H$3196,'Solution Sheet'!O2114)</f>
        <v>713770.02999999945</v>
      </c>
    </row>
    <row r="2115" spans="2:16" x14ac:dyDescent="0.35">
      <c r="B2115" s="33" t="s">
        <v>78</v>
      </c>
      <c r="C2115" s="33" t="s">
        <v>6</v>
      </c>
      <c r="D2115" s="45">
        <f>SUMIFS('Raw Data'!$S$2:$S$3196,'Raw Data'!$E$2:$E$3196,'Solution Sheet'!B2115,'Raw Data'!$G$2:$G$3196,'Solution Sheet'!C2115)</f>
        <v>122595.86000000002</v>
      </c>
      <c r="E2115" s="37"/>
      <c r="F2115" s="33" t="s">
        <v>45</v>
      </c>
      <c r="G2115" s="33" t="s">
        <v>33</v>
      </c>
      <c r="H2115" s="45">
        <f>COUNTIFS('Raw Data'!$L$2:$L$3196,'Solution Sheet'!F2115,'Raw Data'!$H$2:$H$3196,'Solution Sheet'!G2115)</f>
        <v>193</v>
      </c>
      <c r="J2115" s="33" t="s">
        <v>41</v>
      </c>
      <c r="K2115" s="33" t="s">
        <v>6</v>
      </c>
      <c r="L2115" s="45">
        <f>AVERAGEIFS('Raw Data'!$R$2:$R$3196,'Raw Data'!$K$2:$K$3196,'Solution Sheet'!J2115,'Raw Data'!$G$2:$G$3196,'Solution Sheet'!K2115)</f>
        <v>36.01075268817204</v>
      </c>
      <c r="N2115" s="33" t="s">
        <v>25</v>
      </c>
      <c r="O2115" s="33" t="s">
        <v>33</v>
      </c>
      <c r="P2115" s="45">
        <f>SUMIFS('Raw Data'!$S$2:$S$3196,'Raw Data'!$D$2:$D$3196,'Solution Sheet'!N2115,'Raw Data'!$H$2:$H$3196,'Solution Sheet'!O2115)</f>
        <v>226589.05000000008</v>
      </c>
    </row>
    <row r="2116" spans="2:16" x14ac:dyDescent="0.35">
      <c r="B2116" s="33" t="s">
        <v>58</v>
      </c>
      <c r="C2116" s="33" t="s">
        <v>9</v>
      </c>
      <c r="D2116" s="45">
        <f>SUMIFS('Raw Data'!$S$2:$S$3196,'Raw Data'!$E$2:$E$3196,'Solution Sheet'!B2116,'Raw Data'!$G$2:$G$3196,'Solution Sheet'!C2116)</f>
        <v>93015.799999999974</v>
      </c>
      <c r="E2116" s="37"/>
      <c r="F2116" s="33" t="s">
        <v>45</v>
      </c>
      <c r="G2116" s="33" t="s">
        <v>31</v>
      </c>
      <c r="H2116" s="45">
        <f>COUNTIFS('Raw Data'!$L$2:$L$3196,'Solution Sheet'!F2116,'Raw Data'!$H$2:$H$3196,'Solution Sheet'!G2116)</f>
        <v>200</v>
      </c>
      <c r="J2116" s="33" t="s">
        <v>42</v>
      </c>
      <c r="K2116" s="33" t="s">
        <v>9</v>
      </c>
      <c r="L2116" s="45">
        <f>AVERAGEIFS('Raw Data'!$R$2:$R$3196,'Raw Data'!$K$2:$K$3196,'Solution Sheet'!J2116,'Raw Data'!$G$2:$G$3196,'Solution Sheet'!K2116)</f>
        <v>36.282828282828284</v>
      </c>
      <c r="N2116" s="33" t="s">
        <v>24</v>
      </c>
      <c r="O2116" s="33" t="s">
        <v>31</v>
      </c>
      <c r="P2116" s="45">
        <f>SUMIFS('Raw Data'!$S$2:$S$3196,'Raw Data'!$D$2:$D$3196,'Solution Sheet'!N2116,'Raw Data'!$H$2:$H$3196,'Solution Sheet'!O2116)</f>
        <v>770751.94999999984</v>
      </c>
    </row>
    <row r="2117" spans="2:16" x14ac:dyDescent="0.35">
      <c r="B2117" s="33" t="s">
        <v>73</v>
      </c>
      <c r="C2117" s="33" t="s">
        <v>10</v>
      </c>
      <c r="D2117" s="45">
        <f>SUMIFS('Raw Data'!$S$2:$S$3196,'Raw Data'!$E$2:$E$3196,'Solution Sheet'!B2117,'Raw Data'!$G$2:$G$3196,'Solution Sheet'!C2117)</f>
        <v>86987.81</v>
      </c>
      <c r="E2117" s="37"/>
      <c r="F2117" s="33" t="s">
        <v>45</v>
      </c>
      <c r="G2117" s="33" t="s">
        <v>31</v>
      </c>
      <c r="H2117" s="45">
        <f>COUNTIFS('Raw Data'!$L$2:$L$3196,'Solution Sheet'!F2117,'Raw Data'!$H$2:$H$3196,'Solution Sheet'!G2117)</f>
        <v>200</v>
      </c>
      <c r="J2117" s="33" t="s">
        <v>41</v>
      </c>
      <c r="K2117" s="33" t="s">
        <v>10</v>
      </c>
      <c r="L2117" s="45">
        <f>AVERAGEIFS('Raw Data'!$R$2:$R$3196,'Raw Data'!$K$2:$K$3196,'Solution Sheet'!J2117,'Raw Data'!$G$2:$G$3196,'Solution Sheet'!K2117)</f>
        <v>34.225806451612904</v>
      </c>
      <c r="N2117" s="33" t="s">
        <v>26</v>
      </c>
      <c r="O2117" s="33" t="s">
        <v>31</v>
      </c>
      <c r="P2117" s="45">
        <f>SUMIFS('Raw Data'!$S$2:$S$3196,'Raw Data'!$D$2:$D$3196,'Solution Sheet'!N2117,'Raw Data'!$H$2:$H$3196,'Solution Sheet'!O2117)</f>
        <v>705928.4499999996</v>
      </c>
    </row>
    <row r="2118" spans="2:16" x14ac:dyDescent="0.35">
      <c r="B2118" s="33" t="s">
        <v>63</v>
      </c>
      <c r="C2118" s="33" t="s">
        <v>7</v>
      </c>
      <c r="D2118" s="45">
        <f>SUMIFS('Raw Data'!$S$2:$S$3196,'Raw Data'!$E$2:$E$3196,'Solution Sheet'!B2118,'Raw Data'!$G$2:$G$3196,'Solution Sheet'!C2118)</f>
        <v>92763.590000000011</v>
      </c>
      <c r="E2118" s="37"/>
      <c r="F2118" s="33" t="s">
        <v>46</v>
      </c>
      <c r="G2118" s="33" t="s">
        <v>32</v>
      </c>
      <c r="H2118" s="45">
        <f>COUNTIFS('Raw Data'!$L$2:$L$3196,'Solution Sheet'!F2118,'Raw Data'!$H$2:$H$3196,'Solution Sheet'!G2118)</f>
        <v>216</v>
      </c>
      <c r="J2118" s="33" t="s">
        <v>40</v>
      </c>
      <c r="K2118" s="33" t="s">
        <v>7</v>
      </c>
      <c r="L2118" s="45">
        <f>AVERAGEIFS('Raw Data'!$R$2:$R$3196,'Raw Data'!$K$2:$K$3196,'Solution Sheet'!J2118,'Raw Data'!$G$2:$G$3196,'Solution Sheet'!K2118)</f>
        <v>33.473118279569896</v>
      </c>
      <c r="N2118" s="33" t="s">
        <v>24</v>
      </c>
      <c r="O2118" s="33" t="s">
        <v>32</v>
      </c>
      <c r="P2118" s="45">
        <f>SUMIFS('Raw Data'!$S$2:$S$3196,'Raw Data'!$D$2:$D$3196,'Solution Sheet'!N2118,'Raw Data'!$H$2:$H$3196,'Solution Sheet'!O2118)</f>
        <v>854150.37999999919</v>
      </c>
    </row>
    <row r="2119" spans="2:16" x14ac:dyDescent="0.35">
      <c r="B2119" s="33" t="s">
        <v>73</v>
      </c>
      <c r="C2119" s="33" t="s">
        <v>11</v>
      </c>
      <c r="D2119" s="45">
        <f>SUMIFS('Raw Data'!$S$2:$S$3196,'Raw Data'!$E$2:$E$3196,'Solution Sheet'!B2119,'Raw Data'!$G$2:$G$3196,'Solution Sheet'!C2119)</f>
        <v>112167.56</v>
      </c>
      <c r="E2119" s="37"/>
      <c r="F2119" s="33" t="s">
        <v>45</v>
      </c>
      <c r="G2119" s="33" t="s">
        <v>30</v>
      </c>
      <c r="H2119" s="45">
        <f>COUNTIFS('Raw Data'!$L$2:$L$3196,'Solution Sheet'!F2119,'Raw Data'!$H$2:$H$3196,'Solution Sheet'!G2119)</f>
        <v>215</v>
      </c>
      <c r="J2119" s="33" t="s">
        <v>40</v>
      </c>
      <c r="K2119" s="33" t="s">
        <v>11</v>
      </c>
      <c r="L2119" s="45">
        <f>AVERAGEIFS('Raw Data'!$R$2:$R$3196,'Raw Data'!$K$2:$K$3196,'Solution Sheet'!J2119,'Raw Data'!$G$2:$G$3196,'Solution Sheet'!K2119)</f>
        <v>33.707865168539328</v>
      </c>
      <c r="N2119" s="33" t="s">
        <v>24</v>
      </c>
      <c r="O2119" s="33" t="s">
        <v>30</v>
      </c>
      <c r="P2119" s="45">
        <f>SUMIFS('Raw Data'!$S$2:$S$3196,'Raw Data'!$D$2:$D$3196,'Solution Sheet'!N2119,'Raw Data'!$H$2:$H$3196,'Solution Sheet'!O2119)</f>
        <v>902864.3899999999</v>
      </c>
    </row>
    <row r="2120" spans="2:16" x14ac:dyDescent="0.35">
      <c r="B2120" s="33" t="s">
        <v>106</v>
      </c>
      <c r="C2120" s="33" t="s">
        <v>9</v>
      </c>
      <c r="D2120" s="45">
        <f>SUMIFS('Raw Data'!$S$2:$S$3196,'Raw Data'!$E$2:$E$3196,'Solution Sheet'!B2120,'Raw Data'!$G$2:$G$3196,'Solution Sheet'!C2120)</f>
        <v>86448.35000000002</v>
      </c>
      <c r="E2120" s="37"/>
      <c r="F2120" s="33" t="s">
        <v>43</v>
      </c>
      <c r="G2120" s="33" t="s">
        <v>30</v>
      </c>
      <c r="H2120" s="45">
        <f>COUNTIFS('Raw Data'!$L$2:$L$3196,'Solution Sheet'!F2120,'Raw Data'!$H$2:$H$3196,'Solution Sheet'!G2120)</f>
        <v>201</v>
      </c>
      <c r="J2120" s="33" t="s">
        <v>42</v>
      </c>
      <c r="K2120" s="33" t="s">
        <v>9</v>
      </c>
      <c r="L2120" s="45">
        <f>AVERAGEIFS('Raw Data'!$R$2:$R$3196,'Raw Data'!$K$2:$K$3196,'Solution Sheet'!J2120,'Raw Data'!$G$2:$G$3196,'Solution Sheet'!K2120)</f>
        <v>36.282828282828284</v>
      </c>
      <c r="N2120" s="33" t="s">
        <v>26</v>
      </c>
      <c r="O2120" s="33" t="s">
        <v>30</v>
      </c>
      <c r="P2120" s="45">
        <f>SUMIFS('Raw Data'!$S$2:$S$3196,'Raw Data'!$D$2:$D$3196,'Solution Sheet'!N2120,'Raw Data'!$H$2:$H$3196,'Solution Sheet'!O2120)</f>
        <v>705014.25000000035</v>
      </c>
    </row>
    <row r="2121" spans="2:16" x14ac:dyDescent="0.35">
      <c r="B2121" s="33" t="s">
        <v>58</v>
      </c>
      <c r="C2121" s="33" t="s">
        <v>11</v>
      </c>
      <c r="D2121" s="45">
        <f>SUMIFS('Raw Data'!$S$2:$S$3196,'Raw Data'!$E$2:$E$3196,'Solution Sheet'!B2121,'Raw Data'!$G$2:$G$3196,'Solution Sheet'!C2121)</f>
        <v>113195.5</v>
      </c>
      <c r="E2121" s="37"/>
      <c r="F2121" s="33" t="s">
        <v>43</v>
      </c>
      <c r="G2121" s="33" t="s">
        <v>30</v>
      </c>
      <c r="H2121" s="45">
        <f>COUNTIFS('Raw Data'!$L$2:$L$3196,'Solution Sheet'!F2121,'Raw Data'!$H$2:$H$3196,'Solution Sheet'!G2121)</f>
        <v>201</v>
      </c>
      <c r="J2121" s="33" t="s">
        <v>39</v>
      </c>
      <c r="K2121" s="33" t="s">
        <v>11</v>
      </c>
      <c r="L2121" s="45">
        <f>AVERAGEIFS('Raw Data'!$R$2:$R$3196,'Raw Data'!$K$2:$K$3196,'Solution Sheet'!J2121,'Raw Data'!$G$2:$G$3196,'Solution Sheet'!K2121)</f>
        <v>34.901785714285715</v>
      </c>
      <c r="N2121" s="33" t="s">
        <v>24</v>
      </c>
      <c r="O2121" s="33" t="s">
        <v>30</v>
      </c>
      <c r="P2121" s="45">
        <f>SUMIFS('Raw Data'!$S$2:$S$3196,'Raw Data'!$D$2:$D$3196,'Solution Sheet'!N2121,'Raw Data'!$H$2:$H$3196,'Solution Sheet'!O2121)</f>
        <v>902864.3899999999</v>
      </c>
    </row>
    <row r="2122" spans="2:16" x14ac:dyDescent="0.35">
      <c r="B2122" s="33" t="s">
        <v>63</v>
      </c>
      <c r="C2122" s="33" t="s">
        <v>7</v>
      </c>
      <c r="D2122" s="45">
        <f>SUMIFS('Raw Data'!$S$2:$S$3196,'Raw Data'!$E$2:$E$3196,'Solution Sheet'!B2122,'Raw Data'!$G$2:$G$3196,'Solution Sheet'!C2122)</f>
        <v>92763.590000000011</v>
      </c>
      <c r="E2122" s="37"/>
      <c r="F2122" s="33" t="s">
        <v>43</v>
      </c>
      <c r="G2122" s="33" t="s">
        <v>33</v>
      </c>
      <c r="H2122" s="45">
        <f>COUNTIFS('Raw Data'!$L$2:$L$3196,'Solution Sheet'!F2122,'Raw Data'!$H$2:$H$3196,'Solution Sheet'!G2122)</f>
        <v>185</v>
      </c>
      <c r="J2122" s="33" t="s">
        <v>39</v>
      </c>
      <c r="K2122" s="33" t="s">
        <v>7</v>
      </c>
      <c r="L2122" s="45">
        <f>AVERAGEIFS('Raw Data'!$R$2:$R$3196,'Raw Data'!$K$2:$K$3196,'Solution Sheet'!J2122,'Raw Data'!$G$2:$G$3196,'Solution Sheet'!K2122)</f>
        <v>36.319672131147541</v>
      </c>
      <c r="N2122" s="33" t="s">
        <v>25</v>
      </c>
      <c r="O2122" s="33" t="s">
        <v>33</v>
      </c>
      <c r="P2122" s="45">
        <f>SUMIFS('Raw Data'!$S$2:$S$3196,'Raw Data'!$D$2:$D$3196,'Solution Sheet'!N2122,'Raw Data'!$H$2:$H$3196,'Solution Sheet'!O2122)</f>
        <v>226589.05000000008</v>
      </c>
    </row>
    <row r="2123" spans="2:16" x14ac:dyDescent="0.35">
      <c r="B2123" s="33" t="s">
        <v>73</v>
      </c>
      <c r="C2123" s="33" t="s">
        <v>11</v>
      </c>
      <c r="D2123" s="45">
        <f>SUMIFS('Raw Data'!$S$2:$S$3196,'Raw Data'!$E$2:$E$3196,'Solution Sheet'!B2123,'Raw Data'!$G$2:$G$3196,'Solution Sheet'!C2123)</f>
        <v>112167.56</v>
      </c>
      <c r="E2123" s="37"/>
      <c r="F2123" s="33" t="s">
        <v>44</v>
      </c>
      <c r="G2123" s="33" t="s">
        <v>30</v>
      </c>
      <c r="H2123" s="45">
        <f>COUNTIFS('Raw Data'!$L$2:$L$3196,'Solution Sheet'!F2123,'Raw Data'!$H$2:$H$3196,'Solution Sheet'!G2123)</f>
        <v>202</v>
      </c>
      <c r="J2123" s="33" t="s">
        <v>42</v>
      </c>
      <c r="K2123" s="33" t="s">
        <v>11</v>
      </c>
      <c r="L2123" s="45">
        <f>AVERAGEIFS('Raw Data'!$R$2:$R$3196,'Raw Data'!$K$2:$K$3196,'Solution Sheet'!J2123,'Raw Data'!$G$2:$G$3196,'Solution Sheet'!K2123)</f>
        <v>35.16949152542373</v>
      </c>
      <c r="N2123" s="33" t="s">
        <v>26</v>
      </c>
      <c r="O2123" s="33" t="s">
        <v>30</v>
      </c>
      <c r="P2123" s="45">
        <f>SUMIFS('Raw Data'!$S$2:$S$3196,'Raw Data'!$D$2:$D$3196,'Solution Sheet'!N2123,'Raw Data'!$H$2:$H$3196,'Solution Sheet'!O2123)</f>
        <v>705014.25000000035</v>
      </c>
    </row>
    <row r="2124" spans="2:16" x14ac:dyDescent="0.35">
      <c r="B2124" s="33" t="s">
        <v>52</v>
      </c>
      <c r="C2124" s="33" t="s">
        <v>11</v>
      </c>
      <c r="D2124" s="45">
        <f>SUMIFS('Raw Data'!$S$2:$S$3196,'Raw Data'!$E$2:$E$3196,'Solution Sheet'!B2124,'Raw Data'!$G$2:$G$3196,'Solution Sheet'!C2124)</f>
        <v>112086.30000000002</v>
      </c>
      <c r="E2124" s="37"/>
      <c r="F2124" s="33" t="s">
        <v>43</v>
      </c>
      <c r="G2124" s="33" t="s">
        <v>32</v>
      </c>
      <c r="H2124" s="45">
        <f>COUNTIFS('Raw Data'!$L$2:$L$3196,'Solution Sheet'!F2124,'Raw Data'!$H$2:$H$3196,'Solution Sheet'!G2124)</f>
        <v>206</v>
      </c>
      <c r="J2124" s="33" t="s">
        <v>42</v>
      </c>
      <c r="K2124" s="33" t="s">
        <v>11</v>
      </c>
      <c r="L2124" s="45">
        <f>AVERAGEIFS('Raw Data'!$R$2:$R$3196,'Raw Data'!$K$2:$K$3196,'Solution Sheet'!J2124,'Raw Data'!$G$2:$G$3196,'Solution Sheet'!K2124)</f>
        <v>35.16949152542373</v>
      </c>
      <c r="N2124" s="33" t="s">
        <v>25</v>
      </c>
      <c r="O2124" s="33" t="s">
        <v>32</v>
      </c>
      <c r="P2124" s="45">
        <f>SUMIFS('Raw Data'!$S$2:$S$3196,'Raw Data'!$D$2:$D$3196,'Solution Sheet'!N2124,'Raw Data'!$H$2:$H$3196,'Solution Sheet'!O2124)</f>
        <v>420136.0300000002</v>
      </c>
    </row>
    <row r="2125" spans="2:16" x14ac:dyDescent="0.35">
      <c r="B2125" s="33" t="s">
        <v>68</v>
      </c>
      <c r="C2125" s="33" t="s">
        <v>7</v>
      </c>
      <c r="D2125" s="45">
        <f>SUMIFS('Raw Data'!$S$2:$S$3196,'Raw Data'!$E$2:$E$3196,'Solution Sheet'!B2125,'Raw Data'!$G$2:$G$3196,'Solution Sheet'!C2125)</f>
        <v>100847.03999999999</v>
      </c>
      <c r="E2125" s="37"/>
      <c r="F2125" s="33" t="s">
        <v>45</v>
      </c>
      <c r="G2125" s="33" t="s">
        <v>31</v>
      </c>
      <c r="H2125" s="45">
        <f>COUNTIFS('Raw Data'!$L$2:$L$3196,'Solution Sheet'!F2125,'Raw Data'!$H$2:$H$3196,'Solution Sheet'!G2125)</f>
        <v>200</v>
      </c>
      <c r="J2125" s="33" t="s">
        <v>42</v>
      </c>
      <c r="K2125" s="33" t="s">
        <v>7</v>
      </c>
      <c r="L2125" s="45">
        <f>AVERAGEIFS('Raw Data'!$R$2:$R$3196,'Raw Data'!$K$2:$K$3196,'Solution Sheet'!J2125,'Raw Data'!$G$2:$G$3196,'Solution Sheet'!K2125)</f>
        <v>34.288659793814432</v>
      </c>
      <c r="N2125" s="33" t="s">
        <v>26</v>
      </c>
      <c r="O2125" s="33" t="s">
        <v>31</v>
      </c>
      <c r="P2125" s="45">
        <f>SUMIFS('Raw Data'!$S$2:$S$3196,'Raw Data'!$D$2:$D$3196,'Solution Sheet'!N2125,'Raw Data'!$H$2:$H$3196,'Solution Sheet'!O2125)</f>
        <v>705928.4499999996</v>
      </c>
    </row>
    <row r="2126" spans="2:16" x14ac:dyDescent="0.35">
      <c r="B2126" s="33" t="s">
        <v>55</v>
      </c>
      <c r="C2126" s="33" t="s">
        <v>11</v>
      </c>
      <c r="D2126" s="45">
        <f>SUMIFS('Raw Data'!$S$2:$S$3196,'Raw Data'!$E$2:$E$3196,'Solution Sheet'!B2126,'Raw Data'!$G$2:$G$3196,'Solution Sheet'!C2126)</f>
        <v>113543.59</v>
      </c>
      <c r="E2126" s="37"/>
      <c r="F2126" s="33" t="s">
        <v>45</v>
      </c>
      <c r="G2126" s="33" t="s">
        <v>33</v>
      </c>
      <c r="H2126" s="45">
        <f>COUNTIFS('Raw Data'!$L$2:$L$3196,'Solution Sheet'!F2126,'Raw Data'!$H$2:$H$3196,'Solution Sheet'!G2126)</f>
        <v>193</v>
      </c>
      <c r="J2126" s="33" t="s">
        <v>42</v>
      </c>
      <c r="K2126" s="33" t="s">
        <v>11</v>
      </c>
      <c r="L2126" s="45">
        <f>AVERAGEIFS('Raw Data'!$R$2:$R$3196,'Raw Data'!$K$2:$K$3196,'Solution Sheet'!J2126,'Raw Data'!$G$2:$G$3196,'Solution Sheet'!K2126)</f>
        <v>35.16949152542373</v>
      </c>
      <c r="N2126" s="33" t="s">
        <v>24</v>
      </c>
      <c r="O2126" s="33" t="s">
        <v>33</v>
      </c>
      <c r="P2126" s="45">
        <f>SUMIFS('Raw Data'!$S$2:$S$3196,'Raw Data'!$D$2:$D$3196,'Solution Sheet'!N2126,'Raw Data'!$H$2:$H$3196,'Solution Sheet'!O2126)</f>
        <v>777669.78999999957</v>
      </c>
    </row>
    <row r="2127" spans="2:16" x14ac:dyDescent="0.35">
      <c r="B2127" s="33" t="s">
        <v>52</v>
      </c>
      <c r="C2127" s="33" t="s">
        <v>10</v>
      </c>
      <c r="D2127" s="45">
        <f>SUMIFS('Raw Data'!$S$2:$S$3196,'Raw Data'!$E$2:$E$3196,'Solution Sheet'!B2127,'Raw Data'!$G$2:$G$3196,'Solution Sheet'!C2127)</f>
        <v>122852.18999999999</v>
      </c>
      <c r="E2127" s="37"/>
      <c r="F2127" s="33" t="s">
        <v>44</v>
      </c>
      <c r="G2127" s="33" t="s">
        <v>30</v>
      </c>
      <c r="H2127" s="45">
        <f>COUNTIFS('Raw Data'!$L$2:$L$3196,'Solution Sheet'!F2127,'Raw Data'!$H$2:$H$3196,'Solution Sheet'!G2127)</f>
        <v>202</v>
      </c>
      <c r="J2127" s="33" t="s">
        <v>39</v>
      </c>
      <c r="K2127" s="33" t="s">
        <v>10</v>
      </c>
      <c r="L2127" s="45">
        <f>AVERAGEIFS('Raw Data'!$R$2:$R$3196,'Raw Data'!$K$2:$K$3196,'Solution Sheet'!J2127,'Raw Data'!$G$2:$G$3196,'Solution Sheet'!K2127)</f>
        <v>35.052083333333336</v>
      </c>
      <c r="N2127" s="33" t="s">
        <v>26</v>
      </c>
      <c r="O2127" s="33" t="s">
        <v>30</v>
      </c>
      <c r="P2127" s="45">
        <f>SUMIFS('Raw Data'!$S$2:$S$3196,'Raw Data'!$D$2:$D$3196,'Solution Sheet'!N2127,'Raw Data'!$H$2:$H$3196,'Solution Sheet'!O2127)</f>
        <v>705014.25000000035</v>
      </c>
    </row>
    <row r="2128" spans="2:16" x14ac:dyDescent="0.35">
      <c r="B2128" s="33" t="s">
        <v>63</v>
      </c>
      <c r="C2128" s="33" t="s">
        <v>11</v>
      </c>
      <c r="D2128" s="45">
        <f>SUMIFS('Raw Data'!$S$2:$S$3196,'Raw Data'!$E$2:$E$3196,'Solution Sheet'!B2128,'Raw Data'!$G$2:$G$3196,'Solution Sheet'!C2128)</f>
        <v>122471.98000000001</v>
      </c>
      <c r="E2128" s="37"/>
      <c r="F2128" s="33" t="s">
        <v>45</v>
      </c>
      <c r="G2128" s="33" t="s">
        <v>31</v>
      </c>
      <c r="H2128" s="45">
        <f>COUNTIFS('Raw Data'!$L$2:$L$3196,'Solution Sheet'!F2128,'Raw Data'!$H$2:$H$3196,'Solution Sheet'!G2128)</f>
        <v>200</v>
      </c>
      <c r="J2128" s="33" t="s">
        <v>41</v>
      </c>
      <c r="K2128" s="33" t="s">
        <v>11</v>
      </c>
      <c r="L2128" s="45">
        <f>AVERAGEIFS('Raw Data'!$R$2:$R$3196,'Raw Data'!$K$2:$K$3196,'Solution Sheet'!J2128,'Raw Data'!$G$2:$G$3196,'Solution Sheet'!K2128)</f>
        <v>35.415929203539825</v>
      </c>
      <c r="N2128" s="33" t="s">
        <v>26</v>
      </c>
      <c r="O2128" s="33" t="s">
        <v>31</v>
      </c>
      <c r="P2128" s="45">
        <f>SUMIFS('Raw Data'!$S$2:$S$3196,'Raw Data'!$D$2:$D$3196,'Solution Sheet'!N2128,'Raw Data'!$H$2:$H$3196,'Solution Sheet'!O2128)</f>
        <v>705928.4499999996</v>
      </c>
    </row>
    <row r="2129" spans="2:16" x14ac:dyDescent="0.35">
      <c r="B2129" s="33" t="s">
        <v>63</v>
      </c>
      <c r="C2129" s="33" t="s">
        <v>12</v>
      </c>
      <c r="D2129" s="45">
        <f>SUMIFS('Raw Data'!$S$2:$S$3196,'Raw Data'!$E$2:$E$3196,'Solution Sheet'!B2129,'Raw Data'!$G$2:$G$3196,'Solution Sheet'!C2129)</f>
        <v>121006.51999999999</v>
      </c>
      <c r="E2129" s="37"/>
      <c r="F2129" s="33" t="s">
        <v>43</v>
      </c>
      <c r="G2129" s="33" t="s">
        <v>30</v>
      </c>
      <c r="H2129" s="45">
        <f>COUNTIFS('Raw Data'!$L$2:$L$3196,'Solution Sheet'!F2129,'Raw Data'!$H$2:$H$3196,'Solution Sheet'!G2129)</f>
        <v>201</v>
      </c>
      <c r="J2129" s="33" t="s">
        <v>39</v>
      </c>
      <c r="K2129" s="33" t="s">
        <v>12</v>
      </c>
      <c r="L2129" s="45">
        <f>AVERAGEIFS('Raw Data'!$R$2:$R$3196,'Raw Data'!$K$2:$K$3196,'Solution Sheet'!J2129,'Raw Data'!$G$2:$G$3196,'Solution Sheet'!K2129)</f>
        <v>35</v>
      </c>
      <c r="N2129" s="33" t="s">
        <v>24</v>
      </c>
      <c r="O2129" s="33" t="s">
        <v>30</v>
      </c>
      <c r="P2129" s="45">
        <f>SUMIFS('Raw Data'!$S$2:$S$3196,'Raw Data'!$D$2:$D$3196,'Solution Sheet'!N2129,'Raw Data'!$H$2:$H$3196,'Solution Sheet'!O2129)</f>
        <v>902864.3899999999</v>
      </c>
    </row>
    <row r="2130" spans="2:16" x14ac:dyDescent="0.35">
      <c r="B2130" s="33" t="s">
        <v>78</v>
      </c>
      <c r="C2130" s="33" t="s">
        <v>11</v>
      </c>
      <c r="D2130" s="45">
        <f>SUMIFS('Raw Data'!$S$2:$S$3196,'Raw Data'!$E$2:$E$3196,'Solution Sheet'!B2130,'Raw Data'!$G$2:$G$3196,'Solution Sheet'!C2130)</f>
        <v>115609.13</v>
      </c>
      <c r="E2130" s="37"/>
      <c r="F2130" s="33" t="s">
        <v>46</v>
      </c>
      <c r="G2130" s="33" t="s">
        <v>32</v>
      </c>
      <c r="H2130" s="45">
        <f>COUNTIFS('Raw Data'!$L$2:$L$3196,'Solution Sheet'!F2130,'Raw Data'!$H$2:$H$3196,'Solution Sheet'!G2130)</f>
        <v>216</v>
      </c>
      <c r="J2130" s="33" t="s">
        <v>42</v>
      </c>
      <c r="K2130" s="33" t="s">
        <v>11</v>
      </c>
      <c r="L2130" s="45">
        <f>AVERAGEIFS('Raw Data'!$R$2:$R$3196,'Raw Data'!$K$2:$K$3196,'Solution Sheet'!J2130,'Raw Data'!$G$2:$G$3196,'Solution Sheet'!K2130)</f>
        <v>35.16949152542373</v>
      </c>
      <c r="N2130" s="33" t="s">
        <v>26</v>
      </c>
      <c r="O2130" s="33" t="s">
        <v>32</v>
      </c>
      <c r="P2130" s="45">
        <f>SUMIFS('Raw Data'!$S$2:$S$3196,'Raw Data'!$D$2:$D$3196,'Solution Sheet'!N2130,'Raw Data'!$H$2:$H$3196,'Solution Sheet'!O2130)</f>
        <v>713770.02999999945</v>
      </c>
    </row>
    <row r="2131" spans="2:16" x14ac:dyDescent="0.35">
      <c r="B2131" s="33" t="s">
        <v>78</v>
      </c>
      <c r="C2131" s="33" t="s">
        <v>7</v>
      </c>
      <c r="D2131" s="45">
        <f>SUMIFS('Raw Data'!$S$2:$S$3196,'Raw Data'!$E$2:$E$3196,'Solution Sheet'!B2131,'Raw Data'!$G$2:$G$3196,'Solution Sheet'!C2131)</f>
        <v>91549.210000000021</v>
      </c>
      <c r="E2131" s="37"/>
      <c r="F2131" s="33" t="s">
        <v>46</v>
      </c>
      <c r="G2131" s="33" t="s">
        <v>33</v>
      </c>
      <c r="H2131" s="45">
        <f>COUNTIFS('Raw Data'!$L$2:$L$3196,'Solution Sheet'!F2131,'Raw Data'!$H$2:$H$3196,'Solution Sheet'!G2131)</f>
        <v>201</v>
      </c>
      <c r="J2131" s="33" t="s">
        <v>40</v>
      </c>
      <c r="K2131" s="33" t="s">
        <v>7</v>
      </c>
      <c r="L2131" s="45">
        <f>AVERAGEIFS('Raw Data'!$R$2:$R$3196,'Raw Data'!$K$2:$K$3196,'Solution Sheet'!J2131,'Raw Data'!$G$2:$G$3196,'Solution Sheet'!K2131)</f>
        <v>33.473118279569896</v>
      </c>
      <c r="N2131" s="33" t="s">
        <v>24</v>
      </c>
      <c r="O2131" s="33" t="s">
        <v>33</v>
      </c>
      <c r="P2131" s="45">
        <f>SUMIFS('Raw Data'!$S$2:$S$3196,'Raw Data'!$D$2:$D$3196,'Solution Sheet'!N2131,'Raw Data'!$H$2:$H$3196,'Solution Sheet'!O2131)</f>
        <v>777669.78999999957</v>
      </c>
    </row>
    <row r="2132" spans="2:16" x14ac:dyDescent="0.35">
      <c r="B2132" s="33" t="s">
        <v>63</v>
      </c>
      <c r="C2132" s="33" t="s">
        <v>13</v>
      </c>
      <c r="D2132" s="45">
        <f>SUMIFS('Raw Data'!$S$2:$S$3196,'Raw Data'!$E$2:$E$3196,'Solution Sheet'!B2132,'Raw Data'!$G$2:$G$3196,'Solution Sheet'!C2132)</f>
        <v>116307.38</v>
      </c>
      <c r="E2132" s="37"/>
      <c r="F2132" s="33" t="s">
        <v>46</v>
      </c>
      <c r="G2132" s="33" t="s">
        <v>32</v>
      </c>
      <c r="H2132" s="45">
        <f>COUNTIFS('Raw Data'!$L$2:$L$3196,'Solution Sheet'!F2132,'Raw Data'!$H$2:$H$3196,'Solution Sheet'!G2132)</f>
        <v>216</v>
      </c>
      <c r="J2132" s="33" t="s">
        <v>41</v>
      </c>
      <c r="K2132" s="33" t="s">
        <v>13</v>
      </c>
      <c r="L2132" s="45">
        <f>AVERAGEIFS('Raw Data'!$R$2:$R$3196,'Raw Data'!$K$2:$K$3196,'Solution Sheet'!J2132,'Raw Data'!$G$2:$G$3196,'Solution Sheet'!K2132)</f>
        <v>33.705882352941174</v>
      </c>
      <c r="N2132" s="33" t="s">
        <v>25</v>
      </c>
      <c r="O2132" s="33" t="s">
        <v>32</v>
      </c>
      <c r="P2132" s="45">
        <f>SUMIFS('Raw Data'!$S$2:$S$3196,'Raw Data'!$D$2:$D$3196,'Solution Sheet'!N2132,'Raw Data'!$H$2:$H$3196,'Solution Sheet'!O2132)</f>
        <v>420136.0300000002</v>
      </c>
    </row>
    <row r="2133" spans="2:16" x14ac:dyDescent="0.35">
      <c r="B2133" s="33" t="s">
        <v>115</v>
      </c>
      <c r="C2133" s="33" t="s">
        <v>7</v>
      </c>
      <c r="D2133" s="45">
        <f>SUMIFS('Raw Data'!$S$2:$S$3196,'Raw Data'!$E$2:$E$3196,'Solution Sheet'!B2133,'Raw Data'!$G$2:$G$3196,'Solution Sheet'!C2133)</f>
        <v>104661.16</v>
      </c>
      <c r="E2133" s="37"/>
      <c r="F2133" s="33" t="s">
        <v>45</v>
      </c>
      <c r="G2133" s="33" t="s">
        <v>31</v>
      </c>
      <c r="H2133" s="45">
        <f>COUNTIFS('Raw Data'!$L$2:$L$3196,'Solution Sheet'!F2133,'Raw Data'!$H$2:$H$3196,'Solution Sheet'!G2133)</f>
        <v>200</v>
      </c>
      <c r="J2133" s="33" t="s">
        <v>40</v>
      </c>
      <c r="K2133" s="33" t="s">
        <v>7</v>
      </c>
      <c r="L2133" s="45">
        <f>AVERAGEIFS('Raw Data'!$R$2:$R$3196,'Raw Data'!$K$2:$K$3196,'Solution Sheet'!J2133,'Raw Data'!$G$2:$G$3196,'Solution Sheet'!K2133)</f>
        <v>33.473118279569896</v>
      </c>
      <c r="N2133" s="33" t="s">
        <v>26</v>
      </c>
      <c r="O2133" s="33" t="s">
        <v>31</v>
      </c>
      <c r="P2133" s="45">
        <f>SUMIFS('Raw Data'!$S$2:$S$3196,'Raw Data'!$D$2:$D$3196,'Solution Sheet'!N2133,'Raw Data'!$H$2:$H$3196,'Solution Sheet'!O2133)</f>
        <v>705928.4499999996</v>
      </c>
    </row>
    <row r="2134" spans="2:16" x14ac:dyDescent="0.35">
      <c r="B2134" s="33" t="s">
        <v>73</v>
      </c>
      <c r="C2134" s="33" t="s">
        <v>12</v>
      </c>
      <c r="D2134" s="45">
        <f>SUMIFS('Raw Data'!$S$2:$S$3196,'Raw Data'!$E$2:$E$3196,'Solution Sheet'!B2134,'Raw Data'!$G$2:$G$3196,'Solution Sheet'!C2134)</f>
        <v>74246.830000000016</v>
      </c>
      <c r="E2134" s="37"/>
      <c r="F2134" s="33" t="s">
        <v>44</v>
      </c>
      <c r="G2134" s="33" t="s">
        <v>33</v>
      </c>
      <c r="H2134" s="45">
        <f>COUNTIFS('Raw Data'!$L$2:$L$3196,'Solution Sheet'!F2134,'Raw Data'!$H$2:$H$3196,'Solution Sheet'!G2134)</f>
        <v>207</v>
      </c>
      <c r="J2134" s="33" t="s">
        <v>42</v>
      </c>
      <c r="K2134" s="33" t="s">
        <v>12</v>
      </c>
      <c r="L2134" s="45">
        <f>AVERAGEIFS('Raw Data'!$R$2:$R$3196,'Raw Data'!$K$2:$K$3196,'Solution Sheet'!J2134,'Raw Data'!$G$2:$G$3196,'Solution Sheet'!K2134)</f>
        <v>36.418604651162788</v>
      </c>
      <c r="N2134" s="33" t="s">
        <v>24</v>
      </c>
      <c r="O2134" s="33" t="s">
        <v>33</v>
      </c>
      <c r="P2134" s="45">
        <f>SUMIFS('Raw Data'!$S$2:$S$3196,'Raw Data'!$D$2:$D$3196,'Solution Sheet'!N2134,'Raw Data'!$H$2:$H$3196,'Solution Sheet'!O2134)</f>
        <v>777669.78999999957</v>
      </c>
    </row>
    <row r="2135" spans="2:16" x14ac:dyDescent="0.35">
      <c r="B2135" s="33" t="s">
        <v>85</v>
      </c>
      <c r="C2135" s="33" t="s">
        <v>13</v>
      </c>
      <c r="D2135" s="45">
        <f>SUMIFS('Raw Data'!$S$2:$S$3196,'Raw Data'!$E$2:$E$3196,'Solution Sheet'!B2135,'Raw Data'!$G$2:$G$3196,'Solution Sheet'!C2135)</f>
        <v>84756.55</v>
      </c>
      <c r="E2135" s="37"/>
      <c r="F2135" s="33" t="s">
        <v>44</v>
      </c>
      <c r="G2135" s="33" t="s">
        <v>33</v>
      </c>
      <c r="H2135" s="45">
        <f>COUNTIFS('Raw Data'!$L$2:$L$3196,'Solution Sheet'!F2135,'Raw Data'!$H$2:$H$3196,'Solution Sheet'!G2135)</f>
        <v>207</v>
      </c>
      <c r="J2135" s="33" t="s">
        <v>39</v>
      </c>
      <c r="K2135" s="33" t="s">
        <v>13</v>
      </c>
      <c r="L2135" s="45">
        <f>AVERAGEIFS('Raw Data'!$R$2:$R$3196,'Raw Data'!$K$2:$K$3196,'Solution Sheet'!J2135,'Raw Data'!$G$2:$G$3196,'Solution Sheet'!K2135)</f>
        <v>35.833333333333336</v>
      </c>
      <c r="N2135" s="33" t="s">
        <v>24</v>
      </c>
      <c r="O2135" s="33" t="s">
        <v>33</v>
      </c>
      <c r="P2135" s="45">
        <f>SUMIFS('Raw Data'!$S$2:$S$3196,'Raw Data'!$D$2:$D$3196,'Solution Sheet'!N2135,'Raw Data'!$H$2:$H$3196,'Solution Sheet'!O2135)</f>
        <v>777669.78999999957</v>
      </c>
    </row>
    <row r="2136" spans="2:16" x14ac:dyDescent="0.35">
      <c r="B2136" s="33" t="s">
        <v>63</v>
      </c>
      <c r="C2136" s="33" t="s">
        <v>7</v>
      </c>
      <c r="D2136" s="45">
        <f>SUMIFS('Raw Data'!$S$2:$S$3196,'Raw Data'!$E$2:$E$3196,'Solution Sheet'!B2136,'Raw Data'!$G$2:$G$3196,'Solution Sheet'!C2136)</f>
        <v>92763.590000000011</v>
      </c>
      <c r="E2136" s="37"/>
      <c r="F2136" s="33" t="s">
        <v>43</v>
      </c>
      <c r="G2136" s="33" t="s">
        <v>33</v>
      </c>
      <c r="H2136" s="45">
        <f>COUNTIFS('Raw Data'!$L$2:$L$3196,'Solution Sheet'!F2136,'Raw Data'!$H$2:$H$3196,'Solution Sheet'!G2136)</f>
        <v>185</v>
      </c>
      <c r="J2136" s="33" t="s">
        <v>39</v>
      </c>
      <c r="K2136" s="33" t="s">
        <v>7</v>
      </c>
      <c r="L2136" s="45">
        <f>AVERAGEIFS('Raw Data'!$R$2:$R$3196,'Raw Data'!$K$2:$K$3196,'Solution Sheet'!J2136,'Raw Data'!$G$2:$G$3196,'Solution Sheet'!K2136)</f>
        <v>36.319672131147541</v>
      </c>
      <c r="N2136" s="33" t="s">
        <v>25</v>
      </c>
      <c r="O2136" s="33" t="s">
        <v>33</v>
      </c>
      <c r="P2136" s="45">
        <f>SUMIFS('Raw Data'!$S$2:$S$3196,'Raw Data'!$D$2:$D$3196,'Solution Sheet'!N2136,'Raw Data'!$H$2:$H$3196,'Solution Sheet'!O2136)</f>
        <v>226589.05000000008</v>
      </c>
    </row>
    <row r="2137" spans="2:16" x14ac:dyDescent="0.35">
      <c r="B2137" s="33" t="s">
        <v>58</v>
      </c>
      <c r="C2137" s="33" t="s">
        <v>7</v>
      </c>
      <c r="D2137" s="45">
        <f>SUMIFS('Raw Data'!$S$2:$S$3196,'Raw Data'!$E$2:$E$3196,'Solution Sheet'!B2137,'Raw Data'!$G$2:$G$3196,'Solution Sheet'!C2137)</f>
        <v>104199.79000000001</v>
      </c>
      <c r="E2137" s="37"/>
      <c r="F2137" s="33" t="s">
        <v>44</v>
      </c>
      <c r="G2137" s="33" t="s">
        <v>31</v>
      </c>
      <c r="H2137" s="45">
        <f>COUNTIFS('Raw Data'!$L$2:$L$3196,'Solution Sheet'!F2137,'Raw Data'!$H$2:$H$3196,'Solution Sheet'!G2137)</f>
        <v>216</v>
      </c>
      <c r="J2137" s="33" t="s">
        <v>39</v>
      </c>
      <c r="K2137" s="33" t="s">
        <v>7</v>
      </c>
      <c r="L2137" s="45">
        <f>AVERAGEIFS('Raw Data'!$R$2:$R$3196,'Raw Data'!$K$2:$K$3196,'Solution Sheet'!J2137,'Raw Data'!$G$2:$G$3196,'Solution Sheet'!K2137)</f>
        <v>36.319672131147541</v>
      </c>
      <c r="N2137" s="33" t="s">
        <v>24</v>
      </c>
      <c r="O2137" s="33" t="s">
        <v>31</v>
      </c>
      <c r="P2137" s="45">
        <f>SUMIFS('Raw Data'!$S$2:$S$3196,'Raw Data'!$D$2:$D$3196,'Solution Sheet'!N2137,'Raw Data'!$H$2:$H$3196,'Solution Sheet'!O2137)</f>
        <v>770751.94999999984</v>
      </c>
    </row>
    <row r="2138" spans="2:16" x14ac:dyDescent="0.35">
      <c r="B2138" s="33" t="s">
        <v>106</v>
      </c>
      <c r="C2138" s="33" t="s">
        <v>9</v>
      </c>
      <c r="D2138" s="45">
        <f>SUMIFS('Raw Data'!$S$2:$S$3196,'Raw Data'!$E$2:$E$3196,'Solution Sheet'!B2138,'Raw Data'!$G$2:$G$3196,'Solution Sheet'!C2138)</f>
        <v>86448.35000000002</v>
      </c>
      <c r="E2138" s="37"/>
      <c r="F2138" s="33" t="s">
        <v>44</v>
      </c>
      <c r="G2138" s="33" t="s">
        <v>33</v>
      </c>
      <c r="H2138" s="45">
        <f>COUNTIFS('Raw Data'!$L$2:$L$3196,'Solution Sheet'!F2138,'Raw Data'!$H$2:$H$3196,'Solution Sheet'!G2138)</f>
        <v>207</v>
      </c>
      <c r="J2138" s="33" t="s">
        <v>41</v>
      </c>
      <c r="K2138" s="33" t="s">
        <v>9</v>
      </c>
      <c r="L2138" s="45">
        <f>AVERAGEIFS('Raw Data'!$R$2:$R$3196,'Raw Data'!$K$2:$K$3196,'Solution Sheet'!J2138,'Raw Data'!$G$2:$G$3196,'Solution Sheet'!K2138)</f>
        <v>35.634615384615387</v>
      </c>
      <c r="N2138" s="33" t="s">
        <v>25</v>
      </c>
      <c r="O2138" s="33" t="s">
        <v>33</v>
      </c>
      <c r="P2138" s="45">
        <f>SUMIFS('Raw Data'!$S$2:$S$3196,'Raw Data'!$D$2:$D$3196,'Solution Sheet'!N2138,'Raw Data'!$H$2:$H$3196,'Solution Sheet'!O2138)</f>
        <v>226589.05000000008</v>
      </c>
    </row>
    <row r="2139" spans="2:16" x14ac:dyDescent="0.35">
      <c r="B2139" s="33" t="s">
        <v>106</v>
      </c>
      <c r="C2139" s="33" t="s">
        <v>6</v>
      </c>
      <c r="D2139" s="45">
        <f>SUMIFS('Raw Data'!$S$2:$S$3196,'Raw Data'!$E$2:$E$3196,'Solution Sheet'!B2139,'Raw Data'!$G$2:$G$3196,'Solution Sheet'!C2139)</f>
        <v>106057.18</v>
      </c>
      <c r="E2139" s="37"/>
      <c r="F2139" s="33" t="s">
        <v>44</v>
      </c>
      <c r="G2139" s="33" t="s">
        <v>31</v>
      </c>
      <c r="H2139" s="45">
        <f>COUNTIFS('Raw Data'!$L$2:$L$3196,'Solution Sheet'!F2139,'Raw Data'!$H$2:$H$3196,'Solution Sheet'!G2139)</f>
        <v>216</v>
      </c>
      <c r="J2139" s="33" t="s">
        <v>40</v>
      </c>
      <c r="K2139" s="33" t="s">
        <v>6</v>
      </c>
      <c r="L2139" s="45">
        <f>AVERAGEIFS('Raw Data'!$R$2:$R$3196,'Raw Data'!$K$2:$K$3196,'Solution Sheet'!J2139,'Raw Data'!$G$2:$G$3196,'Solution Sheet'!K2139)</f>
        <v>33.838383838383841</v>
      </c>
      <c r="N2139" s="33" t="s">
        <v>24</v>
      </c>
      <c r="O2139" s="33" t="s">
        <v>31</v>
      </c>
      <c r="P2139" s="45">
        <f>SUMIFS('Raw Data'!$S$2:$S$3196,'Raw Data'!$D$2:$D$3196,'Solution Sheet'!N2139,'Raw Data'!$H$2:$H$3196,'Solution Sheet'!O2139)</f>
        <v>770751.94999999984</v>
      </c>
    </row>
    <row r="2140" spans="2:16" x14ac:dyDescent="0.35">
      <c r="B2140" s="33" t="s">
        <v>78</v>
      </c>
      <c r="C2140" s="33" t="s">
        <v>10</v>
      </c>
      <c r="D2140" s="45">
        <f>SUMIFS('Raw Data'!$S$2:$S$3196,'Raw Data'!$E$2:$E$3196,'Solution Sheet'!B2140,'Raw Data'!$G$2:$G$3196,'Solution Sheet'!C2140)</f>
        <v>92778.25</v>
      </c>
      <c r="E2140" s="37"/>
      <c r="F2140" s="33" t="s">
        <v>45</v>
      </c>
      <c r="G2140" s="33" t="s">
        <v>32</v>
      </c>
      <c r="H2140" s="45">
        <f>COUNTIFS('Raw Data'!$L$2:$L$3196,'Solution Sheet'!F2140,'Raw Data'!$H$2:$H$3196,'Solution Sheet'!G2140)</f>
        <v>204</v>
      </c>
      <c r="J2140" s="33" t="s">
        <v>39</v>
      </c>
      <c r="K2140" s="33" t="s">
        <v>10</v>
      </c>
      <c r="L2140" s="45">
        <f>AVERAGEIFS('Raw Data'!$R$2:$R$3196,'Raw Data'!$K$2:$K$3196,'Solution Sheet'!J2140,'Raw Data'!$G$2:$G$3196,'Solution Sheet'!K2140)</f>
        <v>35.052083333333336</v>
      </c>
      <c r="N2140" s="33" t="s">
        <v>26</v>
      </c>
      <c r="O2140" s="33" t="s">
        <v>32</v>
      </c>
      <c r="P2140" s="45">
        <f>SUMIFS('Raw Data'!$S$2:$S$3196,'Raw Data'!$D$2:$D$3196,'Solution Sheet'!N2140,'Raw Data'!$H$2:$H$3196,'Solution Sheet'!O2140)</f>
        <v>713770.02999999945</v>
      </c>
    </row>
    <row r="2141" spans="2:16" x14ac:dyDescent="0.35">
      <c r="B2141" s="33" t="s">
        <v>58</v>
      </c>
      <c r="C2141" s="33" t="s">
        <v>7</v>
      </c>
      <c r="D2141" s="45">
        <f>SUMIFS('Raw Data'!$S$2:$S$3196,'Raw Data'!$E$2:$E$3196,'Solution Sheet'!B2141,'Raw Data'!$G$2:$G$3196,'Solution Sheet'!C2141)</f>
        <v>104199.79000000001</v>
      </c>
      <c r="E2141" s="37"/>
      <c r="F2141" s="33" t="s">
        <v>45</v>
      </c>
      <c r="G2141" s="33" t="s">
        <v>33</v>
      </c>
      <c r="H2141" s="45">
        <f>COUNTIFS('Raw Data'!$L$2:$L$3196,'Solution Sheet'!F2141,'Raw Data'!$H$2:$H$3196,'Solution Sheet'!G2141)</f>
        <v>193</v>
      </c>
      <c r="J2141" s="33" t="s">
        <v>42</v>
      </c>
      <c r="K2141" s="33" t="s">
        <v>7</v>
      </c>
      <c r="L2141" s="45">
        <f>AVERAGEIFS('Raw Data'!$R$2:$R$3196,'Raw Data'!$K$2:$K$3196,'Solution Sheet'!J2141,'Raw Data'!$G$2:$G$3196,'Solution Sheet'!K2141)</f>
        <v>34.288659793814432</v>
      </c>
      <c r="N2141" s="33" t="s">
        <v>26</v>
      </c>
      <c r="O2141" s="33" t="s">
        <v>33</v>
      </c>
      <c r="P2141" s="45">
        <f>SUMIFS('Raw Data'!$S$2:$S$3196,'Raw Data'!$D$2:$D$3196,'Solution Sheet'!N2141,'Raw Data'!$H$2:$H$3196,'Solution Sheet'!O2141)</f>
        <v>688621.27000000118</v>
      </c>
    </row>
    <row r="2142" spans="2:16" x14ac:dyDescent="0.35">
      <c r="B2142" s="33" t="s">
        <v>85</v>
      </c>
      <c r="C2142" s="33" t="s">
        <v>11</v>
      </c>
      <c r="D2142" s="45">
        <f>SUMIFS('Raw Data'!$S$2:$S$3196,'Raw Data'!$E$2:$E$3196,'Solution Sheet'!B2142,'Raw Data'!$G$2:$G$3196,'Solution Sheet'!C2142)</f>
        <v>93988.74</v>
      </c>
      <c r="E2142" s="37"/>
      <c r="F2142" s="33" t="s">
        <v>43</v>
      </c>
      <c r="G2142" s="33" t="s">
        <v>31</v>
      </c>
      <c r="H2142" s="45">
        <f>COUNTIFS('Raw Data'!$L$2:$L$3196,'Solution Sheet'!F2142,'Raw Data'!$H$2:$H$3196,'Solution Sheet'!G2142)</f>
        <v>190</v>
      </c>
      <c r="J2142" s="33" t="s">
        <v>40</v>
      </c>
      <c r="K2142" s="33" t="s">
        <v>11</v>
      </c>
      <c r="L2142" s="45">
        <f>AVERAGEIFS('Raw Data'!$R$2:$R$3196,'Raw Data'!$K$2:$K$3196,'Solution Sheet'!J2142,'Raw Data'!$G$2:$G$3196,'Solution Sheet'!K2142)</f>
        <v>33.707865168539328</v>
      </c>
      <c r="N2142" s="33" t="s">
        <v>26</v>
      </c>
      <c r="O2142" s="33" t="s">
        <v>31</v>
      </c>
      <c r="P2142" s="45">
        <f>SUMIFS('Raw Data'!$S$2:$S$3196,'Raw Data'!$D$2:$D$3196,'Solution Sheet'!N2142,'Raw Data'!$H$2:$H$3196,'Solution Sheet'!O2142)</f>
        <v>705928.4499999996</v>
      </c>
    </row>
    <row r="2143" spans="2:16" x14ac:dyDescent="0.35">
      <c r="B2143" s="33" t="s">
        <v>106</v>
      </c>
      <c r="C2143" s="33" t="s">
        <v>8</v>
      </c>
      <c r="D2143" s="45">
        <f>SUMIFS('Raw Data'!$S$2:$S$3196,'Raw Data'!$E$2:$E$3196,'Solution Sheet'!B2143,'Raw Data'!$G$2:$G$3196,'Solution Sheet'!C2143)</f>
        <v>122017.93000000001</v>
      </c>
      <c r="E2143" s="37"/>
      <c r="F2143" s="33" t="s">
        <v>46</v>
      </c>
      <c r="G2143" s="33" t="s">
        <v>31</v>
      </c>
      <c r="H2143" s="45">
        <f>COUNTIFS('Raw Data'!$L$2:$L$3196,'Solution Sheet'!F2143,'Raw Data'!$H$2:$H$3196,'Solution Sheet'!G2143)</f>
        <v>159</v>
      </c>
      <c r="J2143" s="33" t="s">
        <v>39</v>
      </c>
      <c r="K2143" s="33" t="s">
        <v>8</v>
      </c>
      <c r="L2143" s="45">
        <f>AVERAGEIFS('Raw Data'!$R$2:$R$3196,'Raw Data'!$K$2:$K$3196,'Solution Sheet'!J2143,'Raw Data'!$G$2:$G$3196,'Solution Sheet'!K2143)</f>
        <v>33.572815533980581</v>
      </c>
      <c r="N2143" s="33" t="s">
        <v>25</v>
      </c>
      <c r="O2143" s="33" t="s">
        <v>31</v>
      </c>
      <c r="P2143" s="45">
        <f>SUMIFS('Raw Data'!$S$2:$S$3196,'Raw Data'!$D$2:$D$3196,'Solution Sheet'!N2143,'Raw Data'!$H$2:$H$3196,'Solution Sheet'!O2143)</f>
        <v>343540.72000000003</v>
      </c>
    </row>
    <row r="2144" spans="2:16" x14ac:dyDescent="0.35">
      <c r="B2144" s="33" t="s">
        <v>73</v>
      </c>
      <c r="C2144" s="33" t="s">
        <v>9</v>
      </c>
      <c r="D2144" s="45">
        <f>SUMIFS('Raw Data'!$S$2:$S$3196,'Raw Data'!$E$2:$E$3196,'Solution Sheet'!B2144,'Raw Data'!$G$2:$G$3196,'Solution Sheet'!C2144)</f>
        <v>97902.090000000011</v>
      </c>
      <c r="E2144" s="37"/>
      <c r="F2144" s="33" t="s">
        <v>43</v>
      </c>
      <c r="G2144" s="33" t="s">
        <v>33</v>
      </c>
      <c r="H2144" s="45">
        <f>COUNTIFS('Raw Data'!$L$2:$L$3196,'Solution Sheet'!F2144,'Raw Data'!$H$2:$H$3196,'Solution Sheet'!G2144)</f>
        <v>185</v>
      </c>
      <c r="J2144" s="33" t="s">
        <v>42</v>
      </c>
      <c r="K2144" s="33" t="s">
        <v>9</v>
      </c>
      <c r="L2144" s="45">
        <f>AVERAGEIFS('Raw Data'!$R$2:$R$3196,'Raw Data'!$K$2:$K$3196,'Solution Sheet'!J2144,'Raw Data'!$G$2:$G$3196,'Solution Sheet'!K2144)</f>
        <v>36.282828282828284</v>
      </c>
      <c r="N2144" s="33" t="s">
        <v>26</v>
      </c>
      <c r="O2144" s="33" t="s">
        <v>33</v>
      </c>
      <c r="P2144" s="45">
        <f>SUMIFS('Raw Data'!$S$2:$S$3196,'Raw Data'!$D$2:$D$3196,'Solution Sheet'!N2144,'Raw Data'!$H$2:$H$3196,'Solution Sheet'!O2144)</f>
        <v>688621.27000000118</v>
      </c>
    </row>
    <row r="2145" spans="2:16" x14ac:dyDescent="0.35">
      <c r="B2145" s="33" t="s">
        <v>63</v>
      </c>
      <c r="C2145" s="33" t="s">
        <v>9</v>
      </c>
      <c r="D2145" s="45">
        <f>SUMIFS('Raw Data'!$S$2:$S$3196,'Raw Data'!$E$2:$E$3196,'Solution Sheet'!B2145,'Raw Data'!$G$2:$G$3196,'Solution Sheet'!C2145)</f>
        <v>108730.27000000002</v>
      </c>
      <c r="E2145" s="37"/>
      <c r="F2145" s="33" t="s">
        <v>44</v>
      </c>
      <c r="G2145" s="33" t="s">
        <v>31</v>
      </c>
      <c r="H2145" s="45">
        <f>COUNTIFS('Raw Data'!$L$2:$L$3196,'Solution Sheet'!F2145,'Raw Data'!$H$2:$H$3196,'Solution Sheet'!G2145)</f>
        <v>216</v>
      </c>
      <c r="J2145" s="33" t="s">
        <v>40</v>
      </c>
      <c r="K2145" s="33" t="s">
        <v>9</v>
      </c>
      <c r="L2145" s="45">
        <f>AVERAGEIFS('Raw Data'!$R$2:$R$3196,'Raw Data'!$K$2:$K$3196,'Solution Sheet'!J2145,'Raw Data'!$G$2:$G$3196,'Solution Sheet'!K2145)</f>
        <v>33.942528735632187</v>
      </c>
      <c r="N2145" s="33" t="s">
        <v>26</v>
      </c>
      <c r="O2145" s="33" t="s">
        <v>31</v>
      </c>
      <c r="P2145" s="45">
        <f>SUMIFS('Raw Data'!$S$2:$S$3196,'Raw Data'!$D$2:$D$3196,'Solution Sheet'!N2145,'Raw Data'!$H$2:$H$3196,'Solution Sheet'!O2145)</f>
        <v>705928.4499999996</v>
      </c>
    </row>
    <row r="2146" spans="2:16" x14ac:dyDescent="0.35">
      <c r="B2146" s="33" t="s">
        <v>63</v>
      </c>
      <c r="C2146" s="33" t="s">
        <v>6</v>
      </c>
      <c r="D2146" s="45">
        <f>SUMIFS('Raw Data'!$S$2:$S$3196,'Raw Data'!$E$2:$E$3196,'Solution Sheet'!B2146,'Raw Data'!$G$2:$G$3196,'Solution Sheet'!C2146)</f>
        <v>78031.63</v>
      </c>
      <c r="E2146" s="37"/>
      <c r="F2146" s="33" t="s">
        <v>45</v>
      </c>
      <c r="G2146" s="33" t="s">
        <v>31</v>
      </c>
      <c r="H2146" s="45">
        <f>COUNTIFS('Raw Data'!$L$2:$L$3196,'Solution Sheet'!F2146,'Raw Data'!$H$2:$H$3196,'Solution Sheet'!G2146)</f>
        <v>200</v>
      </c>
      <c r="J2146" s="33" t="s">
        <v>39</v>
      </c>
      <c r="K2146" s="33" t="s">
        <v>6</v>
      </c>
      <c r="L2146" s="45">
        <f>AVERAGEIFS('Raw Data'!$R$2:$R$3196,'Raw Data'!$K$2:$K$3196,'Solution Sheet'!J2146,'Raw Data'!$G$2:$G$3196,'Solution Sheet'!K2146)</f>
        <v>36.370370370370374</v>
      </c>
      <c r="N2146" s="33" t="s">
        <v>26</v>
      </c>
      <c r="O2146" s="33" t="s">
        <v>31</v>
      </c>
      <c r="P2146" s="45">
        <f>SUMIFS('Raw Data'!$S$2:$S$3196,'Raw Data'!$D$2:$D$3196,'Solution Sheet'!N2146,'Raw Data'!$H$2:$H$3196,'Solution Sheet'!O2146)</f>
        <v>705928.4499999996</v>
      </c>
    </row>
    <row r="2147" spans="2:16" x14ac:dyDescent="0.35">
      <c r="B2147" s="33" t="s">
        <v>85</v>
      </c>
      <c r="C2147" s="33" t="s">
        <v>8</v>
      </c>
      <c r="D2147" s="45">
        <f>SUMIFS('Raw Data'!$S$2:$S$3196,'Raw Data'!$E$2:$E$3196,'Solution Sheet'!B2147,'Raw Data'!$G$2:$G$3196,'Solution Sheet'!C2147)</f>
        <v>126785.84999999996</v>
      </c>
      <c r="E2147" s="37"/>
      <c r="F2147" s="33" t="s">
        <v>44</v>
      </c>
      <c r="G2147" s="33" t="s">
        <v>33</v>
      </c>
      <c r="H2147" s="45">
        <f>COUNTIFS('Raw Data'!$L$2:$L$3196,'Solution Sheet'!F2147,'Raw Data'!$H$2:$H$3196,'Solution Sheet'!G2147)</f>
        <v>207</v>
      </c>
      <c r="J2147" s="33" t="s">
        <v>42</v>
      </c>
      <c r="K2147" s="33" t="s">
        <v>8</v>
      </c>
      <c r="L2147" s="45">
        <f>AVERAGEIFS('Raw Data'!$R$2:$R$3196,'Raw Data'!$K$2:$K$3196,'Solution Sheet'!J2147,'Raw Data'!$G$2:$G$3196,'Solution Sheet'!K2147)</f>
        <v>35.593023255813954</v>
      </c>
      <c r="N2147" s="33" t="s">
        <v>25</v>
      </c>
      <c r="O2147" s="33" t="s">
        <v>33</v>
      </c>
      <c r="P2147" s="45">
        <f>SUMIFS('Raw Data'!$S$2:$S$3196,'Raw Data'!$D$2:$D$3196,'Solution Sheet'!N2147,'Raw Data'!$H$2:$H$3196,'Solution Sheet'!O2147)</f>
        <v>226589.05000000008</v>
      </c>
    </row>
    <row r="2148" spans="2:16" x14ac:dyDescent="0.35">
      <c r="B2148" s="33" t="s">
        <v>73</v>
      </c>
      <c r="C2148" s="33" t="s">
        <v>7</v>
      </c>
      <c r="D2148" s="45">
        <f>SUMIFS('Raw Data'!$S$2:$S$3196,'Raw Data'!$E$2:$E$3196,'Solution Sheet'!B2148,'Raw Data'!$G$2:$G$3196,'Solution Sheet'!C2148)</f>
        <v>125696.93000000001</v>
      </c>
      <c r="E2148" s="37"/>
      <c r="F2148" s="33" t="s">
        <v>46</v>
      </c>
      <c r="G2148" s="33" t="s">
        <v>33</v>
      </c>
      <c r="H2148" s="45">
        <f>COUNTIFS('Raw Data'!$L$2:$L$3196,'Solution Sheet'!F2148,'Raw Data'!$H$2:$H$3196,'Solution Sheet'!G2148)</f>
        <v>201</v>
      </c>
      <c r="J2148" s="33" t="s">
        <v>39</v>
      </c>
      <c r="K2148" s="33" t="s">
        <v>7</v>
      </c>
      <c r="L2148" s="45">
        <f>AVERAGEIFS('Raw Data'!$R$2:$R$3196,'Raw Data'!$K$2:$K$3196,'Solution Sheet'!J2148,'Raw Data'!$G$2:$G$3196,'Solution Sheet'!K2148)</f>
        <v>36.319672131147541</v>
      </c>
      <c r="N2148" s="33" t="s">
        <v>26</v>
      </c>
      <c r="O2148" s="33" t="s">
        <v>33</v>
      </c>
      <c r="P2148" s="45">
        <f>SUMIFS('Raw Data'!$S$2:$S$3196,'Raw Data'!$D$2:$D$3196,'Solution Sheet'!N2148,'Raw Data'!$H$2:$H$3196,'Solution Sheet'!O2148)</f>
        <v>688621.27000000118</v>
      </c>
    </row>
    <row r="2149" spans="2:16" x14ac:dyDescent="0.35">
      <c r="B2149" s="33" t="s">
        <v>106</v>
      </c>
      <c r="C2149" s="33" t="s">
        <v>10</v>
      </c>
      <c r="D2149" s="45">
        <f>SUMIFS('Raw Data'!$S$2:$S$3196,'Raw Data'!$E$2:$E$3196,'Solution Sheet'!B2149,'Raw Data'!$G$2:$G$3196,'Solution Sheet'!C2149)</f>
        <v>86293.68</v>
      </c>
      <c r="E2149" s="37"/>
      <c r="F2149" s="33" t="s">
        <v>45</v>
      </c>
      <c r="G2149" s="33" t="s">
        <v>31</v>
      </c>
      <c r="H2149" s="45">
        <f>COUNTIFS('Raw Data'!$L$2:$L$3196,'Solution Sheet'!F2149,'Raw Data'!$H$2:$H$3196,'Solution Sheet'!G2149)</f>
        <v>200</v>
      </c>
      <c r="J2149" s="33" t="s">
        <v>39</v>
      </c>
      <c r="K2149" s="33" t="s">
        <v>10</v>
      </c>
      <c r="L2149" s="45">
        <f>AVERAGEIFS('Raw Data'!$R$2:$R$3196,'Raw Data'!$K$2:$K$3196,'Solution Sheet'!J2149,'Raw Data'!$G$2:$G$3196,'Solution Sheet'!K2149)</f>
        <v>35.052083333333336</v>
      </c>
      <c r="N2149" s="33" t="s">
        <v>24</v>
      </c>
      <c r="O2149" s="33" t="s">
        <v>31</v>
      </c>
      <c r="P2149" s="45">
        <f>SUMIFS('Raw Data'!$S$2:$S$3196,'Raw Data'!$D$2:$D$3196,'Solution Sheet'!N2149,'Raw Data'!$H$2:$H$3196,'Solution Sheet'!O2149)</f>
        <v>770751.94999999984</v>
      </c>
    </row>
    <row r="2150" spans="2:16" x14ac:dyDescent="0.35">
      <c r="B2150" s="33" t="s">
        <v>106</v>
      </c>
      <c r="C2150" s="33" t="s">
        <v>8</v>
      </c>
      <c r="D2150" s="45">
        <f>SUMIFS('Raw Data'!$S$2:$S$3196,'Raw Data'!$E$2:$E$3196,'Solution Sheet'!B2150,'Raw Data'!$G$2:$G$3196,'Solution Sheet'!C2150)</f>
        <v>122017.93000000001</v>
      </c>
      <c r="E2150" s="37"/>
      <c r="F2150" s="33" t="s">
        <v>43</v>
      </c>
      <c r="G2150" s="33" t="s">
        <v>30</v>
      </c>
      <c r="H2150" s="45">
        <f>COUNTIFS('Raw Data'!$L$2:$L$3196,'Solution Sheet'!F2150,'Raw Data'!$H$2:$H$3196,'Solution Sheet'!G2150)</f>
        <v>201</v>
      </c>
      <c r="J2150" s="33" t="s">
        <v>41</v>
      </c>
      <c r="K2150" s="33" t="s">
        <v>8</v>
      </c>
      <c r="L2150" s="45">
        <f>AVERAGEIFS('Raw Data'!$R$2:$R$3196,'Raw Data'!$K$2:$K$3196,'Solution Sheet'!J2150,'Raw Data'!$G$2:$G$3196,'Solution Sheet'!K2150)</f>
        <v>35.169642857142854</v>
      </c>
      <c r="N2150" s="33" t="s">
        <v>24</v>
      </c>
      <c r="O2150" s="33" t="s">
        <v>30</v>
      </c>
      <c r="P2150" s="45">
        <f>SUMIFS('Raw Data'!$S$2:$S$3196,'Raw Data'!$D$2:$D$3196,'Solution Sheet'!N2150,'Raw Data'!$H$2:$H$3196,'Solution Sheet'!O2150)</f>
        <v>902864.3899999999</v>
      </c>
    </row>
    <row r="2151" spans="2:16" x14ac:dyDescent="0.35">
      <c r="B2151" s="33" t="s">
        <v>68</v>
      </c>
      <c r="C2151" s="33" t="s">
        <v>11</v>
      </c>
      <c r="D2151" s="45">
        <f>SUMIFS('Raw Data'!$S$2:$S$3196,'Raw Data'!$E$2:$E$3196,'Solution Sheet'!B2151,'Raw Data'!$G$2:$G$3196,'Solution Sheet'!C2151)</f>
        <v>76381.910000000018</v>
      </c>
      <c r="E2151" s="37"/>
      <c r="F2151" s="33" t="s">
        <v>46</v>
      </c>
      <c r="G2151" s="33" t="s">
        <v>31</v>
      </c>
      <c r="H2151" s="45">
        <f>COUNTIFS('Raw Data'!$L$2:$L$3196,'Solution Sheet'!F2151,'Raw Data'!$H$2:$H$3196,'Solution Sheet'!G2151)</f>
        <v>159</v>
      </c>
      <c r="J2151" s="33" t="s">
        <v>41</v>
      </c>
      <c r="K2151" s="33" t="s">
        <v>11</v>
      </c>
      <c r="L2151" s="45">
        <f>AVERAGEIFS('Raw Data'!$R$2:$R$3196,'Raw Data'!$K$2:$K$3196,'Solution Sheet'!J2151,'Raw Data'!$G$2:$G$3196,'Solution Sheet'!K2151)</f>
        <v>35.415929203539825</v>
      </c>
      <c r="N2151" s="33" t="s">
        <v>26</v>
      </c>
      <c r="O2151" s="33" t="s">
        <v>31</v>
      </c>
      <c r="P2151" s="45">
        <f>SUMIFS('Raw Data'!$S$2:$S$3196,'Raw Data'!$D$2:$D$3196,'Solution Sheet'!N2151,'Raw Data'!$H$2:$H$3196,'Solution Sheet'!O2151)</f>
        <v>705928.4499999996</v>
      </c>
    </row>
    <row r="2152" spans="2:16" x14ac:dyDescent="0.35">
      <c r="B2152" s="33" t="s">
        <v>58</v>
      </c>
      <c r="C2152" s="33" t="s">
        <v>10</v>
      </c>
      <c r="D2152" s="45">
        <f>SUMIFS('Raw Data'!$S$2:$S$3196,'Raw Data'!$E$2:$E$3196,'Solution Sheet'!B2152,'Raw Data'!$G$2:$G$3196,'Solution Sheet'!C2152)</f>
        <v>93884.32</v>
      </c>
      <c r="E2152" s="37"/>
      <c r="F2152" s="33" t="s">
        <v>45</v>
      </c>
      <c r="G2152" s="33" t="s">
        <v>32</v>
      </c>
      <c r="H2152" s="45">
        <f>COUNTIFS('Raw Data'!$L$2:$L$3196,'Solution Sheet'!F2152,'Raw Data'!$H$2:$H$3196,'Solution Sheet'!G2152)</f>
        <v>204</v>
      </c>
      <c r="J2152" s="33" t="s">
        <v>41</v>
      </c>
      <c r="K2152" s="33" t="s">
        <v>10</v>
      </c>
      <c r="L2152" s="45">
        <f>AVERAGEIFS('Raw Data'!$R$2:$R$3196,'Raw Data'!$K$2:$K$3196,'Solution Sheet'!J2152,'Raw Data'!$G$2:$G$3196,'Solution Sheet'!K2152)</f>
        <v>34.225806451612904</v>
      </c>
      <c r="N2152" s="33" t="s">
        <v>26</v>
      </c>
      <c r="O2152" s="33" t="s">
        <v>32</v>
      </c>
      <c r="P2152" s="45">
        <f>SUMIFS('Raw Data'!$S$2:$S$3196,'Raw Data'!$D$2:$D$3196,'Solution Sheet'!N2152,'Raw Data'!$H$2:$H$3196,'Solution Sheet'!O2152)</f>
        <v>713770.02999999945</v>
      </c>
    </row>
    <row r="2153" spans="2:16" x14ac:dyDescent="0.35">
      <c r="B2153" s="33" t="s">
        <v>85</v>
      </c>
      <c r="C2153" s="33" t="s">
        <v>7</v>
      </c>
      <c r="D2153" s="45">
        <f>SUMIFS('Raw Data'!$S$2:$S$3196,'Raw Data'!$E$2:$E$3196,'Solution Sheet'!B2153,'Raw Data'!$G$2:$G$3196,'Solution Sheet'!C2153)</f>
        <v>95667.16</v>
      </c>
      <c r="E2153" s="37"/>
      <c r="F2153" s="33" t="s">
        <v>44</v>
      </c>
      <c r="G2153" s="33" t="s">
        <v>30</v>
      </c>
      <c r="H2153" s="45">
        <f>COUNTIFS('Raw Data'!$L$2:$L$3196,'Solution Sheet'!F2153,'Raw Data'!$H$2:$H$3196,'Solution Sheet'!G2153)</f>
        <v>202</v>
      </c>
      <c r="J2153" s="33" t="s">
        <v>40</v>
      </c>
      <c r="K2153" s="33" t="s">
        <v>7</v>
      </c>
      <c r="L2153" s="45">
        <f>AVERAGEIFS('Raw Data'!$R$2:$R$3196,'Raw Data'!$K$2:$K$3196,'Solution Sheet'!J2153,'Raw Data'!$G$2:$G$3196,'Solution Sheet'!K2153)</f>
        <v>33.473118279569896</v>
      </c>
      <c r="N2153" s="33" t="s">
        <v>24</v>
      </c>
      <c r="O2153" s="33" t="s">
        <v>30</v>
      </c>
      <c r="P2153" s="45">
        <f>SUMIFS('Raw Data'!$S$2:$S$3196,'Raw Data'!$D$2:$D$3196,'Solution Sheet'!N2153,'Raw Data'!$H$2:$H$3196,'Solution Sheet'!O2153)</f>
        <v>902864.3899999999</v>
      </c>
    </row>
    <row r="2154" spans="2:16" x14ac:dyDescent="0.35">
      <c r="B2154" s="33" t="s">
        <v>73</v>
      </c>
      <c r="C2154" s="33" t="s">
        <v>7</v>
      </c>
      <c r="D2154" s="45">
        <f>SUMIFS('Raw Data'!$S$2:$S$3196,'Raw Data'!$E$2:$E$3196,'Solution Sheet'!B2154,'Raw Data'!$G$2:$G$3196,'Solution Sheet'!C2154)</f>
        <v>125696.93000000001</v>
      </c>
      <c r="E2154" s="37"/>
      <c r="F2154" s="33" t="s">
        <v>46</v>
      </c>
      <c r="G2154" s="33" t="s">
        <v>32</v>
      </c>
      <c r="H2154" s="45">
        <f>COUNTIFS('Raw Data'!$L$2:$L$3196,'Solution Sheet'!F2154,'Raw Data'!$H$2:$H$3196,'Solution Sheet'!G2154)</f>
        <v>216</v>
      </c>
      <c r="J2154" s="33" t="s">
        <v>39</v>
      </c>
      <c r="K2154" s="33" t="s">
        <v>7</v>
      </c>
      <c r="L2154" s="45">
        <f>AVERAGEIFS('Raw Data'!$R$2:$R$3196,'Raw Data'!$K$2:$K$3196,'Solution Sheet'!J2154,'Raw Data'!$G$2:$G$3196,'Solution Sheet'!K2154)</f>
        <v>36.319672131147541</v>
      </c>
      <c r="N2154" s="33" t="s">
        <v>24</v>
      </c>
      <c r="O2154" s="33" t="s">
        <v>32</v>
      </c>
      <c r="P2154" s="45">
        <f>SUMIFS('Raw Data'!$S$2:$S$3196,'Raw Data'!$D$2:$D$3196,'Solution Sheet'!N2154,'Raw Data'!$H$2:$H$3196,'Solution Sheet'!O2154)</f>
        <v>854150.37999999919</v>
      </c>
    </row>
    <row r="2155" spans="2:16" x14ac:dyDescent="0.35">
      <c r="B2155" s="33" t="s">
        <v>115</v>
      </c>
      <c r="C2155" s="33" t="s">
        <v>8</v>
      </c>
      <c r="D2155" s="45">
        <f>SUMIFS('Raw Data'!$S$2:$S$3196,'Raw Data'!$E$2:$E$3196,'Solution Sheet'!B2155,'Raw Data'!$G$2:$G$3196,'Solution Sheet'!C2155)</f>
        <v>78761.50999999998</v>
      </c>
      <c r="E2155" s="37"/>
      <c r="F2155" s="33" t="s">
        <v>43</v>
      </c>
      <c r="G2155" s="33" t="s">
        <v>31</v>
      </c>
      <c r="H2155" s="45">
        <f>COUNTIFS('Raw Data'!$L$2:$L$3196,'Solution Sheet'!F2155,'Raw Data'!$H$2:$H$3196,'Solution Sheet'!G2155)</f>
        <v>190</v>
      </c>
      <c r="J2155" s="33" t="s">
        <v>39</v>
      </c>
      <c r="K2155" s="33" t="s">
        <v>8</v>
      </c>
      <c r="L2155" s="45">
        <f>AVERAGEIFS('Raw Data'!$R$2:$R$3196,'Raw Data'!$K$2:$K$3196,'Solution Sheet'!J2155,'Raw Data'!$G$2:$G$3196,'Solution Sheet'!K2155)</f>
        <v>33.572815533980581</v>
      </c>
      <c r="N2155" s="33" t="s">
        <v>24</v>
      </c>
      <c r="O2155" s="33" t="s">
        <v>31</v>
      </c>
      <c r="P2155" s="45">
        <f>SUMIFS('Raw Data'!$S$2:$S$3196,'Raw Data'!$D$2:$D$3196,'Solution Sheet'!N2155,'Raw Data'!$H$2:$H$3196,'Solution Sheet'!O2155)</f>
        <v>770751.94999999984</v>
      </c>
    </row>
    <row r="2156" spans="2:16" x14ac:dyDescent="0.35">
      <c r="B2156" s="33" t="s">
        <v>63</v>
      </c>
      <c r="C2156" s="33" t="s">
        <v>9</v>
      </c>
      <c r="D2156" s="45">
        <f>SUMIFS('Raw Data'!$S$2:$S$3196,'Raw Data'!$E$2:$E$3196,'Solution Sheet'!B2156,'Raw Data'!$G$2:$G$3196,'Solution Sheet'!C2156)</f>
        <v>108730.27000000002</v>
      </c>
      <c r="E2156" s="37"/>
      <c r="F2156" s="33" t="s">
        <v>43</v>
      </c>
      <c r="G2156" s="33" t="s">
        <v>33</v>
      </c>
      <c r="H2156" s="45">
        <f>COUNTIFS('Raw Data'!$L$2:$L$3196,'Solution Sheet'!F2156,'Raw Data'!$H$2:$H$3196,'Solution Sheet'!G2156)</f>
        <v>185</v>
      </c>
      <c r="J2156" s="33" t="s">
        <v>42</v>
      </c>
      <c r="K2156" s="33" t="s">
        <v>9</v>
      </c>
      <c r="L2156" s="45">
        <f>AVERAGEIFS('Raw Data'!$R$2:$R$3196,'Raw Data'!$K$2:$K$3196,'Solution Sheet'!J2156,'Raw Data'!$G$2:$G$3196,'Solution Sheet'!K2156)</f>
        <v>36.282828282828284</v>
      </c>
      <c r="N2156" s="33" t="s">
        <v>25</v>
      </c>
      <c r="O2156" s="33" t="s">
        <v>33</v>
      </c>
      <c r="P2156" s="45">
        <f>SUMIFS('Raw Data'!$S$2:$S$3196,'Raw Data'!$D$2:$D$3196,'Solution Sheet'!N2156,'Raw Data'!$H$2:$H$3196,'Solution Sheet'!O2156)</f>
        <v>226589.05000000008</v>
      </c>
    </row>
    <row r="2157" spans="2:16" x14ac:dyDescent="0.35">
      <c r="B2157" s="33" t="s">
        <v>106</v>
      </c>
      <c r="C2157" s="33" t="s">
        <v>6</v>
      </c>
      <c r="D2157" s="45">
        <f>SUMIFS('Raw Data'!$S$2:$S$3196,'Raw Data'!$E$2:$E$3196,'Solution Sheet'!B2157,'Raw Data'!$G$2:$G$3196,'Solution Sheet'!C2157)</f>
        <v>106057.18</v>
      </c>
      <c r="E2157" s="37"/>
      <c r="F2157" s="33" t="s">
        <v>44</v>
      </c>
      <c r="G2157" s="33" t="s">
        <v>33</v>
      </c>
      <c r="H2157" s="45">
        <f>COUNTIFS('Raw Data'!$L$2:$L$3196,'Solution Sheet'!F2157,'Raw Data'!$H$2:$H$3196,'Solution Sheet'!G2157)</f>
        <v>207</v>
      </c>
      <c r="J2157" s="33" t="s">
        <v>39</v>
      </c>
      <c r="K2157" s="33" t="s">
        <v>6</v>
      </c>
      <c r="L2157" s="45">
        <f>AVERAGEIFS('Raw Data'!$R$2:$R$3196,'Raw Data'!$K$2:$K$3196,'Solution Sheet'!J2157,'Raw Data'!$G$2:$G$3196,'Solution Sheet'!K2157)</f>
        <v>36.370370370370374</v>
      </c>
      <c r="N2157" s="33" t="s">
        <v>25</v>
      </c>
      <c r="O2157" s="33" t="s">
        <v>33</v>
      </c>
      <c r="P2157" s="45">
        <f>SUMIFS('Raw Data'!$S$2:$S$3196,'Raw Data'!$D$2:$D$3196,'Solution Sheet'!N2157,'Raw Data'!$H$2:$H$3196,'Solution Sheet'!O2157)</f>
        <v>226589.05000000008</v>
      </c>
    </row>
    <row r="2158" spans="2:16" x14ac:dyDescent="0.35">
      <c r="B2158" s="33" t="s">
        <v>85</v>
      </c>
      <c r="C2158" s="33" t="s">
        <v>12</v>
      </c>
      <c r="D2158" s="45">
        <f>SUMIFS('Raw Data'!$S$2:$S$3196,'Raw Data'!$E$2:$E$3196,'Solution Sheet'!B2158,'Raw Data'!$G$2:$G$3196,'Solution Sheet'!C2158)</f>
        <v>71096.97</v>
      </c>
      <c r="E2158" s="37"/>
      <c r="F2158" s="33" t="s">
        <v>46</v>
      </c>
      <c r="G2158" s="33" t="s">
        <v>33</v>
      </c>
      <c r="H2158" s="45">
        <f>COUNTIFS('Raw Data'!$L$2:$L$3196,'Solution Sheet'!F2158,'Raw Data'!$H$2:$H$3196,'Solution Sheet'!G2158)</f>
        <v>201</v>
      </c>
      <c r="J2158" s="33" t="s">
        <v>42</v>
      </c>
      <c r="K2158" s="33" t="s">
        <v>12</v>
      </c>
      <c r="L2158" s="45">
        <f>AVERAGEIFS('Raw Data'!$R$2:$R$3196,'Raw Data'!$K$2:$K$3196,'Solution Sheet'!J2158,'Raw Data'!$G$2:$G$3196,'Solution Sheet'!K2158)</f>
        <v>36.418604651162788</v>
      </c>
      <c r="N2158" s="33" t="s">
        <v>24</v>
      </c>
      <c r="O2158" s="33" t="s">
        <v>33</v>
      </c>
      <c r="P2158" s="45">
        <f>SUMIFS('Raw Data'!$S$2:$S$3196,'Raw Data'!$D$2:$D$3196,'Solution Sheet'!N2158,'Raw Data'!$H$2:$H$3196,'Solution Sheet'!O2158)</f>
        <v>777669.78999999957</v>
      </c>
    </row>
    <row r="2159" spans="2:16" x14ac:dyDescent="0.35">
      <c r="B2159" s="33" t="s">
        <v>52</v>
      </c>
      <c r="C2159" s="33" t="s">
        <v>13</v>
      </c>
      <c r="D2159" s="45">
        <f>SUMIFS('Raw Data'!$S$2:$S$3196,'Raw Data'!$E$2:$E$3196,'Solution Sheet'!B2159,'Raw Data'!$G$2:$G$3196,'Solution Sheet'!C2159)</f>
        <v>72641.01999999999</v>
      </c>
      <c r="E2159" s="37"/>
      <c r="F2159" s="33" t="s">
        <v>46</v>
      </c>
      <c r="G2159" s="33" t="s">
        <v>31</v>
      </c>
      <c r="H2159" s="45">
        <f>COUNTIFS('Raw Data'!$L$2:$L$3196,'Solution Sheet'!F2159,'Raw Data'!$H$2:$H$3196,'Solution Sheet'!G2159)</f>
        <v>159</v>
      </c>
      <c r="J2159" s="33" t="s">
        <v>39</v>
      </c>
      <c r="K2159" s="33" t="s">
        <v>13</v>
      </c>
      <c r="L2159" s="45">
        <f>AVERAGEIFS('Raw Data'!$R$2:$R$3196,'Raw Data'!$K$2:$K$3196,'Solution Sheet'!J2159,'Raw Data'!$G$2:$G$3196,'Solution Sheet'!K2159)</f>
        <v>35.833333333333336</v>
      </c>
      <c r="N2159" s="33" t="s">
        <v>26</v>
      </c>
      <c r="O2159" s="33" t="s">
        <v>31</v>
      </c>
      <c r="P2159" s="45">
        <f>SUMIFS('Raw Data'!$S$2:$S$3196,'Raw Data'!$D$2:$D$3196,'Solution Sheet'!N2159,'Raw Data'!$H$2:$H$3196,'Solution Sheet'!O2159)</f>
        <v>705928.4499999996</v>
      </c>
    </row>
    <row r="2160" spans="2:16" x14ac:dyDescent="0.35">
      <c r="B2160" s="33" t="s">
        <v>115</v>
      </c>
      <c r="C2160" s="33" t="s">
        <v>12</v>
      </c>
      <c r="D2160" s="45">
        <f>SUMIFS('Raw Data'!$S$2:$S$3196,'Raw Data'!$E$2:$E$3196,'Solution Sheet'!B2160,'Raw Data'!$G$2:$G$3196,'Solution Sheet'!C2160)</f>
        <v>66619.010000000009</v>
      </c>
      <c r="E2160" s="37"/>
      <c r="F2160" s="33" t="s">
        <v>44</v>
      </c>
      <c r="G2160" s="33" t="s">
        <v>33</v>
      </c>
      <c r="H2160" s="45">
        <f>COUNTIFS('Raw Data'!$L$2:$L$3196,'Solution Sheet'!F2160,'Raw Data'!$H$2:$H$3196,'Solution Sheet'!G2160)</f>
        <v>207</v>
      </c>
      <c r="J2160" s="33" t="s">
        <v>39</v>
      </c>
      <c r="K2160" s="33" t="s">
        <v>12</v>
      </c>
      <c r="L2160" s="45">
        <f>AVERAGEIFS('Raw Data'!$R$2:$R$3196,'Raw Data'!$K$2:$K$3196,'Solution Sheet'!J2160,'Raw Data'!$G$2:$G$3196,'Solution Sheet'!K2160)</f>
        <v>35</v>
      </c>
      <c r="N2160" s="33" t="s">
        <v>26</v>
      </c>
      <c r="O2160" s="33" t="s">
        <v>33</v>
      </c>
      <c r="P2160" s="45">
        <f>SUMIFS('Raw Data'!$S$2:$S$3196,'Raw Data'!$D$2:$D$3196,'Solution Sheet'!N2160,'Raw Data'!$H$2:$H$3196,'Solution Sheet'!O2160)</f>
        <v>688621.27000000118</v>
      </c>
    </row>
    <row r="2161" spans="2:16" x14ac:dyDescent="0.35">
      <c r="B2161" s="33" t="s">
        <v>55</v>
      </c>
      <c r="C2161" s="33" t="s">
        <v>7</v>
      </c>
      <c r="D2161" s="45">
        <f>SUMIFS('Raw Data'!$S$2:$S$3196,'Raw Data'!$E$2:$E$3196,'Solution Sheet'!B2161,'Raw Data'!$G$2:$G$3196,'Solution Sheet'!C2161)</f>
        <v>86248.060000000012</v>
      </c>
      <c r="E2161" s="37"/>
      <c r="F2161" s="33" t="s">
        <v>46</v>
      </c>
      <c r="G2161" s="33" t="s">
        <v>30</v>
      </c>
      <c r="H2161" s="45">
        <f>COUNTIFS('Raw Data'!$L$2:$L$3196,'Solution Sheet'!F2161,'Raw Data'!$H$2:$H$3196,'Solution Sheet'!G2161)</f>
        <v>204</v>
      </c>
      <c r="J2161" s="33" t="s">
        <v>39</v>
      </c>
      <c r="K2161" s="33" t="s">
        <v>7</v>
      </c>
      <c r="L2161" s="45">
        <f>AVERAGEIFS('Raw Data'!$R$2:$R$3196,'Raw Data'!$K$2:$K$3196,'Solution Sheet'!J2161,'Raw Data'!$G$2:$G$3196,'Solution Sheet'!K2161)</f>
        <v>36.319672131147541</v>
      </c>
      <c r="N2161" s="33" t="s">
        <v>25</v>
      </c>
      <c r="O2161" s="33" t="s">
        <v>30</v>
      </c>
      <c r="P2161" s="45">
        <f>SUMIFS('Raw Data'!$S$2:$S$3196,'Raw Data'!$D$2:$D$3196,'Solution Sheet'!N2161,'Raw Data'!$H$2:$H$3196,'Solution Sheet'!O2161)</f>
        <v>386262.99999999983</v>
      </c>
    </row>
    <row r="2162" spans="2:16" x14ac:dyDescent="0.35">
      <c r="B2162" s="33" t="s">
        <v>73</v>
      </c>
      <c r="C2162" s="33" t="s">
        <v>12</v>
      </c>
      <c r="D2162" s="45">
        <f>SUMIFS('Raw Data'!$S$2:$S$3196,'Raw Data'!$E$2:$E$3196,'Solution Sheet'!B2162,'Raw Data'!$G$2:$G$3196,'Solution Sheet'!C2162)</f>
        <v>74246.830000000016</v>
      </c>
      <c r="E2162" s="37"/>
      <c r="F2162" s="33" t="s">
        <v>46</v>
      </c>
      <c r="G2162" s="33" t="s">
        <v>30</v>
      </c>
      <c r="H2162" s="45">
        <f>COUNTIFS('Raw Data'!$L$2:$L$3196,'Solution Sheet'!F2162,'Raw Data'!$H$2:$H$3196,'Solution Sheet'!G2162)</f>
        <v>204</v>
      </c>
      <c r="J2162" s="33" t="s">
        <v>41</v>
      </c>
      <c r="K2162" s="33" t="s">
        <v>12</v>
      </c>
      <c r="L2162" s="45">
        <f>AVERAGEIFS('Raw Data'!$R$2:$R$3196,'Raw Data'!$K$2:$K$3196,'Solution Sheet'!J2162,'Raw Data'!$G$2:$G$3196,'Solution Sheet'!K2162)</f>
        <v>35.657142857142858</v>
      </c>
      <c r="N2162" s="33" t="s">
        <v>25</v>
      </c>
      <c r="O2162" s="33" t="s">
        <v>30</v>
      </c>
      <c r="P2162" s="45">
        <f>SUMIFS('Raw Data'!$S$2:$S$3196,'Raw Data'!$D$2:$D$3196,'Solution Sheet'!N2162,'Raw Data'!$H$2:$H$3196,'Solution Sheet'!O2162)</f>
        <v>386262.99999999983</v>
      </c>
    </row>
    <row r="2163" spans="2:16" x14ac:dyDescent="0.35">
      <c r="B2163" s="33" t="s">
        <v>58</v>
      </c>
      <c r="C2163" s="33" t="s">
        <v>11</v>
      </c>
      <c r="D2163" s="45">
        <f>SUMIFS('Raw Data'!$S$2:$S$3196,'Raw Data'!$E$2:$E$3196,'Solution Sheet'!B2163,'Raw Data'!$G$2:$G$3196,'Solution Sheet'!C2163)</f>
        <v>113195.5</v>
      </c>
      <c r="E2163" s="37"/>
      <c r="F2163" s="33" t="s">
        <v>43</v>
      </c>
      <c r="G2163" s="33" t="s">
        <v>31</v>
      </c>
      <c r="H2163" s="45">
        <f>COUNTIFS('Raw Data'!$L$2:$L$3196,'Solution Sheet'!F2163,'Raw Data'!$H$2:$H$3196,'Solution Sheet'!G2163)</f>
        <v>190</v>
      </c>
      <c r="J2163" s="33" t="s">
        <v>41</v>
      </c>
      <c r="K2163" s="33" t="s">
        <v>11</v>
      </c>
      <c r="L2163" s="45">
        <f>AVERAGEIFS('Raw Data'!$R$2:$R$3196,'Raw Data'!$K$2:$K$3196,'Solution Sheet'!J2163,'Raw Data'!$G$2:$G$3196,'Solution Sheet'!K2163)</f>
        <v>35.415929203539825</v>
      </c>
      <c r="N2163" s="33" t="s">
        <v>26</v>
      </c>
      <c r="O2163" s="33" t="s">
        <v>31</v>
      </c>
      <c r="P2163" s="45">
        <f>SUMIFS('Raw Data'!$S$2:$S$3196,'Raw Data'!$D$2:$D$3196,'Solution Sheet'!N2163,'Raw Data'!$H$2:$H$3196,'Solution Sheet'!O2163)</f>
        <v>705928.4499999996</v>
      </c>
    </row>
    <row r="2164" spans="2:16" x14ac:dyDescent="0.35">
      <c r="B2164" s="33" t="s">
        <v>52</v>
      </c>
      <c r="C2164" s="33" t="s">
        <v>6</v>
      </c>
      <c r="D2164" s="45">
        <f>SUMIFS('Raw Data'!$S$2:$S$3196,'Raw Data'!$E$2:$E$3196,'Solution Sheet'!B2164,'Raw Data'!$G$2:$G$3196,'Solution Sheet'!C2164)</f>
        <v>128564.53000000004</v>
      </c>
      <c r="E2164" s="37"/>
      <c r="F2164" s="33" t="s">
        <v>45</v>
      </c>
      <c r="G2164" s="33" t="s">
        <v>30</v>
      </c>
      <c r="H2164" s="45">
        <f>COUNTIFS('Raw Data'!$L$2:$L$3196,'Solution Sheet'!F2164,'Raw Data'!$H$2:$H$3196,'Solution Sheet'!G2164)</f>
        <v>215</v>
      </c>
      <c r="J2164" s="33" t="s">
        <v>39</v>
      </c>
      <c r="K2164" s="33" t="s">
        <v>6</v>
      </c>
      <c r="L2164" s="45">
        <f>AVERAGEIFS('Raw Data'!$R$2:$R$3196,'Raw Data'!$K$2:$K$3196,'Solution Sheet'!J2164,'Raw Data'!$G$2:$G$3196,'Solution Sheet'!K2164)</f>
        <v>36.370370370370374</v>
      </c>
      <c r="N2164" s="33" t="s">
        <v>25</v>
      </c>
      <c r="O2164" s="33" t="s">
        <v>30</v>
      </c>
      <c r="P2164" s="45">
        <f>SUMIFS('Raw Data'!$S$2:$S$3196,'Raw Data'!$D$2:$D$3196,'Solution Sheet'!N2164,'Raw Data'!$H$2:$H$3196,'Solution Sheet'!O2164)</f>
        <v>386262.99999999983</v>
      </c>
    </row>
    <row r="2165" spans="2:16" x14ac:dyDescent="0.35">
      <c r="B2165" s="33" t="s">
        <v>115</v>
      </c>
      <c r="C2165" s="33" t="s">
        <v>6</v>
      </c>
      <c r="D2165" s="45">
        <f>SUMIFS('Raw Data'!$S$2:$S$3196,'Raw Data'!$E$2:$E$3196,'Solution Sheet'!B2165,'Raw Data'!$G$2:$G$3196,'Solution Sheet'!C2165)</f>
        <v>110066.44999999998</v>
      </c>
      <c r="E2165" s="37"/>
      <c r="F2165" s="33" t="s">
        <v>43</v>
      </c>
      <c r="G2165" s="33" t="s">
        <v>31</v>
      </c>
      <c r="H2165" s="45">
        <f>COUNTIFS('Raw Data'!$L$2:$L$3196,'Solution Sheet'!F2165,'Raw Data'!$H$2:$H$3196,'Solution Sheet'!G2165)</f>
        <v>190</v>
      </c>
      <c r="J2165" s="33" t="s">
        <v>39</v>
      </c>
      <c r="K2165" s="33" t="s">
        <v>6</v>
      </c>
      <c r="L2165" s="45">
        <f>AVERAGEIFS('Raw Data'!$R$2:$R$3196,'Raw Data'!$K$2:$K$3196,'Solution Sheet'!J2165,'Raw Data'!$G$2:$G$3196,'Solution Sheet'!K2165)</f>
        <v>36.370370370370374</v>
      </c>
      <c r="N2165" s="33" t="s">
        <v>24</v>
      </c>
      <c r="O2165" s="33" t="s">
        <v>31</v>
      </c>
      <c r="P2165" s="45">
        <f>SUMIFS('Raw Data'!$S$2:$S$3196,'Raw Data'!$D$2:$D$3196,'Solution Sheet'!N2165,'Raw Data'!$H$2:$H$3196,'Solution Sheet'!O2165)</f>
        <v>770751.94999999984</v>
      </c>
    </row>
    <row r="2166" spans="2:16" x14ac:dyDescent="0.35">
      <c r="B2166" s="33" t="s">
        <v>68</v>
      </c>
      <c r="C2166" s="33" t="s">
        <v>8</v>
      </c>
      <c r="D2166" s="45">
        <f>SUMIFS('Raw Data'!$S$2:$S$3196,'Raw Data'!$E$2:$E$3196,'Solution Sheet'!B2166,'Raw Data'!$G$2:$G$3196,'Solution Sheet'!C2166)</f>
        <v>65393.969999999994</v>
      </c>
      <c r="E2166" s="37"/>
      <c r="F2166" s="33" t="s">
        <v>45</v>
      </c>
      <c r="G2166" s="33" t="s">
        <v>31</v>
      </c>
      <c r="H2166" s="45">
        <f>COUNTIFS('Raw Data'!$L$2:$L$3196,'Solution Sheet'!F2166,'Raw Data'!$H$2:$H$3196,'Solution Sheet'!G2166)</f>
        <v>200</v>
      </c>
      <c r="J2166" s="33" t="s">
        <v>39</v>
      </c>
      <c r="K2166" s="33" t="s">
        <v>8</v>
      </c>
      <c r="L2166" s="45">
        <f>AVERAGEIFS('Raw Data'!$R$2:$R$3196,'Raw Data'!$K$2:$K$3196,'Solution Sheet'!J2166,'Raw Data'!$G$2:$G$3196,'Solution Sheet'!K2166)</f>
        <v>33.572815533980581</v>
      </c>
      <c r="N2166" s="33" t="s">
        <v>25</v>
      </c>
      <c r="O2166" s="33" t="s">
        <v>31</v>
      </c>
      <c r="P2166" s="45">
        <f>SUMIFS('Raw Data'!$S$2:$S$3196,'Raw Data'!$D$2:$D$3196,'Solution Sheet'!N2166,'Raw Data'!$H$2:$H$3196,'Solution Sheet'!O2166)</f>
        <v>343540.72000000003</v>
      </c>
    </row>
    <row r="2167" spans="2:16" x14ac:dyDescent="0.35">
      <c r="B2167" s="33" t="s">
        <v>58</v>
      </c>
      <c r="C2167" s="33" t="s">
        <v>9</v>
      </c>
      <c r="D2167" s="45">
        <f>SUMIFS('Raw Data'!$S$2:$S$3196,'Raw Data'!$E$2:$E$3196,'Solution Sheet'!B2167,'Raw Data'!$G$2:$G$3196,'Solution Sheet'!C2167)</f>
        <v>93015.799999999974</v>
      </c>
      <c r="E2167" s="37"/>
      <c r="F2167" s="33" t="s">
        <v>44</v>
      </c>
      <c r="G2167" s="33" t="s">
        <v>32</v>
      </c>
      <c r="H2167" s="45">
        <f>COUNTIFS('Raw Data'!$L$2:$L$3196,'Solution Sheet'!F2167,'Raw Data'!$H$2:$H$3196,'Solution Sheet'!G2167)</f>
        <v>196</v>
      </c>
      <c r="J2167" s="33" t="s">
        <v>39</v>
      </c>
      <c r="K2167" s="33" t="s">
        <v>9</v>
      </c>
      <c r="L2167" s="45">
        <f>AVERAGEIFS('Raw Data'!$R$2:$R$3196,'Raw Data'!$K$2:$K$3196,'Solution Sheet'!J2167,'Raw Data'!$G$2:$G$3196,'Solution Sheet'!K2167)</f>
        <v>34.731182795698928</v>
      </c>
      <c r="N2167" s="33" t="s">
        <v>26</v>
      </c>
      <c r="O2167" s="33" t="s">
        <v>32</v>
      </c>
      <c r="P2167" s="45">
        <f>SUMIFS('Raw Data'!$S$2:$S$3196,'Raw Data'!$D$2:$D$3196,'Solution Sheet'!N2167,'Raw Data'!$H$2:$H$3196,'Solution Sheet'!O2167)</f>
        <v>713770.02999999945</v>
      </c>
    </row>
    <row r="2168" spans="2:16" x14ac:dyDescent="0.35">
      <c r="B2168" s="33" t="s">
        <v>85</v>
      </c>
      <c r="C2168" s="33" t="s">
        <v>8</v>
      </c>
      <c r="D2168" s="45">
        <f>SUMIFS('Raw Data'!$S$2:$S$3196,'Raw Data'!$E$2:$E$3196,'Solution Sheet'!B2168,'Raw Data'!$G$2:$G$3196,'Solution Sheet'!C2168)</f>
        <v>126785.84999999996</v>
      </c>
      <c r="E2168" s="37"/>
      <c r="F2168" s="33" t="s">
        <v>43</v>
      </c>
      <c r="G2168" s="33" t="s">
        <v>30</v>
      </c>
      <c r="H2168" s="45">
        <f>COUNTIFS('Raw Data'!$L$2:$L$3196,'Solution Sheet'!F2168,'Raw Data'!$H$2:$H$3196,'Solution Sheet'!G2168)</f>
        <v>201</v>
      </c>
      <c r="J2168" s="33" t="s">
        <v>39</v>
      </c>
      <c r="K2168" s="33" t="s">
        <v>8</v>
      </c>
      <c r="L2168" s="45">
        <f>AVERAGEIFS('Raw Data'!$R$2:$R$3196,'Raw Data'!$K$2:$K$3196,'Solution Sheet'!J2168,'Raw Data'!$G$2:$G$3196,'Solution Sheet'!K2168)</f>
        <v>33.572815533980581</v>
      </c>
      <c r="N2168" s="33" t="s">
        <v>24</v>
      </c>
      <c r="O2168" s="33" t="s">
        <v>30</v>
      </c>
      <c r="P2168" s="45">
        <f>SUMIFS('Raw Data'!$S$2:$S$3196,'Raw Data'!$D$2:$D$3196,'Solution Sheet'!N2168,'Raw Data'!$H$2:$H$3196,'Solution Sheet'!O2168)</f>
        <v>902864.3899999999</v>
      </c>
    </row>
    <row r="2169" spans="2:16" x14ac:dyDescent="0.35">
      <c r="B2169" s="33" t="s">
        <v>55</v>
      </c>
      <c r="C2169" s="33" t="s">
        <v>13</v>
      </c>
      <c r="D2169" s="45">
        <f>SUMIFS('Raw Data'!$S$2:$S$3196,'Raw Data'!$E$2:$E$3196,'Solution Sheet'!B2169,'Raw Data'!$G$2:$G$3196,'Solution Sheet'!C2169)</f>
        <v>74301.89</v>
      </c>
      <c r="E2169" s="37"/>
      <c r="F2169" s="33" t="s">
        <v>44</v>
      </c>
      <c r="G2169" s="33" t="s">
        <v>31</v>
      </c>
      <c r="H2169" s="45">
        <f>COUNTIFS('Raw Data'!$L$2:$L$3196,'Solution Sheet'!F2169,'Raw Data'!$H$2:$H$3196,'Solution Sheet'!G2169)</f>
        <v>216</v>
      </c>
      <c r="J2169" s="33" t="s">
        <v>42</v>
      </c>
      <c r="K2169" s="33" t="s">
        <v>13</v>
      </c>
      <c r="L2169" s="45">
        <f>AVERAGEIFS('Raw Data'!$R$2:$R$3196,'Raw Data'!$K$2:$K$3196,'Solution Sheet'!J2169,'Raw Data'!$G$2:$G$3196,'Solution Sheet'!K2169)</f>
        <v>36.58</v>
      </c>
      <c r="N2169" s="33" t="s">
        <v>25</v>
      </c>
      <c r="O2169" s="33" t="s">
        <v>31</v>
      </c>
      <c r="P2169" s="45">
        <f>SUMIFS('Raw Data'!$S$2:$S$3196,'Raw Data'!$D$2:$D$3196,'Solution Sheet'!N2169,'Raw Data'!$H$2:$H$3196,'Solution Sheet'!O2169)</f>
        <v>343540.72000000003</v>
      </c>
    </row>
    <row r="2170" spans="2:16" x14ac:dyDescent="0.35">
      <c r="B2170" s="33" t="s">
        <v>85</v>
      </c>
      <c r="C2170" s="33" t="s">
        <v>6</v>
      </c>
      <c r="D2170" s="45">
        <f>SUMIFS('Raw Data'!$S$2:$S$3196,'Raw Data'!$E$2:$E$3196,'Solution Sheet'!B2170,'Raw Data'!$G$2:$G$3196,'Solution Sheet'!C2170)</f>
        <v>88130.46</v>
      </c>
      <c r="E2170" s="37"/>
      <c r="F2170" s="33" t="s">
        <v>43</v>
      </c>
      <c r="G2170" s="33" t="s">
        <v>33</v>
      </c>
      <c r="H2170" s="45">
        <f>COUNTIFS('Raw Data'!$L$2:$L$3196,'Solution Sheet'!F2170,'Raw Data'!$H$2:$H$3196,'Solution Sheet'!G2170)</f>
        <v>185</v>
      </c>
      <c r="J2170" s="33" t="s">
        <v>42</v>
      </c>
      <c r="K2170" s="33" t="s">
        <v>6</v>
      </c>
      <c r="L2170" s="45">
        <f>AVERAGEIFS('Raw Data'!$R$2:$R$3196,'Raw Data'!$K$2:$K$3196,'Solution Sheet'!J2170,'Raw Data'!$G$2:$G$3196,'Solution Sheet'!K2170)</f>
        <v>35.892857142857146</v>
      </c>
      <c r="N2170" s="33" t="s">
        <v>24</v>
      </c>
      <c r="O2170" s="33" t="s">
        <v>33</v>
      </c>
      <c r="P2170" s="45">
        <f>SUMIFS('Raw Data'!$S$2:$S$3196,'Raw Data'!$D$2:$D$3196,'Solution Sheet'!N2170,'Raw Data'!$H$2:$H$3196,'Solution Sheet'!O2170)</f>
        <v>777669.78999999957</v>
      </c>
    </row>
    <row r="2171" spans="2:16" x14ac:dyDescent="0.35">
      <c r="B2171" s="33" t="s">
        <v>52</v>
      </c>
      <c r="C2171" s="33" t="s">
        <v>13</v>
      </c>
      <c r="D2171" s="45">
        <f>SUMIFS('Raw Data'!$S$2:$S$3196,'Raw Data'!$E$2:$E$3196,'Solution Sheet'!B2171,'Raw Data'!$G$2:$G$3196,'Solution Sheet'!C2171)</f>
        <v>72641.01999999999</v>
      </c>
      <c r="E2171" s="37"/>
      <c r="F2171" s="33" t="s">
        <v>46</v>
      </c>
      <c r="G2171" s="33" t="s">
        <v>33</v>
      </c>
      <c r="H2171" s="45">
        <f>COUNTIFS('Raw Data'!$L$2:$L$3196,'Solution Sheet'!F2171,'Raw Data'!$H$2:$H$3196,'Solution Sheet'!G2171)</f>
        <v>201</v>
      </c>
      <c r="J2171" s="33" t="s">
        <v>42</v>
      </c>
      <c r="K2171" s="33" t="s">
        <v>13</v>
      </c>
      <c r="L2171" s="45">
        <f>AVERAGEIFS('Raw Data'!$R$2:$R$3196,'Raw Data'!$K$2:$K$3196,'Solution Sheet'!J2171,'Raw Data'!$G$2:$G$3196,'Solution Sheet'!K2171)</f>
        <v>36.58</v>
      </c>
      <c r="N2171" s="33" t="s">
        <v>24</v>
      </c>
      <c r="O2171" s="33" t="s">
        <v>33</v>
      </c>
      <c r="P2171" s="45">
        <f>SUMIFS('Raw Data'!$S$2:$S$3196,'Raw Data'!$D$2:$D$3196,'Solution Sheet'!N2171,'Raw Data'!$H$2:$H$3196,'Solution Sheet'!O2171)</f>
        <v>777669.78999999957</v>
      </c>
    </row>
    <row r="2172" spans="2:16" x14ac:dyDescent="0.35">
      <c r="B2172" s="33" t="s">
        <v>106</v>
      </c>
      <c r="C2172" s="33" t="s">
        <v>11</v>
      </c>
      <c r="D2172" s="45">
        <f>SUMIFS('Raw Data'!$S$2:$S$3196,'Raw Data'!$E$2:$E$3196,'Solution Sheet'!B2172,'Raw Data'!$G$2:$G$3196,'Solution Sheet'!C2172)</f>
        <v>87937.540000000023</v>
      </c>
      <c r="E2172" s="37"/>
      <c r="F2172" s="33" t="s">
        <v>45</v>
      </c>
      <c r="G2172" s="33" t="s">
        <v>33</v>
      </c>
      <c r="H2172" s="45">
        <f>COUNTIFS('Raw Data'!$L$2:$L$3196,'Solution Sheet'!F2172,'Raw Data'!$H$2:$H$3196,'Solution Sheet'!G2172)</f>
        <v>193</v>
      </c>
      <c r="J2172" s="33" t="s">
        <v>42</v>
      </c>
      <c r="K2172" s="33" t="s">
        <v>11</v>
      </c>
      <c r="L2172" s="45">
        <f>AVERAGEIFS('Raw Data'!$R$2:$R$3196,'Raw Data'!$K$2:$K$3196,'Solution Sheet'!J2172,'Raw Data'!$G$2:$G$3196,'Solution Sheet'!K2172)</f>
        <v>35.16949152542373</v>
      </c>
      <c r="N2172" s="33" t="s">
        <v>26</v>
      </c>
      <c r="O2172" s="33" t="s">
        <v>33</v>
      </c>
      <c r="P2172" s="45">
        <f>SUMIFS('Raw Data'!$S$2:$S$3196,'Raw Data'!$D$2:$D$3196,'Solution Sheet'!N2172,'Raw Data'!$H$2:$H$3196,'Solution Sheet'!O2172)</f>
        <v>688621.27000000118</v>
      </c>
    </row>
    <row r="2173" spans="2:16" x14ac:dyDescent="0.35">
      <c r="B2173" s="33" t="s">
        <v>63</v>
      </c>
      <c r="C2173" s="33" t="s">
        <v>12</v>
      </c>
      <c r="D2173" s="45">
        <f>SUMIFS('Raw Data'!$S$2:$S$3196,'Raw Data'!$E$2:$E$3196,'Solution Sheet'!B2173,'Raw Data'!$G$2:$G$3196,'Solution Sheet'!C2173)</f>
        <v>121006.51999999999</v>
      </c>
      <c r="E2173" s="37"/>
      <c r="F2173" s="33" t="s">
        <v>46</v>
      </c>
      <c r="G2173" s="33" t="s">
        <v>32</v>
      </c>
      <c r="H2173" s="45">
        <f>COUNTIFS('Raw Data'!$L$2:$L$3196,'Solution Sheet'!F2173,'Raw Data'!$H$2:$H$3196,'Solution Sheet'!G2173)</f>
        <v>216</v>
      </c>
      <c r="J2173" s="33" t="s">
        <v>42</v>
      </c>
      <c r="K2173" s="33" t="s">
        <v>12</v>
      </c>
      <c r="L2173" s="45">
        <f>AVERAGEIFS('Raw Data'!$R$2:$R$3196,'Raw Data'!$K$2:$K$3196,'Solution Sheet'!J2173,'Raw Data'!$G$2:$G$3196,'Solution Sheet'!K2173)</f>
        <v>36.418604651162788</v>
      </c>
      <c r="N2173" s="33" t="s">
        <v>26</v>
      </c>
      <c r="O2173" s="33" t="s">
        <v>32</v>
      </c>
      <c r="P2173" s="45">
        <f>SUMIFS('Raw Data'!$S$2:$S$3196,'Raw Data'!$D$2:$D$3196,'Solution Sheet'!N2173,'Raw Data'!$H$2:$H$3196,'Solution Sheet'!O2173)</f>
        <v>713770.02999999945</v>
      </c>
    </row>
    <row r="2174" spans="2:16" x14ac:dyDescent="0.35">
      <c r="B2174" s="33" t="s">
        <v>52</v>
      </c>
      <c r="C2174" s="33" t="s">
        <v>6</v>
      </c>
      <c r="D2174" s="45">
        <f>SUMIFS('Raw Data'!$S$2:$S$3196,'Raw Data'!$E$2:$E$3196,'Solution Sheet'!B2174,'Raw Data'!$G$2:$G$3196,'Solution Sheet'!C2174)</f>
        <v>128564.53000000004</v>
      </c>
      <c r="E2174" s="37"/>
      <c r="F2174" s="33" t="s">
        <v>44</v>
      </c>
      <c r="G2174" s="33" t="s">
        <v>30</v>
      </c>
      <c r="H2174" s="45">
        <f>COUNTIFS('Raw Data'!$L$2:$L$3196,'Solution Sheet'!F2174,'Raw Data'!$H$2:$H$3196,'Solution Sheet'!G2174)</f>
        <v>202</v>
      </c>
      <c r="J2174" s="33" t="s">
        <v>41</v>
      </c>
      <c r="K2174" s="33" t="s">
        <v>6</v>
      </c>
      <c r="L2174" s="45">
        <f>AVERAGEIFS('Raw Data'!$R$2:$R$3196,'Raw Data'!$K$2:$K$3196,'Solution Sheet'!J2174,'Raw Data'!$G$2:$G$3196,'Solution Sheet'!K2174)</f>
        <v>36.01075268817204</v>
      </c>
      <c r="N2174" s="33" t="s">
        <v>26</v>
      </c>
      <c r="O2174" s="33" t="s">
        <v>30</v>
      </c>
      <c r="P2174" s="45">
        <f>SUMIFS('Raw Data'!$S$2:$S$3196,'Raw Data'!$D$2:$D$3196,'Solution Sheet'!N2174,'Raw Data'!$H$2:$H$3196,'Solution Sheet'!O2174)</f>
        <v>705014.25000000035</v>
      </c>
    </row>
    <row r="2175" spans="2:16" x14ac:dyDescent="0.35">
      <c r="B2175" s="33" t="s">
        <v>52</v>
      </c>
      <c r="C2175" s="33" t="s">
        <v>9</v>
      </c>
      <c r="D2175" s="45">
        <f>SUMIFS('Raw Data'!$S$2:$S$3196,'Raw Data'!$E$2:$E$3196,'Solution Sheet'!B2175,'Raw Data'!$G$2:$G$3196,'Solution Sheet'!C2175)</f>
        <v>91971.540000000008</v>
      </c>
      <c r="E2175" s="37"/>
      <c r="F2175" s="33" t="s">
        <v>44</v>
      </c>
      <c r="G2175" s="33" t="s">
        <v>32</v>
      </c>
      <c r="H2175" s="45">
        <f>COUNTIFS('Raw Data'!$L$2:$L$3196,'Solution Sheet'!F2175,'Raw Data'!$H$2:$H$3196,'Solution Sheet'!G2175)</f>
        <v>196</v>
      </c>
      <c r="J2175" s="33" t="s">
        <v>41</v>
      </c>
      <c r="K2175" s="33" t="s">
        <v>9</v>
      </c>
      <c r="L2175" s="45">
        <f>AVERAGEIFS('Raw Data'!$R$2:$R$3196,'Raw Data'!$K$2:$K$3196,'Solution Sheet'!J2175,'Raw Data'!$G$2:$G$3196,'Solution Sheet'!K2175)</f>
        <v>35.634615384615387</v>
      </c>
      <c r="N2175" s="33" t="s">
        <v>24</v>
      </c>
      <c r="O2175" s="33" t="s">
        <v>32</v>
      </c>
      <c r="P2175" s="45">
        <f>SUMIFS('Raw Data'!$S$2:$S$3196,'Raw Data'!$D$2:$D$3196,'Solution Sheet'!N2175,'Raw Data'!$H$2:$H$3196,'Solution Sheet'!O2175)</f>
        <v>854150.37999999919</v>
      </c>
    </row>
    <row r="2176" spans="2:16" x14ac:dyDescent="0.35">
      <c r="B2176" s="33" t="s">
        <v>52</v>
      </c>
      <c r="C2176" s="33" t="s">
        <v>8</v>
      </c>
      <c r="D2176" s="45">
        <f>SUMIFS('Raw Data'!$S$2:$S$3196,'Raw Data'!$E$2:$E$3196,'Solution Sheet'!B2176,'Raw Data'!$G$2:$G$3196,'Solution Sheet'!C2176)</f>
        <v>99924.459999999977</v>
      </c>
      <c r="E2176" s="37"/>
      <c r="F2176" s="33" t="s">
        <v>46</v>
      </c>
      <c r="G2176" s="33" t="s">
        <v>30</v>
      </c>
      <c r="H2176" s="45">
        <f>COUNTIFS('Raw Data'!$L$2:$L$3196,'Solution Sheet'!F2176,'Raw Data'!$H$2:$H$3196,'Solution Sheet'!G2176)</f>
        <v>204</v>
      </c>
      <c r="J2176" s="33" t="s">
        <v>41</v>
      </c>
      <c r="K2176" s="33" t="s">
        <v>8</v>
      </c>
      <c r="L2176" s="45">
        <f>AVERAGEIFS('Raw Data'!$R$2:$R$3196,'Raw Data'!$K$2:$K$3196,'Solution Sheet'!J2176,'Raw Data'!$G$2:$G$3196,'Solution Sheet'!K2176)</f>
        <v>35.169642857142854</v>
      </c>
      <c r="N2176" s="33" t="s">
        <v>24</v>
      </c>
      <c r="O2176" s="33" t="s">
        <v>30</v>
      </c>
      <c r="P2176" s="45">
        <f>SUMIFS('Raw Data'!$S$2:$S$3196,'Raw Data'!$D$2:$D$3196,'Solution Sheet'!N2176,'Raw Data'!$H$2:$H$3196,'Solution Sheet'!O2176)</f>
        <v>902864.3899999999</v>
      </c>
    </row>
    <row r="2177" spans="2:16" x14ac:dyDescent="0.35">
      <c r="B2177" s="33" t="s">
        <v>55</v>
      </c>
      <c r="C2177" s="33" t="s">
        <v>9</v>
      </c>
      <c r="D2177" s="45">
        <f>SUMIFS('Raw Data'!$S$2:$S$3196,'Raw Data'!$E$2:$E$3196,'Solution Sheet'!B2177,'Raw Data'!$G$2:$G$3196,'Solution Sheet'!C2177)</f>
        <v>88747.839999999997</v>
      </c>
      <c r="E2177" s="37"/>
      <c r="F2177" s="33" t="s">
        <v>45</v>
      </c>
      <c r="G2177" s="33" t="s">
        <v>33</v>
      </c>
      <c r="H2177" s="45">
        <f>COUNTIFS('Raw Data'!$L$2:$L$3196,'Solution Sheet'!F2177,'Raw Data'!$H$2:$H$3196,'Solution Sheet'!G2177)</f>
        <v>193</v>
      </c>
      <c r="J2177" s="33" t="s">
        <v>41</v>
      </c>
      <c r="K2177" s="33" t="s">
        <v>9</v>
      </c>
      <c r="L2177" s="45">
        <f>AVERAGEIFS('Raw Data'!$R$2:$R$3196,'Raw Data'!$K$2:$K$3196,'Solution Sheet'!J2177,'Raw Data'!$G$2:$G$3196,'Solution Sheet'!K2177)</f>
        <v>35.634615384615387</v>
      </c>
      <c r="N2177" s="33" t="s">
        <v>26</v>
      </c>
      <c r="O2177" s="33" t="s">
        <v>33</v>
      </c>
      <c r="P2177" s="45">
        <f>SUMIFS('Raw Data'!$S$2:$S$3196,'Raw Data'!$D$2:$D$3196,'Solution Sheet'!N2177,'Raw Data'!$H$2:$H$3196,'Solution Sheet'!O2177)</f>
        <v>688621.27000000118</v>
      </c>
    </row>
    <row r="2178" spans="2:16" x14ac:dyDescent="0.35">
      <c r="B2178" s="33" t="s">
        <v>73</v>
      </c>
      <c r="C2178" s="33" t="s">
        <v>8</v>
      </c>
      <c r="D2178" s="45">
        <f>SUMIFS('Raw Data'!$S$2:$S$3196,'Raw Data'!$E$2:$E$3196,'Solution Sheet'!B2178,'Raw Data'!$G$2:$G$3196,'Solution Sheet'!C2178)</f>
        <v>106033.74999999996</v>
      </c>
      <c r="E2178" s="37"/>
      <c r="F2178" s="33" t="s">
        <v>46</v>
      </c>
      <c r="G2178" s="33" t="s">
        <v>32</v>
      </c>
      <c r="H2178" s="45">
        <f>COUNTIFS('Raw Data'!$L$2:$L$3196,'Solution Sheet'!F2178,'Raw Data'!$H$2:$H$3196,'Solution Sheet'!G2178)</f>
        <v>216</v>
      </c>
      <c r="J2178" s="33" t="s">
        <v>39</v>
      </c>
      <c r="K2178" s="33" t="s">
        <v>8</v>
      </c>
      <c r="L2178" s="45">
        <f>AVERAGEIFS('Raw Data'!$R$2:$R$3196,'Raw Data'!$K$2:$K$3196,'Solution Sheet'!J2178,'Raw Data'!$G$2:$G$3196,'Solution Sheet'!K2178)</f>
        <v>33.572815533980581</v>
      </c>
      <c r="N2178" s="33" t="s">
        <v>26</v>
      </c>
      <c r="O2178" s="33" t="s">
        <v>32</v>
      </c>
      <c r="P2178" s="45">
        <f>SUMIFS('Raw Data'!$S$2:$S$3196,'Raw Data'!$D$2:$D$3196,'Solution Sheet'!N2178,'Raw Data'!$H$2:$H$3196,'Solution Sheet'!O2178)</f>
        <v>713770.02999999945</v>
      </c>
    </row>
    <row r="2179" spans="2:16" x14ac:dyDescent="0.35">
      <c r="B2179" s="33" t="s">
        <v>58</v>
      </c>
      <c r="C2179" s="33" t="s">
        <v>6</v>
      </c>
      <c r="D2179" s="45">
        <f>SUMIFS('Raw Data'!$S$2:$S$3196,'Raw Data'!$E$2:$E$3196,'Solution Sheet'!B2179,'Raw Data'!$G$2:$G$3196,'Solution Sheet'!C2179)</f>
        <v>115367.16999999998</v>
      </c>
      <c r="E2179" s="37"/>
      <c r="F2179" s="33" t="s">
        <v>43</v>
      </c>
      <c r="G2179" s="33" t="s">
        <v>33</v>
      </c>
      <c r="H2179" s="45">
        <f>COUNTIFS('Raw Data'!$L$2:$L$3196,'Solution Sheet'!F2179,'Raw Data'!$H$2:$H$3196,'Solution Sheet'!G2179)</f>
        <v>185</v>
      </c>
      <c r="J2179" s="33" t="s">
        <v>41</v>
      </c>
      <c r="K2179" s="33" t="s">
        <v>6</v>
      </c>
      <c r="L2179" s="45">
        <f>AVERAGEIFS('Raw Data'!$R$2:$R$3196,'Raw Data'!$K$2:$K$3196,'Solution Sheet'!J2179,'Raw Data'!$G$2:$G$3196,'Solution Sheet'!K2179)</f>
        <v>36.01075268817204</v>
      </c>
      <c r="N2179" s="33" t="s">
        <v>24</v>
      </c>
      <c r="O2179" s="33" t="s">
        <v>33</v>
      </c>
      <c r="P2179" s="45">
        <f>SUMIFS('Raw Data'!$S$2:$S$3196,'Raw Data'!$D$2:$D$3196,'Solution Sheet'!N2179,'Raw Data'!$H$2:$H$3196,'Solution Sheet'!O2179)</f>
        <v>777669.78999999957</v>
      </c>
    </row>
    <row r="2180" spans="2:16" x14ac:dyDescent="0.35">
      <c r="B2180" s="33" t="s">
        <v>115</v>
      </c>
      <c r="C2180" s="33" t="s">
        <v>7</v>
      </c>
      <c r="D2180" s="45">
        <f>SUMIFS('Raw Data'!$S$2:$S$3196,'Raw Data'!$E$2:$E$3196,'Solution Sheet'!B2180,'Raw Data'!$G$2:$G$3196,'Solution Sheet'!C2180)</f>
        <v>104661.16</v>
      </c>
      <c r="E2180" s="37"/>
      <c r="F2180" s="33" t="s">
        <v>43</v>
      </c>
      <c r="G2180" s="33" t="s">
        <v>32</v>
      </c>
      <c r="H2180" s="45">
        <f>COUNTIFS('Raw Data'!$L$2:$L$3196,'Solution Sheet'!F2180,'Raw Data'!$H$2:$H$3196,'Solution Sheet'!G2180)</f>
        <v>206</v>
      </c>
      <c r="J2180" s="33" t="s">
        <v>41</v>
      </c>
      <c r="K2180" s="33" t="s">
        <v>7</v>
      </c>
      <c r="L2180" s="45">
        <f>AVERAGEIFS('Raw Data'!$R$2:$R$3196,'Raw Data'!$K$2:$K$3196,'Solution Sheet'!J2180,'Raw Data'!$G$2:$G$3196,'Solution Sheet'!K2180)</f>
        <v>33.821428571428569</v>
      </c>
      <c r="N2180" s="33" t="s">
        <v>24</v>
      </c>
      <c r="O2180" s="33" t="s">
        <v>32</v>
      </c>
      <c r="P2180" s="45">
        <f>SUMIFS('Raw Data'!$S$2:$S$3196,'Raw Data'!$D$2:$D$3196,'Solution Sheet'!N2180,'Raw Data'!$H$2:$H$3196,'Solution Sheet'!O2180)</f>
        <v>854150.37999999919</v>
      </c>
    </row>
    <row r="2181" spans="2:16" x14ac:dyDescent="0.35">
      <c r="B2181" s="33" t="s">
        <v>85</v>
      </c>
      <c r="C2181" s="33" t="s">
        <v>13</v>
      </c>
      <c r="D2181" s="45">
        <f>SUMIFS('Raw Data'!$S$2:$S$3196,'Raw Data'!$E$2:$E$3196,'Solution Sheet'!B2181,'Raw Data'!$G$2:$G$3196,'Solution Sheet'!C2181)</f>
        <v>84756.55</v>
      </c>
      <c r="E2181" s="37"/>
      <c r="F2181" s="33" t="s">
        <v>46</v>
      </c>
      <c r="G2181" s="33" t="s">
        <v>30</v>
      </c>
      <c r="H2181" s="45">
        <f>COUNTIFS('Raw Data'!$L$2:$L$3196,'Solution Sheet'!F2181,'Raw Data'!$H$2:$H$3196,'Solution Sheet'!G2181)</f>
        <v>204</v>
      </c>
      <c r="J2181" s="33" t="s">
        <v>42</v>
      </c>
      <c r="K2181" s="33" t="s">
        <v>13</v>
      </c>
      <c r="L2181" s="45">
        <f>AVERAGEIFS('Raw Data'!$R$2:$R$3196,'Raw Data'!$K$2:$K$3196,'Solution Sheet'!J2181,'Raw Data'!$G$2:$G$3196,'Solution Sheet'!K2181)</f>
        <v>36.58</v>
      </c>
      <c r="N2181" s="33" t="s">
        <v>25</v>
      </c>
      <c r="O2181" s="33" t="s">
        <v>30</v>
      </c>
      <c r="P2181" s="45">
        <f>SUMIFS('Raw Data'!$S$2:$S$3196,'Raw Data'!$D$2:$D$3196,'Solution Sheet'!N2181,'Raw Data'!$H$2:$H$3196,'Solution Sheet'!O2181)</f>
        <v>386262.99999999983</v>
      </c>
    </row>
    <row r="2182" spans="2:16" x14ac:dyDescent="0.35">
      <c r="B2182" s="33" t="s">
        <v>63</v>
      </c>
      <c r="C2182" s="33" t="s">
        <v>7</v>
      </c>
      <c r="D2182" s="45">
        <f>SUMIFS('Raw Data'!$S$2:$S$3196,'Raw Data'!$E$2:$E$3196,'Solution Sheet'!B2182,'Raw Data'!$G$2:$G$3196,'Solution Sheet'!C2182)</f>
        <v>92763.590000000011</v>
      </c>
      <c r="E2182" s="37"/>
      <c r="F2182" s="33" t="s">
        <v>44</v>
      </c>
      <c r="G2182" s="33" t="s">
        <v>30</v>
      </c>
      <c r="H2182" s="45">
        <f>COUNTIFS('Raw Data'!$L$2:$L$3196,'Solution Sheet'!F2182,'Raw Data'!$H$2:$H$3196,'Solution Sheet'!G2182)</f>
        <v>202</v>
      </c>
      <c r="J2182" s="33" t="s">
        <v>40</v>
      </c>
      <c r="K2182" s="33" t="s">
        <v>7</v>
      </c>
      <c r="L2182" s="45">
        <f>AVERAGEIFS('Raw Data'!$R$2:$R$3196,'Raw Data'!$K$2:$K$3196,'Solution Sheet'!J2182,'Raw Data'!$G$2:$G$3196,'Solution Sheet'!K2182)</f>
        <v>33.473118279569896</v>
      </c>
      <c r="N2182" s="33" t="s">
        <v>24</v>
      </c>
      <c r="O2182" s="33" t="s">
        <v>30</v>
      </c>
      <c r="P2182" s="45">
        <f>SUMIFS('Raw Data'!$S$2:$S$3196,'Raw Data'!$D$2:$D$3196,'Solution Sheet'!N2182,'Raw Data'!$H$2:$H$3196,'Solution Sheet'!O2182)</f>
        <v>902864.3899999999</v>
      </c>
    </row>
    <row r="2183" spans="2:16" x14ac:dyDescent="0.35">
      <c r="B2183" s="33" t="s">
        <v>73</v>
      </c>
      <c r="C2183" s="33" t="s">
        <v>10</v>
      </c>
      <c r="D2183" s="45">
        <f>SUMIFS('Raw Data'!$S$2:$S$3196,'Raw Data'!$E$2:$E$3196,'Solution Sheet'!B2183,'Raw Data'!$G$2:$G$3196,'Solution Sheet'!C2183)</f>
        <v>86987.81</v>
      </c>
      <c r="E2183" s="37"/>
      <c r="F2183" s="33" t="s">
        <v>43</v>
      </c>
      <c r="G2183" s="33" t="s">
        <v>31</v>
      </c>
      <c r="H2183" s="45">
        <f>COUNTIFS('Raw Data'!$L$2:$L$3196,'Solution Sheet'!F2183,'Raw Data'!$H$2:$H$3196,'Solution Sheet'!G2183)</f>
        <v>190</v>
      </c>
      <c r="J2183" s="33" t="s">
        <v>39</v>
      </c>
      <c r="K2183" s="33" t="s">
        <v>10</v>
      </c>
      <c r="L2183" s="45">
        <f>AVERAGEIFS('Raw Data'!$R$2:$R$3196,'Raw Data'!$K$2:$K$3196,'Solution Sheet'!J2183,'Raw Data'!$G$2:$G$3196,'Solution Sheet'!K2183)</f>
        <v>35.052083333333336</v>
      </c>
      <c r="N2183" s="33" t="s">
        <v>24</v>
      </c>
      <c r="O2183" s="33" t="s">
        <v>31</v>
      </c>
      <c r="P2183" s="45">
        <f>SUMIFS('Raw Data'!$S$2:$S$3196,'Raw Data'!$D$2:$D$3196,'Solution Sheet'!N2183,'Raw Data'!$H$2:$H$3196,'Solution Sheet'!O2183)</f>
        <v>770751.94999999984</v>
      </c>
    </row>
    <row r="2184" spans="2:16" x14ac:dyDescent="0.35">
      <c r="B2184" s="33" t="s">
        <v>115</v>
      </c>
      <c r="C2184" s="33" t="s">
        <v>13</v>
      </c>
      <c r="D2184" s="45">
        <f>SUMIFS('Raw Data'!$S$2:$S$3196,'Raw Data'!$E$2:$E$3196,'Solution Sheet'!B2184,'Raw Data'!$G$2:$G$3196,'Solution Sheet'!C2184)</f>
        <v>86905.229999999981</v>
      </c>
      <c r="E2184" s="37"/>
      <c r="F2184" s="33" t="s">
        <v>44</v>
      </c>
      <c r="G2184" s="33" t="s">
        <v>32</v>
      </c>
      <c r="H2184" s="45">
        <f>COUNTIFS('Raw Data'!$L$2:$L$3196,'Solution Sheet'!F2184,'Raw Data'!$H$2:$H$3196,'Solution Sheet'!G2184)</f>
        <v>196</v>
      </c>
      <c r="J2184" s="33" t="s">
        <v>41</v>
      </c>
      <c r="K2184" s="33" t="s">
        <v>13</v>
      </c>
      <c r="L2184" s="45">
        <f>AVERAGEIFS('Raw Data'!$R$2:$R$3196,'Raw Data'!$K$2:$K$3196,'Solution Sheet'!J2184,'Raw Data'!$G$2:$G$3196,'Solution Sheet'!K2184)</f>
        <v>33.705882352941174</v>
      </c>
      <c r="N2184" s="33" t="s">
        <v>24</v>
      </c>
      <c r="O2184" s="33" t="s">
        <v>32</v>
      </c>
      <c r="P2184" s="45">
        <f>SUMIFS('Raw Data'!$S$2:$S$3196,'Raw Data'!$D$2:$D$3196,'Solution Sheet'!N2184,'Raw Data'!$H$2:$H$3196,'Solution Sheet'!O2184)</f>
        <v>854150.37999999919</v>
      </c>
    </row>
    <row r="2185" spans="2:16" x14ac:dyDescent="0.35">
      <c r="B2185" s="33" t="s">
        <v>68</v>
      </c>
      <c r="C2185" s="33" t="s">
        <v>7</v>
      </c>
      <c r="D2185" s="45">
        <f>SUMIFS('Raw Data'!$S$2:$S$3196,'Raw Data'!$E$2:$E$3196,'Solution Sheet'!B2185,'Raw Data'!$G$2:$G$3196,'Solution Sheet'!C2185)</f>
        <v>100847.03999999999</v>
      </c>
      <c r="E2185" s="37"/>
      <c r="F2185" s="33" t="s">
        <v>46</v>
      </c>
      <c r="G2185" s="33" t="s">
        <v>32</v>
      </c>
      <c r="H2185" s="45">
        <f>COUNTIFS('Raw Data'!$L$2:$L$3196,'Solution Sheet'!F2185,'Raw Data'!$H$2:$H$3196,'Solution Sheet'!G2185)</f>
        <v>216</v>
      </c>
      <c r="J2185" s="33" t="s">
        <v>42</v>
      </c>
      <c r="K2185" s="33" t="s">
        <v>7</v>
      </c>
      <c r="L2185" s="45">
        <f>AVERAGEIFS('Raw Data'!$R$2:$R$3196,'Raw Data'!$K$2:$K$3196,'Solution Sheet'!J2185,'Raw Data'!$G$2:$G$3196,'Solution Sheet'!K2185)</f>
        <v>34.288659793814432</v>
      </c>
      <c r="N2185" s="33" t="s">
        <v>26</v>
      </c>
      <c r="O2185" s="33" t="s">
        <v>32</v>
      </c>
      <c r="P2185" s="45">
        <f>SUMIFS('Raw Data'!$S$2:$S$3196,'Raw Data'!$D$2:$D$3196,'Solution Sheet'!N2185,'Raw Data'!$H$2:$H$3196,'Solution Sheet'!O2185)</f>
        <v>713770.02999999945</v>
      </c>
    </row>
    <row r="2186" spans="2:16" x14ac:dyDescent="0.35">
      <c r="B2186" s="33" t="s">
        <v>68</v>
      </c>
      <c r="C2186" s="33" t="s">
        <v>11</v>
      </c>
      <c r="D2186" s="45">
        <f>SUMIFS('Raw Data'!$S$2:$S$3196,'Raw Data'!$E$2:$E$3196,'Solution Sheet'!B2186,'Raw Data'!$G$2:$G$3196,'Solution Sheet'!C2186)</f>
        <v>76381.910000000018</v>
      </c>
      <c r="E2186" s="37"/>
      <c r="F2186" s="33" t="s">
        <v>44</v>
      </c>
      <c r="G2186" s="33" t="s">
        <v>30</v>
      </c>
      <c r="H2186" s="45">
        <f>COUNTIFS('Raw Data'!$L$2:$L$3196,'Solution Sheet'!F2186,'Raw Data'!$H$2:$H$3196,'Solution Sheet'!G2186)</f>
        <v>202</v>
      </c>
      <c r="J2186" s="33" t="s">
        <v>39</v>
      </c>
      <c r="K2186" s="33" t="s">
        <v>11</v>
      </c>
      <c r="L2186" s="45">
        <f>AVERAGEIFS('Raw Data'!$R$2:$R$3196,'Raw Data'!$K$2:$K$3196,'Solution Sheet'!J2186,'Raw Data'!$G$2:$G$3196,'Solution Sheet'!K2186)</f>
        <v>34.901785714285715</v>
      </c>
      <c r="N2186" s="33" t="s">
        <v>24</v>
      </c>
      <c r="O2186" s="33" t="s">
        <v>30</v>
      </c>
      <c r="P2186" s="45">
        <f>SUMIFS('Raw Data'!$S$2:$S$3196,'Raw Data'!$D$2:$D$3196,'Solution Sheet'!N2186,'Raw Data'!$H$2:$H$3196,'Solution Sheet'!O2186)</f>
        <v>902864.3899999999</v>
      </c>
    </row>
    <row r="2187" spans="2:16" x14ac:dyDescent="0.35">
      <c r="B2187" s="33" t="s">
        <v>52</v>
      </c>
      <c r="C2187" s="33" t="s">
        <v>11</v>
      </c>
      <c r="D2187" s="45">
        <f>SUMIFS('Raw Data'!$S$2:$S$3196,'Raw Data'!$E$2:$E$3196,'Solution Sheet'!B2187,'Raw Data'!$G$2:$G$3196,'Solution Sheet'!C2187)</f>
        <v>112086.30000000002</v>
      </c>
      <c r="E2187" s="37"/>
      <c r="F2187" s="33" t="s">
        <v>46</v>
      </c>
      <c r="G2187" s="33" t="s">
        <v>33</v>
      </c>
      <c r="H2187" s="45">
        <f>COUNTIFS('Raw Data'!$L$2:$L$3196,'Solution Sheet'!F2187,'Raw Data'!$H$2:$H$3196,'Solution Sheet'!G2187)</f>
        <v>201</v>
      </c>
      <c r="J2187" s="33" t="s">
        <v>41</v>
      </c>
      <c r="K2187" s="33" t="s">
        <v>11</v>
      </c>
      <c r="L2187" s="45">
        <f>AVERAGEIFS('Raw Data'!$R$2:$R$3196,'Raw Data'!$K$2:$K$3196,'Solution Sheet'!J2187,'Raw Data'!$G$2:$G$3196,'Solution Sheet'!K2187)</f>
        <v>35.415929203539825</v>
      </c>
      <c r="N2187" s="33" t="s">
        <v>26</v>
      </c>
      <c r="O2187" s="33" t="s">
        <v>33</v>
      </c>
      <c r="P2187" s="45">
        <f>SUMIFS('Raw Data'!$S$2:$S$3196,'Raw Data'!$D$2:$D$3196,'Solution Sheet'!N2187,'Raw Data'!$H$2:$H$3196,'Solution Sheet'!O2187)</f>
        <v>688621.27000000118</v>
      </c>
    </row>
    <row r="2188" spans="2:16" x14ac:dyDescent="0.35">
      <c r="B2188" s="33" t="s">
        <v>55</v>
      </c>
      <c r="C2188" s="33" t="s">
        <v>10</v>
      </c>
      <c r="D2188" s="45">
        <f>SUMIFS('Raw Data'!$S$2:$S$3196,'Raw Data'!$E$2:$E$3196,'Solution Sheet'!B2188,'Raw Data'!$G$2:$G$3196,'Solution Sheet'!C2188)</f>
        <v>73114.26999999999</v>
      </c>
      <c r="E2188" s="37"/>
      <c r="F2188" s="33" t="s">
        <v>45</v>
      </c>
      <c r="G2188" s="33" t="s">
        <v>31</v>
      </c>
      <c r="H2188" s="45">
        <f>COUNTIFS('Raw Data'!$L$2:$L$3196,'Solution Sheet'!F2188,'Raw Data'!$H$2:$H$3196,'Solution Sheet'!G2188)</f>
        <v>200</v>
      </c>
      <c r="J2188" s="33" t="s">
        <v>41</v>
      </c>
      <c r="K2188" s="33" t="s">
        <v>10</v>
      </c>
      <c r="L2188" s="45">
        <f>AVERAGEIFS('Raw Data'!$R$2:$R$3196,'Raw Data'!$K$2:$K$3196,'Solution Sheet'!J2188,'Raw Data'!$G$2:$G$3196,'Solution Sheet'!K2188)</f>
        <v>34.225806451612904</v>
      </c>
      <c r="N2188" s="33" t="s">
        <v>26</v>
      </c>
      <c r="O2188" s="33" t="s">
        <v>31</v>
      </c>
      <c r="P2188" s="45">
        <f>SUMIFS('Raw Data'!$S$2:$S$3196,'Raw Data'!$D$2:$D$3196,'Solution Sheet'!N2188,'Raw Data'!$H$2:$H$3196,'Solution Sheet'!O2188)</f>
        <v>705928.4499999996</v>
      </c>
    </row>
    <row r="2189" spans="2:16" x14ac:dyDescent="0.35">
      <c r="B2189" s="33" t="s">
        <v>52</v>
      </c>
      <c r="C2189" s="33" t="s">
        <v>6</v>
      </c>
      <c r="D2189" s="45">
        <f>SUMIFS('Raw Data'!$S$2:$S$3196,'Raw Data'!$E$2:$E$3196,'Solution Sheet'!B2189,'Raw Data'!$G$2:$G$3196,'Solution Sheet'!C2189)</f>
        <v>128564.53000000004</v>
      </c>
      <c r="E2189" s="37"/>
      <c r="F2189" s="33" t="s">
        <v>44</v>
      </c>
      <c r="G2189" s="33" t="s">
        <v>32</v>
      </c>
      <c r="H2189" s="45">
        <f>COUNTIFS('Raw Data'!$L$2:$L$3196,'Solution Sheet'!F2189,'Raw Data'!$H$2:$H$3196,'Solution Sheet'!G2189)</f>
        <v>196</v>
      </c>
      <c r="J2189" s="33" t="s">
        <v>40</v>
      </c>
      <c r="K2189" s="33" t="s">
        <v>6</v>
      </c>
      <c r="L2189" s="45">
        <f>AVERAGEIFS('Raw Data'!$R$2:$R$3196,'Raw Data'!$K$2:$K$3196,'Solution Sheet'!J2189,'Raw Data'!$G$2:$G$3196,'Solution Sheet'!K2189)</f>
        <v>33.838383838383841</v>
      </c>
      <c r="N2189" s="33" t="s">
        <v>26</v>
      </c>
      <c r="O2189" s="33" t="s">
        <v>32</v>
      </c>
      <c r="P2189" s="45">
        <f>SUMIFS('Raw Data'!$S$2:$S$3196,'Raw Data'!$D$2:$D$3196,'Solution Sheet'!N2189,'Raw Data'!$H$2:$H$3196,'Solution Sheet'!O2189)</f>
        <v>713770.02999999945</v>
      </c>
    </row>
    <row r="2190" spans="2:16" x14ac:dyDescent="0.35">
      <c r="B2190" s="33" t="s">
        <v>106</v>
      </c>
      <c r="C2190" s="33" t="s">
        <v>13</v>
      </c>
      <c r="D2190" s="45">
        <f>SUMIFS('Raw Data'!$S$2:$S$3196,'Raw Data'!$E$2:$E$3196,'Solution Sheet'!B2190,'Raw Data'!$G$2:$G$3196,'Solution Sheet'!C2190)</f>
        <v>83772.33</v>
      </c>
      <c r="E2190" s="37"/>
      <c r="F2190" s="33" t="s">
        <v>45</v>
      </c>
      <c r="G2190" s="33" t="s">
        <v>30</v>
      </c>
      <c r="H2190" s="45">
        <f>COUNTIFS('Raw Data'!$L$2:$L$3196,'Solution Sheet'!F2190,'Raw Data'!$H$2:$H$3196,'Solution Sheet'!G2190)</f>
        <v>215</v>
      </c>
      <c r="J2190" s="33" t="s">
        <v>39</v>
      </c>
      <c r="K2190" s="33" t="s">
        <v>13</v>
      </c>
      <c r="L2190" s="45">
        <f>AVERAGEIFS('Raw Data'!$R$2:$R$3196,'Raw Data'!$K$2:$K$3196,'Solution Sheet'!J2190,'Raw Data'!$G$2:$G$3196,'Solution Sheet'!K2190)</f>
        <v>35.833333333333336</v>
      </c>
      <c r="N2190" s="33" t="s">
        <v>26</v>
      </c>
      <c r="O2190" s="33" t="s">
        <v>30</v>
      </c>
      <c r="P2190" s="45">
        <f>SUMIFS('Raw Data'!$S$2:$S$3196,'Raw Data'!$D$2:$D$3196,'Solution Sheet'!N2190,'Raw Data'!$H$2:$H$3196,'Solution Sheet'!O2190)</f>
        <v>705014.25000000035</v>
      </c>
    </row>
    <row r="2191" spans="2:16" x14ac:dyDescent="0.35">
      <c r="B2191" s="33" t="s">
        <v>55</v>
      </c>
      <c r="C2191" s="33" t="s">
        <v>7</v>
      </c>
      <c r="D2191" s="45">
        <f>SUMIFS('Raw Data'!$S$2:$S$3196,'Raw Data'!$E$2:$E$3196,'Solution Sheet'!B2191,'Raw Data'!$G$2:$G$3196,'Solution Sheet'!C2191)</f>
        <v>86248.060000000012</v>
      </c>
      <c r="E2191" s="37"/>
      <c r="F2191" s="33" t="s">
        <v>45</v>
      </c>
      <c r="G2191" s="33" t="s">
        <v>31</v>
      </c>
      <c r="H2191" s="45">
        <f>COUNTIFS('Raw Data'!$L$2:$L$3196,'Solution Sheet'!F2191,'Raw Data'!$H$2:$H$3196,'Solution Sheet'!G2191)</f>
        <v>200</v>
      </c>
      <c r="J2191" s="33" t="s">
        <v>40</v>
      </c>
      <c r="K2191" s="33" t="s">
        <v>7</v>
      </c>
      <c r="L2191" s="45">
        <f>AVERAGEIFS('Raw Data'!$R$2:$R$3196,'Raw Data'!$K$2:$K$3196,'Solution Sheet'!J2191,'Raw Data'!$G$2:$G$3196,'Solution Sheet'!K2191)</f>
        <v>33.473118279569896</v>
      </c>
      <c r="N2191" s="33" t="s">
        <v>26</v>
      </c>
      <c r="O2191" s="33" t="s">
        <v>31</v>
      </c>
      <c r="P2191" s="45">
        <f>SUMIFS('Raw Data'!$S$2:$S$3196,'Raw Data'!$D$2:$D$3196,'Solution Sheet'!N2191,'Raw Data'!$H$2:$H$3196,'Solution Sheet'!O2191)</f>
        <v>705928.4499999996</v>
      </c>
    </row>
    <row r="2192" spans="2:16" x14ac:dyDescent="0.35">
      <c r="B2192" s="33" t="s">
        <v>68</v>
      </c>
      <c r="C2192" s="33" t="s">
        <v>6</v>
      </c>
      <c r="D2192" s="45">
        <f>SUMIFS('Raw Data'!$S$2:$S$3196,'Raw Data'!$E$2:$E$3196,'Solution Sheet'!B2192,'Raw Data'!$G$2:$G$3196,'Solution Sheet'!C2192)</f>
        <v>76254.89</v>
      </c>
      <c r="E2192" s="37"/>
      <c r="F2192" s="33" t="s">
        <v>43</v>
      </c>
      <c r="G2192" s="33" t="s">
        <v>31</v>
      </c>
      <c r="H2192" s="45">
        <f>COUNTIFS('Raw Data'!$L$2:$L$3196,'Solution Sheet'!F2192,'Raw Data'!$H$2:$H$3196,'Solution Sheet'!G2192)</f>
        <v>190</v>
      </c>
      <c r="J2192" s="33" t="s">
        <v>42</v>
      </c>
      <c r="K2192" s="33" t="s">
        <v>6</v>
      </c>
      <c r="L2192" s="45">
        <f>AVERAGEIFS('Raw Data'!$R$2:$R$3196,'Raw Data'!$K$2:$K$3196,'Solution Sheet'!J2192,'Raw Data'!$G$2:$G$3196,'Solution Sheet'!K2192)</f>
        <v>35.892857142857146</v>
      </c>
      <c r="N2192" s="33" t="s">
        <v>24</v>
      </c>
      <c r="O2192" s="33" t="s">
        <v>31</v>
      </c>
      <c r="P2192" s="45">
        <f>SUMIFS('Raw Data'!$S$2:$S$3196,'Raw Data'!$D$2:$D$3196,'Solution Sheet'!N2192,'Raw Data'!$H$2:$H$3196,'Solution Sheet'!O2192)</f>
        <v>770751.94999999984</v>
      </c>
    </row>
    <row r="2193" spans="2:16" x14ac:dyDescent="0.35">
      <c r="B2193" s="33" t="s">
        <v>78</v>
      </c>
      <c r="C2193" s="33" t="s">
        <v>13</v>
      </c>
      <c r="D2193" s="45">
        <f>SUMIFS('Raw Data'!$S$2:$S$3196,'Raw Data'!$E$2:$E$3196,'Solution Sheet'!B2193,'Raw Data'!$G$2:$G$3196,'Solution Sheet'!C2193)</f>
        <v>119976.9</v>
      </c>
      <c r="E2193" s="37"/>
      <c r="F2193" s="33" t="s">
        <v>45</v>
      </c>
      <c r="G2193" s="33" t="s">
        <v>31</v>
      </c>
      <c r="H2193" s="45">
        <f>COUNTIFS('Raw Data'!$L$2:$L$3196,'Solution Sheet'!F2193,'Raw Data'!$H$2:$H$3196,'Solution Sheet'!G2193)</f>
        <v>200</v>
      </c>
      <c r="J2193" s="33" t="s">
        <v>39</v>
      </c>
      <c r="K2193" s="33" t="s">
        <v>13</v>
      </c>
      <c r="L2193" s="45">
        <f>AVERAGEIFS('Raw Data'!$R$2:$R$3196,'Raw Data'!$K$2:$K$3196,'Solution Sheet'!J2193,'Raw Data'!$G$2:$G$3196,'Solution Sheet'!K2193)</f>
        <v>35.833333333333336</v>
      </c>
      <c r="N2193" s="33" t="s">
        <v>26</v>
      </c>
      <c r="O2193" s="33" t="s">
        <v>31</v>
      </c>
      <c r="P2193" s="45">
        <f>SUMIFS('Raw Data'!$S$2:$S$3196,'Raw Data'!$D$2:$D$3196,'Solution Sheet'!N2193,'Raw Data'!$H$2:$H$3196,'Solution Sheet'!O2193)</f>
        <v>705928.4499999996</v>
      </c>
    </row>
    <row r="2194" spans="2:16" x14ac:dyDescent="0.35">
      <c r="B2194" s="33" t="s">
        <v>55</v>
      </c>
      <c r="C2194" s="33" t="s">
        <v>6</v>
      </c>
      <c r="D2194" s="45">
        <f>SUMIFS('Raw Data'!$S$2:$S$3196,'Raw Data'!$E$2:$E$3196,'Solution Sheet'!B2194,'Raw Data'!$G$2:$G$3196,'Solution Sheet'!C2194)</f>
        <v>103547.48999999999</v>
      </c>
      <c r="E2194" s="37"/>
      <c r="F2194" s="33" t="s">
        <v>43</v>
      </c>
      <c r="G2194" s="33" t="s">
        <v>33</v>
      </c>
      <c r="H2194" s="45">
        <f>COUNTIFS('Raw Data'!$L$2:$L$3196,'Solution Sheet'!F2194,'Raw Data'!$H$2:$H$3196,'Solution Sheet'!G2194)</f>
        <v>185</v>
      </c>
      <c r="J2194" s="33" t="s">
        <v>42</v>
      </c>
      <c r="K2194" s="33" t="s">
        <v>6</v>
      </c>
      <c r="L2194" s="45">
        <f>AVERAGEIFS('Raw Data'!$R$2:$R$3196,'Raw Data'!$K$2:$K$3196,'Solution Sheet'!J2194,'Raw Data'!$G$2:$G$3196,'Solution Sheet'!K2194)</f>
        <v>35.892857142857146</v>
      </c>
      <c r="N2194" s="33" t="s">
        <v>24</v>
      </c>
      <c r="O2194" s="33" t="s">
        <v>33</v>
      </c>
      <c r="P2194" s="45">
        <f>SUMIFS('Raw Data'!$S$2:$S$3196,'Raw Data'!$D$2:$D$3196,'Solution Sheet'!N2194,'Raw Data'!$H$2:$H$3196,'Solution Sheet'!O2194)</f>
        <v>777669.78999999957</v>
      </c>
    </row>
    <row r="2195" spans="2:16" x14ac:dyDescent="0.35">
      <c r="B2195" s="33" t="s">
        <v>52</v>
      </c>
      <c r="C2195" s="33" t="s">
        <v>8</v>
      </c>
      <c r="D2195" s="45">
        <f>SUMIFS('Raw Data'!$S$2:$S$3196,'Raw Data'!$E$2:$E$3196,'Solution Sheet'!B2195,'Raw Data'!$G$2:$G$3196,'Solution Sheet'!C2195)</f>
        <v>99924.459999999977</v>
      </c>
      <c r="E2195" s="37"/>
      <c r="F2195" s="33" t="s">
        <v>46</v>
      </c>
      <c r="G2195" s="33" t="s">
        <v>33</v>
      </c>
      <c r="H2195" s="45">
        <f>COUNTIFS('Raw Data'!$L$2:$L$3196,'Solution Sheet'!F2195,'Raw Data'!$H$2:$H$3196,'Solution Sheet'!G2195)</f>
        <v>201</v>
      </c>
      <c r="J2195" s="33" t="s">
        <v>40</v>
      </c>
      <c r="K2195" s="33" t="s">
        <v>8</v>
      </c>
      <c r="L2195" s="45">
        <f>AVERAGEIFS('Raw Data'!$R$2:$R$3196,'Raw Data'!$K$2:$K$3196,'Solution Sheet'!J2195,'Raw Data'!$G$2:$G$3196,'Solution Sheet'!K2195)</f>
        <v>34.319148936170215</v>
      </c>
      <c r="N2195" s="33" t="s">
        <v>24</v>
      </c>
      <c r="O2195" s="33" t="s">
        <v>33</v>
      </c>
      <c r="P2195" s="45">
        <f>SUMIFS('Raw Data'!$S$2:$S$3196,'Raw Data'!$D$2:$D$3196,'Solution Sheet'!N2195,'Raw Data'!$H$2:$H$3196,'Solution Sheet'!O2195)</f>
        <v>777669.78999999957</v>
      </c>
    </row>
    <row r="2196" spans="2:16" x14ac:dyDescent="0.35">
      <c r="B2196" s="33" t="s">
        <v>85</v>
      </c>
      <c r="C2196" s="33" t="s">
        <v>11</v>
      </c>
      <c r="D2196" s="45">
        <f>SUMIFS('Raw Data'!$S$2:$S$3196,'Raw Data'!$E$2:$E$3196,'Solution Sheet'!B2196,'Raw Data'!$G$2:$G$3196,'Solution Sheet'!C2196)</f>
        <v>93988.74</v>
      </c>
      <c r="E2196" s="37"/>
      <c r="F2196" s="33" t="s">
        <v>46</v>
      </c>
      <c r="G2196" s="33" t="s">
        <v>33</v>
      </c>
      <c r="H2196" s="45">
        <f>COUNTIFS('Raw Data'!$L$2:$L$3196,'Solution Sheet'!F2196,'Raw Data'!$H$2:$H$3196,'Solution Sheet'!G2196)</f>
        <v>201</v>
      </c>
      <c r="J2196" s="33" t="s">
        <v>42</v>
      </c>
      <c r="K2196" s="33" t="s">
        <v>11</v>
      </c>
      <c r="L2196" s="45">
        <f>AVERAGEIFS('Raw Data'!$R$2:$R$3196,'Raw Data'!$K$2:$K$3196,'Solution Sheet'!J2196,'Raw Data'!$G$2:$G$3196,'Solution Sheet'!K2196)</f>
        <v>35.16949152542373</v>
      </c>
      <c r="N2196" s="33" t="s">
        <v>26</v>
      </c>
      <c r="O2196" s="33" t="s">
        <v>33</v>
      </c>
      <c r="P2196" s="45">
        <f>SUMIFS('Raw Data'!$S$2:$S$3196,'Raw Data'!$D$2:$D$3196,'Solution Sheet'!N2196,'Raw Data'!$H$2:$H$3196,'Solution Sheet'!O2196)</f>
        <v>688621.27000000118</v>
      </c>
    </row>
    <row r="2197" spans="2:16" x14ac:dyDescent="0.35">
      <c r="B2197" s="33" t="s">
        <v>115</v>
      </c>
      <c r="C2197" s="33" t="s">
        <v>8</v>
      </c>
      <c r="D2197" s="45">
        <f>SUMIFS('Raw Data'!$S$2:$S$3196,'Raw Data'!$E$2:$E$3196,'Solution Sheet'!B2197,'Raw Data'!$G$2:$G$3196,'Solution Sheet'!C2197)</f>
        <v>78761.50999999998</v>
      </c>
      <c r="E2197" s="37"/>
      <c r="F2197" s="33" t="s">
        <v>46</v>
      </c>
      <c r="G2197" s="33" t="s">
        <v>33</v>
      </c>
      <c r="H2197" s="45">
        <f>COUNTIFS('Raw Data'!$L$2:$L$3196,'Solution Sheet'!F2197,'Raw Data'!$H$2:$H$3196,'Solution Sheet'!G2197)</f>
        <v>201</v>
      </c>
      <c r="J2197" s="33" t="s">
        <v>40</v>
      </c>
      <c r="K2197" s="33" t="s">
        <v>8</v>
      </c>
      <c r="L2197" s="45">
        <f>AVERAGEIFS('Raw Data'!$R$2:$R$3196,'Raw Data'!$K$2:$K$3196,'Solution Sheet'!J2197,'Raw Data'!$G$2:$G$3196,'Solution Sheet'!K2197)</f>
        <v>34.319148936170215</v>
      </c>
      <c r="N2197" s="33" t="s">
        <v>24</v>
      </c>
      <c r="O2197" s="33" t="s">
        <v>33</v>
      </c>
      <c r="P2197" s="45">
        <f>SUMIFS('Raw Data'!$S$2:$S$3196,'Raw Data'!$D$2:$D$3196,'Solution Sheet'!N2197,'Raw Data'!$H$2:$H$3196,'Solution Sheet'!O2197)</f>
        <v>777669.78999999957</v>
      </c>
    </row>
    <row r="2198" spans="2:16" x14ac:dyDescent="0.35">
      <c r="B2198" s="33" t="s">
        <v>115</v>
      </c>
      <c r="C2198" s="33" t="s">
        <v>8</v>
      </c>
      <c r="D2198" s="45">
        <f>SUMIFS('Raw Data'!$S$2:$S$3196,'Raw Data'!$E$2:$E$3196,'Solution Sheet'!B2198,'Raw Data'!$G$2:$G$3196,'Solution Sheet'!C2198)</f>
        <v>78761.50999999998</v>
      </c>
      <c r="E2198" s="37"/>
      <c r="F2198" s="33" t="s">
        <v>45</v>
      </c>
      <c r="G2198" s="33" t="s">
        <v>33</v>
      </c>
      <c r="H2198" s="45">
        <f>COUNTIFS('Raw Data'!$L$2:$L$3196,'Solution Sheet'!F2198,'Raw Data'!$H$2:$H$3196,'Solution Sheet'!G2198)</f>
        <v>193</v>
      </c>
      <c r="J2198" s="33" t="s">
        <v>41</v>
      </c>
      <c r="K2198" s="33" t="s">
        <v>8</v>
      </c>
      <c r="L2198" s="45">
        <f>AVERAGEIFS('Raw Data'!$R$2:$R$3196,'Raw Data'!$K$2:$K$3196,'Solution Sheet'!J2198,'Raw Data'!$G$2:$G$3196,'Solution Sheet'!K2198)</f>
        <v>35.169642857142854</v>
      </c>
      <c r="N2198" s="33" t="s">
        <v>25</v>
      </c>
      <c r="O2198" s="33" t="s">
        <v>33</v>
      </c>
      <c r="P2198" s="45">
        <f>SUMIFS('Raw Data'!$S$2:$S$3196,'Raw Data'!$D$2:$D$3196,'Solution Sheet'!N2198,'Raw Data'!$H$2:$H$3196,'Solution Sheet'!O2198)</f>
        <v>226589.05000000008</v>
      </c>
    </row>
    <row r="2199" spans="2:16" x14ac:dyDescent="0.35">
      <c r="B2199" s="33" t="s">
        <v>78</v>
      </c>
      <c r="C2199" s="33" t="s">
        <v>7</v>
      </c>
      <c r="D2199" s="45">
        <f>SUMIFS('Raw Data'!$S$2:$S$3196,'Raw Data'!$E$2:$E$3196,'Solution Sheet'!B2199,'Raw Data'!$G$2:$G$3196,'Solution Sheet'!C2199)</f>
        <v>91549.210000000021</v>
      </c>
      <c r="E2199" s="37"/>
      <c r="F2199" s="33" t="s">
        <v>43</v>
      </c>
      <c r="G2199" s="33" t="s">
        <v>30</v>
      </c>
      <c r="H2199" s="45">
        <f>COUNTIFS('Raw Data'!$L$2:$L$3196,'Solution Sheet'!F2199,'Raw Data'!$H$2:$H$3196,'Solution Sheet'!G2199)</f>
        <v>201</v>
      </c>
      <c r="J2199" s="33" t="s">
        <v>41</v>
      </c>
      <c r="K2199" s="33" t="s">
        <v>7</v>
      </c>
      <c r="L2199" s="45">
        <f>AVERAGEIFS('Raw Data'!$R$2:$R$3196,'Raw Data'!$K$2:$K$3196,'Solution Sheet'!J2199,'Raw Data'!$G$2:$G$3196,'Solution Sheet'!K2199)</f>
        <v>33.821428571428569</v>
      </c>
      <c r="N2199" s="33" t="s">
        <v>26</v>
      </c>
      <c r="O2199" s="33" t="s">
        <v>30</v>
      </c>
      <c r="P2199" s="45">
        <f>SUMIFS('Raw Data'!$S$2:$S$3196,'Raw Data'!$D$2:$D$3196,'Solution Sheet'!N2199,'Raw Data'!$H$2:$H$3196,'Solution Sheet'!O2199)</f>
        <v>705014.25000000035</v>
      </c>
    </row>
    <row r="2200" spans="2:16" x14ac:dyDescent="0.35">
      <c r="B2200" s="33" t="s">
        <v>85</v>
      </c>
      <c r="C2200" s="33" t="s">
        <v>10</v>
      </c>
      <c r="D2200" s="45">
        <f>SUMIFS('Raw Data'!$S$2:$S$3196,'Raw Data'!$E$2:$E$3196,'Solution Sheet'!B2200,'Raw Data'!$G$2:$G$3196,'Solution Sheet'!C2200)</f>
        <v>88692.860000000015</v>
      </c>
      <c r="E2200" s="37"/>
      <c r="F2200" s="33" t="s">
        <v>46</v>
      </c>
      <c r="G2200" s="33" t="s">
        <v>31</v>
      </c>
      <c r="H2200" s="45">
        <f>COUNTIFS('Raw Data'!$L$2:$L$3196,'Solution Sheet'!F2200,'Raw Data'!$H$2:$H$3196,'Solution Sheet'!G2200)</f>
        <v>159</v>
      </c>
      <c r="J2200" s="33" t="s">
        <v>41</v>
      </c>
      <c r="K2200" s="33" t="s">
        <v>10</v>
      </c>
      <c r="L2200" s="45">
        <f>AVERAGEIFS('Raw Data'!$R$2:$R$3196,'Raw Data'!$K$2:$K$3196,'Solution Sheet'!J2200,'Raw Data'!$G$2:$G$3196,'Solution Sheet'!K2200)</f>
        <v>34.225806451612904</v>
      </c>
      <c r="N2200" s="33" t="s">
        <v>24</v>
      </c>
      <c r="O2200" s="33" t="s">
        <v>31</v>
      </c>
      <c r="P2200" s="45">
        <f>SUMIFS('Raw Data'!$S$2:$S$3196,'Raw Data'!$D$2:$D$3196,'Solution Sheet'!N2200,'Raw Data'!$H$2:$H$3196,'Solution Sheet'!O2200)</f>
        <v>770751.94999999984</v>
      </c>
    </row>
    <row r="2201" spans="2:16" x14ac:dyDescent="0.35">
      <c r="B2201" s="33" t="s">
        <v>78</v>
      </c>
      <c r="C2201" s="33" t="s">
        <v>12</v>
      </c>
      <c r="D2201" s="45">
        <f>SUMIFS('Raw Data'!$S$2:$S$3196,'Raw Data'!$E$2:$E$3196,'Solution Sheet'!B2201,'Raw Data'!$G$2:$G$3196,'Solution Sheet'!C2201)</f>
        <v>76955.800000000017</v>
      </c>
      <c r="E2201" s="37"/>
      <c r="F2201" s="33" t="s">
        <v>45</v>
      </c>
      <c r="G2201" s="33" t="s">
        <v>30</v>
      </c>
      <c r="H2201" s="45">
        <f>COUNTIFS('Raw Data'!$L$2:$L$3196,'Solution Sheet'!F2201,'Raw Data'!$H$2:$H$3196,'Solution Sheet'!G2201)</f>
        <v>215</v>
      </c>
      <c r="J2201" s="33" t="s">
        <v>40</v>
      </c>
      <c r="K2201" s="33" t="s">
        <v>12</v>
      </c>
      <c r="L2201" s="45">
        <f>AVERAGEIFS('Raw Data'!$R$2:$R$3196,'Raw Data'!$K$2:$K$3196,'Solution Sheet'!J2201,'Raw Data'!$G$2:$G$3196,'Solution Sheet'!K2201)</f>
        <v>34.373831775700936</v>
      </c>
      <c r="N2201" s="33" t="s">
        <v>24</v>
      </c>
      <c r="O2201" s="33" t="s">
        <v>30</v>
      </c>
      <c r="P2201" s="45">
        <f>SUMIFS('Raw Data'!$S$2:$S$3196,'Raw Data'!$D$2:$D$3196,'Solution Sheet'!N2201,'Raw Data'!$H$2:$H$3196,'Solution Sheet'!O2201)</f>
        <v>902864.3899999999</v>
      </c>
    </row>
    <row r="2202" spans="2:16" x14ac:dyDescent="0.35">
      <c r="B2202" s="33" t="s">
        <v>58</v>
      </c>
      <c r="C2202" s="33" t="s">
        <v>9</v>
      </c>
      <c r="D2202" s="45">
        <f>SUMIFS('Raw Data'!$S$2:$S$3196,'Raw Data'!$E$2:$E$3196,'Solution Sheet'!B2202,'Raw Data'!$G$2:$G$3196,'Solution Sheet'!C2202)</f>
        <v>93015.799999999974</v>
      </c>
      <c r="E2202" s="37"/>
      <c r="F2202" s="33" t="s">
        <v>45</v>
      </c>
      <c r="G2202" s="33" t="s">
        <v>32</v>
      </c>
      <c r="H2202" s="45">
        <f>COUNTIFS('Raw Data'!$L$2:$L$3196,'Solution Sheet'!F2202,'Raw Data'!$H$2:$H$3196,'Solution Sheet'!G2202)</f>
        <v>204</v>
      </c>
      <c r="J2202" s="33" t="s">
        <v>41</v>
      </c>
      <c r="K2202" s="33" t="s">
        <v>9</v>
      </c>
      <c r="L2202" s="45">
        <f>AVERAGEIFS('Raw Data'!$R$2:$R$3196,'Raw Data'!$K$2:$K$3196,'Solution Sheet'!J2202,'Raw Data'!$G$2:$G$3196,'Solution Sheet'!K2202)</f>
        <v>35.634615384615387</v>
      </c>
      <c r="N2202" s="33" t="s">
        <v>24</v>
      </c>
      <c r="O2202" s="33" t="s">
        <v>32</v>
      </c>
      <c r="P2202" s="45">
        <f>SUMIFS('Raw Data'!$S$2:$S$3196,'Raw Data'!$D$2:$D$3196,'Solution Sheet'!N2202,'Raw Data'!$H$2:$H$3196,'Solution Sheet'!O2202)</f>
        <v>854150.37999999919</v>
      </c>
    </row>
    <row r="2203" spans="2:16" x14ac:dyDescent="0.35">
      <c r="B2203" s="33" t="s">
        <v>68</v>
      </c>
      <c r="C2203" s="33" t="s">
        <v>10</v>
      </c>
      <c r="D2203" s="45">
        <f>SUMIFS('Raw Data'!$S$2:$S$3196,'Raw Data'!$E$2:$E$3196,'Solution Sheet'!B2203,'Raw Data'!$G$2:$G$3196,'Solution Sheet'!C2203)</f>
        <v>86801.049999999988</v>
      </c>
      <c r="E2203" s="37"/>
      <c r="F2203" s="33" t="s">
        <v>44</v>
      </c>
      <c r="G2203" s="33" t="s">
        <v>32</v>
      </c>
      <c r="H2203" s="45">
        <f>COUNTIFS('Raw Data'!$L$2:$L$3196,'Solution Sheet'!F2203,'Raw Data'!$H$2:$H$3196,'Solution Sheet'!G2203)</f>
        <v>196</v>
      </c>
      <c r="J2203" s="33" t="s">
        <v>39</v>
      </c>
      <c r="K2203" s="33" t="s">
        <v>10</v>
      </c>
      <c r="L2203" s="45">
        <f>AVERAGEIFS('Raw Data'!$R$2:$R$3196,'Raw Data'!$K$2:$K$3196,'Solution Sheet'!J2203,'Raw Data'!$G$2:$G$3196,'Solution Sheet'!K2203)</f>
        <v>35.052083333333336</v>
      </c>
      <c r="N2203" s="33" t="s">
        <v>24</v>
      </c>
      <c r="O2203" s="33" t="s">
        <v>32</v>
      </c>
      <c r="P2203" s="45">
        <f>SUMIFS('Raw Data'!$S$2:$S$3196,'Raw Data'!$D$2:$D$3196,'Solution Sheet'!N2203,'Raw Data'!$H$2:$H$3196,'Solution Sheet'!O2203)</f>
        <v>854150.37999999919</v>
      </c>
    </row>
    <row r="2204" spans="2:16" x14ac:dyDescent="0.35">
      <c r="B2204" s="33" t="s">
        <v>106</v>
      </c>
      <c r="C2204" s="33" t="s">
        <v>10</v>
      </c>
      <c r="D2204" s="45">
        <f>SUMIFS('Raw Data'!$S$2:$S$3196,'Raw Data'!$E$2:$E$3196,'Solution Sheet'!B2204,'Raw Data'!$G$2:$G$3196,'Solution Sheet'!C2204)</f>
        <v>86293.68</v>
      </c>
      <c r="E2204" s="37"/>
      <c r="F2204" s="33" t="s">
        <v>45</v>
      </c>
      <c r="G2204" s="33" t="s">
        <v>32</v>
      </c>
      <c r="H2204" s="45">
        <f>COUNTIFS('Raw Data'!$L$2:$L$3196,'Solution Sheet'!F2204,'Raw Data'!$H$2:$H$3196,'Solution Sheet'!G2204)</f>
        <v>204</v>
      </c>
      <c r="J2204" s="33" t="s">
        <v>41</v>
      </c>
      <c r="K2204" s="33" t="s">
        <v>10</v>
      </c>
      <c r="L2204" s="45">
        <f>AVERAGEIFS('Raw Data'!$R$2:$R$3196,'Raw Data'!$K$2:$K$3196,'Solution Sheet'!J2204,'Raw Data'!$G$2:$G$3196,'Solution Sheet'!K2204)</f>
        <v>34.225806451612904</v>
      </c>
      <c r="N2204" s="33" t="s">
        <v>24</v>
      </c>
      <c r="O2204" s="33" t="s">
        <v>32</v>
      </c>
      <c r="P2204" s="45">
        <f>SUMIFS('Raw Data'!$S$2:$S$3196,'Raw Data'!$D$2:$D$3196,'Solution Sheet'!N2204,'Raw Data'!$H$2:$H$3196,'Solution Sheet'!O2204)</f>
        <v>854150.37999999919</v>
      </c>
    </row>
    <row r="2205" spans="2:16" x14ac:dyDescent="0.35">
      <c r="B2205" s="33" t="s">
        <v>78</v>
      </c>
      <c r="C2205" s="33" t="s">
        <v>13</v>
      </c>
      <c r="D2205" s="45">
        <f>SUMIFS('Raw Data'!$S$2:$S$3196,'Raw Data'!$E$2:$E$3196,'Solution Sheet'!B2205,'Raw Data'!$G$2:$G$3196,'Solution Sheet'!C2205)</f>
        <v>119976.9</v>
      </c>
      <c r="E2205" s="37"/>
      <c r="F2205" s="33" t="s">
        <v>46</v>
      </c>
      <c r="G2205" s="33" t="s">
        <v>31</v>
      </c>
      <c r="H2205" s="45">
        <f>COUNTIFS('Raw Data'!$L$2:$L$3196,'Solution Sheet'!F2205,'Raw Data'!$H$2:$H$3196,'Solution Sheet'!G2205)</f>
        <v>159</v>
      </c>
      <c r="J2205" s="33" t="s">
        <v>41</v>
      </c>
      <c r="K2205" s="33" t="s">
        <v>13</v>
      </c>
      <c r="L2205" s="45">
        <f>AVERAGEIFS('Raw Data'!$R$2:$R$3196,'Raw Data'!$K$2:$K$3196,'Solution Sheet'!J2205,'Raw Data'!$G$2:$G$3196,'Solution Sheet'!K2205)</f>
        <v>33.705882352941174</v>
      </c>
      <c r="N2205" s="33" t="s">
        <v>26</v>
      </c>
      <c r="O2205" s="33" t="s">
        <v>31</v>
      </c>
      <c r="P2205" s="45">
        <f>SUMIFS('Raw Data'!$S$2:$S$3196,'Raw Data'!$D$2:$D$3196,'Solution Sheet'!N2205,'Raw Data'!$H$2:$H$3196,'Solution Sheet'!O2205)</f>
        <v>705928.4499999996</v>
      </c>
    </row>
    <row r="2206" spans="2:16" x14ac:dyDescent="0.35">
      <c r="B2206" s="33" t="s">
        <v>52</v>
      </c>
      <c r="C2206" s="33" t="s">
        <v>6</v>
      </c>
      <c r="D2206" s="45">
        <f>SUMIFS('Raw Data'!$S$2:$S$3196,'Raw Data'!$E$2:$E$3196,'Solution Sheet'!B2206,'Raw Data'!$G$2:$G$3196,'Solution Sheet'!C2206)</f>
        <v>128564.53000000004</v>
      </c>
      <c r="E2206" s="37"/>
      <c r="F2206" s="33" t="s">
        <v>45</v>
      </c>
      <c r="G2206" s="33" t="s">
        <v>33</v>
      </c>
      <c r="H2206" s="45">
        <f>COUNTIFS('Raw Data'!$L$2:$L$3196,'Solution Sheet'!F2206,'Raw Data'!$H$2:$H$3196,'Solution Sheet'!G2206)</f>
        <v>193</v>
      </c>
      <c r="J2206" s="33" t="s">
        <v>41</v>
      </c>
      <c r="K2206" s="33" t="s">
        <v>6</v>
      </c>
      <c r="L2206" s="45">
        <f>AVERAGEIFS('Raw Data'!$R$2:$R$3196,'Raw Data'!$K$2:$K$3196,'Solution Sheet'!J2206,'Raw Data'!$G$2:$G$3196,'Solution Sheet'!K2206)</f>
        <v>36.01075268817204</v>
      </c>
      <c r="N2206" s="33" t="s">
        <v>25</v>
      </c>
      <c r="O2206" s="33" t="s">
        <v>33</v>
      </c>
      <c r="P2206" s="45">
        <f>SUMIFS('Raw Data'!$S$2:$S$3196,'Raw Data'!$D$2:$D$3196,'Solution Sheet'!N2206,'Raw Data'!$H$2:$H$3196,'Solution Sheet'!O2206)</f>
        <v>226589.05000000008</v>
      </c>
    </row>
    <row r="2207" spans="2:16" x14ac:dyDescent="0.35">
      <c r="B2207" s="33" t="s">
        <v>78</v>
      </c>
      <c r="C2207" s="33" t="s">
        <v>8</v>
      </c>
      <c r="D2207" s="45">
        <f>SUMIFS('Raw Data'!$S$2:$S$3196,'Raw Data'!$E$2:$E$3196,'Solution Sheet'!B2207,'Raw Data'!$G$2:$G$3196,'Solution Sheet'!C2207)</f>
        <v>81993.12000000001</v>
      </c>
      <c r="E2207" s="37"/>
      <c r="F2207" s="33" t="s">
        <v>44</v>
      </c>
      <c r="G2207" s="33" t="s">
        <v>30</v>
      </c>
      <c r="H2207" s="45">
        <f>COUNTIFS('Raw Data'!$L$2:$L$3196,'Solution Sheet'!F2207,'Raw Data'!$H$2:$H$3196,'Solution Sheet'!G2207)</f>
        <v>202</v>
      </c>
      <c r="J2207" s="33" t="s">
        <v>41</v>
      </c>
      <c r="K2207" s="33" t="s">
        <v>8</v>
      </c>
      <c r="L2207" s="45">
        <f>AVERAGEIFS('Raw Data'!$R$2:$R$3196,'Raw Data'!$K$2:$K$3196,'Solution Sheet'!J2207,'Raw Data'!$G$2:$G$3196,'Solution Sheet'!K2207)</f>
        <v>35.169642857142854</v>
      </c>
      <c r="N2207" s="33" t="s">
        <v>24</v>
      </c>
      <c r="O2207" s="33" t="s">
        <v>30</v>
      </c>
      <c r="P2207" s="45">
        <f>SUMIFS('Raw Data'!$S$2:$S$3196,'Raw Data'!$D$2:$D$3196,'Solution Sheet'!N2207,'Raw Data'!$H$2:$H$3196,'Solution Sheet'!O2207)</f>
        <v>902864.3899999999</v>
      </c>
    </row>
    <row r="2208" spans="2:16" x14ac:dyDescent="0.35">
      <c r="B2208" s="33" t="s">
        <v>55</v>
      </c>
      <c r="C2208" s="33" t="s">
        <v>10</v>
      </c>
      <c r="D2208" s="45">
        <f>SUMIFS('Raw Data'!$S$2:$S$3196,'Raw Data'!$E$2:$E$3196,'Solution Sheet'!B2208,'Raw Data'!$G$2:$G$3196,'Solution Sheet'!C2208)</f>
        <v>73114.26999999999</v>
      </c>
      <c r="E2208" s="37"/>
      <c r="F2208" s="33" t="s">
        <v>45</v>
      </c>
      <c r="G2208" s="33" t="s">
        <v>31</v>
      </c>
      <c r="H2208" s="45">
        <f>COUNTIFS('Raw Data'!$L$2:$L$3196,'Solution Sheet'!F2208,'Raw Data'!$H$2:$H$3196,'Solution Sheet'!G2208)</f>
        <v>200</v>
      </c>
      <c r="J2208" s="33" t="s">
        <v>39</v>
      </c>
      <c r="K2208" s="33" t="s">
        <v>10</v>
      </c>
      <c r="L2208" s="45">
        <f>AVERAGEIFS('Raw Data'!$R$2:$R$3196,'Raw Data'!$K$2:$K$3196,'Solution Sheet'!J2208,'Raw Data'!$G$2:$G$3196,'Solution Sheet'!K2208)</f>
        <v>35.052083333333336</v>
      </c>
      <c r="N2208" s="33" t="s">
        <v>24</v>
      </c>
      <c r="O2208" s="33" t="s">
        <v>31</v>
      </c>
      <c r="P2208" s="45">
        <f>SUMIFS('Raw Data'!$S$2:$S$3196,'Raw Data'!$D$2:$D$3196,'Solution Sheet'!N2208,'Raw Data'!$H$2:$H$3196,'Solution Sheet'!O2208)</f>
        <v>770751.94999999984</v>
      </c>
    </row>
    <row r="2209" spans="2:16" x14ac:dyDescent="0.35">
      <c r="B2209" s="33" t="s">
        <v>52</v>
      </c>
      <c r="C2209" s="33" t="s">
        <v>11</v>
      </c>
      <c r="D2209" s="45">
        <f>SUMIFS('Raw Data'!$S$2:$S$3196,'Raw Data'!$E$2:$E$3196,'Solution Sheet'!B2209,'Raw Data'!$G$2:$G$3196,'Solution Sheet'!C2209)</f>
        <v>112086.30000000002</v>
      </c>
      <c r="E2209" s="37"/>
      <c r="F2209" s="33" t="s">
        <v>45</v>
      </c>
      <c r="G2209" s="33" t="s">
        <v>30</v>
      </c>
      <c r="H2209" s="45">
        <f>COUNTIFS('Raw Data'!$L$2:$L$3196,'Solution Sheet'!F2209,'Raw Data'!$H$2:$H$3196,'Solution Sheet'!G2209)</f>
        <v>215</v>
      </c>
      <c r="J2209" s="33" t="s">
        <v>40</v>
      </c>
      <c r="K2209" s="33" t="s">
        <v>11</v>
      </c>
      <c r="L2209" s="45">
        <f>AVERAGEIFS('Raw Data'!$R$2:$R$3196,'Raw Data'!$K$2:$K$3196,'Solution Sheet'!J2209,'Raw Data'!$G$2:$G$3196,'Solution Sheet'!K2209)</f>
        <v>33.707865168539328</v>
      </c>
      <c r="N2209" s="33" t="s">
        <v>25</v>
      </c>
      <c r="O2209" s="33" t="s">
        <v>30</v>
      </c>
      <c r="P2209" s="45">
        <f>SUMIFS('Raw Data'!$S$2:$S$3196,'Raw Data'!$D$2:$D$3196,'Solution Sheet'!N2209,'Raw Data'!$H$2:$H$3196,'Solution Sheet'!O2209)</f>
        <v>386262.99999999983</v>
      </c>
    </row>
    <row r="2210" spans="2:16" x14ac:dyDescent="0.35">
      <c r="B2210" s="33" t="s">
        <v>58</v>
      </c>
      <c r="C2210" s="33" t="s">
        <v>10</v>
      </c>
      <c r="D2210" s="45">
        <f>SUMIFS('Raw Data'!$S$2:$S$3196,'Raw Data'!$E$2:$E$3196,'Solution Sheet'!B2210,'Raw Data'!$G$2:$G$3196,'Solution Sheet'!C2210)</f>
        <v>93884.32</v>
      </c>
      <c r="E2210" s="37"/>
      <c r="F2210" s="33" t="s">
        <v>43</v>
      </c>
      <c r="G2210" s="33" t="s">
        <v>30</v>
      </c>
      <c r="H2210" s="45">
        <f>COUNTIFS('Raw Data'!$L$2:$L$3196,'Solution Sheet'!F2210,'Raw Data'!$H$2:$H$3196,'Solution Sheet'!G2210)</f>
        <v>201</v>
      </c>
      <c r="J2210" s="33" t="s">
        <v>39</v>
      </c>
      <c r="K2210" s="33" t="s">
        <v>10</v>
      </c>
      <c r="L2210" s="45">
        <f>AVERAGEIFS('Raw Data'!$R$2:$R$3196,'Raw Data'!$K$2:$K$3196,'Solution Sheet'!J2210,'Raw Data'!$G$2:$G$3196,'Solution Sheet'!K2210)</f>
        <v>35.052083333333336</v>
      </c>
      <c r="N2210" s="33" t="s">
        <v>26</v>
      </c>
      <c r="O2210" s="33" t="s">
        <v>30</v>
      </c>
      <c r="P2210" s="45">
        <f>SUMIFS('Raw Data'!$S$2:$S$3196,'Raw Data'!$D$2:$D$3196,'Solution Sheet'!N2210,'Raw Data'!$H$2:$H$3196,'Solution Sheet'!O2210)</f>
        <v>705014.25000000035</v>
      </c>
    </row>
    <row r="2211" spans="2:16" x14ac:dyDescent="0.35">
      <c r="B2211" s="33" t="s">
        <v>78</v>
      </c>
      <c r="C2211" s="33" t="s">
        <v>6</v>
      </c>
      <c r="D2211" s="45">
        <f>SUMIFS('Raw Data'!$S$2:$S$3196,'Raw Data'!$E$2:$E$3196,'Solution Sheet'!B2211,'Raw Data'!$G$2:$G$3196,'Solution Sheet'!C2211)</f>
        <v>122595.86000000002</v>
      </c>
      <c r="E2211" s="37"/>
      <c r="F2211" s="33" t="s">
        <v>45</v>
      </c>
      <c r="G2211" s="33" t="s">
        <v>33</v>
      </c>
      <c r="H2211" s="45">
        <f>COUNTIFS('Raw Data'!$L$2:$L$3196,'Solution Sheet'!F2211,'Raw Data'!$H$2:$H$3196,'Solution Sheet'!G2211)</f>
        <v>193</v>
      </c>
      <c r="J2211" s="33" t="s">
        <v>40</v>
      </c>
      <c r="K2211" s="33" t="s">
        <v>6</v>
      </c>
      <c r="L2211" s="45">
        <f>AVERAGEIFS('Raw Data'!$R$2:$R$3196,'Raw Data'!$K$2:$K$3196,'Solution Sheet'!J2211,'Raw Data'!$G$2:$G$3196,'Solution Sheet'!K2211)</f>
        <v>33.838383838383841</v>
      </c>
      <c r="N2211" s="33" t="s">
        <v>24</v>
      </c>
      <c r="O2211" s="33" t="s">
        <v>33</v>
      </c>
      <c r="P2211" s="45">
        <f>SUMIFS('Raw Data'!$S$2:$S$3196,'Raw Data'!$D$2:$D$3196,'Solution Sheet'!N2211,'Raw Data'!$H$2:$H$3196,'Solution Sheet'!O2211)</f>
        <v>777669.78999999957</v>
      </c>
    </row>
    <row r="2212" spans="2:16" x14ac:dyDescent="0.35">
      <c r="B2212" s="33" t="s">
        <v>106</v>
      </c>
      <c r="C2212" s="33" t="s">
        <v>12</v>
      </c>
      <c r="D2212" s="45">
        <f>SUMIFS('Raw Data'!$S$2:$S$3196,'Raw Data'!$E$2:$E$3196,'Solution Sheet'!B2212,'Raw Data'!$G$2:$G$3196,'Solution Sheet'!C2212)</f>
        <v>111983.70999999998</v>
      </c>
      <c r="E2212" s="37"/>
      <c r="F2212" s="33" t="s">
        <v>44</v>
      </c>
      <c r="G2212" s="33" t="s">
        <v>32</v>
      </c>
      <c r="H2212" s="45">
        <f>COUNTIFS('Raw Data'!$L$2:$L$3196,'Solution Sheet'!F2212,'Raw Data'!$H$2:$H$3196,'Solution Sheet'!G2212)</f>
        <v>196</v>
      </c>
      <c r="J2212" s="33" t="s">
        <v>41</v>
      </c>
      <c r="K2212" s="33" t="s">
        <v>12</v>
      </c>
      <c r="L2212" s="45">
        <f>AVERAGEIFS('Raw Data'!$R$2:$R$3196,'Raw Data'!$K$2:$K$3196,'Solution Sheet'!J2212,'Raw Data'!$G$2:$G$3196,'Solution Sheet'!K2212)</f>
        <v>35.657142857142858</v>
      </c>
      <c r="N2212" s="33" t="s">
        <v>24</v>
      </c>
      <c r="O2212" s="33" t="s">
        <v>32</v>
      </c>
      <c r="P2212" s="45">
        <f>SUMIFS('Raw Data'!$S$2:$S$3196,'Raw Data'!$D$2:$D$3196,'Solution Sheet'!N2212,'Raw Data'!$H$2:$H$3196,'Solution Sheet'!O2212)</f>
        <v>854150.37999999919</v>
      </c>
    </row>
    <row r="2213" spans="2:16" x14ac:dyDescent="0.35">
      <c r="B2213" s="33" t="s">
        <v>78</v>
      </c>
      <c r="C2213" s="33" t="s">
        <v>7</v>
      </c>
      <c r="D2213" s="45">
        <f>SUMIFS('Raw Data'!$S$2:$S$3196,'Raw Data'!$E$2:$E$3196,'Solution Sheet'!B2213,'Raw Data'!$G$2:$G$3196,'Solution Sheet'!C2213)</f>
        <v>91549.210000000021</v>
      </c>
      <c r="E2213" s="37"/>
      <c r="F2213" s="33" t="s">
        <v>46</v>
      </c>
      <c r="G2213" s="33" t="s">
        <v>32</v>
      </c>
      <c r="H2213" s="45">
        <f>COUNTIFS('Raw Data'!$L$2:$L$3196,'Solution Sheet'!F2213,'Raw Data'!$H$2:$H$3196,'Solution Sheet'!G2213)</f>
        <v>216</v>
      </c>
      <c r="J2213" s="33" t="s">
        <v>40</v>
      </c>
      <c r="K2213" s="33" t="s">
        <v>7</v>
      </c>
      <c r="L2213" s="45">
        <f>AVERAGEIFS('Raw Data'!$R$2:$R$3196,'Raw Data'!$K$2:$K$3196,'Solution Sheet'!J2213,'Raw Data'!$G$2:$G$3196,'Solution Sheet'!K2213)</f>
        <v>33.473118279569896</v>
      </c>
      <c r="N2213" s="33" t="s">
        <v>26</v>
      </c>
      <c r="O2213" s="33" t="s">
        <v>32</v>
      </c>
      <c r="P2213" s="45">
        <f>SUMIFS('Raw Data'!$S$2:$S$3196,'Raw Data'!$D$2:$D$3196,'Solution Sheet'!N2213,'Raw Data'!$H$2:$H$3196,'Solution Sheet'!O2213)</f>
        <v>713770.02999999945</v>
      </c>
    </row>
    <row r="2214" spans="2:16" x14ac:dyDescent="0.35">
      <c r="B2214" s="33" t="s">
        <v>55</v>
      </c>
      <c r="C2214" s="33" t="s">
        <v>11</v>
      </c>
      <c r="D2214" s="45">
        <f>SUMIFS('Raw Data'!$S$2:$S$3196,'Raw Data'!$E$2:$E$3196,'Solution Sheet'!B2214,'Raw Data'!$G$2:$G$3196,'Solution Sheet'!C2214)</f>
        <v>113543.59</v>
      </c>
      <c r="E2214" s="37"/>
      <c r="F2214" s="33" t="s">
        <v>43</v>
      </c>
      <c r="G2214" s="33" t="s">
        <v>33</v>
      </c>
      <c r="H2214" s="45">
        <f>COUNTIFS('Raw Data'!$L$2:$L$3196,'Solution Sheet'!F2214,'Raw Data'!$H$2:$H$3196,'Solution Sheet'!G2214)</f>
        <v>185</v>
      </c>
      <c r="J2214" s="33" t="s">
        <v>41</v>
      </c>
      <c r="K2214" s="33" t="s">
        <v>11</v>
      </c>
      <c r="L2214" s="45">
        <f>AVERAGEIFS('Raw Data'!$R$2:$R$3196,'Raw Data'!$K$2:$K$3196,'Solution Sheet'!J2214,'Raw Data'!$G$2:$G$3196,'Solution Sheet'!K2214)</f>
        <v>35.415929203539825</v>
      </c>
      <c r="N2214" s="33" t="s">
        <v>24</v>
      </c>
      <c r="O2214" s="33" t="s">
        <v>33</v>
      </c>
      <c r="P2214" s="45">
        <f>SUMIFS('Raw Data'!$S$2:$S$3196,'Raw Data'!$D$2:$D$3196,'Solution Sheet'!N2214,'Raw Data'!$H$2:$H$3196,'Solution Sheet'!O2214)</f>
        <v>777669.78999999957</v>
      </c>
    </row>
    <row r="2215" spans="2:16" x14ac:dyDescent="0.35">
      <c r="B2215" s="33" t="s">
        <v>52</v>
      </c>
      <c r="C2215" s="33" t="s">
        <v>8</v>
      </c>
      <c r="D2215" s="45">
        <f>SUMIFS('Raw Data'!$S$2:$S$3196,'Raw Data'!$E$2:$E$3196,'Solution Sheet'!B2215,'Raw Data'!$G$2:$G$3196,'Solution Sheet'!C2215)</f>
        <v>99924.459999999977</v>
      </c>
      <c r="E2215" s="37"/>
      <c r="F2215" s="33" t="s">
        <v>46</v>
      </c>
      <c r="G2215" s="33" t="s">
        <v>31</v>
      </c>
      <c r="H2215" s="45">
        <f>COUNTIFS('Raw Data'!$L$2:$L$3196,'Solution Sheet'!F2215,'Raw Data'!$H$2:$H$3196,'Solution Sheet'!G2215)</f>
        <v>159</v>
      </c>
      <c r="J2215" s="33" t="s">
        <v>42</v>
      </c>
      <c r="K2215" s="33" t="s">
        <v>8</v>
      </c>
      <c r="L2215" s="45">
        <f>AVERAGEIFS('Raw Data'!$R$2:$R$3196,'Raw Data'!$K$2:$K$3196,'Solution Sheet'!J2215,'Raw Data'!$G$2:$G$3196,'Solution Sheet'!K2215)</f>
        <v>35.593023255813954</v>
      </c>
      <c r="N2215" s="33" t="s">
        <v>25</v>
      </c>
      <c r="O2215" s="33" t="s">
        <v>31</v>
      </c>
      <c r="P2215" s="45">
        <f>SUMIFS('Raw Data'!$S$2:$S$3196,'Raw Data'!$D$2:$D$3196,'Solution Sheet'!N2215,'Raw Data'!$H$2:$H$3196,'Solution Sheet'!O2215)</f>
        <v>343540.72000000003</v>
      </c>
    </row>
    <row r="2216" spans="2:16" x14ac:dyDescent="0.35">
      <c r="B2216" s="33" t="s">
        <v>115</v>
      </c>
      <c r="C2216" s="33" t="s">
        <v>8</v>
      </c>
      <c r="D2216" s="45">
        <f>SUMIFS('Raw Data'!$S$2:$S$3196,'Raw Data'!$E$2:$E$3196,'Solution Sheet'!B2216,'Raw Data'!$G$2:$G$3196,'Solution Sheet'!C2216)</f>
        <v>78761.50999999998</v>
      </c>
      <c r="E2216" s="37"/>
      <c r="F2216" s="33" t="s">
        <v>46</v>
      </c>
      <c r="G2216" s="33" t="s">
        <v>32</v>
      </c>
      <c r="H2216" s="45">
        <f>COUNTIFS('Raw Data'!$L$2:$L$3196,'Solution Sheet'!F2216,'Raw Data'!$H$2:$H$3196,'Solution Sheet'!G2216)</f>
        <v>216</v>
      </c>
      <c r="J2216" s="33" t="s">
        <v>40</v>
      </c>
      <c r="K2216" s="33" t="s">
        <v>8</v>
      </c>
      <c r="L2216" s="45">
        <f>AVERAGEIFS('Raw Data'!$R$2:$R$3196,'Raw Data'!$K$2:$K$3196,'Solution Sheet'!J2216,'Raw Data'!$G$2:$G$3196,'Solution Sheet'!K2216)</f>
        <v>34.319148936170215</v>
      </c>
      <c r="N2216" s="33" t="s">
        <v>26</v>
      </c>
      <c r="O2216" s="33" t="s">
        <v>32</v>
      </c>
      <c r="P2216" s="45">
        <f>SUMIFS('Raw Data'!$S$2:$S$3196,'Raw Data'!$D$2:$D$3196,'Solution Sheet'!N2216,'Raw Data'!$H$2:$H$3196,'Solution Sheet'!O2216)</f>
        <v>713770.02999999945</v>
      </c>
    </row>
    <row r="2217" spans="2:16" x14ac:dyDescent="0.35">
      <c r="B2217" s="33" t="s">
        <v>52</v>
      </c>
      <c r="C2217" s="33" t="s">
        <v>7</v>
      </c>
      <c r="D2217" s="45">
        <f>SUMIFS('Raw Data'!$S$2:$S$3196,'Raw Data'!$E$2:$E$3196,'Solution Sheet'!B2217,'Raw Data'!$G$2:$G$3196,'Solution Sheet'!C2217)</f>
        <v>91854.499999999971</v>
      </c>
      <c r="E2217" s="37"/>
      <c r="F2217" s="33" t="s">
        <v>43</v>
      </c>
      <c r="G2217" s="33" t="s">
        <v>30</v>
      </c>
      <c r="H2217" s="45">
        <f>COUNTIFS('Raw Data'!$L$2:$L$3196,'Solution Sheet'!F2217,'Raw Data'!$H$2:$H$3196,'Solution Sheet'!G2217)</f>
        <v>201</v>
      </c>
      <c r="J2217" s="33" t="s">
        <v>42</v>
      </c>
      <c r="K2217" s="33" t="s">
        <v>7</v>
      </c>
      <c r="L2217" s="45">
        <f>AVERAGEIFS('Raw Data'!$R$2:$R$3196,'Raw Data'!$K$2:$K$3196,'Solution Sheet'!J2217,'Raw Data'!$G$2:$G$3196,'Solution Sheet'!K2217)</f>
        <v>34.288659793814432</v>
      </c>
      <c r="N2217" s="33" t="s">
        <v>24</v>
      </c>
      <c r="O2217" s="33" t="s">
        <v>30</v>
      </c>
      <c r="P2217" s="45">
        <f>SUMIFS('Raw Data'!$S$2:$S$3196,'Raw Data'!$D$2:$D$3196,'Solution Sheet'!N2217,'Raw Data'!$H$2:$H$3196,'Solution Sheet'!O2217)</f>
        <v>902864.3899999999</v>
      </c>
    </row>
    <row r="2218" spans="2:16" x14ac:dyDescent="0.35">
      <c r="B2218" s="33" t="s">
        <v>85</v>
      </c>
      <c r="C2218" s="33" t="s">
        <v>11</v>
      </c>
      <c r="D2218" s="45">
        <f>SUMIFS('Raw Data'!$S$2:$S$3196,'Raw Data'!$E$2:$E$3196,'Solution Sheet'!B2218,'Raw Data'!$G$2:$G$3196,'Solution Sheet'!C2218)</f>
        <v>93988.74</v>
      </c>
      <c r="E2218" s="37"/>
      <c r="F2218" s="33" t="s">
        <v>46</v>
      </c>
      <c r="G2218" s="33" t="s">
        <v>32</v>
      </c>
      <c r="H2218" s="45">
        <f>COUNTIFS('Raw Data'!$L$2:$L$3196,'Solution Sheet'!F2218,'Raw Data'!$H$2:$H$3196,'Solution Sheet'!G2218)</f>
        <v>216</v>
      </c>
      <c r="J2218" s="33" t="s">
        <v>41</v>
      </c>
      <c r="K2218" s="33" t="s">
        <v>11</v>
      </c>
      <c r="L2218" s="45">
        <f>AVERAGEIFS('Raw Data'!$R$2:$R$3196,'Raw Data'!$K$2:$K$3196,'Solution Sheet'!J2218,'Raw Data'!$G$2:$G$3196,'Solution Sheet'!K2218)</f>
        <v>35.415929203539825</v>
      </c>
      <c r="N2218" s="33" t="s">
        <v>25</v>
      </c>
      <c r="O2218" s="33" t="s">
        <v>32</v>
      </c>
      <c r="P2218" s="45">
        <f>SUMIFS('Raw Data'!$S$2:$S$3196,'Raw Data'!$D$2:$D$3196,'Solution Sheet'!N2218,'Raw Data'!$H$2:$H$3196,'Solution Sheet'!O2218)</f>
        <v>420136.0300000002</v>
      </c>
    </row>
    <row r="2219" spans="2:16" x14ac:dyDescent="0.35">
      <c r="B2219" s="33" t="s">
        <v>58</v>
      </c>
      <c r="C2219" s="33" t="s">
        <v>10</v>
      </c>
      <c r="D2219" s="45">
        <f>SUMIFS('Raw Data'!$S$2:$S$3196,'Raw Data'!$E$2:$E$3196,'Solution Sheet'!B2219,'Raw Data'!$G$2:$G$3196,'Solution Sheet'!C2219)</f>
        <v>93884.32</v>
      </c>
      <c r="E2219" s="37"/>
      <c r="F2219" s="33" t="s">
        <v>45</v>
      </c>
      <c r="G2219" s="33" t="s">
        <v>30</v>
      </c>
      <c r="H2219" s="45">
        <f>COUNTIFS('Raw Data'!$L$2:$L$3196,'Solution Sheet'!F2219,'Raw Data'!$H$2:$H$3196,'Solution Sheet'!G2219)</f>
        <v>215</v>
      </c>
      <c r="J2219" s="33" t="s">
        <v>40</v>
      </c>
      <c r="K2219" s="33" t="s">
        <v>10</v>
      </c>
      <c r="L2219" s="45">
        <f>AVERAGEIFS('Raw Data'!$R$2:$R$3196,'Raw Data'!$K$2:$K$3196,'Solution Sheet'!J2219,'Raw Data'!$G$2:$G$3196,'Solution Sheet'!K2219)</f>
        <v>35.093023255813954</v>
      </c>
      <c r="N2219" s="33" t="s">
        <v>24</v>
      </c>
      <c r="O2219" s="33" t="s">
        <v>30</v>
      </c>
      <c r="P2219" s="45">
        <f>SUMIFS('Raw Data'!$S$2:$S$3196,'Raw Data'!$D$2:$D$3196,'Solution Sheet'!N2219,'Raw Data'!$H$2:$H$3196,'Solution Sheet'!O2219)</f>
        <v>902864.3899999999</v>
      </c>
    </row>
    <row r="2220" spans="2:16" x14ac:dyDescent="0.35">
      <c r="B2220" s="33" t="s">
        <v>73</v>
      </c>
      <c r="C2220" s="33" t="s">
        <v>6</v>
      </c>
      <c r="D2220" s="45">
        <f>SUMIFS('Raw Data'!$S$2:$S$3196,'Raw Data'!$E$2:$E$3196,'Solution Sheet'!B2220,'Raw Data'!$G$2:$G$3196,'Solution Sheet'!C2220)</f>
        <v>72259.55</v>
      </c>
      <c r="E2220" s="37"/>
      <c r="F2220" s="33" t="s">
        <v>45</v>
      </c>
      <c r="G2220" s="33" t="s">
        <v>32</v>
      </c>
      <c r="H2220" s="45">
        <f>COUNTIFS('Raw Data'!$L$2:$L$3196,'Solution Sheet'!F2220,'Raw Data'!$H$2:$H$3196,'Solution Sheet'!G2220)</f>
        <v>204</v>
      </c>
      <c r="J2220" s="33" t="s">
        <v>41</v>
      </c>
      <c r="K2220" s="33" t="s">
        <v>6</v>
      </c>
      <c r="L2220" s="45">
        <f>AVERAGEIFS('Raw Data'!$R$2:$R$3196,'Raw Data'!$K$2:$K$3196,'Solution Sheet'!J2220,'Raw Data'!$G$2:$G$3196,'Solution Sheet'!K2220)</f>
        <v>36.01075268817204</v>
      </c>
      <c r="N2220" s="33" t="s">
        <v>25</v>
      </c>
      <c r="O2220" s="33" t="s">
        <v>32</v>
      </c>
      <c r="P2220" s="45">
        <f>SUMIFS('Raw Data'!$S$2:$S$3196,'Raw Data'!$D$2:$D$3196,'Solution Sheet'!N2220,'Raw Data'!$H$2:$H$3196,'Solution Sheet'!O2220)</f>
        <v>420136.0300000002</v>
      </c>
    </row>
    <row r="2221" spans="2:16" x14ac:dyDescent="0.35">
      <c r="B2221" s="33" t="s">
        <v>78</v>
      </c>
      <c r="C2221" s="33" t="s">
        <v>12</v>
      </c>
      <c r="D2221" s="45">
        <f>SUMIFS('Raw Data'!$S$2:$S$3196,'Raw Data'!$E$2:$E$3196,'Solution Sheet'!B2221,'Raw Data'!$G$2:$G$3196,'Solution Sheet'!C2221)</f>
        <v>76955.800000000017</v>
      </c>
      <c r="E2221" s="37"/>
      <c r="F2221" s="33" t="s">
        <v>44</v>
      </c>
      <c r="G2221" s="33" t="s">
        <v>31</v>
      </c>
      <c r="H2221" s="45">
        <f>COUNTIFS('Raw Data'!$L$2:$L$3196,'Solution Sheet'!F2221,'Raw Data'!$H$2:$H$3196,'Solution Sheet'!G2221)</f>
        <v>216</v>
      </c>
      <c r="J2221" s="33" t="s">
        <v>39</v>
      </c>
      <c r="K2221" s="33" t="s">
        <v>12</v>
      </c>
      <c r="L2221" s="45">
        <f>AVERAGEIFS('Raw Data'!$R$2:$R$3196,'Raw Data'!$K$2:$K$3196,'Solution Sheet'!J2221,'Raw Data'!$G$2:$G$3196,'Solution Sheet'!K2221)</f>
        <v>35</v>
      </c>
      <c r="N2221" s="33" t="s">
        <v>24</v>
      </c>
      <c r="O2221" s="33" t="s">
        <v>31</v>
      </c>
      <c r="P2221" s="45">
        <f>SUMIFS('Raw Data'!$S$2:$S$3196,'Raw Data'!$D$2:$D$3196,'Solution Sheet'!N2221,'Raw Data'!$H$2:$H$3196,'Solution Sheet'!O2221)</f>
        <v>770751.94999999984</v>
      </c>
    </row>
    <row r="2222" spans="2:16" x14ac:dyDescent="0.35">
      <c r="B2222" s="33" t="s">
        <v>55</v>
      </c>
      <c r="C2222" s="33" t="s">
        <v>9</v>
      </c>
      <c r="D2222" s="45">
        <f>SUMIFS('Raw Data'!$S$2:$S$3196,'Raw Data'!$E$2:$E$3196,'Solution Sheet'!B2222,'Raw Data'!$G$2:$G$3196,'Solution Sheet'!C2222)</f>
        <v>88747.839999999997</v>
      </c>
      <c r="E2222" s="37"/>
      <c r="F2222" s="33" t="s">
        <v>44</v>
      </c>
      <c r="G2222" s="33" t="s">
        <v>30</v>
      </c>
      <c r="H2222" s="45">
        <f>COUNTIFS('Raw Data'!$L$2:$L$3196,'Solution Sheet'!F2222,'Raw Data'!$H$2:$H$3196,'Solution Sheet'!G2222)</f>
        <v>202</v>
      </c>
      <c r="J2222" s="33" t="s">
        <v>39</v>
      </c>
      <c r="K2222" s="33" t="s">
        <v>9</v>
      </c>
      <c r="L2222" s="45">
        <f>AVERAGEIFS('Raw Data'!$R$2:$R$3196,'Raw Data'!$K$2:$K$3196,'Solution Sheet'!J2222,'Raw Data'!$G$2:$G$3196,'Solution Sheet'!K2222)</f>
        <v>34.731182795698928</v>
      </c>
      <c r="N2222" s="33" t="s">
        <v>26</v>
      </c>
      <c r="O2222" s="33" t="s">
        <v>30</v>
      </c>
      <c r="P2222" s="45">
        <f>SUMIFS('Raw Data'!$S$2:$S$3196,'Raw Data'!$D$2:$D$3196,'Solution Sheet'!N2222,'Raw Data'!$H$2:$H$3196,'Solution Sheet'!O2222)</f>
        <v>705014.25000000035</v>
      </c>
    </row>
    <row r="2223" spans="2:16" x14ac:dyDescent="0.35">
      <c r="B2223" s="33" t="s">
        <v>73</v>
      </c>
      <c r="C2223" s="33" t="s">
        <v>8</v>
      </c>
      <c r="D2223" s="45">
        <f>SUMIFS('Raw Data'!$S$2:$S$3196,'Raw Data'!$E$2:$E$3196,'Solution Sheet'!B2223,'Raw Data'!$G$2:$G$3196,'Solution Sheet'!C2223)</f>
        <v>106033.74999999996</v>
      </c>
      <c r="E2223" s="37"/>
      <c r="F2223" s="33" t="s">
        <v>45</v>
      </c>
      <c r="G2223" s="33" t="s">
        <v>33</v>
      </c>
      <c r="H2223" s="45">
        <f>COUNTIFS('Raw Data'!$L$2:$L$3196,'Solution Sheet'!F2223,'Raw Data'!$H$2:$H$3196,'Solution Sheet'!G2223)</f>
        <v>193</v>
      </c>
      <c r="J2223" s="33" t="s">
        <v>42</v>
      </c>
      <c r="K2223" s="33" t="s">
        <v>8</v>
      </c>
      <c r="L2223" s="45">
        <f>AVERAGEIFS('Raw Data'!$R$2:$R$3196,'Raw Data'!$K$2:$K$3196,'Solution Sheet'!J2223,'Raw Data'!$G$2:$G$3196,'Solution Sheet'!K2223)</f>
        <v>35.593023255813954</v>
      </c>
      <c r="N2223" s="33" t="s">
        <v>24</v>
      </c>
      <c r="O2223" s="33" t="s">
        <v>33</v>
      </c>
      <c r="P2223" s="45">
        <f>SUMIFS('Raw Data'!$S$2:$S$3196,'Raw Data'!$D$2:$D$3196,'Solution Sheet'!N2223,'Raw Data'!$H$2:$H$3196,'Solution Sheet'!O2223)</f>
        <v>777669.78999999957</v>
      </c>
    </row>
    <row r="2224" spans="2:16" x14ac:dyDescent="0.35">
      <c r="B2224" s="33" t="s">
        <v>52</v>
      </c>
      <c r="C2224" s="33" t="s">
        <v>9</v>
      </c>
      <c r="D2224" s="45">
        <f>SUMIFS('Raw Data'!$S$2:$S$3196,'Raw Data'!$E$2:$E$3196,'Solution Sheet'!B2224,'Raw Data'!$G$2:$G$3196,'Solution Sheet'!C2224)</f>
        <v>91971.540000000008</v>
      </c>
      <c r="E2224" s="37"/>
      <c r="F2224" s="33" t="s">
        <v>44</v>
      </c>
      <c r="G2224" s="33" t="s">
        <v>32</v>
      </c>
      <c r="H2224" s="45">
        <f>COUNTIFS('Raw Data'!$L$2:$L$3196,'Solution Sheet'!F2224,'Raw Data'!$H$2:$H$3196,'Solution Sheet'!G2224)</f>
        <v>196</v>
      </c>
      <c r="J2224" s="33" t="s">
        <v>39</v>
      </c>
      <c r="K2224" s="33" t="s">
        <v>9</v>
      </c>
      <c r="L2224" s="45">
        <f>AVERAGEIFS('Raw Data'!$R$2:$R$3196,'Raw Data'!$K$2:$K$3196,'Solution Sheet'!J2224,'Raw Data'!$G$2:$G$3196,'Solution Sheet'!K2224)</f>
        <v>34.731182795698928</v>
      </c>
      <c r="N2224" s="33" t="s">
        <v>26</v>
      </c>
      <c r="O2224" s="33" t="s">
        <v>32</v>
      </c>
      <c r="P2224" s="45">
        <f>SUMIFS('Raw Data'!$S$2:$S$3196,'Raw Data'!$D$2:$D$3196,'Solution Sheet'!N2224,'Raw Data'!$H$2:$H$3196,'Solution Sheet'!O2224)</f>
        <v>713770.02999999945</v>
      </c>
    </row>
    <row r="2225" spans="2:16" x14ac:dyDescent="0.35">
      <c r="B2225" s="33" t="s">
        <v>78</v>
      </c>
      <c r="C2225" s="33" t="s">
        <v>13</v>
      </c>
      <c r="D2225" s="45">
        <f>SUMIFS('Raw Data'!$S$2:$S$3196,'Raw Data'!$E$2:$E$3196,'Solution Sheet'!B2225,'Raw Data'!$G$2:$G$3196,'Solution Sheet'!C2225)</f>
        <v>119976.9</v>
      </c>
      <c r="E2225" s="37"/>
      <c r="F2225" s="33" t="s">
        <v>46</v>
      </c>
      <c r="G2225" s="33" t="s">
        <v>32</v>
      </c>
      <c r="H2225" s="45">
        <f>COUNTIFS('Raw Data'!$L$2:$L$3196,'Solution Sheet'!F2225,'Raw Data'!$H$2:$H$3196,'Solution Sheet'!G2225)</f>
        <v>216</v>
      </c>
      <c r="J2225" s="33" t="s">
        <v>42</v>
      </c>
      <c r="K2225" s="33" t="s">
        <v>13</v>
      </c>
      <c r="L2225" s="45">
        <f>AVERAGEIFS('Raw Data'!$R$2:$R$3196,'Raw Data'!$K$2:$K$3196,'Solution Sheet'!J2225,'Raw Data'!$G$2:$G$3196,'Solution Sheet'!K2225)</f>
        <v>36.58</v>
      </c>
      <c r="N2225" s="33" t="s">
        <v>26</v>
      </c>
      <c r="O2225" s="33" t="s">
        <v>32</v>
      </c>
      <c r="P2225" s="45">
        <f>SUMIFS('Raw Data'!$S$2:$S$3196,'Raw Data'!$D$2:$D$3196,'Solution Sheet'!N2225,'Raw Data'!$H$2:$H$3196,'Solution Sheet'!O2225)</f>
        <v>713770.02999999945</v>
      </c>
    </row>
    <row r="2226" spans="2:16" x14ac:dyDescent="0.35">
      <c r="B2226" s="33" t="s">
        <v>78</v>
      </c>
      <c r="C2226" s="33" t="s">
        <v>6</v>
      </c>
      <c r="D2226" s="45">
        <f>SUMIFS('Raw Data'!$S$2:$S$3196,'Raw Data'!$E$2:$E$3196,'Solution Sheet'!B2226,'Raw Data'!$G$2:$G$3196,'Solution Sheet'!C2226)</f>
        <v>122595.86000000002</v>
      </c>
      <c r="E2226" s="37"/>
      <c r="F2226" s="33" t="s">
        <v>44</v>
      </c>
      <c r="G2226" s="33" t="s">
        <v>32</v>
      </c>
      <c r="H2226" s="45">
        <f>COUNTIFS('Raw Data'!$L$2:$L$3196,'Solution Sheet'!F2226,'Raw Data'!$H$2:$H$3196,'Solution Sheet'!G2226)</f>
        <v>196</v>
      </c>
      <c r="J2226" s="33" t="s">
        <v>42</v>
      </c>
      <c r="K2226" s="33" t="s">
        <v>6</v>
      </c>
      <c r="L2226" s="45">
        <f>AVERAGEIFS('Raw Data'!$R$2:$R$3196,'Raw Data'!$K$2:$K$3196,'Solution Sheet'!J2226,'Raw Data'!$G$2:$G$3196,'Solution Sheet'!K2226)</f>
        <v>35.892857142857146</v>
      </c>
      <c r="N2226" s="33" t="s">
        <v>24</v>
      </c>
      <c r="O2226" s="33" t="s">
        <v>32</v>
      </c>
      <c r="P2226" s="45">
        <f>SUMIFS('Raw Data'!$S$2:$S$3196,'Raw Data'!$D$2:$D$3196,'Solution Sheet'!N2226,'Raw Data'!$H$2:$H$3196,'Solution Sheet'!O2226)</f>
        <v>854150.37999999919</v>
      </c>
    </row>
    <row r="2227" spans="2:16" x14ac:dyDescent="0.35">
      <c r="B2227" s="33" t="s">
        <v>58</v>
      </c>
      <c r="C2227" s="33" t="s">
        <v>13</v>
      </c>
      <c r="D2227" s="45">
        <f>SUMIFS('Raw Data'!$S$2:$S$3196,'Raw Data'!$E$2:$E$3196,'Solution Sheet'!B2227,'Raw Data'!$G$2:$G$3196,'Solution Sheet'!C2227)</f>
        <v>88782.809999999969</v>
      </c>
      <c r="E2227" s="37"/>
      <c r="F2227" s="33" t="s">
        <v>45</v>
      </c>
      <c r="G2227" s="33" t="s">
        <v>31</v>
      </c>
      <c r="H2227" s="45">
        <f>COUNTIFS('Raw Data'!$L$2:$L$3196,'Solution Sheet'!F2227,'Raw Data'!$H$2:$H$3196,'Solution Sheet'!G2227)</f>
        <v>200</v>
      </c>
      <c r="J2227" s="33" t="s">
        <v>40</v>
      </c>
      <c r="K2227" s="33" t="s">
        <v>13</v>
      </c>
      <c r="L2227" s="45">
        <f>AVERAGEIFS('Raw Data'!$R$2:$R$3196,'Raw Data'!$K$2:$K$3196,'Solution Sheet'!J2227,'Raw Data'!$G$2:$G$3196,'Solution Sheet'!K2227)</f>
        <v>34.651685393258425</v>
      </c>
      <c r="N2227" s="33" t="s">
        <v>25</v>
      </c>
      <c r="O2227" s="33" t="s">
        <v>31</v>
      </c>
      <c r="P2227" s="45">
        <f>SUMIFS('Raw Data'!$S$2:$S$3196,'Raw Data'!$D$2:$D$3196,'Solution Sheet'!N2227,'Raw Data'!$H$2:$H$3196,'Solution Sheet'!O2227)</f>
        <v>343540.72000000003</v>
      </c>
    </row>
    <row r="2228" spans="2:16" x14ac:dyDescent="0.35">
      <c r="B2228" s="33" t="s">
        <v>73</v>
      </c>
      <c r="C2228" s="33" t="s">
        <v>10</v>
      </c>
      <c r="D2228" s="45">
        <f>SUMIFS('Raw Data'!$S$2:$S$3196,'Raw Data'!$E$2:$E$3196,'Solution Sheet'!B2228,'Raw Data'!$G$2:$G$3196,'Solution Sheet'!C2228)</f>
        <v>86987.81</v>
      </c>
      <c r="E2228" s="37"/>
      <c r="F2228" s="33" t="s">
        <v>43</v>
      </c>
      <c r="G2228" s="33" t="s">
        <v>32</v>
      </c>
      <c r="H2228" s="45">
        <f>COUNTIFS('Raw Data'!$L$2:$L$3196,'Solution Sheet'!F2228,'Raw Data'!$H$2:$H$3196,'Solution Sheet'!G2228)</f>
        <v>206</v>
      </c>
      <c r="J2228" s="33" t="s">
        <v>40</v>
      </c>
      <c r="K2228" s="33" t="s">
        <v>10</v>
      </c>
      <c r="L2228" s="45">
        <f>AVERAGEIFS('Raw Data'!$R$2:$R$3196,'Raw Data'!$K$2:$K$3196,'Solution Sheet'!J2228,'Raw Data'!$G$2:$G$3196,'Solution Sheet'!K2228)</f>
        <v>35.093023255813954</v>
      </c>
      <c r="N2228" s="33" t="s">
        <v>25</v>
      </c>
      <c r="O2228" s="33" t="s">
        <v>32</v>
      </c>
      <c r="P2228" s="45">
        <f>SUMIFS('Raw Data'!$S$2:$S$3196,'Raw Data'!$D$2:$D$3196,'Solution Sheet'!N2228,'Raw Data'!$H$2:$H$3196,'Solution Sheet'!O2228)</f>
        <v>420136.0300000002</v>
      </c>
    </row>
    <row r="2229" spans="2:16" x14ac:dyDescent="0.35">
      <c r="B2229" s="33" t="s">
        <v>55</v>
      </c>
      <c r="C2229" s="33" t="s">
        <v>10</v>
      </c>
      <c r="D2229" s="45">
        <f>SUMIFS('Raw Data'!$S$2:$S$3196,'Raw Data'!$E$2:$E$3196,'Solution Sheet'!B2229,'Raw Data'!$G$2:$G$3196,'Solution Sheet'!C2229)</f>
        <v>73114.26999999999</v>
      </c>
      <c r="E2229" s="37"/>
      <c r="F2229" s="33" t="s">
        <v>45</v>
      </c>
      <c r="G2229" s="33" t="s">
        <v>30</v>
      </c>
      <c r="H2229" s="45">
        <f>COUNTIFS('Raw Data'!$L$2:$L$3196,'Solution Sheet'!F2229,'Raw Data'!$H$2:$H$3196,'Solution Sheet'!G2229)</f>
        <v>215</v>
      </c>
      <c r="J2229" s="33" t="s">
        <v>39</v>
      </c>
      <c r="K2229" s="33" t="s">
        <v>10</v>
      </c>
      <c r="L2229" s="45">
        <f>AVERAGEIFS('Raw Data'!$R$2:$R$3196,'Raw Data'!$K$2:$K$3196,'Solution Sheet'!J2229,'Raw Data'!$G$2:$G$3196,'Solution Sheet'!K2229)</f>
        <v>35.052083333333336</v>
      </c>
      <c r="N2229" s="33" t="s">
        <v>24</v>
      </c>
      <c r="O2229" s="33" t="s">
        <v>30</v>
      </c>
      <c r="P2229" s="45">
        <f>SUMIFS('Raw Data'!$S$2:$S$3196,'Raw Data'!$D$2:$D$3196,'Solution Sheet'!N2229,'Raw Data'!$H$2:$H$3196,'Solution Sheet'!O2229)</f>
        <v>902864.3899999999</v>
      </c>
    </row>
    <row r="2230" spans="2:16" x14ac:dyDescent="0.35">
      <c r="B2230" s="33" t="s">
        <v>78</v>
      </c>
      <c r="C2230" s="33" t="s">
        <v>11</v>
      </c>
      <c r="D2230" s="45">
        <f>SUMIFS('Raw Data'!$S$2:$S$3196,'Raw Data'!$E$2:$E$3196,'Solution Sheet'!B2230,'Raw Data'!$G$2:$G$3196,'Solution Sheet'!C2230)</f>
        <v>115609.13</v>
      </c>
      <c r="E2230" s="37"/>
      <c r="F2230" s="33" t="s">
        <v>44</v>
      </c>
      <c r="G2230" s="33" t="s">
        <v>33</v>
      </c>
      <c r="H2230" s="45">
        <f>COUNTIFS('Raw Data'!$L$2:$L$3196,'Solution Sheet'!F2230,'Raw Data'!$H$2:$H$3196,'Solution Sheet'!G2230)</f>
        <v>207</v>
      </c>
      <c r="J2230" s="33" t="s">
        <v>42</v>
      </c>
      <c r="K2230" s="33" t="s">
        <v>11</v>
      </c>
      <c r="L2230" s="45">
        <f>AVERAGEIFS('Raw Data'!$R$2:$R$3196,'Raw Data'!$K$2:$K$3196,'Solution Sheet'!J2230,'Raw Data'!$G$2:$G$3196,'Solution Sheet'!K2230)</f>
        <v>35.16949152542373</v>
      </c>
      <c r="N2230" s="33" t="s">
        <v>25</v>
      </c>
      <c r="O2230" s="33" t="s">
        <v>33</v>
      </c>
      <c r="P2230" s="45">
        <f>SUMIFS('Raw Data'!$S$2:$S$3196,'Raw Data'!$D$2:$D$3196,'Solution Sheet'!N2230,'Raw Data'!$H$2:$H$3196,'Solution Sheet'!O2230)</f>
        <v>226589.05000000008</v>
      </c>
    </row>
    <row r="2231" spans="2:16" x14ac:dyDescent="0.35">
      <c r="B2231" s="33" t="s">
        <v>68</v>
      </c>
      <c r="C2231" s="33" t="s">
        <v>9</v>
      </c>
      <c r="D2231" s="45">
        <f>SUMIFS('Raw Data'!$S$2:$S$3196,'Raw Data'!$E$2:$E$3196,'Solution Sheet'!B2231,'Raw Data'!$G$2:$G$3196,'Solution Sheet'!C2231)</f>
        <v>139938.12</v>
      </c>
      <c r="E2231" s="37"/>
      <c r="F2231" s="33" t="s">
        <v>43</v>
      </c>
      <c r="G2231" s="33" t="s">
        <v>30</v>
      </c>
      <c r="H2231" s="45">
        <f>COUNTIFS('Raw Data'!$L$2:$L$3196,'Solution Sheet'!F2231,'Raw Data'!$H$2:$H$3196,'Solution Sheet'!G2231)</f>
        <v>201</v>
      </c>
      <c r="J2231" s="33" t="s">
        <v>40</v>
      </c>
      <c r="K2231" s="33" t="s">
        <v>9</v>
      </c>
      <c r="L2231" s="45">
        <f>AVERAGEIFS('Raw Data'!$R$2:$R$3196,'Raw Data'!$K$2:$K$3196,'Solution Sheet'!J2231,'Raw Data'!$G$2:$G$3196,'Solution Sheet'!K2231)</f>
        <v>33.942528735632187</v>
      </c>
      <c r="N2231" s="33" t="s">
        <v>26</v>
      </c>
      <c r="O2231" s="33" t="s">
        <v>30</v>
      </c>
      <c r="P2231" s="45">
        <f>SUMIFS('Raw Data'!$S$2:$S$3196,'Raw Data'!$D$2:$D$3196,'Solution Sheet'!N2231,'Raw Data'!$H$2:$H$3196,'Solution Sheet'!O2231)</f>
        <v>705014.25000000035</v>
      </c>
    </row>
    <row r="2232" spans="2:16" x14ac:dyDescent="0.35">
      <c r="B2232" s="33" t="s">
        <v>73</v>
      </c>
      <c r="C2232" s="33" t="s">
        <v>7</v>
      </c>
      <c r="D2232" s="45">
        <f>SUMIFS('Raw Data'!$S$2:$S$3196,'Raw Data'!$E$2:$E$3196,'Solution Sheet'!B2232,'Raw Data'!$G$2:$G$3196,'Solution Sheet'!C2232)</f>
        <v>125696.93000000001</v>
      </c>
      <c r="E2232" s="37"/>
      <c r="F2232" s="33" t="s">
        <v>45</v>
      </c>
      <c r="G2232" s="33" t="s">
        <v>33</v>
      </c>
      <c r="H2232" s="45">
        <f>COUNTIFS('Raw Data'!$L$2:$L$3196,'Solution Sheet'!F2232,'Raw Data'!$H$2:$H$3196,'Solution Sheet'!G2232)</f>
        <v>193</v>
      </c>
      <c r="J2232" s="33" t="s">
        <v>39</v>
      </c>
      <c r="K2232" s="33" t="s">
        <v>7</v>
      </c>
      <c r="L2232" s="45">
        <f>AVERAGEIFS('Raw Data'!$R$2:$R$3196,'Raw Data'!$K$2:$K$3196,'Solution Sheet'!J2232,'Raw Data'!$G$2:$G$3196,'Solution Sheet'!K2232)</f>
        <v>36.319672131147541</v>
      </c>
      <c r="N2232" s="33" t="s">
        <v>24</v>
      </c>
      <c r="O2232" s="33" t="s">
        <v>33</v>
      </c>
      <c r="P2232" s="45">
        <f>SUMIFS('Raw Data'!$S$2:$S$3196,'Raw Data'!$D$2:$D$3196,'Solution Sheet'!N2232,'Raw Data'!$H$2:$H$3196,'Solution Sheet'!O2232)</f>
        <v>777669.78999999957</v>
      </c>
    </row>
    <row r="2233" spans="2:16" x14ac:dyDescent="0.35">
      <c r="B2233" s="33" t="s">
        <v>55</v>
      </c>
      <c r="C2233" s="33" t="s">
        <v>13</v>
      </c>
      <c r="D2233" s="45">
        <f>SUMIFS('Raw Data'!$S$2:$S$3196,'Raw Data'!$E$2:$E$3196,'Solution Sheet'!B2233,'Raw Data'!$G$2:$G$3196,'Solution Sheet'!C2233)</f>
        <v>74301.89</v>
      </c>
      <c r="E2233" s="37"/>
      <c r="F2233" s="33" t="s">
        <v>46</v>
      </c>
      <c r="G2233" s="33" t="s">
        <v>33</v>
      </c>
      <c r="H2233" s="45">
        <f>COUNTIFS('Raw Data'!$L$2:$L$3196,'Solution Sheet'!F2233,'Raw Data'!$H$2:$H$3196,'Solution Sheet'!G2233)</f>
        <v>201</v>
      </c>
      <c r="J2233" s="33" t="s">
        <v>42</v>
      </c>
      <c r="K2233" s="33" t="s">
        <v>13</v>
      </c>
      <c r="L2233" s="45">
        <f>AVERAGEIFS('Raw Data'!$R$2:$R$3196,'Raw Data'!$K$2:$K$3196,'Solution Sheet'!J2233,'Raw Data'!$G$2:$G$3196,'Solution Sheet'!K2233)</f>
        <v>36.58</v>
      </c>
      <c r="N2233" s="33" t="s">
        <v>24</v>
      </c>
      <c r="O2233" s="33" t="s">
        <v>33</v>
      </c>
      <c r="P2233" s="45">
        <f>SUMIFS('Raw Data'!$S$2:$S$3196,'Raw Data'!$D$2:$D$3196,'Solution Sheet'!N2233,'Raw Data'!$H$2:$H$3196,'Solution Sheet'!O2233)</f>
        <v>777669.78999999957</v>
      </c>
    </row>
    <row r="2234" spans="2:16" x14ac:dyDescent="0.35">
      <c r="B2234" s="33" t="s">
        <v>78</v>
      </c>
      <c r="C2234" s="33" t="s">
        <v>7</v>
      </c>
      <c r="D2234" s="45">
        <f>SUMIFS('Raw Data'!$S$2:$S$3196,'Raw Data'!$E$2:$E$3196,'Solution Sheet'!B2234,'Raw Data'!$G$2:$G$3196,'Solution Sheet'!C2234)</f>
        <v>91549.210000000021</v>
      </c>
      <c r="E2234" s="37"/>
      <c r="F2234" s="33" t="s">
        <v>45</v>
      </c>
      <c r="G2234" s="33" t="s">
        <v>33</v>
      </c>
      <c r="H2234" s="45">
        <f>COUNTIFS('Raw Data'!$L$2:$L$3196,'Solution Sheet'!F2234,'Raw Data'!$H$2:$H$3196,'Solution Sheet'!G2234)</f>
        <v>193</v>
      </c>
      <c r="J2234" s="33" t="s">
        <v>42</v>
      </c>
      <c r="K2234" s="33" t="s">
        <v>7</v>
      </c>
      <c r="L2234" s="45">
        <f>AVERAGEIFS('Raw Data'!$R$2:$R$3196,'Raw Data'!$K$2:$K$3196,'Solution Sheet'!J2234,'Raw Data'!$G$2:$G$3196,'Solution Sheet'!K2234)</f>
        <v>34.288659793814432</v>
      </c>
      <c r="N2234" s="33" t="s">
        <v>25</v>
      </c>
      <c r="O2234" s="33" t="s">
        <v>33</v>
      </c>
      <c r="P2234" s="45">
        <f>SUMIFS('Raw Data'!$S$2:$S$3196,'Raw Data'!$D$2:$D$3196,'Solution Sheet'!N2234,'Raw Data'!$H$2:$H$3196,'Solution Sheet'!O2234)</f>
        <v>226589.05000000008</v>
      </c>
    </row>
    <row r="2235" spans="2:16" x14ac:dyDescent="0.35">
      <c r="B2235" s="33" t="s">
        <v>68</v>
      </c>
      <c r="C2235" s="33" t="s">
        <v>9</v>
      </c>
      <c r="D2235" s="45">
        <f>SUMIFS('Raw Data'!$S$2:$S$3196,'Raw Data'!$E$2:$E$3196,'Solution Sheet'!B2235,'Raw Data'!$G$2:$G$3196,'Solution Sheet'!C2235)</f>
        <v>139938.12</v>
      </c>
      <c r="E2235" s="37"/>
      <c r="F2235" s="33" t="s">
        <v>46</v>
      </c>
      <c r="G2235" s="33" t="s">
        <v>31</v>
      </c>
      <c r="H2235" s="45">
        <f>COUNTIFS('Raw Data'!$L$2:$L$3196,'Solution Sheet'!F2235,'Raw Data'!$H$2:$H$3196,'Solution Sheet'!G2235)</f>
        <v>159</v>
      </c>
      <c r="J2235" s="33" t="s">
        <v>39</v>
      </c>
      <c r="K2235" s="33" t="s">
        <v>9</v>
      </c>
      <c r="L2235" s="45">
        <f>AVERAGEIFS('Raw Data'!$R$2:$R$3196,'Raw Data'!$K$2:$K$3196,'Solution Sheet'!J2235,'Raw Data'!$G$2:$G$3196,'Solution Sheet'!K2235)</f>
        <v>34.731182795698928</v>
      </c>
      <c r="N2235" s="33" t="s">
        <v>25</v>
      </c>
      <c r="O2235" s="33" t="s">
        <v>31</v>
      </c>
      <c r="P2235" s="45">
        <f>SUMIFS('Raw Data'!$S$2:$S$3196,'Raw Data'!$D$2:$D$3196,'Solution Sheet'!N2235,'Raw Data'!$H$2:$H$3196,'Solution Sheet'!O2235)</f>
        <v>343540.72000000003</v>
      </c>
    </row>
    <row r="2236" spans="2:16" x14ac:dyDescent="0.35">
      <c r="B2236" s="33" t="s">
        <v>115</v>
      </c>
      <c r="C2236" s="33" t="s">
        <v>6</v>
      </c>
      <c r="D2236" s="45">
        <f>SUMIFS('Raw Data'!$S$2:$S$3196,'Raw Data'!$E$2:$E$3196,'Solution Sheet'!B2236,'Raw Data'!$G$2:$G$3196,'Solution Sheet'!C2236)</f>
        <v>110066.44999999998</v>
      </c>
      <c r="E2236" s="37"/>
      <c r="F2236" s="33" t="s">
        <v>46</v>
      </c>
      <c r="G2236" s="33" t="s">
        <v>32</v>
      </c>
      <c r="H2236" s="45">
        <f>COUNTIFS('Raw Data'!$L$2:$L$3196,'Solution Sheet'!F2236,'Raw Data'!$H$2:$H$3196,'Solution Sheet'!G2236)</f>
        <v>216</v>
      </c>
      <c r="J2236" s="33" t="s">
        <v>41</v>
      </c>
      <c r="K2236" s="33" t="s">
        <v>6</v>
      </c>
      <c r="L2236" s="45">
        <f>AVERAGEIFS('Raw Data'!$R$2:$R$3196,'Raw Data'!$K$2:$K$3196,'Solution Sheet'!J2236,'Raw Data'!$G$2:$G$3196,'Solution Sheet'!K2236)</f>
        <v>36.01075268817204</v>
      </c>
      <c r="N2236" s="33" t="s">
        <v>26</v>
      </c>
      <c r="O2236" s="33" t="s">
        <v>32</v>
      </c>
      <c r="P2236" s="45">
        <f>SUMIFS('Raw Data'!$S$2:$S$3196,'Raw Data'!$D$2:$D$3196,'Solution Sheet'!N2236,'Raw Data'!$H$2:$H$3196,'Solution Sheet'!O2236)</f>
        <v>713770.02999999945</v>
      </c>
    </row>
    <row r="2237" spans="2:16" x14ac:dyDescent="0.35">
      <c r="B2237" s="33" t="s">
        <v>58</v>
      </c>
      <c r="C2237" s="33" t="s">
        <v>6</v>
      </c>
      <c r="D2237" s="45">
        <f>SUMIFS('Raw Data'!$S$2:$S$3196,'Raw Data'!$E$2:$E$3196,'Solution Sheet'!B2237,'Raw Data'!$G$2:$G$3196,'Solution Sheet'!C2237)</f>
        <v>115367.16999999998</v>
      </c>
      <c r="E2237" s="37"/>
      <c r="F2237" s="33" t="s">
        <v>46</v>
      </c>
      <c r="G2237" s="33" t="s">
        <v>31</v>
      </c>
      <c r="H2237" s="45">
        <f>COUNTIFS('Raw Data'!$L$2:$L$3196,'Solution Sheet'!F2237,'Raw Data'!$H$2:$H$3196,'Solution Sheet'!G2237)</f>
        <v>159</v>
      </c>
      <c r="J2237" s="33" t="s">
        <v>42</v>
      </c>
      <c r="K2237" s="33" t="s">
        <v>6</v>
      </c>
      <c r="L2237" s="45">
        <f>AVERAGEIFS('Raw Data'!$R$2:$R$3196,'Raw Data'!$K$2:$K$3196,'Solution Sheet'!J2237,'Raw Data'!$G$2:$G$3196,'Solution Sheet'!K2237)</f>
        <v>35.892857142857146</v>
      </c>
      <c r="N2237" s="33" t="s">
        <v>26</v>
      </c>
      <c r="O2237" s="33" t="s">
        <v>31</v>
      </c>
      <c r="P2237" s="45">
        <f>SUMIFS('Raw Data'!$S$2:$S$3196,'Raw Data'!$D$2:$D$3196,'Solution Sheet'!N2237,'Raw Data'!$H$2:$H$3196,'Solution Sheet'!O2237)</f>
        <v>705928.4499999996</v>
      </c>
    </row>
    <row r="2238" spans="2:16" x14ac:dyDescent="0.35">
      <c r="B2238" s="33" t="s">
        <v>106</v>
      </c>
      <c r="C2238" s="33" t="s">
        <v>7</v>
      </c>
      <c r="D2238" s="45">
        <f>SUMIFS('Raw Data'!$S$2:$S$3196,'Raw Data'!$E$2:$E$3196,'Solution Sheet'!B2238,'Raw Data'!$G$2:$G$3196,'Solution Sheet'!C2238)</f>
        <v>77343.399999999994</v>
      </c>
      <c r="E2238" s="37"/>
      <c r="F2238" s="33" t="s">
        <v>45</v>
      </c>
      <c r="G2238" s="33" t="s">
        <v>31</v>
      </c>
      <c r="H2238" s="45">
        <f>COUNTIFS('Raw Data'!$L$2:$L$3196,'Solution Sheet'!F2238,'Raw Data'!$H$2:$H$3196,'Solution Sheet'!G2238)</f>
        <v>200</v>
      </c>
      <c r="J2238" s="33" t="s">
        <v>41</v>
      </c>
      <c r="K2238" s="33" t="s">
        <v>7</v>
      </c>
      <c r="L2238" s="45">
        <f>AVERAGEIFS('Raw Data'!$R$2:$R$3196,'Raw Data'!$K$2:$K$3196,'Solution Sheet'!J2238,'Raw Data'!$G$2:$G$3196,'Solution Sheet'!K2238)</f>
        <v>33.821428571428569</v>
      </c>
      <c r="N2238" s="33" t="s">
        <v>26</v>
      </c>
      <c r="O2238" s="33" t="s">
        <v>31</v>
      </c>
      <c r="P2238" s="45">
        <f>SUMIFS('Raw Data'!$S$2:$S$3196,'Raw Data'!$D$2:$D$3196,'Solution Sheet'!N2238,'Raw Data'!$H$2:$H$3196,'Solution Sheet'!O2238)</f>
        <v>705928.4499999996</v>
      </c>
    </row>
    <row r="2239" spans="2:16" x14ac:dyDescent="0.35">
      <c r="B2239" s="33" t="s">
        <v>78</v>
      </c>
      <c r="C2239" s="33" t="s">
        <v>8</v>
      </c>
      <c r="D2239" s="45">
        <f>SUMIFS('Raw Data'!$S$2:$S$3196,'Raw Data'!$E$2:$E$3196,'Solution Sheet'!B2239,'Raw Data'!$G$2:$G$3196,'Solution Sheet'!C2239)</f>
        <v>81993.12000000001</v>
      </c>
      <c r="E2239" s="37"/>
      <c r="F2239" s="33" t="s">
        <v>46</v>
      </c>
      <c r="G2239" s="33" t="s">
        <v>33</v>
      </c>
      <c r="H2239" s="45">
        <f>COUNTIFS('Raw Data'!$L$2:$L$3196,'Solution Sheet'!F2239,'Raw Data'!$H$2:$H$3196,'Solution Sheet'!G2239)</f>
        <v>201</v>
      </c>
      <c r="J2239" s="33" t="s">
        <v>41</v>
      </c>
      <c r="K2239" s="33" t="s">
        <v>8</v>
      </c>
      <c r="L2239" s="45">
        <f>AVERAGEIFS('Raw Data'!$R$2:$R$3196,'Raw Data'!$K$2:$K$3196,'Solution Sheet'!J2239,'Raw Data'!$G$2:$G$3196,'Solution Sheet'!K2239)</f>
        <v>35.169642857142854</v>
      </c>
      <c r="N2239" s="33" t="s">
        <v>26</v>
      </c>
      <c r="O2239" s="33" t="s">
        <v>33</v>
      </c>
      <c r="P2239" s="45">
        <f>SUMIFS('Raw Data'!$S$2:$S$3196,'Raw Data'!$D$2:$D$3196,'Solution Sheet'!N2239,'Raw Data'!$H$2:$H$3196,'Solution Sheet'!O2239)</f>
        <v>688621.27000000118</v>
      </c>
    </row>
    <row r="2240" spans="2:16" x14ac:dyDescent="0.35">
      <c r="B2240" s="33" t="s">
        <v>106</v>
      </c>
      <c r="C2240" s="33" t="s">
        <v>8</v>
      </c>
      <c r="D2240" s="45">
        <f>SUMIFS('Raw Data'!$S$2:$S$3196,'Raw Data'!$E$2:$E$3196,'Solution Sheet'!B2240,'Raw Data'!$G$2:$G$3196,'Solution Sheet'!C2240)</f>
        <v>122017.93000000001</v>
      </c>
      <c r="E2240" s="37"/>
      <c r="F2240" s="33" t="s">
        <v>43</v>
      </c>
      <c r="G2240" s="33" t="s">
        <v>31</v>
      </c>
      <c r="H2240" s="45">
        <f>COUNTIFS('Raw Data'!$L$2:$L$3196,'Solution Sheet'!F2240,'Raw Data'!$H$2:$H$3196,'Solution Sheet'!G2240)</f>
        <v>190</v>
      </c>
      <c r="J2240" s="33" t="s">
        <v>39</v>
      </c>
      <c r="K2240" s="33" t="s">
        <v>8</v>
      </c>
      <c r="L2240" s="45">
        <f>AVERAGEIFS('Raw Data'!$R$2:$R$3196,'Raw Data'!$K$2:$K$3196,'Solution Sheet'!J2240,'Raw Data'!$G$2:$G$3196,'Solution Sheet'!K2240)</f>
        <v>33.572815533980581</v>
      </c>
      <c r="N2240" s="33" t="s">
        <v>26</v>
      </c>
      <c r="O2240" s="33" t="s">
        <v>31</v>
      </c>
      <c r="P2240" s="45">
        <f>SUMIFS('Raw Data'!$S$2:$S$3196,'Raw Data'!$D$2:$D$3196,'Solution Sheet'!N2240,'Raw Data'!$H$2:$H$3196,'Solution Sheet'!O2240)</f>
        <v>705928.4499999996</v>
      </c>
    </row>
    <row r="2241" spans="2:16" x14ac:dyDescent="0.35">
      <c r="B2241" s="33" t="s">
        <v>78</v>
      </c>
      <c r="C2241" s="33" t="s">
        <v>7</v>
      </c>
      <c r="D2241" s="45">
        <f>SUMIFS('Raw Data'!$S$2:$S$3196,'Raw Data'!$E$2:$E$3196,'Solution Sheet'!B2241,'Raw Data'!$G$2:$G$3196,'Solution Sheet'!C2241)</f>
        <v>91549.210000000021</v>
      </c>
      <c r="E2241" s="37"/>
      <c r="F2241" s="33" t="s">
        <v>44</v>
      </c>
      <c r="G2241" s="33" t="s">
        <v>33</v>
      </c>
      <c r="H2241" s="45">
        <f>COUNTIFS('Raw Data'!$L$2:$L$3196,'Solution Sheet'!F2241,'Raw Data'!$H$2:$H$3196,'Solution Sheet'!G2241)</f>
        <v>207</v>
      </c>
      <c r="J2241" s="33" t="s">
        <v>40</v>
      </c>
      <c r="K2241" s="33" t="s">
        <v>7</v>
      </c>
      <c r="L2241" s="45">
        <f>AVERAGEIFS('Raw Data'!$R$2:$R$3196,'Raw Data'!$K$2:$K$3196,'Solution Sheet'!J2241,'Raw Data'!$G$2:$G$3196,'Solution Sheet'!K2241)</f>
        <v>33.473118279569896</v>
      </c>
      <c r="N2241" s="33" t="s">
        <v>24</v>
      </c>
      <c r="O2241" s="33" t="s">
        <v>33</v>
      </c>
      <c r="P2241" s="45">
        <f>SUMIFS('Raw Data'!$S$2:$S$3196,'Raw Data'!$D$2:$D$3196,'Solution Sheet'!N2241,'Raw Data'!$H$2:$H$3196,'Solution Sheet'!O2241)</f>
        <v>777669.78999999957</v>
      </c>
    </row>
    <row r="2242" spans="2:16" x14ac:dyDescent="0.35">
      <c r="B2242" s="33" t="s">
        <v>55</v>
      </c>
      <c r="C2242" s="33" t="s">
        <v>8</v>
      </c>
      <c r="D2242" s="45">
        <f>SUMIFS('Raw Data'!$S$2:$S$3196,'Raw Data'!$E$2:$E$3196,'Solution Sheet'!B2242,'Raw Data'!$G$2:$G$3196,'Solution Sheet'!C2242)</f>
        <v>101835.39000000001</v>
      </c>
      <c r="E2242" s="37"/>
      <c r="F2242" s="33" t="s">
        <v>43</v>
      </c>
      <c r="G2242" s="33" t="s">
        <v>32</v>
      </c>
      <c r="H2242" s="45">
        <f>COUNTIFS('Raw Data'!$L$2:$L$3196,'Solution Sheet'!F2242,'Raw Data'!$H$2:$H$3196,'Solution Sheet'!G2242)</f>
        <v>206</v>
      </c>
      <c r="J2242" s="33" t="s">
        <v>40</v>
      </c>
      <c r="K2242" s="33" t="s">
        <v>8</v>
      </c>
      <c r="L2242" s="45">
        <f>AVERAGEIFS('Raw Data'!$R$2:$R$3196,'Raw Data'!$K$2:$K$3196,'Solution Sheet'!J2242,'Raw Data'!$G$2:$G$3196,'Solution Sheet'!K2242)</f>
        <v>34.319148936170215</v>
      </c>
      <c r="N2242" s="33" t="s">
        <v>26</v>
      </c>
      <c r="O2242" s="33" t="s">
        <v>32</v>
      </c>
      <c r="P2242" s="45">
        <f>SUMIFS('Raw Data'!$S$2:$S$3196,'Raw Data'!$D$2:$D$3196,'Solution Sheet'!N2242,'Raw Data'!$H$2:$H$3196,'Solution Sheet'!O2242)</f>
        <v>713770.02999999945</v>
      </c>
    </row>
    <row r="2243" spans="2:16" x14ac:dyDescent="0.35">
      <c r="B2243" s="33" t="s">
        <v>78</v>
      </c>
      <c r="C2243" s="33" t="s">
        <v>13</v>
      </c>
      <c r="D2243" s="45">
        <f>SUMIFS('Raw Data'!$S$2:$S$3196,'Raw Data'!$E$2:$E$3196,'Solution Sheet'!B2243,'Raw Data'!$G$2:$G$3196,'Solution Sheet'!C2243)</f>
        <v>119976.9</v>
      </c>
      <c r="E2243" s="37"/>
      <c r="F2243" s="33" t="s">
        <v>45</v>
      </c>
      <c r="G2243" s="33" t="s">
        <v>31</v>
      </c>
      <c r="H2243" s="45">
        <f>COUNTIFS('Raw Data'!$L$2:$L$3196,'Solution Sheet'!F2243,'Raw Data'!$H$2:$H$3196,'Solution Sheet'!G2243)</f>
        <v>200</v>
      </c>
      <c r="J2243" s="33" t="s">
        <v>42</v>
      </c>
      <c r="K2243" s="33" t="s">
        <v>13</v>
      </c>
      <c r="L2243" s="45">
        <f>AVERAGEIFS('Raw Data'!$R$2:$R$3196,'Raw Data'!$K$2:$K$3196,'Solution Sheet'!J2243,'Raw Data'!$G$2:$G$3196,'Solution Sheet'!K2243)</f>
        <v>36.58</v>
      </c>
      <c r="N2243" s="33" t="s">
        <v>24</v>
      </c>
      <c r="O2243" s="33" t="s">
        <v>31</v>
      </c>
      <c r="P2243" s="45">
        <f>SUMIFS('Raw Data'!$S$2:$S$3196,'Raw Data'!$D$2:$D$3196,'Solution Sheet'!N2243,'Raw Data'!$H$2:$H$3196,'Solution Sheet'!O2243)</f>
        <v>770751.94999999984</v>
      </c>
    </row>
    <row r="2244" spans="2:16" x14ac:dyDescent="0.35">
      <c r="B2244" s="33" t="s">
        <v>52</v>
      </c>
      <c r="C2244" s="33" t="s">
        <v>6</v>
      </c>
      <c r="D2244" s="45">
        <f>SUMIFS('Raw Data'!$S$2:$S$3196,'Raw Data'!$E$2:$E$3196,'Solution Sheet'!B2244,'Raw Data'!$G$2:$G$3196,'Solution Sheet'!C2244)</f>
        <v>128564.53000000004</v>
      </c>
      <c r="E2244" s="37"/>
      <c r="F2244" s="33" t="s">
        <v>44</v>
      </c>
      <c r="G2244" s="33" t="s">
        <v>30</v>
      </c>
      <c r="H2244" s="45">
        <f>COUNTIFS('Raw Data'!$L$2:$L$3196,'Solution Sheet'!F2244,'Raw Data'!$H$2:$H$3196,'Solution Sheet'!G2244)</f>
        <v>202</v>
      </c>
      <c r="J2244" s="33" t="s">
        <v>42</v>
      </c>
      <c r="K2244" s="33" t="s">
        <v>6</v>
      </c>
      <c r="L2244" s="45">
        <f>AVERAGEIFS('Raw Data'!$R$2:$R$3196,'Raw Data'!$K$2:$K$3196,'Solution Sheet'!J2244,'Raw Data'!$G$2:$G$3196,'Solution Sheet'!K2244)</f>
        <v>35.892857142857146</v>
      </c>
      <c r="N2244" s="33" t="s">
        <v>24</v>
      </c>
      <c r="O2244" s="33" t="s">
        <v>30</v>
      </c>
      <c r="P2244" s="45">
        <f>SUMIFS('Raw Data'!$S$2:$S$3196,'Raw Data'!$D$2:$D$3196,'Solution Sheet'!N2244,'Raw Data'!$H$2:$H$3196,'Solution Sheet'!O2244)</f>
        <v>902864.3899999999</v>
      </c>
    </row>
    <row r="2245" spans="2:16" x14ac:dyDescent="0.35">
      <c r="B2245" s="33" t="s">
        <v>73</v>
      </c>
      <c r="C2245" s="33" t="s">
        <v>12</v>
      </c>
      <c r="D2245" s="45">
        <f>SUMIFS('Raw Data'!$S$2:$S$3196,'Raw Data'!$E$2:$E$3196,'Solution Sheet'!B2245,'Raw Data'!$G$2:$G$3196,'Solution Sheet'!C2245)</f>
        <v>74246.830000000016</v>
      </c>
      <c r="E2245" s="37"/>
      <c r="F2245" s="33" t="s">
        <v>43</v>
      </c>
      <c r="G2245" s="33" t="s">
        <v>32</v>
      </c>
      <c r="H2245" s="45">
        <f>COUNTIFS('Raw Data'!$L$2:$L$3196,'Solution Sheet'!F2245,'Raw Data'!$H$2:$H$3196,'Solution Sheet'!G2245)</f>
        <v>206</v>
      </c>
      <c r="J2245" s="33" t="s">
        <v>40</v>
      </c>
      <c r="K2245" s="33" t="s">
        <v>12</v>
      </c>
      <c r="L2245" s="45">
        <f>AVERAGEIFS('Raw Data'!$R$2:$R$3196,'Raw Data'!$K$2:$K$3196,'Solution Sheet'!J2245,'Raw Data'!$G$2:$G$3196,'Solution Sheet'!K2245)</f>
        <v>34.373831775700936</v>
      </c>
      <c r="N2245" s="33" t="s">
        <v>24</v>
      </c>
      <c r="O2245" s="33" t="s">
        <v>32</v>
      </c>
      <c r="P2245" s="45">
        <f>SUMIFS('Raw Data'!$S$2:$S$3196,'Raw Data'!$D$2:$D$3196,'Solution Sheet'!N2245,'Raw Data'!$H$2:$H$3196,'Solution Sheet'!O2245)</f>
        <v>854150.37999999919</v>
      </c>
    </row>
    <row r="2246" spans="2:16" x14ac:dyDescent="0.35">
      <c r="B2246" s="33" t="s">
        <v>52</v>
      </c>
      <c r="C2246" s="33" t="s">
        <v>11</v>
      </c>
      <c r="D2246" s="45">
        <f>SUMIFS('Raw Data'!$S$2:$S$3196,'Raw Data'!$E$2:$E$3196,'Solution Sheet'!B2246,'Raw Data'!$G$2:$G$3196,'Solution Sheet'!C2246)</f>
        <v>112086.30000000002</v>
      </c>
      <c r="E2246" s="37"/>
      <c r="F2246" s="33" t="s">
        <v>46</v>
      </c>
      <c r="G2246" s="33" t="s">
        <v>30</v>
      </c>
      <c r="H2246" s="45">
        <f>COUNTIFS('Raw Data'!$L$2:$L$3196,'Solution Sheet'!F2246,'Raw Data'!$H$2:$H$3196,'Solution Sheet'!G2246)</f>
        <v>204</v>
      </c>
      <c r="J2246" s="33" t="s">
        <v>40</v>
      </c>
      <c r="K2246" s="33" t="s">
        <v>11</v>
      </c>
      <c r="L2246" s="45">
        <f>AVERAGEIFS('Raw Data'!$R$2:$R$3196,'Raw Data'!$K$2:$K$3196,'Solution Sheet'!J2246,'Raw Data'!$G$2:$G$3196,'Solution Sheet'!K2246)</f>
        <v>33.707865168539328</v>
      </c>
      <c r="N2246" s="33" t="s">
        <v>26</v>
      </c>
      <c r="O2246" s="33" t="s">
        <v>30</v>
      </c>
      <c r="P2246" s="45">
        <f>SUMIFS('Raw Data'!$S$2:$S$3196,'Raw Data'!$D$2:$D$3196,'Solution Sheet'!N2246,'Raw Data'!$H$2:$H$3196,'Solution Sheet'!O2246)</f>
        <v>705014.25000000035</v>
      </c>
    </row>
    <row r="2247" spans="2:16" x14ac:dyDescent="0.35">
      <c r="B2247" s="33" t="s">
        <v>106</v>
      </c>
      <c r="C2247" s="33" t="s">
        <v>13</v>
      </c>
      <c r="D2247" s="45">
        <f>SUMIFS('Raw Data'!$S$2:$S$3196,'Raw Data'!$E$2:$E$3196,'Solution Sheet'!B2247,'Raw Data'!$G$2:$G$3196,'Solution Sheet'!C2247)</f>
        <v>83772.33</v>
      </c>
      <c r="E2247" s="37"/>
      <c r="F2247" s="33" t="s">
        <v>44</v>
      </c>
      <c r="G2247" s="33" t="s">
        <v>31</v>
      </c>
      <c r="H2247" s="45">
        <f>COUNTIFS('Raw Data'!$L$2:$L$3196,'Solution Sheet'!F2247,'Raw Data'!$H$2:$H$3196,'Solution Sheet'!G2247)</f>
        <v>216</v>
      </c>
      <c r="J2247" s="33" t="s">
        <v>41</v>
      </c>
      <c r="K2247" s="33" t="s">
        <v>13</v>
      </c>
      <c r="L2247" s="45">
        <f>AVERAGEIFS('Raw Data'!$R$2:$R$3196,'Raw Data'!$K$2:$K$3196,'Solution Sheet'!J2247,'Raw Data'!$G$2:$G$3196,'Solution Sheet'!K2247)</f>
        <v>33.705882352941174</v>
      </c>
      <c r="N2247" s="33" t="s">
        <v>24</v>
      </c>
      <c r="O2247" s="33" t="s">
        <v>31</v>
      </c>
      <c r="P2247" s="45">
        <f>SUMIFS('Raw Data'!$S$2:$S$3196,'Raw Data'!$D$2:$D$3196,'Solution Sheet'!N2247,'Raw Data'!$H$2:$H$3196,'Solution Sheet'!O2247)</f>
        <v>770751.94999999984</v>
      </c>
    </row>
    <row r="2248" spans="2:16" x14ac:dyDescent="0.35">
      <c r="B2248" s="33" t="s">
        <v>58</v>
      </c>
      <c r="C2248" s="33" t="s">
        <v>11</v>
      </c>
      <c r="D2248" s="45">
        <f>SUMIFS('Raw Data'!$S$2:$S$3196,'Raw Data'!$E$2:$E$3196,'Solution Sheet'!B2248,'Raw Data'!$G$2:$G$3196,'Solution Sheet'!C2248)</f>
        <v>113195.5</v>
      </c>
      <c r="E2248" s="37"/>
      <c r="F2248" s="33" t="s">
        <v>43</v>
      </c>
      <c r="G2248" s="33" t="s">
        <v>33</v>
      </c>
      <c r="H2248" s="45">
        <f>COUNTIFS('Raw Data'!$L$2:$L$3196,'Solution Sheet'!F2248,'Raw Data'!$H$2:$H$3196,'Solution Sheet'!G2248)</f>
        <v>185</v>
      </c>
      <c r="J2248" s="33" t="s">
        <v>42</v>
      </c>
      <c r="K2248" s="33" t="s">
        <v>11</v>
      </c>
      <c r="L2248" s="45">
        <f>AVERAGEIFS('Raw Data'!$R$2:$R$3196,'Raw Data'!$K$2:$K$3196,'Solution Sheet'!J2248,'Raw Data'!$G$2:$G$3196,'Solution Sheet'!K2248)</f>
        <v>35.16949152542373</v>
      </c>
      <c r="N2248" s="33" t="s">
        <v>25</v>
      </c>
      <c r="O2248" s="33" t="s">
        <v>33</v>
      </c>
      <c r="P2248" s="45">
        <f>SUMIFS('Raw Data'!$S$2:$S$3196,'Raw Data'!$D$2:$D$3196,'Solution Sheet'!N2248,'Raw Data'!$H$2:$H$3196,'Solution Sheet'!O2248)</f>
        <v>226589.05000000008</v>
      </c>
    </row>
    <row r="2249" spans="2:16" x14ac:dyDescent="0.35">
      <c r="B2249" s="33" t="s">
        <v>115</v>
      </c>
      <c r="C2249" s="33" t="s">
        <v>8</v>
      </c>
      <c r="D2249" s="45">
        <f>SUMIFS('Raw Data'!$S$2:$S$3196,'Raw Data'!$E$2:$E$3196,'Solution Sheet'!B2249,'Raw Data'!$G$2:$G$3196,'Solution Sheet'!C2249)</f>
        <v>78761.50999999998</v>
      </c>
      <c r="E2249" s="37"/>
      <c r="F2249" s="33" t="s">
        <v>45</v>
      </c>
      <c r="G2249" s="33" t="s">
        <v>30</v>
      </c>
      <c r="H2249" s="45">
        <f>COUNTIFS('Raw Data'!$L$2:$L$3196,'Solution Sheet'!F2249,'Raw Data'!$H$2:$H$3196,'Solution Sheet'!G2249)</f>
        <v>215</v>
      </c>
      <c r="J2249" s="33" t="s">
        <v>40</v>
      </c>
      <c r="K2249" s="33" t="s">
        <v>8</v>
      </c>
      <c r="L2249" s="45">
        <f>AVERAGEIFS('Raw Data'!$R$2:$R$3196,'Raw Data'!$K$2:$K$3196,'Solution Sheet'!J2249,'Raw Data'!$G$2:$G$3196,'Solution Sheet'!K2249)</f>
        <v>34.319148936170215</v>
      </c>
      <c r="N2249" s="33" t="s">
        <v>26</v>
      </c>
      <c r="O2249" s="33" t="s">
        <v>30</v>
      </c>
      <c r="P2249" s="45">
        <f>SUMIFS('Raw Data'!$S$2:$S$3196,'Raw Data'!$D$2:$D$3196,'Solution Sheet'!N2249,'Raw Data'!$H$2:$H$3196,'Solution Sheet'!O2249)</f>
        <v>705014.25000000035</v>
      </c>
    </row>
    <row r="2250" spans="2:16" x14ac:dyDescent="0.35">
      <c r="B2250" s="33" t="s">
        <v>52</v>
      </c>
      <c r="C2250" s="33" t="s">
        <v>8</v>
      </c>
      <c r="D2250" s="45">
        <f>SUMIFS('Raw Data'!$S$2:$S$3196,'Raw Data'!$E$2:$E$3196,'Solution Sheet'!B2250,'Raw Data'!$G$2:$G$3196,'Solution Sheet'!C2250)</f>
        <v>99924.459999999977</v>
      </c>
      <c r="E2250" s="37"/>
      <c r="F2250" s="33" t="s">
        <v>45</v>
      </c>
      <c r="G2250" s="33" t="s">
        <v>31</v>
      </c>
      <c r="H2250" s="45">
        <f>COUNTIFS('Raw Data'!$L$2:$L$3196,'Solution Sheet'!F2250,'Raw Data'!$H$2:$H$3196,'Solution Sheet'!G2250)</f>
        <v>200</v>
      </c>
      <c r="J2250" s="33" t="s">
        <v>40</v>
      </c>
      <c r="K2250" s="33" t="s">
        <v>8</v>
      </c>
      <c r="L2250" s="45">
        <f>AVERAGEIFS('Raw Data'!$R$2:$R$3196,'Raw Data'!$K$2:$K$3196,'Solution Sheet'!J2250,'Raw Data'!$G$2:$G$3196,'Solution Sheet'!K2250)</f>
        <v>34.319148936170215</v>
      </c>
      <c r="N2250" s="33" t="s">
        <v>26</v>
      </c>
      <c r="O2250" s="33" t="s">
        <v>31</v>
      </c>
      <c r="P2250" s="45">
        <f>SUMIFS('Raw Data'!$S$2:$S$3196,'Raw Data'!$D$2:$D$3196,'Solution Sheet'!N2250,'Raw Data'!$H$2:$H$3196,'Solution Sheet'!O2250)</f>
        <v>705928.4499999996</v>
      </c>
    </row>
    <row r="2251" spans="2:16" x14ac:dyDescent="0.35">
      <c r="B2251" s="33" t="s">
        <v>58</v>
      </c>
      <c r="C2251" s="33" t="s">
        <v>11</v>
      </c>
      <c r="D2251" s="45">
        <f>SUMIFS('Raw Data'!$S$2:$S$3196,'Raw Data'!$E$2:$E$3196,'Solution Sheet'!B2251,'Raw Data'!$G$2:$G$3196,'Solution Sheet'!C2251)</f>
        <v>113195.5</v>
      </c>
      <c r="E2251" s="37"/>
      <c r="F2251" s="33" t="s">
        <v>44</v>
      </c>
      <c r="G2251" s="33" t="s">
        <v>33</v>
      </c>
      <c r="H2251" s="45">
        <f>COUNTIFS('Raw Data'!$L$2:$L$3196,'Solution Sheet'!F2251,'Raw Data'!$H$2:$H$3196,'Solution Sheet'!G2251)</f>
        <v>207</v>
      </c>
      <c r="J2251" s="33" t="s">
        <v>40</v>
      </c>
      <c r="K2251" s="33" t="s">
        <v>11</v>
      </c>
      <c r="L2251" s="45">
        <f>AVERAGEIFS('Raw Data'!$R$2:$R$3196,'Raw Data'!$K$2:$K$3196,'Solution Sheet'!J2251,'Raw Data'!$G$2:$G$3196,'Solution Sheet'!K2251)</f>
        <v>33.707865168539328</v>
      </c>
      <c r="N2251" s="33" t="s">
        <v>24</v>
      </c>
      <c r="O2251" s="33" t="s">
        <v>33</v>
      </c>
      <c r="P2251" s="45">
        <f>SUMIFS('Raw Data'!$S$2:$S$3196,'Raw Data'!$D$2:$D$3196,'Solution Sheet'!N2251,'Raw Data'!$H$2:$H$3196,'Solution Sheet'!O2251)</f>
        <v>777669.78999999957</v>
      </c>
    </row>
    <row r="2252" spans="2:16" x14ac:dyDescent="0.35">
      <c r="B2252" s="33" t="s">
        <v>63</v>
      </c>
      <c r="C2252" s="33" t="s">
        <v>12</v>
      </c>
      <c r="D2252" s="45">
        <f>SUMIFS('Raw Data'!$S$2:$S$3196,'Raw Data'!$E$2:$E$3196,'Solution Sheet'!B2252,'Raw Data'!$G$2:$G$3196,'Solution Sheet'!C2252)</f>
        <v>121006.51999999999</v>
      </c>
      <c r="E2252" s="37"/>
      <c r="F2252" s="33" t="s">
        <v>44</v>
      </c>
      <c r="G2252" s="33" t="s">
        <v>32</v>
      </c>
      <c r="H2252" s="45">
        <f>COUNTIFS('Raw Data'!$L$2:$L$3196,'Solution Sheet'!F2252,'Raw Data'!$H$2:$H$3196,'Solution Sheet'!G2252)</f>
        <v>196</v>
      </c>
      <c r="J2252" s="33" t="s">
        <v>41</v>
      </c>
      <c r="K2252" s="33" t="s">
        <v>12</v>
      </c>
      <c r="L2252" s="45">
        <f>AVERAGEIFS('Raw Data'!$R$2:$R$3196,'Raw Data'!$K$2:$K$3196,'Solution Sheet'!J2252,'Raw Data'!$G$2:$G$3196,'Solution Sheet'!K2252)</f>
        <v>35.657142857142858</v>
      </c>
      <c r="N2252" s="33" t="s">
        <v>26</v>
      </c>
      <c r="O2252" s="33" t="s">
        <v>32</v>
      </c>
      <c r="P2252" s="45">
        <f>SUMIFS('Raw Data'!$S$2:$S$3196,'Raw Data'!$D$2:$D$3196,'Solution Sheet'!N2252,'Raw Data'!$H$2:$H$3196,'Solution Sheet'!O2252)</f>
        <v>713770.02999999945</v>
      </c>
    </row>
    <row r="2253" spans="2:16" x14ac:dyDescent="0.35">
      <c r="B2253" s="33" t="s">
        <v>73</v>
      </c>
      <c r="C2253" s="33" t="s">
        <v>12</v>
      </c>
      <c r="D2253" s="45">
        <f>SUMIFS('Raw Data'!$S$2:$S$3196,'Raw Data'!$E$2:$E$3196,'Solution Sheet'!B2253,'Raw Data'!$G$2:$G$3196,'Solution Sheet'!C2253)</f>
        <v>74246.830000000016</v>
      </c>
      <c r="E2253" s="37"/>
      <c r="F2253" s="33" t="s">
        <v>43</v>
      </c>
      <c r="G2253" s="33" t="s">
        <v>30</v>
      </c>
      <c r="H2253" s="45">
        <f>COUNTIFS('Raw Data'!$L$2:$L$3196,'Solution Sheet'!F2253,'Raw Data'!$H$2:$H$3196,'Solution Sheet'!G2253)</f>
        <v>201</v>
      </c>
      <c r="J2253" s="33" t="s">
        <v>40</v>
      </c>
      <c r="K2253" s="33" t="s">
        <v>12</v>
      </c>
      <c r="L2253" s="45">
        <f>AVERAGEIFS('Raw Data'!$R$2:$R$3196,'Raw Data'!$K$2:$K$3196,'Solution Sheet'!J2253,'Raw Data'!$G$2:$G$3196,'Solution Sheet'!K2253)</f>
        <v>34.373831775700936</v>
      </c>
      <c r="N2253" s="33" t="s">
        <v>24</v>
      </c>
      <c r="O2253" s="33" t="s">
        <v>30</v>
      </c>
      <c r="P2253" s="45">
        <f>SUMIFS('Raw Data'!$S$2:$S$3196,'Raw Data'!$D$2:$D$3196,'Solution Sheet'!N2253,'Raw Data'!$H$2:$H$3196,'Solution Sheet'!O2253)</f>
        <v>902864.3899999999</v>
      </c>
    </row>
    <row r="2254" spans="2:16" x14ac:dyDescent="0.35">
      <c r="B2254" s="33" t="s">
        <v>68</v>
      </c>
      <c r="C2254" s="33" t="s">
        <v>8</v>
      </c>
      <c r="D2254" s="45">
        <f>SUMIFS('Raw Data'!$S$2:$S$3196,'Raw Data'!$E$2:$E$3196,'Solution Sheet'!B2254,'Raw Data'!$G$2:$G$3196,'Solution Sheet'!C2254)</f>
        <v>65393.969999999994</v>
      </c>
      <c r="E2254" s="37"/>
      <c r="F2254" s="33" t="s">
        <v>46</v>
      </c>
      <c r="G2254" s="33" t="s">
        <v>31</v>
      </c>
      <c r="H2254" s="45">
        <f>COUNTIFS('Raw Data'!$L$2:$L$3196,'Solution Sheet'!F2254,'Raw Data'!$H$2:$H$3196,'Solution Sheet'!G2254)</f>
        <v>159</v>
      </c>
      <c r="J2254" s="33" t="s">
        <v>39</v>
      </c>
      <c r="K2254" s="33" t="s">
        <v>8</v>
      </c>
      <c r="L2254" s="45">
        <f>AVERAGEIFS('Raw Data'!$R$2:$R$3196,'Raw Data'!$K$2:$K$3196,'Solution Sheet'!J2254,'Raw Data'!$G$2:$G$3196,'Solution Sheet'!K2254)</f>
        <v>33.572815533980581</v>
      </c>
      <c r="N2254" s="33" t="s">
        <v>24</v>
      </c>
      <c r="O2254" s="33" t="s">
        <v>31</v>
      </c>
      <c r="P2254" s="45">
        <f>SUMIFS('Raw Data'!$S$2:$S$3196,'Raw Data'!$D$2:$D$3196,'Solution Sheet'!N2254,'Raw Data'!$H$2:$H$3196,'Solution Sheet'!O2254)</f>
        <v>770751.94999999984</v>
      </c>
    </row>
    <row r="2255" spans="2:16" x14ac:dyDescent="0.35">
      <c r="B2255" s="33" t="s">
        <v>73</v>
      </c>
      <c r="C2255" s="33" t="s">
        <v>9</v>
      </c>
      <c r="D2255" s="45">
        <f>SUMIFS('Raw Data'!$S$2:$S$3196,'Raw Data'!$E$2:$E$3196,'Solution Sheet'!B2255,'Raw Data'!$G$2:$G$3196,'Solution Sheet'!C2255)</f>
        <v>97902.090000000011</v>
      </c>
      <c r="E2255" s="37"/>
      <c r="F2255" s="33" t="s">
        <v>46</v>
      </c>
      <c r="G2255" s="33" t="s">
        <v>30</v>
      </c>
      <c r="H2255" s="45">
        <f>COUNTIFS('Raw Data'!$L$2:$L$3196,'Solution Sheet'!F2255,'Raw Data'!$H$2:$H$3196,'Solution Sheet'!G2255)</f>
        <v>204</v>
      </c>
      <c r="J2255" s="33" t="s">
        <v>42</v>
      </c>
      <c r="K2255" s="33" t="s">
        <v>9</v>
      </c>
      <c r="L2255" s="45">
        <f>AVERAGEIFS('Raw Data'!$R$2:$R$3196,'Raw Data'!$K$2:$K$3196,'Solution Sheet'!J2255,'Raw Data'!$G$2:$G$3196,'Solution Sheet'!K2255)</f>
        <v>36.282828282828284</v>
      </c>
      <c r="N2255" s="33" t="s">
        <v>24</v>
      </c>
      <c r="O2255" s="33" t="s">
        <v>30</v>
      </c>
      <c r="P2255" s="45">
        <f>SUMIFS('Raw Data'!$S$2:$S$3196,'Raw Data'!$D$2:$D$3196,'Solution Sheet'!N2255,'Raw Data'!$H$2:$H$3196,'Solution Sheet'!O2255)</f>
        <v>902864.3899999999</v>
      </c>
    </row>
    <row r="2256" spans="2:16" x14ac:dyDescent="0.35">
      <c r="B2256" s="33" t="s">
        <v>63</v>
      </c>
      <c r="C2256" s="33" t="s">
        <v>9</v>
      </c>
      <c r="D2256" s="45">
        <f>SUMIFS('Raw Data'!$S$2:$S$3196,'Raw Data'!$E$2:$E$3196,'Solution Sheet'!B2256,'Raw Data'!$G$2:$G$3196,'Solution Sheet'!C2256)</f>
        <v>108730.27000000002</v>
      </c>
      <c r="E2256" s="37"/>
      <c r="F2256" s="33" t="s">
        <v>43</v>
      </c>
      <c r="G2256" s="33" t="s">
        <v>30</v>
      </c>
      <c r="H2256" s="45">
        <f>COUNTIFS('Raw Data'!$L$2:$L$3196,'Solution Sheet'!F2256,'Raw Data'!$H$2:$H$3196,'Solution Sheet'!G2256)</f>
        <v>201</v>
      </c>
      <c r="J2256" s="33" t="s">
        <v>39</v>
      </c>
      <c r="K2256" s="33" t="s">
        <v>9</v>
      </c>
      <c r="L2256" s="45">
        <f>AVERAGEIFS('Raw Data'!$R$2:$R$3196,'Raw Data'!$K$2:$K$3196,'Solution Sheet'!J2256,'Raw Data'!$G$2:$G$3196,'Solution Sheet'!K2256)</f>
        <v>34.731182795698928</v>
      </c>
      <c r="N2256" s="33" t="s">
        <v>25</v>
      </c>
      <c r="O2256" s="33" t="s">
        <v>30</v>
      </c>
      <c r="P2256" s="45">
        <f>SUMIFS('Raw Data'!$S$2:$S$3196,'Raw Data'!$D$2:$D$3196,'Solution Sheet'!N2256,'Raw Data'!$H$2:$H$3196,'Solution Sheet'!O2256)</f>
        <v>386262.99999999983</v>
      </c>
    </row>
    <row r="2257" spans="2:16" x14ac:dyDescent="0.35">
      <c r="B2257" s="33" t="s">
        <v>63</v>
      </c>
      <c r="C2257" s="33" t="s">
        <v>7</v>
      </c>
      <c r="D2257" s="45">
        <f>SUMIFS('Raw Data'!$S$2:$S$3196,'Raw Data'!$E$2:$E$3196,'Solution Sheet'!B2257,'Raw Data'!$G$2:$G$3196,'Solution Sheet'!C2257)</f>
        <v>92763.590000000011</v>
      </c>
      <c r="E2257" s="37"/>
      <c r="F2257" s="33" t="s">
        <v>45</v>
      </c>
      <c r="G2257" s="33" t="s">
        <v>33</v>
      </c>
      <c r="H2257" s="45">
        <f>COUNTIFS('Raw Data'!$L$2:$L$3196,'Solution Sheet'!F2257,'Raw Data'!$H$2:$H$3196,'Solution Sheet'!G2257)</f>
        <v>193</v>
      </c>
      <c r="J2257" s="33" t="s">
        <v>42</v>
      </c>
      <c r="K2257" s="33" t="s">
        <v>7</v>
      </c>
      <c r="L2257" s="45">
        <f>AVERAGEIFS('Raw Data'!$R$2:$R$3196,'Raw Data'!$K$2:$K$3196,'Solution Sheet'!J2257,'Raw Data'!$G$2:$G$3196,'Solution Sheet'!K2257)</f>
        <v>34.288659793814432</v>
      </c>
      <c r="N2257" s="33" t="s">
        <v>26</v>
      </c>
      <c r="O2257" s="33" t="s">
        <v>33</v>
      </c>
      <c r="P2257" s="45">
        <f>SUMIFS('Raw Data'!$S$2:$S$3196,'Raw Data'!$D$2:$D$3196,'Solution Sheet'!N2257,'Raw Data'!$H$2:$H$3196,'Solution Sheet'!O2257)</f>
        <v>688621.27000000118</v>
      </c>
    </row>
    <row r="2258" spans="2:16" x14ac:dyDescent="0.35">
      <c r="B2258" s="33" t="s">
        <v>115</v>
      </c>
      <c r="C2258" s="33" t="s">
        <v>12</v>
      </c>
      <c r="D2258" s="45">
        <f>SUMIFS('Raw Data'!$S$2:$S$3196,'Raw Data'!$E$2:$E$3196,'Solution Sheet'!B2258,'Raw Data'!$G$2:$G$3196,'Solution Sheet'!C2258)</f>
        <v>66619.010000000009</v>
      </c>
      <c r="E2258" s="37"/>
      <c r="F2258" s="33" t="s">
        <v>44</v>
      </c>
      <c r="G2258" s="33" t="s">
        <v>32</v>
      </c>
      <c r="H2258" s="45">
        <f>COUNTIFS('Raw Data'!$L$2:$L$3196,'Solution Sheet'!F2258,'Raw Data'!$H$2:$H$3196,'Solution Sheet'!G2258)</f>
        <v>196</v>
      </c>
      <c r="J2258" s="33" t="s">
        <v>42</v>
      </c>
      <c r="K2258" s="33" t="s">
        <v>12</v>
      </c>
      <c r="L2258" s="45">
        <f>AVERAGEIFS('Raw Data'!$R$2:$R$3196,'Raw Data'!$K$2:$K$3196,'Solution Sheet'!J2258,'Raw Data'!$G$2:$G$3196,'Solution Sheet'!K2258)</f>
        <v>36.418604651162788</v>
      </c>
      <c r="N2258" s="33" t="s">
        <v>24</v>
      </c>
      <c r="O2258" s="33" t="s">
        <v>32</v>
      </c>
      <c r="P2258" s="45">
        <f>SUMIFS('Raw Data'!$S$2:$S$3196,'Raw Data'!$D$2:$D$3196,'Solution Sheet'!N2258,'Raw Data'!$H$2:$H$3196,'Solution Sheet'!O2258)</f>
        <v>854150.37999999919</v>
      </c>
    </row>
    <row r="2259" spans="2:16" x14ac:dyDescent="0.35">
      <c r="B2259" s="33" t="s">
        <v>85</v>
      </c>
      <c r="C2259" s="33" t="s">
        <v>6</v>
      </c>
      <c r="D2259" s="45">
        <f>SUMIFS('Raw Data'!$S$2:$S$3196,'Raw Data'!$E$2:$E$3196,'Solution Sheet'!B2259,'Raw Data'!$G$2:$G$3196,'Solution Sheet'!C2259)</f>
        <v>88130.46</v>
      </c>
      <c r="E2259" s="37"/>
      <c r="F2259" s="33" t="s">
        <v>43</v>
      </c>
      <c r="G2259" s="33" t="s">
        <v>31</v>
      </c>
      <c r="H2259" s="45">
        <f>COUNTIFS('Raw Data'!$L$2:$L$3196,'Solution Sheet'!F2259,'Raw Data'!$H$2:$H$3196,'Solution Sheet'!G2259)</f>
        <v>190</v>
      </c>
      <c r="J2259" s="33" t="s">
        <v>40</v>
      </c>
      <c r="K2259" s="33" t="s">
        <v>6</v>
      </c>
      <c r="L2259" s="45">
        <f>AVERAGEIFS('Raw Data'!$R$2:$R$3196,'Raw Data'!$K$2:$K$3196,'Solution Sheet'!J2259,'Raw Data'!$G$2:$G$3196,'Solution Sheet'!K2259)</f>
        <v>33.838383838383841</v>
      </c>
      <c r="N2259" s="33" t="s">
        <v>24</v>
      </c>
      <c r="O2259" s="33" t="s">
        <v>31</v>
      </c>
      <c r="P2259" s="45">
        <f>SUMIFS('Raw Data'!$S$2:$S$3196,'Raw Data'!$D$2:$D$3196,'Solution Sheet'!N2259,'Raw Data'!$H$2:$H$3196,'Solution Sheet'!O2259)</f>
        <v>770751.94999999984</v>
      </c>
    </row>
    <row r="2260" spans="2:16" x14ac:dyDescent="0.35">
      <c r="B2260" s="33" t="s">
        <v>78</v>
      </c>
      <c r="C2260" s="33" t="s">
        <v>12</v>
      </c>
      <c r="D2260" s="45">
        <f>SUMIFS('Raw Data'!$S$2:$S$3196,'Raw Data'!$E$2:$E$3196,'Solution Sheet'!B2260,'Raw Data'!$G$2:$G$3196,'Solution Sheet'!C2260)</f>
        <v>76955.800000000017</v>
      </c>
      <c r="E2260" s="37"/>
      <c r="F2260" s="33" t="s">
        <v>45</v>
      </c>
      <c r="G2260" s="33" t="s">
        <v>33</v>
      </c>
      <c r="H2260" s="45">
        <f>COUNTIFS('Raw Data'!$L$2:$L$3196,'Solution Sheet'!F2260,'Raw Data'!$H$2:$H$3196,'Solution Sheet'!G2260)</f>
        <v>193</v>
      </c>
      <c r="J2260" s="33" t="s">
        <v>41</v>
      </c>
      <c r="K2260" s="33" t="s">
        <v>12</v>
      </c>
      <c r="L2260" s="45">
        <f>AVERAGEIFS('Raw Data'!$R$2:$R$3196,'Raw Data'!$K$2:$K$3196,'Solution Sheet'!J2260,'Raw Data'!$G$2:$G$3196,'Solution Sheet'!K2260)</f>
        <v>35.657142857142858</v>
      </c>
      <c r="N2260" s="33" t="s">
        <v>24</v>
      </c>
      <c r="O2260" s="33" t="s">
        <v>33</v>
      </c>
      <c r="P2260" s="45">
        <f>SUMIFS('Raw Data'!$S$2:$S$3196,'Raw Data'!$D$2:$D$3196,'Solution Sheet'!N2260,'Raw Data'!$H$2:$H$3196,'Solution Sheet'!O2260)</f>
        <v>777669.78999999957</v>
      </c>
    </row>
    <row r="2261" spans="2:16" x14ac:dyDescent="0.35">
      <c r="B2261" s="33" t="s">
        <v>106</v>
      </c>
      <c r="C2261" s="33" t="s">
        <v>11</v>
      </c>
      <c r="D2261" s="45">
        <f>SUMIFS('Raw Data'!$S$2:$S$3196,'Raw Data'!$E$2:$E$3196,'Solution Sheet'!B2261,'Raw Data'!$G$2:$G$3196,'Solution Sheet'!C2261)</f>
        <v>87937.540000000023</v>
      </c>
      <c r="E2261" s="37"/>
      <c r="F2261" s="33" t="s">
        <v>43</v>
      </c>
      <c r="G2261" s="33" t="s">
        <v>30</v>
      </c>
      <c r="H2261" s="45">
        <f>COUNTIFS('Raw Data'!$L$2:$L$3196,'Solution Sheet'!F2261,'Raw Data'!$H$2:$H$3196,'Solution Sheet'!G2261)</f>
        <v>201</v>
      </c>
      <c r="J2261" s="33" t="s">
        <v>41</v>
      </c>
      <c r="K2261" s="33" t="s">
        <v>11</v>
      </c>
      <c r="L2261" s="45">
        <f>AVERAGEIFS('Raw Data'!$R$2:$R$3196,'Raw Data'!$K$2:$K$3196,'Solution Sheet'!J2261,'Raw Data'!$G$2:$G$3196,'Solution Sheet'!K2261)</f>
        <v>35.415929203539825</v>
      </c>
      <c r="N2261" s="33" t="s">
        <v>26</v>
      </c>
      <c r="O2261" s="33" t="s">
        <v>30</v>
      </c>
      <c r="P2261" s="45">
        <f>SUMIFS('Raw Data'!$S$2:$S$3196,'Raw Data'!$D$2:$D$3196,'Solution Sheet'!N2261,'Raw Data'!$H$2:$H$3196,'Solution Sheet'!O2261)</f>
        <v>705014.25000000035</v>
      </c>
    </row>
    <row r="2262" spans="2:16" x14ac:dyDescent="0.35">
      <c r="B2262" s="33" t="s">
        <v>52</v>
      </c>
      <c r="C2262" s="33" t="s">
        <v>11</v>
      </c>
      <c r="D2262" s="45">
        <f>SUMIFS('Raw Data'!$S$2:$S$3196,'Raw Data'!$E$2:$E$3196,'Solution Sheet'!B2262,'Raw Data'!$G$2:$G$3196,'Solution Sheet'!C2262)</f>
        <v>112086.30000000002</v>
      </c>
      <c r="E2262" s="37"/>
      <c r="F2262" s="33" t="s">
        <v>43</v>
      </c>
      <c r="G2262" s="33" t="s">
        <v>33</v>
      </c>
      <c r="H2262" s="45">
        <f>COUNTIFS('Raw Data'!$L$2:$L$3196,'Solution Sheet'!F2262,'Raw Data'!$H$2:$H$3196,'Solution Sheet'!G2262)</f>
        <v>185</v>
      </c>
      <c r="J2262" s="33" t="s">
        <v>40</v>
      </c>
      <c r="K2262" s="33" t="s">
        <v>11</v>
      </c>
      <c r="L2262" s="45">
        <f>AVERAGEIFS('Raw Data'!$R$2:$R$3196,'Raw Data'!$K$2:$K$3196,'Solution Sheet'!J2262,'Raw Data'!$G$2:$G$3196,'Solution Sheet'!K2262)</f>
        <v>33.707865168539328</v>
      </c>
      <c r="N2262" s="33" t="s">
        <v>26</v>
      </c>
      <c r="O2262" s="33" t="s">
        <v>33</v>
      </c>
      <c r="P2262" s="45">
        <f>SUMIFS('Raw Data'!$S$2:$S$3196,'Raw Data'!$D$2:$D$3196,'Solution Sheet'!N2262,'Raw Data'!$H$2:$H$3196,'Solution Sheet'!O2262)</f>
        <v>688621.27000000118</v>
      </c>
    </row>
    <row r="2263" spans="2:16" x14ac:dyDescent="0.35">
      <c r="B2263" s="33" t="s">
        <v>58</v>
      </c>
      <c r="C2263" s="33" t="s">
        <v>9</v>
      </c>
      <c r="D2263" s="45">
        <f>SUMIFS('Raw Data'!$S$2:$S$3196,'Raw Data'!$E$2:$E$3196,'Solution Sheet'!B2263,'Raw Data'!$G$2:$G$3196,'Solution Sheet'!C2263)</f>
        <v>93015.799999999974</v>
      </c>
      <c r="E2263" s="37"/>
      <c r="F2263" s="33" t="s">
        <v>43</v>
      </c>
      <c r="G2263" s="33" t="s">
        <v>30</v>
      </c>
      <c r="H2263" s="45">
        <f>COUNTIFS('Raw Data'!$L$2:$L$3196,'Solution Sheet'!F2263,'Raw Data'!$H$2:$H$3196,'Solution Sheet'!G2263)</f>
        <v>201</v>
      </c>
      <c r="J2263" s="33" t="s">
        <v>42</v>
      </c>
      <c r="K2263" s="33" t="s">
        <v>9</v>
      </c>
      <c r="L2263" s="45">
        <f>AVERAGEIFS('Raw Data'!$R$2:$R$3196,'Raw Data'!$K$2:$K$3196,'Solution Sheet'!J2263,'Raw Data'!$G$2:$G$3196,'Solution Sheet'!K2263)</f>
        <v>36.282828282828284</v>
      </c>
      <c r="N2263" s="33" t="s">
        <v>24</v>
      </c>
      <c r="O2263" s="33" t="s">
        <v>30</v>
      </c>
      <c r="P2263" s="45">
        <f>SUMIFS('Raw Data'!$S$2:$S$3196,'Raw Data'!$D$2:$D$3196,'Solution Sheet'!N2263,'Raw Data'!$H$2:$H$3196,'Solution Sheet'!O2263)</f>
        <v>902864.3899999999</v>
      </c>
    </row>
    <row r="2264" spans="2:16" x14ac:dyDescent="0.35">
      <c r="B2264" s="33" t="s">
        <v>52</v>
      </c>
      <c r="C2264" s="33" t="s">
        <v>8</v>
      </c>
      <c r="D2264" s="45">
        <f>SUMIFS('Raw Data'!$S$2:$S$3196,'Raw Data'!$E$2:$E$3196,'Solution Sheet'!B2264,'Raw Data'!$G$2:$G$3196,'Solution Sheet'!C2264)</f>
        <v>99924.459999999977</v>
      </c>
      <c r="E2264" s="37"/>
      <c r="F2264" s="33" t="s">
        <v>44</v>
      </c>
      <c r="G2264" s="33" t="s">
        <v>31</v>
      </c>
      <c r="H2264" s="45">
        <f>COUNTIFS('Raw Data'!$L$2:$L$3196,'Solution Sheet'!F2264,'Raw Data'!$H$2:$H$3196,'Solution Sheet'!G2264)</f>
        <v>216</v>
      </c>
      <c r="J2264" s="33" t="s">
        <v>42</v>
      </c>
      <c r="K2264" s="33" t="s">
        <v>8</v>
      </c>
      <c r="L2264" s="45">
        <f>AVERAGEIFS('Raw Data'!$R$2:$R$3196,'Raw Data'!$K$2:$K$3196,'Solution Sheet'!J2264,'Raw Data'!$G$2:$G$3196,'Solution Sheet'!K2264)</f>
        <v>35.593023255813954</v>
      </c>
      <c r="N2264" s="33" t="s">
        <v>24</v>
      </c>
      <c r="O2264" s="33" t="s">
        <v>31</v>
      </c>
      <c r="P2264" s="45">
        <f>SUMIFS('Raw Data'!$S$2:$S$3196,'Raw Data'!$D$2:$D$3196,'Solution Sheet'!N2264,'Raw Data'!$H$2:$H$3196,'Solution Sheet'!O2264)</f>
        <v>770751.94999999984</v>
      </c>
    </row>
    <row r="2265" spans="2:16" x14ac:dyDescent="0.35">
      <c r="B2265" s="33" t="s">
        <v>106</v>
      </c>
      <c r="C2265" s="33" t="s">
        <v>8</v>
      </c>
      <c r="D2265" s="45">
        <f>SUMIFS('Raw Data'!$S$2:$S$3196,'Raw Data'!$E$2:$E$3196,'Solution Sheet'!B2265,'Raw Data'!$G$2:$G$3196,'Solution Sheet'!C2265)</f>
        <v>122017.93000000001</v>
      </c>
      <c r="E2265" s="37"/>
      <c r="F2265" s="33" t="s">
        <v>45</v>
      </c>
      <c r="G2265" s="33" t="s">
        <v>32</v>
      </c>
      <c r="H2265" s="45">
        <f>COUNTIFS('Raw Data'!$L$2:$L$3196,'Solution Sheet'!F2265,'Raw Data'!$H$2:$H$3196,'Solution Sheet'!G2265)</f>
        <v>204</v>
      </c>
      <c r="J2265" s="33" t="s">
        <v>41</v>
      </c>
      <c r="K2265" s="33" t="s">
        <v>8</v>
      </c>
      <c r="L2265" s="45">
        <f>AVERAGEIFS('Raw Data'!$R$2:$R$3196,'Raw Data'!$K$2:$K$3196,'Solution Sheet'!J2265,'Raw Data'!$G$2:$G$3196,'Solution Sheet'!K2265)</f>
        <v>35.169642857142854</v>
      </c>
      <c r="N2265" s="33" t="s">
        <v>24</v>
      </c>
      <c r="O2265" s="33" t="s">
        <v>32</v>
      </c>
      <c r="P2265" s="45">
        <f>SUMIFS('Raw Data'!$S$2:$S$3196,'Raw Data'!$D$2:$D$3196,'Solution Sheet'!N2265,'Raw Data'!$H$2:$H$3196,'Solution Sheet'!O2265)</f>
        <v>854150.37999999919</v>
      </c>
    </row>
    <row r="2266" spans="2:16" x14ac:dyDescent="0.35">
      <c r="B2266" s="33" t="s">
        <v>73</v>
      </c>
      <c r="C2266" s="33" t="s">
        <v>6</v>
      </c>
      <c r="D2266" s="45">
        <f>SUMIFS('Raw Data'!$S$2:$S$3196,'Raw Data'!$E$2:$E$3196,'Solution Sheet'!B2266,'Raw Data'!$G$2:$G$3196,'Solution Sheet'!C2266)</f>
        <v>72259.55</v>
      </c>
      <c r="E2266" s="37"/>
      <c r="F2266" s="33" t="s">
        <v>43</v>
      </c>
      <c r="G2266" s="33" t="s">
        <v>31</v>
      </c>
      <c r="H2266" s="45">
        <f>COUNTIFS('Raw Data'!$L$2:$L$3196,'Solution Sheet'!F2266,'Raw Data'!$H$2:$H$3196,'Solution Sheet'!G2266)</f>
        <v>190</v>
      </c>
      <c r="J2266" s="33" t="s">
        <v>42</v>
      </c>
      <c r="K2266" s="33" t="s">
        <v>6</v>
      </c>
      <c r="L2266" s="45">
        <f>AVERAGEIFS('Raw Data'!$R$2:$R$3196,'Raw Data'!$K$2:$K$3196,'Solution Sheet'!J2266,'Raw Data'!$G$2:$G$3196,'Solution Sheet'!K2266)</f>
        <v>35.892857142857146</v>
      </c>
      <c r="N2266" s="33" t="s">
        <v>26</v>
      </c>
      <c r="O2266" s="33" t="s">
        <v>31</v>
      </c>
      <c r="P2266" s="45">
        <f>SUMIFS('Raw Data'!$S$2:$S$3196,'Raw Data'!$D$2:$D$3196,'Solution Sheet'!N2266,'Raw Data'!$H$2:$H$3196,'Solution Sheet'!O2266)</f>
        <v>705928.4499999996</v>
      </c>
    </row>
    <row r="2267" spans="2:16" x14ac:dyDescent="0.35">
      <c r="B2267" s="33" t="s">
        <v>85</v>
      </c>
      <c r="C2267" s="33" t="s">
        <v>6</v>
      </c>
      <c r="D2267" s="45">
        <f>SUMIFS('Raw Data'!$S$2:$S$3196,'Raw Data'!$E$2:$E$3196,'Solution Sheet'!B2267,'Raw Data'!$G$2:$G$3196,'Solution Sheet'!C2267)</f>
        <v>88130.46</v>
      </c>
      <c r="E2267" s="37"/>
      <c r="F2267" s="33" t="s">
        <v>45</v>
      </c>
      <c r="G2267" s="33" t="s">
        <v>33</v>
      </c>
      <c r="H2267" s="45">
        <f>COUNTIFS('Raw Data'!$L$2:$L$3196,'Solution Sheet'!F2267,'Raw Data'!$H$2:$H$3196,'Solution Sheet'!G2267)</f>
        <v>193</v>
      </c>
      <c r="J2267" s="33" t="s">
        <v>41</v>
      </c>
      <c r="K2267" s="33" t="s">
        <v>6</v>
      </c>
      <c r="L2267" s="45">
        <f>AVERAGEIFS('Raw Data'!$R$2:$R$3196,'Raw Data'!$K$2:$K$3196,'Solution Sheet'!J2267,'Raw Data'!$G$2:$G$3196,'Solution Sheet'!K2267)</f>
        <v>36.01075268817204</v>
      </c>
      <c r="N2267" s="33" t="s">
        <v>24</v>
      </c>
      <c r="O2267" s="33" t="s">
        <v>33</v>
      </c>
      <c r="P2267" s="45">
        <f>SUMIFS('Raw Data'!$S$2:$S$3196,'Raw Data'!$D$2:$D$3196,'Solution Sheet'!N2267,'Raw Data'!$H$2:$H$3196,'Solution Sheet'!O2267)</f>
        <v>777669.78999999957</v>
      </c>
    </row>
    <row r="2268" spans="2:16" x14ac:dyDescent="0.35">
      <c r="B2268" s="33" t="s">
        <v>68</v>
      </c>
      <c r="C2268" s="33" t="s">
        <v>6</v>
      </c>
      <c r="D2268" s="45">
        <f>SUMIFS('Raw Data'!$S$2:$S$3196,'Raw Data'!$E$2:$E$3196,'Solution Sheet'!B2268,'Raw Data'!$G$2:$G$3196,'Solution Sheet'!C2268)</f>
        <v>76254.89</v>
      </c>
      <c r="E2268" s="37"/>
      <c r="F2268" s="33" t="s">
        <v>43</v>
      </c>
      <c r="G2268" s="33" t="s">
        <v>33</v>
      </c>
      <c r="H2268" s="45">
        <f>COUNTIFS('Raw Data'!$L$2:$L$3196,'Solution Sheet'!F2268,'Raw Data'!$H$2:$H$3196,'Solution Sheet'!G2268)</f>
        <v>185</v>
      </c>
      <c r="J2268" s="33" t="s">
        <v>39</v>
      </c>
      <c r="K2268" s="33" t="s">
        <v>6</v>
      </c>
      <c r="L2268" s="45">
        <f>AVERAGEIFS('Raw Data'!$R$2:$R$3196,'Raw Data'!$K$2:$K$3196,'Solution Sheet'!J2268,'Raw Data'!$G$2:$G$3196,'Solution Sheet'!K2268)</f>
        <v>36.370370370370374</v>
      </c>
      <c r="N2268" s="33" t="s">
        <v>24</v>
      </c>
      <c r="O2268" s="33" t="s">
        <v>33</v>
      </c>
      <c r="P2268" s="45">
        <f>SUMIFS('Raw Data'!$S$2:$S$3196,'Raw Data'!$D$2:$D$3196,'Solution Sheet'!N2268,'Raw Data'!$H$2:$H$3196,'Solution Sheet'!O2268)</f>
        <v>777669.78999999957</v>
      </c>
    </row>
    <row r="2269" spans="2:16" x14ac:dyDescent="0.35">
      <c r="B2269" s="33" t="s">
        <v>73</v>
      </c>
      <c r="C2269" s="33" t="s">
        <v>10</v>
      </c>
      <c r="D2269" s="45">
        <f>SUMIFS('Raw Data'!$S$2:$S$3196,'Raw Data'!$E$2:$E$3196,'Solution Sheet'!B2269,'Raw Data'!$G$2:$G$3196,'Solution Sheet'!C2269)</f>
        <v>86987.81</v>
      </c>
      <c r="E2269" s="37"/>
      <c r="F2269" s="33" t="s">
        <v>46</v>
      </c>
      <c r="G2269" s="33" t="s">
        <v>30</v>
      </c>
      <c r="H2269" s="45">
        <f>COUNTIFS('Raw Data'!$L$2:$L$3196,'Solution Sheet'!F2269,'Raw Data'!$H$2:$H$3196,'Solution Sheet'!G2269)</f>
        <v>204</v>
      </c>
      <c r="J2269" s="33" t="s">
        <v>42</v>
      </c>
      <c r="K2269" s="33" t="s">
        <v>10</v>
      </c>
      <c r="L2269" s="45">
        <f>AVERAGEIFS('Raw Data'!$R$2:$R$3196,'Raw Data'!$K$2:$K$3196,'Solution Sheet'!J2269,'Raw Data'!$G$2:$G$3196,'Solution Sheet'!K2269)</f>
        <v>34.543689320388353</v>
      </c>
      <c r="N2269" s="33" t="s">
        <v>25</v>
      </c>
      <c r="O2269" s="33" t="s">
        <v>30</v>
      </c>
      <c r="P2269" s="45">
        <f>SUMIFS('Raw Data'!$S$2:$S$3196,'Raw Data'!$D$2:$D$3196,'Solution Sheet'!N2269,'Raw Data'!$H$2:$H$3196,'Solution Sheet'!O2269)</f>
        <v>386262.99999999983</v>
      </c>
    </row>
    <row r="2270" spans="2:16" x14ac:dyDescent="0.35">
      <c r="B2270" s="33" t="s">
        <v>68</v>
      </c>
      <c r="C2270" s="33" t="s">
        <v>10</v>
      </c>
      <c r="D2270" s="45">
        <f>SUMIFS('Raw Data'!$S$2:$S$3196,'Raw Data'!$E$2:$E$3196,'Solution Sheet'!B2270,'Raw Data'!$G$2:$G$3196,'Solution Sheet'!C2270)</f>
        <v>86801.049999999988</v>
      </c>
      <c r="E2270" s="37"/>
      <c r="F2270" s="33" t="s">
        <v>46</v>
      </c>
      <c r="G2270" s="33" t="s">
        <v>33</v>
      </c>
      <c r="H2270" s="45">
        <f>COUNTIFS('Raw Data'!$L$2:$L$3196,'Solution Sheet'!F2270,'Raw Data'!$H$2:$H$3196,'Solution Sheet'!G2270)</f>
        <v>201</v>
      </c>
      <c r="J2270" s="33" t="s">
        <v>41</v>
      </c>
      <c r="K2270" s="33" t="s">
        <v>10</v>
      </c>
      <c r="L2270" s="45">
        <f>AVERAGEIFS('Raw Data'!$R$2:$R$3196,'Raw Data'!$K$2:$K$3196,'Solution Sheet'!J2270,'Raw Data'!$G$2:$G$3196,'Solution Sheet'!K2270)</f>
        <v>34.225806451612904</v>
      </c>
      <c r="N2270" s="33" t="s">
        <v>25</v>
      </c>
      <c r="O2270" s="33" t="s">
        <v>33</v>
      </c>
      <c r="P2270" s="45">
        <f>SUMIFS('Raw Data'!$S$2:$S$3196,'Raw Data'!$D$2:$D$3196,'Solution Sheet'!N2270,'Raw Data'!$H$2:$H$3196,'Solution Sheet'!O2270)</f>
        <v>226589.05000000008</v>
      </c>
    </row>
    <row r="2271" spans="2:16" x14ac:dyDescent="0.35">
      <c r="B2271" s="33" t="s">
        <v>78</v>
      </c>
      <c r="C2271" s="33" t="s">
        <v>12</v>
      </c>
      <c r="D2271" s="45">
        <f>SUMIFS('Raw Data'!$S$2:$S$3196,'Raw Data'!$E$2:$E$3196,'Solution Sheet'!B2271,'Raw Data'!$G$2:$G$3196,'Solution Sheet'!C2271)</f>
        <v>76955.800000000017</v>
      </c>
      <c r="E2271" s="37"/>
      <c r="F2271" s="33" t="s">
        <v>44</v>
      </c>
      <c r="G2271" s="33" t="s">
        <v>31</v>
      </c>
      <c r="H2271" s="45">
        <f>COUNTIFS('Raw Data'!$L$2:$L$3196,'Solution Sheet'!F2271,'Raw Data'!$H$2:$H$3196,'Solution Sheet'!G2271)</f>
        <v>216</v>
      </c>
      <c r="J2271" s="33" t="s">
        <v>39</v>
      </c>
      <c r="K2271" s="33" t="s">
        <v>12</v>
      </c>
      <c r="L2271" s="45">
        <f>AVERAGEIFS('Raw Data'!$R$2:$R$3196,'Raw Data'!$K$2:$K$3196,'Solution Sheet'!J2271,'Raw Data'!$G$2:$G$3196,'Solution Sheet'!K2271)</f>
        <v>35</v>
      </c>
      <c r="N2271" s="33" t="s">
        <v>25</v>
      </c>
      <c r="O2271" s="33" t="s">
        <v>31</v>
      </c>
      <c r="P2271" s="45">
        <f>SUMIFS('Raw Data'!$S$2:$S$3196,'Raw Data'!$D$2:$D$3196,'Solution Sheet'!N2271,'Raw Data'!$H$2:$H$3196,'Solution Sheet'!O2271)</f>
        <v>343540.72000000003</v>
      </c>
    </row>
    <row r="2272" spans="2:16" x14ac:dyDescent="0.35">
      <c r="B2272" s="33" t="s">
        <v>73</v>
      </c>
      <c r="C2272" s="33" t="s">
        <v>9</v>
      </c>
      <c r="D2272" s="45">
        <f>SUMIFS('Raw Data'!$S$2:$S$3196,'Raw Data'!$E$2:$E$3196,'Solution Sheet'!B2272,'Raw Data'!$G$2:$G$3196,'Solution Sheet'!C2272)</f>
        <v>97902.090000000011</v>
      </c>
      <c r="E2272" s="37"/>
      <c r="F2272" s="33" t="s">
        <v>45</v>
      </c>
      <c r="G2272" s="33" t="s">
        <v>30</v>
      </c>
      <c r="H2272" s="45">
        <f>COUNTIFS('Raw Data'!$L$2:$L$3196,'Solution Sheet'!F2272,'Raw Data'!$H$2:$H$3196,'Solution Sheet'!G2272)</f>
        <v>215</v>
      </c>
      <c r="J2272" s="33" t="s">
        <v>40</v>
      </c>
      <c r="K2272" s="33" t="s">
        <v>9</v>
      </c>
      <c r="L2272" s="45">
        <f>AVERAGEIFS('Raw Data'!$R$2:$R$3196,'Raw Data'!$K$2:$K$3196,'Solution Sheet'!J2272,'Raw Data'!$G$2:$G$3196,'Solution Sheet'!K2272)</f>
        <v>33.942528735632187</v>
      </c>
      <c r="N2272" s="33" t="s">
        <v>24</v>
      </c>
      <c r="O2272" s="33" t="s">
        <v>30</v>
      </c>
      <c r="P2272" s="45">
        <f>SUMIFS('Raw Data'!$S$2:$S$3196,'Raw Data'!$D$2:$D$3196,'Solution Sheet'!N2272,'Raw Data'!$H$2:$H$3196,'Solution Sheet'!O2272)</f>
        <v>902864.3899999999</v>
      </c>
    </row>
    <row r="2273" spans="2:16" x14ac:dyDescent="0.35">
      <c r="B2273" s="33" t="s">
        <v>73</v>
      </c>
      <c r="C2273" s="33" t="s">
        <v>13</v>
      </c>
      <c r="D2273" s="45">
        <f>SUMIFS('Raw Data'!$S$2:$S$3196,'Raw Data'!$E$2:$E$3196,'Solution Sheet'!B2273,'Raw Data'!$G$2:$G$3196,'Solution Sheet'!C2273)</f>
        <v>66184.529999999984</v>
      </c>
      <c r="E2273" s="37"/>
      <c r="F2273" s="33" t="s">
        <v>45</v>
      </c>
      <c r="G2273" s="33" t="s">
        <v>33</v>
      </c>
      <c r="H2273" s="45">
        <f>COUNTIFS('Raw Data'!$L$2:$L$3196,'Solution Sheet'!F2273,'Raw Data'!$H$2:$H$3196,'Solution Sheet'!G2273)</f>
        <v>193</v>
      </c>
      <c r="J2273" s="33" t="s">
        <v>40</v>
      </c>
      <c r="K2273" s="33" t="s">
        <v>13</v>
      </c>
      <c r="L2273" s="45">
        <f>AVERAGEIFS('Raw Data'!$R$2:$R$3196,'Raw Data'!$K$2:$K$3196,'Solution Sheet'!J2273,'Raw Data'!$G$2:$G$3196,'Solution Sheet'!K2273)</f>
        <v>34.651685393258425</v>
      </c>
      <c r="N2273" s="33" t="s">
        <v>24</v>
      </c>
      <c r="O2273" s="33" t="s">
        <v>33</v>
      </c>
      <c r="P2273" s="45">
        <f>SUMIFS('Raw Data'!$S$2:$S$3196,'Raw Data'!$D$2:$D$3196,'Solution Sheet'!N2273,'Raw Data'!$H$2:$H$3196,'Solution Sheet'!O2273)</f>
        <v>777669.78999999957</v>
      </c>
    </row>
    <row r="2274" spans="2:16" x14ac:dyDescent="0.35">
      <c r="B2274" s="33" t="s">
        <v>78</v>
      </c>
      <c r="C2274" s="33" t="s">
        <v>8</v>
      </c>
      <c r="D2274" s="45">
        <f>SUMIFS('Raw Data'!$S$2:$S$3196,'Raw Data'!$E$2:$E$3196,'Solution Sheet'!B2274,'Raw Data'!$G$2:$G$3196,'Solution Sheet'!C2274)</f>
        <v>81993.12000000001</v>
      </c>
      <c r="E2274" s="37"/>
      <c r="F2274" s="33" t="s">
        <v>46</v>
      </c>
      <c r="G2274" s="33" t="s">
        <v>32</v>
      </c>
      <c r="H2274" s="45">
        <f>COUNTIFS('Raw Data'!$L$2:$L$3196,'Solution Sheet'!F2274,'Raw Data'!$H$2:$H$3196,'Solution Sheet'!G2274)</f>
        <v>216</v>
      </c>
      <c r="J2274" s="33" t="s">
        <v>42</v>
      </c>
      <c r="K2274" s="33" t="s">
        <v>8</v>
      </c>
      <c r="L2274" s="45">
        <f>AVERAGEIFS('Raw Data'!$R$2:$R$3196,'Raw Data'!$K$2:$K$3196,'Solution Sheet'!J2274,'Raw Data'!$G$2:$G$3196,'Solution Sheet'!K2274)</f>
        <v>35.593023255813954</v>
      </c>
      <c r="N2274" s="33" t="s">
        <v>24</v>
      </c>
      <c r="O2274" s="33" t="s">
        <v>32</v>
      </c>
      <c r="P2274" s="45">
        <f>SUMIFS('Raw Data'!$S$2:$S$3196,'Raw Data'!$D$2:$D$3196,'Solution Sheet'!N2274,'Raw Data'!$H$2:$H$3196,'Solution Sheet'!O2274)</f>
        <v>854150.37999999919</v>
      </c>
    </row>
    <row r="2275" spans="2:16" x14ac:dyDescent="0.35">
      <c r="B2275" s="33" t="s">
        <v>78</v>
      </c>
      <c r="C2275" s="33" t="s">
        <v>7</v>
      </c>
      <c r="D2275" s="45">
        <f>SUMIFS('Raw Data'!$S$2:$S$3196,'Raw Data'!$E$2:$E$3196,'Solution Sheet'!B2275,'Raw Data'!$G$2:$G$3196,'Solution Sheet'!C2275)</f>
        <v>91549.210000000021</v>
      </c>
      <c r="E2275" s="37"/>
      <c r="F2275" s="33" t="s">
        <v>45</v>
      </c>
      <c r="G2275" s="33" t="s">
        <v>33</v>
      </c>
      <c r="H2275" s="45">
        <f>COUNTIFS('Raw Data'!$L$2:$L$3196,'Solution Sheet'!F2275,'Raw Data'!$H$2:$H$3196,'Solution Sheet'!G2275)</f>
        <v>193</v>
      </c>
      <c r="J2275" s="33" t="s">
        <v>42</v>
      </c>
      <c r="K2275" s="33" t="s">
        <v>7</v>
      </c>
      <c r="L2275" s="45">
        <f>AVERAGEIFS('Raw Data'!$R$2:$R$3196,'Raw Data'!$K$2:$K$3196,'Solution Sheet'!J2275,'Raw Data'!$G$2:$G$3196,'Solution Sheet'!K2275)</f>
        <v>34.288659793814432</v>
      </c>
      <c r="N2275" s="33" t="s">
        <v>26</v>
      </c>
      <c r="O2275" s="33" t="s">
        <v>33</v>
      </c>
      <c r="P2275" s="45">
        <f>SUMIFS('Raw Data'!$S$2:$S$3196,'Raw Data'!$D$2:$D$3196,'Solution Sheet'!N2275,'Raw Data'!$H$2:$H$3196,'Solution Sheet'!O2275)</f>
        <v>688621.27000000118</v>
      </c>
    </row>
    <row r="2276" spans="2:16" x14ac:dyDescent="0.35">
      <c r="B2276" s="33" t="s">
        <v>78</v>
      </c>
      <c r="C2276" s="33" t="s">
        <v>12</v>
      </c>
      <c r="D2276" s="45">
        <f>SUMIFS('Raw Data'!$S$2:$S$3196,'Raw Data'!$E$2:$E$3196,'Solution Sheet'!B2276,'Raw Data'!$G$2:$G$3196,'Solution Sheet'!C2276)</f>
        <v>76955.800000000017</v>
      </c>
      <c r="E2276" s="37"/>
      <c r="F2276" s="33" t="s">
        <v>43</v>
      </c>
      <c r="G2276" s="33" t="s">
        <v>32</v>
      </c>
      <c r="H2276" s="45">
        <f>COUNTIFS('Raw Data'!$L$2:$L$3196,'Solution Sheet'!F2276,'Raw Data'!$H$2:$H$3196,'Solution Sheet'!G2276)</f>
        <v>206</v>
      </c>
      <c r="J2276" s="33" t="s">
        <v>42</v>
      </c>
      <c r="K2276" s="33" t="s">
        <v>12</v>
      </c>
      <c r="L2276" s="45">
        <f>AVERAGEIFS('Raw Data'!$R$2:$R$3196,'Raw Data'!$K$2:$K$3196,'Solution Sheet'!J2276,'Raw Data'!$G$2:$G$3196,'Solution Sheet'!K2276)</f>
        <v>36.418604651162788</v>
      </c>
      <c r="N2276" s="33" t="s">
        <v>24</v>
      </c>
      <c r="O2276" s="33" t="s">
        <v>32</v>
      </c>
      <c r="P2276" s="45">
        <f>SUMIFS('Raw Data'!$S$2:$S$3196,'Raw Data'!$D$2:$D$3196,'Solution Sheet'!N2276,'Raw Data'!$H$2:$H$3196,'Solution Sheet'!O2276)</f>
        <v>854150.37999999919</v>
      </c>
    </row>
    <row r="2277" spans="2:16" x14ac:dyDescent="0.35">
      <c r="B2277" s="33" t="s">
        <v>55</v>
      </c>
      <c r="C2277" s="33" t="s">
        <v>12</v>
      </c>
      <c r="D2277" s="45">
        <f>SUMIFS('Raw Data'!$S$2:$S$3196,'Raw Data'!$E$2:$E$3196,'Solution Sheet'!B2277,'Raw Data'!$G$2:$G$3196,'Solution Sheet'!C2277)</f>
        <v>77941.099999999991</v>
      </c>
      <c r="E2277" s="37"/>
      <c r="F2277" s="33" t="s">
        <v>43</v>
      </c>
      <c r="G2277" s="33" t="s">
        <v>31</v>
      </c>
      <c r="H2277" s="45">
        <f>COUNTIFS('Raw Data'!$L$2:$L$3196,'Solution Sheet'!F2277,'Raw Data'!$H$2:$H$3196,'Solution Sheet'!G2277)</f>
        <v>190</v>
      </c>
      <c r="J2277" s="33" t="s">
        <v>39</v>
      </c>
      <c r="K2277" s="33" t="s">
        <v>12</v>
      </c>
      <c r="L2277" s="45">
        <f>AVERAGEIFS('Raw Data'!$R$2:$R$3196,'Raw Data'!$K$2:$K$3196,'Solution Sheet'!J2277,'Raw Data'!$G$2:$G$3196,'Solution Sheet'!K2277)</f>
        <v>35</v>
      </c>
      <c r="N2277" s="33" t="s">
        <v>24</v>
      </c>
      <c r="O2277" s="33" t="s">
        <v>31</v>
      </c>
      <c r="P2277" s="45">
        <f>SUMIFS('Raw Data'!$S$2:$S$3196,'Raw Data'!$D$2:$D$3196,'Solution Sheet'!N2277,'Raw Data'!$H$2:$H$3196,'Solution Sheet'!O2277)</f>
        <v>770751.94999999984</v>
      </c>
    </row>
    <row r="2278" spans="2:16" x14ac:dyDescent="0.35">
      <c r="B2278" s="33" t="s">
        <v>63</v>
      </c>
      <c r="C2278" s="33" t="s">
        <v>7</v>
      </c>
      <c r="D2278" s="45">
        <f>SUMIFS('Raw Data'!$S$2:$S$3196,'Raw Data'!$E$2:$E$3196,'Solution Sheet'!B2278,'Raw Data'!$G$2:$G$3196,'Solution Sheet'!C2278)</f>
        <v>92763.590000000011</v>
      </c>
      <c r="E2278" s="37"/>
      <c r="F2278" s="33" t="s">
        <v>46</v>
      </c>
      <c r="G2278" s="33" t="s">
        <v>33</v>
      </c>
      <c r="H2278" s="45">
        <f>COUNTIFS('Raw Data'!$L$2:$L$3196,'Solution Sheet'!F2278,'Raw Data'!$H$2:$H$3196,'Solution Sheet'!G2278)</f>
        <v>201</v>
      </c>
      <c r="J2278" s="33" t="s">
        <v>40</v>
      </c>
      <c r="K2278" s="33" t="s">
        <v>7</v>
      </c>
      <c r="L2278" s="45">
        <f>AVERAGEIFS('Raw Data'!$R$2:$R$3196,'Raw Data'!$K$2:$K$3196,'Solution Sheet'!J2278,'Raw Data'!$G$2:$G$3196,'Solution Sheet'!K2278)</f>
        <v>33.473118279569896</v>
      </c>
      <c r="N2278" s="33" t="s">
        <v>24</v>
      </c>
      <c r="O2278" s="33" t="s">
        <v>33</v>
      </c>
      <c r="P2278" s="45">
        <f>SUMIFS('Raw Data'!$S$2:$S$3196,'Raw Data'!$D$2:$D$3196,'Solution Sheet'!N2278,'Raw Data'!$H$2:$H$3196,'Solution Sheet'!O2278)</f>
        <v>777669.78999999957</v>
      </c>
    </row>
    <row r="2279" spans="2:16" x14ac:dyDescent="0.35">
      <c r="B2279" s="33" t="s">
        <v>68</v>
      </c>
      <c r="C2279" s="33" t="s">
        <v>11</v>
      </c>
      <c r="D2279" s="45">
        <f>SUMIFS('Raw Data'!$S$2:$S$3196,'Raw Data'!$E$2:$E$3196,'Solution Sheet'!B2279,'Raw Data'!$G$2:$G$3196,'Solution Sheet'!C2279)</f>
        <v>76381.910000000018</v>
      </c>
      <c r="E2279" s="37"/>
      <c r="F2279" s="33" t="s">
        <v>43</v>
      </c>
      <c r="G2279" s="33" t="s">
        <v>33</v>
      </c>
      <c r="H2279" s="45">
        <f>COUNTIFS('Raw Data'!$L$2:$L$3196,'Solution Sheet'!F2279,'Raw Data'!$H$2:$H$3196,'Solution Sheet'!G2279)</f>
        <v>185</v>
      </c>
      <c r="J2279" s="33" t="s">
        <v>40</v>
      </c>
      <c r="K2279" s="33" t="s">
        <v>11</v>
      </c>
      <c r="L2279" s="45">
        <f>AVERAGEIFS('Raw Data'!$R$2:$R$3196,'Raw Data'!$K$2:$K$3196,'Solution Sheet'!J2279,'Raw Data'!$G$2:$G$3196,'Solution Sheet'!K2279)</f>
        <v>33.707865168539328</v>
      </c>
      <c r="N2279" s="33" t="s">
        <v>26</v>
      </c>
      <c r="O2279" s="33" t="s">
        <v>33</v>
      </c>
      <c r="P2279" s="45">
        <f>SUMIFS('Raw Data'!$S$2:$S$3196,'Raw Data'!$D$2:$D$3196,'Solution Sheet'!N2279,'Raw Data'!$H$2:$H$3196,'Solution Sheet'!O2279)</f>
        <v>688621.27000000118</v>
      </c>
    </row>
    <row r="2280" spans="2:16" x14ac:dyDescent="0.35">
      <c r="B2280" s="33" t="s">
        <v>52</v>
      </c>
      <c r="C2280" s="33" t="s">
        <v>8</v>
      </c>
      <c r="D2280" s="45">
        <f>SUMIFS('Raw Data'!$S$2:$S$3196,'Raw Data'!$E$2:$E$3196,'Solution Sheet'!B2280,'Raw Data'!$G$2:$G$3196,'Solution Sheet'!C2280)</f>
        <v>99924.459999999977</v>
      </c>
      <c r="E2280" s="37"/>
      <c r="F2280" s="33" t="s">
        <v>46</v>
      </c>
      <c r="G2280" s="33" t="s">
        <v>33</v>
      </c>
      <c r="H2280" s="45">
        <f>COUNTIFS('Raw Data'!$L$2:$L$3196,'Solution Sheet'!F2280,'Raw Data'!$H$2:$H$3196,'Solution Sheet'!G2280)</f>
        <v>201</v>
      </c>
      <c r="J2280" s="33" t="s">
        <v>41</v>
      </c>
      <c r="K2280" s="33" t="s">
        <v>8</v>
      </c>
      <c r="L2280" s="45">
        <f>AVERAGEIFS('Raw Data'!$R$2:$R$3196,'Raw Data'!$K$2:$K$3196,'Solution Sheet'!J2280,'Raw Data'!$G$2:$G$3196,'Solution Sheet'!K2280)</f>
        <v>35.169642857142854</v>
      </c>
      <c r="N2280" s="33" t="s">
        <v>24</v>
      </c>
      <c r="O2280" s="33" t="s">
        <v>33</v>
      </c>
      <c r="P2280" s="45">
        <f>SUMIFS('Raw Data'!$S$2:$S$3196,'Raw Data'!$D$2:$D$3196,'Solution Sheet'!N2280,'Raw Data'!$H$2:$H$3196,'Solution Sheet'!O2280)</f>
        <v>777669.78999999957</v>
      </c>
    </row>
    <row r="2281" spans="2:16" x14ac:dyDescent="0.35">
      <c r="B2281" s="33" t="s">
        <v>78</v>
      </c>
      <c r="C2281" s="33" t="s">
        <v>9</v>
      </c>
      <c r="D2281" s="45">
        <f>SUMIFS('Raw Data'!$S$2:$S$3196,'Raw Data'!$E$2:$E$3196,'Solution Sheet'!B2281,'Raw Data'!$G$2:$G$3196,'Solution Sheet'!C2281)</f>
        <v>67867.660000000018</v>
      </c>
      <c r="E2281" s="37"/>
      <c r="F2281" s="33" t="s">
        <v>46</v>
      </c>
      <c r="G2281" s="33" t="s">
        <v>33</v>
      </c>
      <c r="H2281" s="45">
        <f>COUNTIFS('Raw Data'!$L$2:$L$3196,'Solution Sheet'!F2281,'Raw Data'!$H$2:$H$3196,'Solution Sheet'!G2281)</f>
        <v>201</v>
      </c>
      <c r="J2281" s="33" t="s">
        <v>39</v>
      </c>
      <c r="K2281" s="33" t="s">
        <v>9</v>
      </c>
      <c r="L2281" s="45">
        <f>AVERAGEIFS('Raw Data'!$R$2:$R$3196,'Raw Data'!$K$2:$K$3196,'Solution Sheet'!J2281,'Raw Data'!$G$2:$G$3196,'Solution Sheet'!K2281)</f>
        <v>34.731182795698928</v>
      </c>
      <c r="N2281" s="33" t="s">
        <v>26</v>
      </c>
      <c r="O2281" s="33" t="s">
        <v>33</v>
      </c>
      <c r="P2281" s="45">
        <f>SUMIFS('Raw Data'!$S$2:$S$3196,'Raw Data'!$D$2:$D$3196,'Solution Sheet'!N2281,'Raw Data'!$H$2:$H$3196,'Solution Sheet'!O2281)</f>
        <v>688621.27000000118</v>
      </c>
    </row>
    <row r="2282" spans="2:16" x14ac:dyDescent="0.35">
      <c r="B2282" s="33" t="s">
        <v>85</v>
      </c>
      <c r="C2282" s="33" t="s">
        <v>8</v>
      </c>
      <c r="D2282" s="45">
        <f>SUMIFS('Raw Data'!$S$2:$S$3196,'Raw Data'!$E$2:$E$3196,'Solution Sheet'!B2282,'Raw Data'!$G$2:$G$3196,'Solution Sheet'!C2282)</f>
        <v>126785.84999999996</v>
      </c>
      <c r="E2282" s="37"/>
      <c r="F2282" s="33" t="s">
        <v>44</v>
      </c>
      <c r="G2282" s="33" t="s">
        <v>30</v>
      </c>
      <c r="H2282" s="45">
        <f>COUNTIFS('Raw Data'!$L$2:$L$3196,'Solution Sheet'!F2282,'Raw Data'!$H$2:$H$3196,'Solution Sheet'!G2282)</f>
        <v>202</v>
      </c>
      <c r="J2282" s="33" t="s">
        <v>41</v>
      </c>
      <c r="K2282" s="33" t="s">
        <v>8</v>
      </c>
      <c r="L2282" s="45">
        <f>AVERAGEIFS('Raw Data'!$R$2:$R$3196,'Raw Data'!$K$2:$K$3196,'Solution Sheet'!J2282,'Raw Data'!$G$2:$G$3196,'Solution Sheet'!K2282)</f>
        <v>35.169642857142854</v>
      </c>
      <c r="N2282" s="33" t="s">
        <v>24</v>
      </c>
      <c r="O2282" s="33" t="s">
        <v>30</v>
      </c>
      <c r="P2282" s="45">
        <f>SUMIFS('Raw Data'!$S$2:$S$3196,'Raw Data'!$D$2:$D$3196,'Solution Sheet'!N2282,'Raw Data'!$H$2:$H$3196,'Solution Sheet'!O2282)</f>
        <v>902864.3899999999</v>
      </c>
    </row>
    <row r="2283" spans="2:16" x14ac:dyDescent="0.35">
      <c r="B2283" s="33" t="s">
        <v>73</v>
      </c>
      <c r="C2283" s="33" t="s">
        <v>12</v>
      </c>
      <c r="D2283" s="45">
        <f>SUMIFS('Raw Data'!$S$2:$S$3196,'Raw Data'!$E$2:$E$3196,'Solution Sheet'!B2283,'Raw Data'!$G$2:$G$3196,'Solution Sheet'!C2283)</f>
        <v>74246.830000000016</v>
      </c>
      <c r="E2283" s="37"/>
      <c r="F2283" s="33" t="s">
        <v>45</v>
      </c>
      <c r="G2283" s="33" t="s">
        <v>30</v>
      </c>
      <c r="H2283" s="45">
        <f>COUNTIFS('Raw Data'!$L$2:$L$3196,'Solution Sheet'!F2283,'Raw Data'!$H$2:$H$3196,'Solution Sheet'!G2283)</f>
        <v>215</v>
      </c>
      <c r="J2283" s="33" t="s">
        <v>42</v>
      </c>
      <c r="K2283" s="33" t="s">
        <v>12</v>
      </c>
      <c r="L2283" s="45">
        <f>AVERAGEIFS('Raw Data'!$R$2:$R$3196,'Raw Data'!$K$2:$K$3196,'Solution Sheet'!J2283,'Raw Data'!$G$2:$G$3196,'Solution Sheet'!K2283)</f>
        <v>36.418604651162788</v>
      </c>
      <c r="N2283" s="33" t="s">
        <v>25</v>
      </c>
      <c r="O2283" s="33" t="s">
        <v>30</v>
      </c>
      <c r="P2283" s="45">
        <f>SUMIFS('Raw Data'!$S$2:$S$3196,'Raw Data'!$D$2:$D$3196,'Solution Sheet'!N2283,'Raw Data'!$H$2:$H$3196,'Solution Sheet'!O2283)</f>
        <v>386262.99999999983</v>
      </c>
    </row>
    <row r="2284" spans="2:16" x14ac:dyDescent="0.35">
      <c r="B2284" s="33" t="s">
        <v>73</v>
      </c>
      <c r="C2284" s="33" t="s">
        <v>11</v>
      </c>
      <c r="D2284" s="45">
        <f>SUMIFS('Raw Data'!$S$2:$S$3196,'Raw Data'!$E$2:$E$3196,'Solution Sheet'!B2284,'Raw Data'!$G$2:$G$3196,'Solution Sheet'!C2284)</f>
        <v>112167.56</v>
      </c>
      <c r="E2284" s="37"/>
      <c r="F2284" s="33" t="s">
        <v>45</v>
      </c>
      <c r="G2284" s="33" t="s">
        <v>33</v>
      </c>
      <c r="H2284" s="45">
        <f>COUNTIFS('Raw Data'!$L$2:$L$3196,'Solution Sheet'!F2284,'Raw Data'!$H$2:$H$3196,'Solution Sheet'!G2284)</f>
        <v>193</v>
      </c>
      <c r="J2284" s="33" t="s">
        <v>40</v>
      </c>
      <c r="K2284" s="33" t="s">
        <v>11</v>
      </c>
      <c r="L2284" s="45">
        <f>AVERAGEIFS('Raw Data'!$R$2:$R$3196,'Raw Data'!$K$2:$K$3196,'Solution Sheet'!J2284,'Raw Data'!$G$2:$G$3196,'Solution Sheet'!K2284)</f>
        <v>33.707865168539328</v>
      </c>
      <c r="N2284" s="33" t="s">
        <v>24</v>
      </c>
      <c r="O2284" s="33" t="s">
        <v>33</v>
      </c>
      <c r="P2284" s="45">
        <f>SUMIFS('Raw Data'!$S$2:$S$3196,'Raw Data'!$D$2:$D$3196,'Solution Sheet'!N2284,'Raw Data'!$H$2:$H$3196,'Solution Sheet'!O2284)</f>
        <v>777669.78999999957</v>
      </c>
    </row>
    <row r="2285" spans="2:16" x14ac:dyDescent="0.35">
      <c r="B2285" s="33" t="s">
        <v>115</v>
      </c>
      <c r="C2285" s="33" t="s">
        <v>7</v>
      </c>
      <c r="D2285" s="45">
        <f>SUMIFS('Raw Data'!$S$2:$S$3196,'Raw Data'!$E$2:$E$3196,'Solution Sheet'!B2285,'Raw Data'!$G$2:$G$3196,'Solution Sheet'!C2285)</f>
        <v>104661.16</v>
      </c>
      <c r="E2285" s="37"/>
      <c r="F2285" s="33" t="s">
        <v>43</v>
      </c>
      <c r="G2285" s="33" t="s">
        <v>31</v>
      </c>
      <c r="H2285" s="45">
        <f>COUNTIFS('Raw Data'!$L$2:$L$3196,'Solution Sheet'!F2285,'Raw Data'!$H$2:$H$3196,'Solution Sheet'!G2285)</f>
        <v>190</v>
      </c>
      <c r="J2285" s="33" t="s">
        <v>42</v>
      </c>
      <c r="K2285" s="33" t="s">
        <v>7</v>
      </c>
      <c r="L2285" s="45">
        <f>AVERAGEIFS('Raw Data'!$R$2:$R$3196,'Raw Data'!$K$2:$K$3196,'Solution Sheet'!J2285,'Raw Data'!$G$2:$G$3196,'Solution Sheet'!K2285)</f>
        <v>34.288659793814432</v>
      </c>
      <c r="N2285" s="33" t="s">
        <v>24</v>
      </c>
      <c r="O2285" s="33" t="s">
        <v>31</v>
      </c>
      <c r="P2285" s="45">
        <f>SUMIFS('Raw Data'!$S$2:$S$3196,'Raw Data'!$D$2:$D$3196,'Solution Sheet'!N2285,'Raw Data'!$H$2:$H$3196,'Solution Sheet'!O2285)</f>
        <v>770751.94999999984</v>
      </c>
    </row>
    <row r="2286" spans="2:16" x14ac:dyDescent="0.35">
      <c r="B2286" s="33" t="s">
        <v>78</v>
      </c>
      <c r="C2286" s="33" t="s">
        <v>8</v>
      </c>
      <c r="D2286" s="45">
        <f>SUMIFS('Raw Data'!$S$2:$S$3196,'Raw Data'!$E$2:$E$3196,'Solution Sheet'!B2286,'Raw Data'!$G$2:$G$3196,'Solution Sheet'!C2286)</f>
        <v>81993.12000000001</v>
      </c>
      <c r="E2286" s="37"/>
      <c r="F2286" s="33" t="s">
        <v>44</v>
      </c>
      <c r="G2286" s="33" t="s">
        <v>30</v>
      </c>
      <c r="H2286" s="45">
        <f>COUNTIFS('Raw Data'!$L$2:$L$3196,'Solution Sheet'!F2286,'Raw Data'!$H$2:$H$3196,'Solution Sheet'!G2286)</f>
        <v>202</v>
      </c>
      <c r="J2286" s="33" t="s">
        <v>41</v>
      </c>
      <c r="K2286" s="33" t="s">
        <v>8</v>
      </c>
      <c r="L2286" s="45">
        <f>AVERAGEIFS('Raw Data'!$R$2:$R$3196,'Raw Data'!$K$2:$K$3196,'Solution Sheet'!J2286,'Raw Data'!$G$2:$G$3196,'Solution Sheet'!K2286)</f>
        <v>35.169642857142854</v>
      </c>
      <c r="N2286" s="33" t="s">
        <v>24</v>
      </c>
      <c r="O2286" s="33" t="s">
        <v>30</v>
      </c>
      <c r="P2286" s="45">
        <f>SUMIFS('Raw Data'!$S$2:$S$3196,'Raw Data'!$D$2:$D$3196,'Solution Sheet'!N2286,'Raw Data'!$H$2:$H$3196,'Solution Sheet'!O2286)</f>
        <v>902864.3899999999</v>
      </c>
    </row>
    <row r="2287" spans="2:16" x14ac:dyDescent="0.35">
      <c r="B2287" s="33" t="s">
        <v>115</v>
      </c>
      <c r="C2287" s="33" t="s">
        <v>8</v>
      </c>
      <c r="D2287" s="45">
        <f>SUMIFS('Raw Data'!$S$2:$S$3196,'Raw Data'!$E$2:$E$3196,'Solution Sheet'!B2287,'Raw Data'!$G$2:$G$3196,'Solution Sheet'!C2287)</f>
        <v>78761.50999999998</v>
      </c>
      <c r="E2287" s="37"/>
      <c r="F2287" s="33" t="s">
        <v>46</v>
      </c>
      <c r="G2287" s="33" t="s">
        <v>31</v>
      </c>
      <c r="H2287" s="45">
        <f>COUNTIFS('Raw Data'!$L$2:$L$3196,'Solution Sheet'!F2287,'Raw Data'!$H$2:$H$3196,'Solution Sheet'!G2287)</f>
        <v>159</v>
      </c>
      <c r="J2287" s="33" t="s">
        <v>42</v>
      </c>
      <c r="K2287" s="33" t="s">
        <v>8</v>
      </c>
      <c r="L2287" s="45">
        <f>AVERAGEIFS('Raw Data'!$R$2:$R$3196,'Raw Data'!$K$2:$K$3196,'Solution Sheet'!J2287,'Raw Data'!$G$2:$G$3196,'Solution Sheet'!K2287)</f>
        <v>35.593023255813954</v>
      </c>
      <c r="N2287" s="33" t="s">
        <v>24</v>
      </c>
      <c r="O2287" s="33" t="s">
        <v>31</v>
      </c>
      <c r="P2287" s="45">
        <f>SUMIFS('Raw Data'!$S$2:$S$3196,'Raw Data'!$D$2:$D$3196,'Solution Sheet'!N2287,'Raw Data'!$H$2:$H$3196,'Solution Sheet'!O2287)</f>
        <v>770751.94999999984</v>
      </c>
    </row>
    <row r="2288" spans="2:16" x14ac:dyDescent="0.35">
      <c r="B2288" s="33" t="s">
        <v>85</v>
      </c>
      <c r="C2288" s="33" t="s">
        <v>11</v>
      </c>
      <c r="D2288" s="45">
        <f>SUMIFS('Raw Data'!$S$2:$S$3196,'Raw Data'!$E$2:$E$3196,'Solution Sheet'!B2288,'Raw Data'!$G$2:$G$3196,'Solution Sheet'!C2288)</f>
        <v>93988.74</v>
      </c>
      <c r="E2288" s="37"/>
      <c r="F2288" s="33" t="s">
        <v>46</v>
      </c>
      <c r="G2288" s="33" t="s">
        <v>32</v>
      </c>
      <c r="H2288" s="45">
        <f>COUNTIFS('Raw Data'!$L$2:$L$3196,'Solution Sheet'!F2288,'Raw Data'!$H$2:$H$3196,'Solution Sheet'!G2288)</f>
        <v>216</v>
      </c>
      <c r="J2288" s="33" t="s">
        <v>40</v>
      </c>
      <c r="K2288" s="33" t="s">
        <v>11</v>
      </c>
      <c r="L2288" s="45">
        <f>AVERAGEIFS('Raw Data'!$R$2:$R$3196,'Raw Data'!$K$2:$K$3196,'Solution Sheet'!J2288,'Raw Data'!$G$2:$G$3196,'Solution Sheet'!K2288)</f>
        <v>33.707865168539328</v>
      </c>
      <c r="N2288" s="33" t="s">
        <v>26</v>
      </c>
      <c r="O2288" s="33" t="s">
        <v>32</v>
      </c>
      <c r="P2288" s="45">
        <f>SUMIFS('Raw Data'!$S$2:$S$3196,'Raw Data'!$D$2:$D$3196,'Solution Sheet'!N2288,'Raw Data'!$H$2:$H$3196,'Solution Sheet'!O2288)</f>
        <v>713770.02999999945</v>
      </c>
    </row>
    <row r="2289" spans="2:16" x14ac:dyDescent="0.35">
      <c r="B2289" s="33" t="s">
        <v>73</v>
      </c>
      <c r="C2289" s="33" t="s">
        <v>10</v>
      </c>
      <c r="D2289" s="45">
        <f>SUMIFS('Raw Data'!$S$2:$S$3196,'Raw Data'!$E$2:$E$3196,'Solution Sheet'!B2289,'Raw Data'!$G$2:$G$3196,'Solution Sheet'!C2289)</f>
        <v>86987.81</v>
      </c>
      <c r="E2289" s="37"/>
      <c r="F2289" s="33" t="s">
        <v>45</v>
      </c>
      <c r="G2289" s="33" t="s">
        <v>30</v>
      </c>
      <c r="H2289" s="45">
        <f>COUNTIFS('Raw Data'!$L$2:$L$3196,'Solution Sheet'!F2289,'Raw Data'!$H$2:$H$3196,'Solution Sheet'!G2289)</f>
        <v>215</v>
      </c>
      <c r="J2289" s="33" t="s">
        <v>42</v>
      </c>
      <c r="K2289" s="33" t="s">
        <v>10</v>
      </c>
      <c r="L2289" s="45">
        <f>AVERAGEIFS('Raw Data'!$R$2:$R$3196,'Raw Data'!$K$2:$K$3196,'Solution Sheet'!J2289,'Raw Data'!$G$2:$G$3196,'Solution Sheet'!K2289)</f>
        <v>34.543689320388353</v>
      </c>
      <c r="N2289" s="33" t="s">
        <v>24</v>
      </c>
      <c r="O2289" s="33" t="s">
        <v>30</v>
      </c>
      <c r="P2289" s="45">
        <f>SUMIFS('Raw Data'!$S$2:$S$3196,'Raw Data'!$D$2:$D$3196,'Solution Sheet'!N2289,'Raw Data'!$H$2:$H$3196,'Solution Sheet'!O2289)</f>
        <v>902864.3899999999</v>
      </c>
    </row>
    <row r="2290" spans="2:16" x14ac:dyDescent="0.35">
      <c r="B2290" s="33" t="s">
        <v>85</v>
      </c>
      <c r="C2290" s="33" t="s">
        <v>12</v>
      </c>
      <c r="D2290" s="45">
        <f>SUMIFS('Raw Data'!$S$2:$S$3196,'Raw Data'!$E$2:$E$3196,'Solution Sheet'!B2290,'Raw Data'!$G$2:$G$3196,'Solution Sheet'!C2290)</f>
        <v>71096.97</v>
      </c>
      <c r="E2290" s="37"/>
      <c r="F2290" s="33" t="s">
        <v>43</v>
      </c>
      <c r="G2290" s="33" t="s">
        <v>31</v>
      </c>
      <c r="H2290" s="45">
        <f>COUNTIFS('Raw Data'!$L$2:$L$3196,'Solution Sheet'!F2290,'Raw Data'!$H$2:$H$3196,'Solution Sheet'!G2290)</f>
        <v>190</v>
      </c>
      <c r="J2290" s="33" t="s">
        <v>41</v>
      </c>
      <c r="K2290" s="33" t="s">
        <v>12</v>
      </c>
      <c r="L2290" s="45">
        <f>AVERAGEIFS('Raw Data'!$R$2:$R$3196,'Raw Data'!$K$2:$K$3196,'Solution Sheet'!J2290,'Raw Data'!$G$2:$G$3196,'Solution Sheet'!K2290)</f>
        <v>35.657142857142858</v>
      </c>
      <c r="N2290" s="33" t="s">
        <v>24</v>
      </c>
      <c r="O2290" s="33" t="s">
        <v>31</v>
      </c>
      <c r="P2290" s="45">
        <f>SUMIFS('Raw Data'!$S$2:$S$3196,'Raw Data'!$D$2:$D$3196,'Solution Sheet'!N2290,'Raw Data'!$H$2:$H$3196,'Solution Sheet'!O2290)</f>
        <v>770751.94999999984</v>
      </c>
    </row>
    <row r="2291" spans="2:16" x14ac:dyDescent="0.35">
      <c r="B2291" s="33" t="s">
        <v>106</v>
      </c>
      <c r="C2291" s="33" t="s">
        <v>8</v>
      </c>
      <c r="D2291" s="45">
        <f>SUMIFS('Raw Data'!$S$2:$S$3196,'Raw Data'!$E$2:$E$3196,'Solution Sheet'!B2291,'Raw Data'!$G$2:$G$3196,'Solution Sheet'!C2291)</f>
        <v>122017.93000000001</v>
      </c>
      <c r="E2291" s="37"/>
      <c r="F2291" s="33" t="s">
        <v>45</v>
      </c>
      <c r="G2291" s="33" t="s">
        <v>32</v>
      </c>
      <c r="H2291" s="45">
        <f>COUNTIFS('Raw Data'!$L$2:$L$3196,'Solution Sheet'!F2291,'Raw Data'!$H$2:$H$3196,'Solution Sheet'!G2291)</f>
        <v>204</v>
      </c>
      <c r="J2291" s="33" t="s">
        <v>39</v>
      </c>
      <c r="K2291" s="33" t="s">
        <v>8</v>
      </c>
      <c r="L2291" s="45">
        <f>AVERAGEIFS('Raw Data'!$R$2:$R$3196,'Raw Data'!$K$2:$K$3196,'Solution Sheet'!J2291,'Raw Data'!$G$2:$G$3196,'Solution Sheet'!K2291)</f>
        <v>33.572815533980581</v>
      </c>
      <c r="N2291" s="33" t="s">
        <v>26</v>
      </c>
      <c r="O2291" s="33" t="s">
        <v>32</v>
      </c>
      <c r="P2291" s="45">
        <f>SUMIFS('Raw Data'!$S$2:$S$3196,'Raw Data'!$D$2:$D$3196,'Solution Sheet'!N2291,'Raw Data'!$H$2:$H$3196,'Solution Sheet'!O2291)</f>
        <v>713770.02999999945</v>
      </c>
    </row>
    <row r="2292" spans="2:16" x14ac:dyDescent="0.35">
      <c r="B2292" s="33" t="s">
        <v>85</v>
      </c>
      <c r="C2292" s="33" t="s">
        <v>8</v>
      </c>
      <c r="D2292" s="45">
        <f>SUMIFS('Raw Data'!$S$2:$S$3196,'Raw Data'!$E$2:$E$3196,'Solution Sheet'!B2292,'Raw Data'!$G$2:$G$3196,'Solution Sheet'!C2292)</f>
        <v>126785.84999999996</v>
      </c>
      <c r="E2292" s="37"/>
      <c r="F2292" s="33" t="s">
        <v>45</v>
      </c>
      <c r="G2292" s="33" t="s">
        <v>32</v>
      </c>
      <c r="H2292" s="45">
        <f>COUNTIFS('Raw Data'!$L$2:$L$3196,'Solution Sheet'!F2292,'Raw Data'!$H$2:$H$3196,'Solution Sheet'!G2292)</f>
        <v>204</v>
      </c>
      <c r="J2292" s="33" t="s">
        <v>39</v>
      </c>
      <c r="K2292" s="33" t="s">
        <v>8</v>
      </c>
      <c r="L2292" s="45">
        <f>AVERAGEIFS('Raw Data'!$R$2:$R$3196,'Raw Data'!$K$2:$K$3196,'Solution Sheet'!J2292,'Raw Data'!$G$2:$G$3196,'Solution Sheet'!K2292)</f>
        <v>33.572815533980581</v>
      </c>
      <c r="N2292" s="33" t="s">
        <v>26</v>
      </c>
      <c r="O2292" s="33" t="s">
        <v>32</v>
      </c>
      <c r="P2292" s="45">
        <f>SUMIFS('Raw Data'!$S$2:$S$3196,'Raw Data'!$D$2:$D$3196,'Solution Sheet'!N2292,'Raw Data'!$H$2:$H$3196,'Solution Sheet'!O2292)</f>
        <v>713770.02999999945</v>
      </c>
    </row>
    <row r="2293" spans="2:16" x14ac:dyDescent="0.35">
      <c r="B2293" s="33" t="s">
        <v>78</v>
      </c>
      <c r="C2293" s="33" t="s">
        <v>12</v>
      </c>
      <c r="D2293" s="45">
        <f>SUMIFS('Raw Data'!$S$2:$S$3196,'Raw Data'!$E$2:$E$3196,'Solution Sheet'!B2293,'Raw Data'!$G$2:$G$3196,'Solution Sheet'!C2293)</f>
        <v>76955.800000000017</v>
      </c>
      <c r="E2293" s="37"/>
      <c r="F2293" s="33" t="s">
        <v>43</v>
      </c>
      <c r="G2293" s="33" t="s">
        <v>30</v>
      </c>
      <c r="H2293" s="45">
        <f>COUNTIFS('Raw Data'!$L$2:$L$3196,'Solution Sheet'!F2293,'Raw Data'!$H$2:$H$3196,'Solution Sheet'!G2293)</f>
        <v>201</v>
      </c>
      <c r="J2293" s="33" t="s">
        <v>42</v>
      </c>
      <c r="K2293" s="33" t="s">
        <v>12</v>
      </c>
      <c r="L2293" s="45">
        <f>AVERAGEIFS('Raw Data'!$R$2:$R$3196,'Raw Data'!$K$2:$K$3196,'Solution Sheet'!J2293,'Raw Data'!$G$2:$G$3196,'Solution Sheet'!K2293)</f>
        <v>36.418604651162788</v>
      </c>
      <c r="N2293" s="33" t="s">
        <v>24</v>
      </c>
      <c r="O2293" s="33" t="s">
        <v>30</v>
      </c>
      <c r="P2293" s="45">
        <f>SUMIFS('Raw Data'!$S$2:$S$3196,'Raw Data'!$D$2:$D$3196,'Solution Sheet'!N2293,'Raw Data'!$H$2:$H$3196,'Solution Sheet'!O2293)</f>
        <v>902864.3899999999</v>
      </c>
    </row>
    <row r="2294" spans="2:16" x14ac:dyDescent="0.35">
      <c r="B2294" s="33" t="s">
        <v>115</v>
      </c>
      <c r="C2294" s="33" t="s">
        <v>7</v>
      </c>
      <c r="D2294" s="45">
        <f>SUMIFS('Raw Data'!$S$2:$S$3196,'Raw Data'!$E$2:$E$3196,'Solution Sheet'!B2294,'Raw Data'!$G$2:$G$3196,'Solution Sheet'!C2294)</f>
        <v>104661.16</v>
      </c>
      <c r="E2294" s="37"/>
      <c r="F2294" s="33" t="s">
        <v>43</v>
      </c>
      <c r="G2294" s="33" t="s">
        <v>32</v>
      </c>
      <c r="H2294" s="45">
        <f>COUNTIFS('Raw Data'!$L$2:$L$3196,'Solution Sheet'!F2294,'Raw Data'!$H$2:$H$3196,'Solution Sheet'!G2294)</f>
        <v>206</v>
      </c>
      <c r="J2294" s="33" t="s">
        <v>41</v>
      </c>
      <c r="K2294" s="33" t="s">
        <v>7</v>
      </c>
      <c r="L2294" s="45">
        <f>AVERAGEIFS('Raw Data'!$R$2:$R$3196,'Raw Data'!$K$2:$K$3196,'Solution Sheet'!J2294,'Raw Data'!$G$2:$G$3196,'Solution Sheet'!K2294)</f>
        <v>33.821428571428569</v>
      </c>
      <c r="N2294" s="33" t="s">
        <v>26</v>
      </c>
      <c r="O2294" s="33" t="s">
        <v>32</v>
      </c>
      <c r="P2294" s="45">
        <f>SUMIFS('Raw Data'!$S$2:$S$3196,'Raw Data'!$D$2:$D$3196,'Solution Sheet'!N2294,'Raw Data'!$H$2:$H$3196,'Solution Sheet'!O2294)</f>
        <v>713770.02999999945</v>
      </c>
    </row>
    <row r="2295" spans="2:16" x14ac:dyDescent="0.35">
      <c r="B2295" s="33" t="s">
        <v>106</v>
      </c>
      <c r="C2295" s="33" t="s">
        <v>10</v>
      </c>
      <c r="D2295" s="45">
        <f>SUMIFS('Raw Data'!$S$2:$S$3196,'Raw Data'!$E$2:$E$3196,'Solution Sheet'!B2295,'Raw Data'!$G$2:$G$3196,'Solution Sheet'!C2295)</f>
        <v>86293.68</v>
      </c>
      <c r="E2295" s="37"/>
      <c r="F2295" s="33" t="s">
        <v>45</v>
      </c>
      <c r="G2295" s="33" t="s">
        <v>33</v>
      </c>
      <c r="H2295" s="45">
        <f>COUNTIFS('Raw Data'!$L$2:$L$3196,'Solution Sheet'!F2295,'Raw Data'!$H$2:$H$3196,'Solution Sheet'!G2295)</f>
        <v>193</v>
      </c>
      <c r="J2295" s="33" t="s">
        <v>42</v>
      </c>
      <c r="K2295" s="33" t="s">
        <v>10</v>
      </c>
      <c r="L2295" s="45">
        <f>AVERAGEIFS('Raw Data'!$R$2:$R$3196,'Raw Data'!$K$2:$K$3196,'Solution Sheet'!J2295,'Raw Data'!$G$2:$G$3196,'Solution Sheet'!K2295)</f>
        <v>34.543689320388353</v>
      </c>
      <c r="N2295" s="33" t="s">
        <v>26</v>
      </c>
      <c r="O2295" s="33" t="s">
        <v>33</v>
      </c>
      <c r="P2295" s="45">
        <f>SUMIFS('Raw Data'!$S$2:$S$3196,'Raw Data'!$D$2:$D$3196,'Solution Sheet'!N2295,'Raw Data'!$H$2:$H$3196,'Solution Sheet'!O2295)</f>
        <v>688621.27000000118</v>
      </c>
    </row>
    <row r="2296" spans="2:16" x14ac:dyDescent="0.35">
      <c r="B2296" s="33" t="s">
        <v>78</v>
      </c>
      <c r="C2296" s="33" t="s">
        <v>9</v>
      </c>
      <c r="D2296" s="45">
        <f>SUMIFS('Raw Data'!$S$2:$S$3196,'Raw Data'!$E$2:$E$3196,'Solution Sheet'!B2296,'Raw Data'!$G$2:$G$3196,'Solution Sheet'!C2296)</f>
        <v>67867.660000000018</v>
      </c>
      <c r="E2296" s="37"/>
      <c r="F2296" s="33" t="s">
        <v>43</v>
      </c>
      <c r="G2296" s="33" t="s">
        <v>30</v>
      </c>
      <c r="H2296" s="45">
        <f>COUNTIFS('Raw Data'!$L$2:$L$3196,'Solution Sheet'!F2296,'Raw Data'!$H$2:$H$3196,'Solution Sheet'!G2296)</f>
        <v>201</v>
      </c>
      <c r="J2296" s="33" t="s">
        <v>40</v>
      </c>
      <c r="K2296" s="33" t="s">
        <v>9</v>
      </c>
      <c r="L2296" s="45">
        <f>AVERAGEIFS('Raw Data'!$R$2:$R$3196,'Raw Data'!$K$2:$K$3196,'Solution Sheet'!J2296,'Raw Data'!$G$2:$G$3196,'Solution Sheet'!K2296)</f>
        <v>33.942528735632187</v>
      </c>
      <c r="N2296" s="33" t="s">
        <v>26</v>
      </c>
      <c r="O2296" s="33" t="s">
        <v>30</v>
      </c>
      <c r="P2296" s="45">
        <f>SUMIFS('Raw Data'!$S$2:$S$3196,'Raw Data'!$D$2:$D$3196,'Solution Sheet'!N2296,'Raw Data'!$H$2:$H$3196,'Solution Sheet'!O2296)</f>
        <v>705014.25000000035</v>
      </c>
    </row>
    <row r="2297" spans="2:16" x14ac:dyDescent="0.35">
      <c r="B2297" s="33" t="s">
        <v>52</v>
      </c>
      <c r="C2297" s="33" t="s">
        <v>6</v>
      </c>
      <c r="D2297" s="45">
        <f>SUMIFS('Raw Data'!$S$2:$S$3196,'Raw Data'!$E$2:$E$3196,'Solution Sheet'!B2297,'Raw Data'!$G$2:$G$3196,'Solution Sheet'!C2297)</f>
        <v>128564.53000000004</v>
      </c>
      <c r="E2297" s="37"/>
      <c r="F2297" s="33" t="s">
        <v>44</v>
      </c>
      <c r="G2297" s="33" t="s">
        <v>32</v>
      </c>
      <c r="H2297" s="45">
        <f>COUNTIFS('Raw Data'!$L$2:$L$3196,'Solution Sheet'!F2297,'Raw Data'!$H$2:$H$3196,'Solution Sheet'!G2297)</f>
        <v>196</v>
      </c>
      <c r="J2297" s="33" t="s">
        <v>42</v>
      </c>
      <c r="K2297" s="33" t="s">
        <v>6</v>
      </c>
      <c r="L2297" s="45">
        <f>AVERAGEIFS('Raw Data'!$R$2:$R$3196,'Raw Data'!$K$2:$K$3196,'Solution Sheet'!J2297,'Raw Data'!$G$2:$G$3196,'Solution Sheet'!K2297)</f>
        <v>35.892857142857146</v>
      </c>
      <c r="N2297" s="33" t="s">
        <v>24</v>
      </c>
      <c r="O2297" s="33" t="s">
        <v>32</v>
      </c>
      <c r="P2297" s="45">
        <f>SUMIFS('Raw Data'!$S$2:$S$3196,'Raw Data'!$D$2:$D$3196,'Solution Sheet'!N2297,'Raw Data'!$H$2:$H$3196,'Solution Sheet'!O2297)</f>
        <v>854150.37999999919</v>
      </c>
    </row>
    <row r="2298" spans="2:16" x14ac:dyDescent="0.35">
      <c r="B2298" s="33" t="s">
        <v>68</v>
      </c>
      <c r="C2298" s="33" t="s">
        <v>9</v>
      </c>
      <c r="D2298" s="45">
        <f>SUMIFS('Raw Data'!$S$2:$S$3196,'Raw Data'!$E$2:$E$3196,'Solution Sheet'!B2298,'Raw Data'!$G$2:$G$3196,'Solution Sheet'!C2298)</f>
        <v>139938.12</v>
      </c>
      <c r="E2298" s="37"/>
      <c r="F2298" s="33" t="s">
        <v>46</v>
      </c>
      <c r="G2298" s="33" t="s">
        <v>32</v>
      </c>
      <c r="H2298" s="45">
        <f>COUNTIFS('Raw Data'!$L$2:$L$3196,'Solution Sheet'!F2298,'Raw Data'!$H$2:$H$3196,'Solution Sheet'!G2298)</f>
        <v>216</v>
      </c>
      <c r="J2298" s="33" t="s">
        <v>39</v>
      </c>
      <c r="K2298" s="33" t="s">
        <v>9</v>
      </c>
      <c r="L2298" s="45">
        <f>AVERAGEIFS('Raw Data'!$R$2:$R$3196,'Raw Data'!$K$2:$K$3196,'Solution Sheet'!J2298,'Raw Data'!$G$2:$G$3196,'Solution Sheet'!K2298)</f>
        <v>34.731182795698928</v>
      </c>
      <c r="N2298" s="33" t="s">
        <v>24</v>
      </c>
      <c r="O2298" s="33" t="s">
        <v>32</v>
      </c>
      <c r="P2298" s="45">
        <f>SUMIFS('Raw Data'!$S$2:$S$3196,'Raw Data'!$D$2:$D$3196,'Solution Sheet'!N2298,'Raw Data'!$H$2:$H$3196,'Solution Sheet'!O2298)</f>
        <v>854150.37999999919</v>
      </c>
    </row>
    <row r="2299" spans="2:16" x14ac:dyDescent="0.35">
      <c r="B2299" s="33" t="s">
        <v>52</v>
      </c>
      <c r="C2299" s="33" t="s">
        <v>9</v>
      </c>
      <c r="D2299" s="45">
        <f>SUMIFS('Raw Data'!$S$2:$S$3196,'Raw Data'!$E$2:$E$3196,'Solution Sheet'!B2299,'Raw Data'!$G$2:$G$3196,'Solution Sheet'!C2299)</f>
        <v>91971.540000000008</v>
      </c>
      <c r="E2299" s="37"/>
      <c r="F2299" s="33" t="s">
        <v>46</v>
      </c>
      <c r="G2299" s="33" t="s">
        <v>31</v>
      </c>
      <c r="H2299" s="45">
        <f>COUNTIFS('Raw Data'!$L$2:$L$3196,'Solution Sheet'!F2299,'Raw Data'!$H$2:$H$3196,'Solution Sheet'!G2299)</f>
        <v>159</v>
      </c>
      <c r="J2299" s="33" t="s">
        <v>40</v>
      </c>
      <c r="K2299" s="33" t="s">
        <v>9</v>
      </c>
      <c r="L2299" s="45">
        <f>AVERAGEIFS('Raw Data'!$R$2:$R$3196,'Raw Data'!$K$2:$K$3196,'Solution Sheet'!J2299,'Raw Data'!$G$2:$G$3196,'Solution Sheet'!K2299)</f>
        <v>33.942528735632187</v>
      </c>
      <c r="N2299" s="33" t="s">
        <v>24</v>
      </c>
      <c r="O2299" s="33" t="s">
        <v>31</v>
      </c>
      <c r="P2299" s="45">
        <f>SUMIFS('Raw Data'!$S$2:$S$3196,'Raw Data'!$D$2:$D$3196,'Solution Sheet'!N2299,'Raw Data'!$H$2:$H$3196,'Solution Sheet'!O2299)</f>
        <v>770751.94999999984</v>
      </c>
    </row>
    <row r="2300" spans="2:16" x14ac:dyDescent="0.35">
      <c r="B2300" s="33" t="s">
        <v>68</v>
      </c>
      <c r="C2300" s="33" t="s">
        <v>12</v>
      </c>
      <c r="D2300" s="45">
        <f>SUMIFS('Raw Data'!$S$2:$S$3196,'Raw Data'!$E$2:$E$3196,'Solution Sheet'!B2300,'Raw Data'!$G$2:$G$3196,'Solution Sheet'!C2300)</f>
        <v>70361.200000000026</v>
      </c>
      <c r="E2300" s="37"/>
      <c r="F2300" s="33" t="s">
        <v>46</v>
      </c>
      <c r="G2300" s="33" t="s">
        <v>33</v>
      </c>
      <c r="H2300" s="45">
        <f>COUNTIFS('Raw Data'!$L$2:$L$3196,'Solution Sheet'!F2300,'Raw Data'!$H$2:$H$3196,'Solution Sheet'!G2300)</f>
        <v>201</v>
      </c>
      <c r="J2300" s="33" t="s">
        <v>42</v>
      </c>
      <c r="K2300" s="33" t="s">
        <v>12</v>
      </c>
      <c r="L2300" s="45">
        <f>AVERAGEIFS('Raw Data'!$R$2:$R$3196,'Raw Data'!$K$2:$K$3196,'Solution Sheet'!J2300,'Raw Data'!$G$2:$G$3196,'Solution Sheet'!K2300)</f>
        <v>36.418604651162788</v>
      </c>
      <c r="N2300" s="33" t="s">
        <v>26</v>
      </c>
      <c r="O2300" s="33" t="s">
        <v>33</v>
      </c>
      <c r="P2300" s="45">
        <f>SUMIFS('Raw Data'!$S$2:$S$3196,'Raw Data'!$D$2:$D$3196,'Solution Sheet'!N2300,'Raw Data'!$H$2:$H$3196,'Solution Sheet'!O2300)</f>
        <v>688621.27000000118</v>
      </c>
    </row>
    <row r="2301" spans="2:16" x14ac:dyDescent="0.35">
      <c r="B2301" s="33" t="s">
        <v>52</v>
      </c>
      <c r="C2301" s="33" t="s">
        <v>12</v>
      </c>
      <c r="D2301" s="45">
        <f>SUMIFS('Raw Data'!$S$2:$S$3196,'Raw Data'!$E$2:$E$3196,'Solution Sheet'!B2301,'Raw Data'!$G$2:$G$3196,'Solution Sheet'!C2301)</f>
        <v>95376.180000000022</v>
      </c>
      <c r="E2301" s="37"/>
      <c r="F2301" s="33" t="s">
        <v>43</v>
      </c>
      <c r="G2301" s="33" t="s">
        <v>31</v>
      </c>
      <c r="H2301" s="45">
        <f>COUNTIFS('Raw Data'!$L$2:$L$3196,'Solution Sheet'!F2301,'Raw Data'!$H$2:$H$3196,'Solution Sheet'!G2301)</f>
        <v>190</v>
      </c>
      <c r="J2301" s="33" t="s">
        <v>42</v>
      </c>
      <c r="K2301" s="33" t="s">
        <v>12</v>
      </c>
      <c r="L2301" s="45">
        <f>AVERAGEIFS('Raw Data'!$R$2:$R$3196,'Raw Data'!$K$2:$K$3196,'Solution Sheet'!J2301,'Raw Data'!$G$2:$G$3196,'Solution Sheet'!K2301)</f>
        <v>36.418604651162788</v>
      </c>
      <c r="N2301" s="33" t="s">
        <v>24</v>
      </c>
      <c r="O2301" s="33" t="s">
        <v>31</v>
      </c>
      <c r="P2301" s="45">
        <f>SUMIFS('Raw Data'!$S$2:$S$3196,'Raw Data'!$D$2:$D$3196,'Solution Sheet'!N2301,'Raw Data'!$H$2:$H$3196,'Solution Sheet'!O2301)</f>
        <v>770751.94999999984</v>
      </c>
    </row>
    <row r="2302" spans="2:16" x14ac:dyDescent="0.35">
      <c r="B2302" s="33" t="s">
        <v>52</v>
      </c>
      <c r="C2302" s="33" t="s">
        <v>11</v>
      </c>
      <c r="D2302" s="45">
        <f>SUMIFS('Raw Data'!$S$2:$S$3196,'Raw Data'!$E$2:$E$3196,'Solution Sheet'!B2302,'Raw Data'!$G$2:$G$3196,'Solution Sheet'!C2302)</f>
        <v>112086.30000000002</v>
      </c>
      <c r="E2302" s="37"/>
      <c r="F2302" s="33" t="s">
        <v>46</v>
      </c>
      <c r="G2302" s="33" t="s">
        <v>30</v>
      </c>
      <c r="H2302" s="45">
        <f>COUNTIFS('Raw Data'!$L$2:$L$3196,'Solution Sheet'!F2302,'Raw Data'!$H$2:$H$3196,'Solution Sheet'!G2302)</f>
        <v>204</v>
      </c>
      <c r="J2302" s="33" t="s">
        <v>39</v>
      </c>
      <c r="K2302" s="33" t="s">
        <v>11</v>
      </c>
      <c r="L2302" s="45">
        <f>AVERAGEIFS('Raw Data'!$R$2:$R$3196,'Raw Data'!$K$2:$K$3196,'Solution Sheet'!J2302,'Raw Data'!$G$2:$G$3196,'Solution Sheet'!K2302)</f>
        <v>34.901785714285715</v>
      </c>
      <c r="N2302" s="33" t="s">
        <v>25</v>
      </c>
      <c r="O2302" s="33" t="s">
        <v>30</v>
      </c>
      <c r="P2302" s="45">
        <f>SUMIFS('Raw Data'!$S$2:$S$3196,'Raw Data'!$D$2:$D$3196,'Solution Sheet'!N2302,'Raw Data'!$H$2:$H$3196,'Solution Sheet'!O2302)</f>
        <v>386262.99999999983</v>
      </c>
    </row>
    <row r="2303" spans="2:16" x14ac:dyDescent="0.35">
      <c r="B2303" s="33" t="s">
        <v>73</v>
      </c>
      <c r="C2303" s="33" t="s">
        <v>10</v>
      </c>
      <c r="D2303" s="45">
        <f>SUMIFS('Raw Data'!$S$2:$S$3196,'Raw Data'!$E$2:$E$3196,'Solution Sheet'!B2303,'Raw Data'!$G$2:$G$3196,'Solution Sheet'!C2303)</f>
        <v>86987.81</v>
      </c>
      <c r="E2303" s="37"/>
      <c r="F2303" s="33" t="s">
        <v>46</v>
      </c>
      <c r="G2303" s="33" t="s">
        <v>32</v>
      </c>
      <c r="H2303" s="45">
        <f>COUNTIFS('Raw Data'!$L$2:$L$3196,'Solution Sheet'!F2303,'Raw Data'!$H$2:$H$3196,'Solution Sheet'!G2303)</f>
        <v>216</v>
      </c>
      <c r="J2303" s="33" t="s">
        <v>41</v>
      </c>
      <c r="K2303" s="33" t="s">
        <v>10</v>
      </c>
      <c r="L2303" s="45">
        <f>AVERAGEIFS('Raw Data'!$R$2:$R$3196,'Raw Data'!$K$2:$K$3196,'Solution Sheet'!J2303,'Raw Data'!$G$2:$G$3196,'Solution Sheet'!K2303)</f>
        <v>34.225806451612904</v>
      </c>
      <c r="N2303" s="33" t="s">
        <v>24</v>
      </c>
      <c r="O2303" s="33" t="s">
        <v>32</v>
      </c>
      <c r="P2303" s="45">
        <f>SUMIFS('Raw Data'!$S$2:$S$3196,'Raw Data'!$D$2:$D$3196,'Solution Sheet'!N2303,'Raw Data'!$H$2:$H$3196,'Solution Sheet'!O2303)</f>
        <v>854150.37999999919</v>
      </c>
    </row>
    <row r="2304" spans="2:16" x14ac:dyDescent="0.35">
      <c r="B2304" s="33" t="s">
        <v>58</v>
      </c>
      <c r="C2304" s="33" t="s">
        <v>12</v>
      </c>
      <c r="D2304" s="45">
        <f>SUMIFS('Raw Data'!$S$2:$S$3196,'Raw Data'!$E$2:$E$3196,'Solution Sheet'!B2304,'Raw Data'!$G$2:$G$3196,'Solution Sheet'!C2304)</f>
        <v>103622.23999999999</v>
      </c>
      <c r="E2304" s="37"/>
      <c r="F2304" s="33" t="s">
        <v>44</v>
      </c>
      <c r="G2304" s="33" t="s">
        <v>30</v>
      </c>
      <c r="H2304" s="45">
        <f>COUNTIFS('Raw Data'!$L$2:$L$3196,'Solution Sheet'!F2304,'Raw Data'!$H$2:$H$3196,'Solution Sheet'!G2304)</f>
        <v>202</v>
      </c>
      <c r="J2304" s="33" t="s">
        <v>41</v>
      </c>
      <c r="K2304" s="33" t="s">
        <v>12</v>
      </c>
      <c r="L2304" s="45">
        <f>AVERAGEIFS('Raw Data'!$R$2:$R$3196,'Raw Data'!$K$2:$K$3196,'Solution Sheet'!J2304,'Raw Data'!$G$2:$G$3196,'Solution Sheet'!K2304)</f>
        <v>35.657142857142858</v>
      </c>
      <c r="N2304" s="33" t="s">
        <v>25</v>
      </c>
      <c r="O2304" s="33" t="s">
        <v>30</v>
      </c>
      <c r="P2304" s="45">
        <f>SUMIFS('Raw Data'!$S$2:$S$3196,'Raw Data'!$D$2:$D$3196,'Solution Sheet'!N2304,'Raw Data'!$H$2:$H$3196,'Solution Sheet'!O2304)</f>
        <v>386262.99999999983</v>
      </c>
    </row>
    <row r="2305" spans="2:16" x14ac:dyDescent="0.35">
      <c r="B2305" s="33" t="s">
        <v>73</v>
      </c>
      <c r="C2305" s="33" t="s">
        <v>12</v>
      </c>
      <c r="D2305" s="45">
        <f>SUMIFS('Raw Data'!$S$2:$S$3196,'Raw Data'!$E$2:$E$3196,'Solution Sheet'!B2305,'Raw Data'!$G$2:$G$3196,'Solution Sheet'!C2305)</f>
        <v>74246.830000000016</v>
      </c>
      <c r="E2305" s="37"/>
      <c r="F2305" s="33" t="s">
        <v>44</v>
      </c>
      <c r="G2305" s="33" t="s">
        <v>32</v>
      </c>
      <c r="H2305" s="45">
        <f>COUNTIFS('Raw Data'!$L$2:$L$3196,'Solution Sheet'!F2305,'Raw Data'!$H$2:$H$3196,'Solution Sheet'!G2305)</f>
        <v>196</v>
      </c>
      <c r="J2305" s="33" t="s">
        <v>41</v>
      </c>
      <c r="K2305" s="33" t="s">
        <v>12</v>
      </c>
      <c r="L2305" s="45">
        <f>AVERAGEIFS('Raw Data'!$R$2:$R$3196,'Raw Data'!$K$2:$K$3196,'Solution Sheet'!J2305,'Raw Data'!$G$2:$G$3196,'Solution Sheet'!K2305)</f>
        <v>35.657142857142858</v>
      </c>
      <c r="N2305" s="33" t="s">
        <v>26</v>
      </c>
      <c r="O2305" s="33" t="s">
        <v>32</v>
      </c>
      <c r="P2305" s="45">
        <f>SUMIFS('Raw Data'!$S$2:$S$3196,'Raw Data'!$D$2:$D$3196,'Solution Sheet'!N2305,'Raw Data'!$H$2:$H$3196,'Solution Sheet'!O2305)</f>
        <v>713770.02999999945</v>
      </c>
    </row>
    <row r="2306" spans="2:16" x14ac:dyDescent="0.35">
      <c r="B2306" s="33" t="s">
        <v>55</v>
      </c>
      <c r="C2306" s="33" t="s">
        <v>11</v>
      </c>
      <c r="D2306" s="45">
        <f>SUMIFS('Raw Data'!$S$2:$S$3196,'Raw Data'!$E$2:$E$3196,'Solution Sheet'!B2306,'Raw Data'!$G$2:$G$3196,'Solution Sheet'!C2306)</f>
        <v>113543.59</v>
      </c>
      <c r="E2306" s="37"/>
      <c r="F2306" s="33" t="s">
        <v>43</v>
      </c>
      <c r="G2306" s="33" t="s">
        <v>33</v>
      </c>
      <c r="H2306" s="45">
        <f>COUNTIFS('Raw Data'!$L$2:$L$3196,'Solution Sheet'!F2306,'Raw Data'!$H$2:$H$3196,'Solution Sheet'!G2306)</f>
        <v>185</v>
      </c>
      <c r="J2306" s="33" t="s">
        <v>42</v>
      </c>
      <c r="K2306" s="33" t="s">
        <v>11</v>
      </c>
      <c r="L2306" s="45">
        <f>AVERAGEIFS('Raw Data'!$R$2:$R$3196,'Raw Data'!$K$2:$K$3196,'Solution Sheet'!J2306,'Raw Data'!$G$2:$G$3196,'Solution Sheet'!K2306)</f>
        <v>35.16949152542373</v>
      </c>
      <c r="N2306" s="33" t="s">
        <v>24</v>
      </c>
      <c r="O2306" s="33" t="s">
        <v>33</v>
      </c>
      <c r="P2306" s="45">
        <f>SUMIFS('Raw Data'!$S$2:$S$3196,'Raw Data'!$D$2:$D$3196,'Solution Sheet'!N2306,'Raw Data'!$H$2:$H$3196,'Solution Sheet'!O2306)</f>
        <v>777669.78999999957</v>
      </c>
    </row>
    <row r="2307" spans="2:16" x14ac:dyDescent="0.35">
      <c r="B2307" s="33" t="s">
        <v>52</v>
      </c>
      <c r="C2307" s="33" t="s">
        <v>7</v>
      </c>
      <c r="D2307" s="45">
        <f>SUMIFS('Raw Data'!$S$2:$S$3196,'Raw Data'!$E$2:$E$3196,'Solution Sheet'!B2307,'Raw Data'!$G$2:$G$3196,'Solution Sheet'!C2307)</f>
        <v>91854.499999999971</v>
      </c>
      <c r="E2307" s="37"/>
      <c r="F2307" s="33" t="s">
        <v>44</v>
      </c>
      <c r="G2307" s="33" t="s">
        <v>33</v>
      </c>
      <c r="H2307" s="45">
        <f>COUNTIFS('Raw Data'!$L$2:$L$3196,'Solution Sheet'!F2307,'Raw Data'!$H$2:$H$3196,'Solution Sheet'!G2307)</f>
        <v>207</v>
      </c>
      <c r="J2307" s="33" t="s">
        <v>39</v>
      </c>
      <c r="K2307" s="33" t="s">
        <v>7</v>
      </c>
      <c r="L2307" s="45">
        <f>AVERAGEIFS('Raw Data'!$R$2:$R$3196,'Raw Data'!$K$2:$K$3196,'Solution Sheet'!J2307,'Raw Data'!$G$2:$G$3196,'Solution Sheet'!K2307)</f>
        <v>36.319672131147541</v>
      </c>
      <c r="N2307" s="33" t="s">
        <v>26</v>
      </c>
      <c r="O2307" s="33" t="s">
        <v>33</v>
      </c>
      <c r="P2307" s="45">
        <f>SUMIFS('Raw Data'!$S$2:$S$3196,'Raw Data'!$D$2:$D$3196,'Solution Sheet'!N2307,'Raw Data'!$H$2:$H$3196,'Solution Sheet'!O2307)</f>
        <v>688621.27000000118</v>
      </c>
    </row>
    <row r="2308" spans="2:16" x14ac:dyDescent="0.35">
      <c r="B2308" s="33" t="s">
        <v>55</v>
      </c>
      <c r="C2308" s="33" t="s">
        <v>6</v>
      </c>
      <c r="D2308" s="45">
        <f>SUMIFS('Raw Data'!$S$2:$S$3196,'Raw Data'!$E$2:$E$3196,'Solution Sheet'!B2308,'Raw Data'!$G$2:$G$3196,'Solution Sheet'!C2308)</f>
        <v>103547.48999999999</v>
      </c>
      <c r="E2308" s="37"/>
      <c r="F2308" s="33" t="s">
        <v>45</v>
      </c>
      <c r="G2308" s="33" t="s">
        <v>33</v>
      </c>
      <c r="H2308" s="45">
        <f>COUNTIFS('Raw Data'!$L$2:$L$3196,'Solution Sheet'!F2308,'Raw Data'!$H$2:$H$3196,'Solution Sheet'!G2308)</f>
        <v>193</v>
      </c>
      <c r="J2308" s="33" t="s">
        <v>40</v>
      </c>
      <c r="K2308" s="33" t="s">
        <v>6</v>
      </c>
      <c r="L2308" s="45">
        <f>AVERAGEIFS('Raw Data'!$R$2:$R$3196,'Raw Data'!$K$2:$K$3196,'Solution Sheet'!J2308,'Raw Data'!$G$2:$G$3196,'Solution Sheet'!K2308)</f>
        <v>33.838383838383841</v>
      </c>
      <c r="N2308" s="33" t="s">
        <v>26</v>
      </c>
      <c r="O2308" s="33" t="s">
        <v>33</v>
      </c>
      <c r="P2308" s="45">
        <f>SUMIFS('Raw Data'!$S$2:$S$3196,'Raw Data'!$D$2:$D$3196,'Solution Sheet'!N2308,'Raw Data'!$H$2:$H$3196,'Solution Sheet'!O2308)</f>
        <v>688621.27000000118</v>
      </c>
    </row>
    <row r="2309" spans="2:16" x14ac:dyDescent="0.35">
      <c r="B2309" s="33" t="s">
        <v>78</v>
      </c>
      <c r="C2309" s="33" t="s">
        <v>13</v>
      </c>
      <c r="D2309" s="45">
        <f>SUMIFS('Raw Data'!$S$2:$S$3196,'Raw Data'!$E$2:$E$3196,'Solution Sheet'!B2309,'Raw Data'!$G$2:$G$3196,'Solution Sheet'!C2309)</f>
        <v>119976.9</v>
      </c>
      <c r="E2309" s="37"/>
      <c r="F2309" s="33" t="s">
        <v>45</v>
      </c>
      <c r="G2309" s="33" t="s">
        <v>31</v>
      </c>
      <c r="H2309" s="45">
        <f>COUNTIFS('Raw Data'!$L$2:$L$3196,'Solution Sheet'!F2309,'Raw Data'!$H$2:$H$3196,'Solution Sheet'!G2309)</f>
        <v>200</v>
      </c>
      <c r="J2309" s="33" t="s">
        <v>42</v>
      </c>
      <c r="K2309" s="33" t="s">
        <v>13</v>
      </c>
      <c r="L2309" s="45">
        <f>AVERAGEIFS('Raw Data'!$R$2:$R$3196,'Raw Data'!$K$2:$K$3196,'Solution Sheet'!J2309,'Raw Data'!$G$2:$G$3196,'Solution Sheet'!K2309)</f>
        <v>36.58</v>
      </c>
      <c r="N2309" s="33" t="s">
        <v>26</v>
      </c>
      <c r="O2309" s="33" t="s">
        <v>31</v>
      </c>
      <c r="P2309" s="45">
        <f>SUMIFS('Raw Data'!$S$2:$S$3196,'Raw Data'!$D$2:$D$3196,'Solution Sheet'!N2309,'Raw Data'!$H$2:$H$3196,'Solution Sheet'!O2309)</f>
        <v>705928.4499999996</v>
      </c>
    </row>
    <row r="2310" spans="2:16" x14ac:dyDescent="0.35">
      <c r="B2310" s="33" t="s">
        <v>115</v>
      </c>
      <c r="C2310" s="33" t="s">
        <v>11</v>
      </c>
      <c r="D2310" s="45">
        <f>SUMIFS('Raw Data'!$S$2:$S$3196,'Raw Data'!$E$2:$E$3196,'Solution Sheet'!B2310,'Raw Data'!$G$2:$G$3196,'Solution Sheet'!C2310)</f>
        <v>121509.75999999999</v>
      </c>
      <c r="E2310" s="37"/>
      <c r="F2310" s="33" t="s">
        <v>44</v>
      </c>
      <c r="G2310" s="33" t="s">
        <v>31</v>
      </c>
      <c r="H2310" s="45">
        <f>COUNTIFS('Raw Data'!$L$2:$L$3196,'Solution Sheet'!F2310,'Raw Data'!$H$2:$H$3196,'Solution Sheet'!G2310)</f>
        <v>216</v>
      </c>
      <c r="J2310" s="33" t="s">
        <v>42</v>
      </c>
      <c r="K2310" s="33" t="s">
        <v>11</v>
      </c>
      <c r="L2310" s="45">
        <f>AVERAGEIFS('Raw Data'!$R$2:$R$3196,'Raw Data'!$K$2:$K$3196,'Solution Sheet'!J2310,'Raw Data'!$G$2:$G$3196,'Solution Sheet'!K2310)</f>
        <v>35.16949152542373</v>
      </c>
      <c r="N2310" s="33" t="s">
        <v>25</v>
      </c>
      <c r="O2310" s="33" t="s">
        <v>31</v>
      </c>
      <c r="P2310" s="45">
        <f>SUMIFS('Raw Data'!$S$2:$S$3196,'Raw Data'!$D$2:$D$3196,'Solution Sheet'!N2310,'Raw Data'!$H$2:$H$3196,'Solution Sheet'!O2310)</f>
        <v>343540.72000000003</v>
      </c>
    </row>
    <row r="2311" spans="2:16" x14ac:dyDescent="0.35">
      <c r="B2311" s="33" t="s">
        <v>85</v>
      </c>
      <c r="C2311" s="33" t="s">
        <v>7</v>
      </c>
      <c r="D2311" s="45">
        <f>SUMIFS('Raw Data'!$S$2:$S$3196,'Raw Data'!$E$2:$E$3196,'Solution Sheet'!B2311,'Raw Data'!$G$2:$G$3196,'Solution Sheet'!C2311)</f>
        <v>95667.16</v>
      </c>
      <c r="E2311" s="37"/>
      <c r="F2311" s="33" t="s">
        <v>43</v>
      </c>
      <c r="G2311" s="33" t="s">
        <v>32</v>
      </c>
      <c r="H2311" s="45">
        <f>COUNTIFS('Raw Data'!$L$2:$L$3196,'Solution Sheet'!F2311,'Raw Data'!$H$2:$H$3196,'Solution Sheet'!G2311)</f>
        <v>206</v>
      </c>
      <c r="J2311" s="33" t="s">
        <v>41</v>
      </c>
      <c r="K2311" s="33" t="s">
        <v>7</v>
      </c>
      <c r="L2311" s="45">
        <f>AVERAGEIFS('Raw Data'!$R$2:$R$3196,'Raw Data'!$K$2:$K$3196,'Solution Sheet'!J2311,'Raw Data'!$G$2:$G$3196,'Solution Sheet'!K2311)</f>
        <v>33.821428571428569</v>
      </c>
      <c r="N2311" s="33" t="s">
        <v>26</v>
      </c>
      <c r="O2311" s="33" t="s">
        <v>32</v>
      </c>
      <c r="P2311" s="45">
        <f>SUMIFS('Raw Data'!$S$2:$S$3196,'Raw Data'!$D$2:$D$3196,'Solution Sheet'!N2311,'Raw Data'!$H$2:$H$3196,'Solution Sheet'!O2311)</f>
        <v>713770.02999999945</v>
      </c>
    </row>
    <row r="2312" spans="2:16" x14ac:dyDescent="0.35">
      <c r="B2312" s="33" t="s">
        <v>68</v>
      </c>
      <c r="C2312" s="33" t="s">
        <v>11</v>
      </c>
      <c r="D2312" s="45">
        <f>SUMIFS('Raw Data'!$S$2:$S$3196,'Raw Data'!$E$2:$E$3196,'Solution Sheet'!B2312,'Raw Data'!$G$2:$G$3196,'Solution Sheet'!C2312)</f>
        <v>76381.910000000018</v>
      </c>
      <c r="E2312" s="37"/>
      <c r="F2312" s="33" t="s">
        <v>46</v>
      </c>
      <c r="G2312" s="33" t="s">
        <v>31</v>
      </c>
      <c r="H2312" s="45">
        <f>COUNTIFS('Raw Data'!$L$2:$L$3196,'Solution Sheet'!F2312,'Raw Data'!$H$2:$H$3196,'Solution Sheet'!G2312)</f>
        <v>159</v>
      </c>
      <c r="J2312" s="33" t="s">
        <v>42</v>
      </c>
      <c r="K2312" s="33" t="s">
        <v>11</v>
      </c>
      <c r="L2312" s="45">
        <f>AVERAGEIFS('Raw Data'!$R$2:$R$3196,'Raw Data'!$K$2:$K$3196,'Solution Sheet'!J2312,'Raw Data'!$G$2:$G$3196,'Solution Sheet'!K2312)</f>
        <v>35.16949152542373</v>
      </c>
      <c r="N2312" s="33" t="s">
        <v>24</v>
      </c>
      <c r="O2312" s="33" t="s">
        <v>31</v>
      </c>
      <c r="P2312" s="45">
        <f>SUMIFS('Raw Data'!$S$2:$S$3196,'Raw Data'!$D$2:$D$3196,'Solution Sheet'!N2312,'Raw Data'!$H$2:$H$3196,'Solution Sheet'!O2312)</f>
        <v>770751.94999999984</v>
      </c>
    </row>
    <row r="2313" spans="2:16" x14ac:dyDescent="0.35">
      <c r="B2313" s="33" t="s">
        <v>115</v>
      </c>
      <c r="C2313" s="33" t="s">
        <v>11</v>
      </c>
      <c r="D2313" s="45">
        <f>SUMIFS('Raw Data'!$S$2:$S$3196,'Raw Data'!$E$2:$E$3196,'Solution Sheet'!B2313,'Raw Data'!$G$2:$G$3196,'Solution Sheet'!C2313)</f>
        <v>121509.75999999999</v>
      </c>
      <c r="E2313" s="37"/>
      <c r="F2313" s="33" t="s">
        <v>44</v>
      </c>
      <c r="G2313" s="33" t="s">
        <v>33</v>
      </c>
      <c r="H2313" s="45">
        <f>COUNTIFS('Raw Data'!$L$2:$L$3196,'Solution Sheet'!F2313,'Raw Data'!$H$2:$H$3196,'Solution Sheet'!G2313)</f>
        <v>207</v>
      </c>
      <c r="J2313" s="33" t="s">
        <v>39</v>
      </c>
      <c r="K2313" s="33" t="s">
        <v>11</v>
      </c>
      <c r="L2313" s="45">
        <f>AVERAGEIFS('Raw Data'!$R$2:$R$3196,'Raw Data'!$K$2:$K$3196,'Solution Sheet'!J2313,'Raw Data'!$G$2:$G$3196,'Solution Sheet'!K2313)</f>
        <v>34.901785714285715</v>
      </c>
      <c r="N2313" s="33" t="s">
        <v>26</v>
      </c>
      <c r="O2313" s="33" t="s">
        <v>33</v>
      </c>
      <c r="P2313" s="45">
        <f>SUMIFS('Raw Data'!$S$2:$S$3196,'Raw Data'!$D$2:$D$3196,'Solution Sheet'!N2313,'Raw Data'!$H$2:$H$3196,'Solution Sheet'!O2313)</f>
        <v>688621.27000000118</v>
      </c>
    </row>
    <row r="2314" spans="2:16" x14ac:dyDescent="0.35">
      <c r="B2314" s="33" t="s">
        <v>52</v>
      </c>
      <c r="C2314" s="33" t="s">
        <v>7</v>
      </c>
      <c r="D2314" s="45">
        <f>SUMIFS('Raw Data'!$S$2:$S$3196,'Raw Data'!$E$2:$E$3196,'Solution Sheet'!B2314,'Raw Data'!$G$2:$G$3196,'Solution Sheet'!C2314)</f>
        <v>91854.499999999971</v>
      </c>
      <c r="E2314" s="37"/>
      <c r="F2314" s="33" t="s">
        <v>45</v>
      </c>
      <c r="G2314" s="33" t="s">
        <v>32</v>
      </c>
      <c r="H2314" s="45">
        <f>COUNTIFS('Raw Data'!$L$2:$L$3196,'Solution Sheet'!F2314,'Raw Data'!$H$2:$H$3196,'Solution Sheet'!G2314)</f>
        <v>204</v>
      </c>
      <c r="J2314" s="33" t="s">
        <v>39</v>
      </c>
      <c r="K2314" s="33" t="s">
        <v>7</v>
      </c>
      <c r="L2314" s="45">
        <f>AVERAGEIFS('Raw Data'!$R$2:$R$3196,'Raw Data'!$K$2:$K$3196,'Solution Sheet'!J2314,'Raw Data'!$G$2:$G$3196,'Solution Sheet'!K2314)</f>
        <v>36.319672131147541</v>
      </c>
      <c r="N2314" s="33" t="s">
        <v>25</v>
      </c>
      <c r="O2314" s="33" t="s">
        <v>32</v>
      </c>
      <c r="P2314" s="45">
        <f>SUMIFS('Raw Data'!$S$2:$S$3196,'Raw Data'!$D$2:$D$3196,'Solution Sheet'!N2314,'Raw Data'!$H$2:$H$3196,'Solution Sheet'!O2314)</f>
        <v>420136.0300000002</v>
      </c>
    </row>
    <row r="2315" spans="2:16" x14ac:dyDescent="0.35">
      <c r="B2315" s="33" t="s">
        <v>63</v>
      </c>
      <c r="C2315" s="33" t="s">
        <v>9</v>
      </c>
      <c r="D2315" s="45">
        <f>SUMIFS('Raw Data'!$S$2:$S$3196,'Raw Data'!$E$2:$E$3196,'Solution Sheet'!B2315,'Raw Data'!$G$2:$G$3196,'Solution Sheet'!C2315)</f>
        <v>108730.27000000002</v>
      </c>
      <c r="E2315" s="37"/>
      <c r="F2315" s="33" t="s">
        <v>44</v>
      </c>
      <c r="G2315" s="33" t="s">
        <v>33</v>
      </c>
      <c r="H2315" s="45">
        <f>COUNTIFS('Raw Data'!$L$2:$L$3196,'Solution Sheet'!F2315,'Raw Data'!$H$2:$H$3196,'Solution Sheet'!G2315)</f>
        <v>207</v>
      </c>
      <c r="J2315" s="33" t="s">
        <v>41</v>
      </c>
      <c r="K2315" s="33" t="s">
        <v>9</v>
      </c>
      <c r="L2315" s="45">
        <f>AVERAGEIFS('Raw Data'!$R$2:$R$3196,'Raw Data'!$K$2:$K$3196,'Solution Sheet'!J2315,'Raw Data'!$G$2:$G$3196,'Solution Sheet'!K2315)</f>
        <v>35.634615384615387</v>
      </c>
      <c r="N2315" s="33" t="s">
        <v>24</v>
      </c>
      <c r="O2315" s="33" t="s">
        <v>33</v>
      </c>
      <c r="P2315" s="45">
        <f>SUMIFS('Raw Data'!$S$2:$S$3196,'Raw Data'!$D$2:$D$3196,'Solution Sheet'!N2315,'Raw Data'!$H$2:$H$3196,'Solution Sheet'!O2315)</f>
        <v>777669.78999999957</v>
      </c>
    </row>
    <row r="2316" spans="2:16" x14ac:dyDescent="0.35">
      <c r="B2316" s="33" t="s">
        <v>78</v>
      </c>
      <c r="C2316" s="33" t="s">
        <v>6</v>
      </c>
      <c r="D2316" s="45">
        <f>SUMIFS('Raw Data'!$S$2:$S$3196,'Raw Data'!$E$2:$E$3196,'Solution Sheet'!B2316,'Raw Data'!$G$2:$G$3196,'Solution Sheet'!C2316)</f>
        <v>122595.86000000002</v>
      </c>
      <c r="E2316" s="37"/>
      <c r="F2316" s="33" t="s">
        <v>44</v>
      </c>
      <c r="G2316" s="33" t="s">
        <v>32</v>
      </c>
      <c r="H2316" s="45">
        <f>COUNTIFS('Raw Data'!$L$2:$L$3196,'Solution Sheet'!F2316,'Raw Data'!$H$2:$H$3196,'Solution Sheet'!G2316)</f>
        <v>196</v>
      </c>
      <c r="J2316" s="33" t="s">
        <v>41</v>
      </c>
      <c r="K2316" s="33" t="s">
        <v>6</v>
      </c>
      <c r="L2316" s="45">
        <f>AVERAGEIFS('Raw Data'!$R$2:$R$3196,'Raw Data'!$K$2:$K$3196,'Solution Sheet'!J2316,'Raw Data'!$G$2:$G$3196,'Solution Sheet'!K2316)</f>
        <v>36.01075268817204</v>
      </c>
      <c r="N2316" s="33" t="s">
        <v>26</v>
      </c>
      <c r="O2316" s="33" t="s">
        <v>32</v>
      </c>
      <c r="P2316" s="45">
        <f>SUMIFS('Raw Data'!$S$2:$S$3196,'Raw Data'!$D$2:$D$3196,'Solution Sheet'!N2316,'Raw Data'!$H$2:$H$3196,'Solution Sheet'!O2316)</f>
        <v>713770.02999999945</v>
      </c>
    </row>
    <row r="2317" spans="2:16" x14ac:dyDescent="0.35">
      <c r="B2317" s="33" t="s">
        <v>63</v>
      </c>
      <c r="C2317" s="33" t="s">
        <v>11</v>
      </c>
      <c r="D2317" s="45">
        <f>SUMIFS('Raw Data'!$S$2:$S$3196,'Raw Data'!$E$2:$E$3196,'Solution Sheet'!B2317,'Raw Data'!$G$2:$G$3196,'Solution Sheet'!C2317)</f>
        <v>122471.98000000001</v>
      </c>
      <c r="E2317" s="37"/>
      <c r="F2317" s="33" t="s">
        <v>44</v>
      </c>
      <c r="G2317" s="33" t="s">
        <v>31</v>
      </c>
      <c r="H2317" s="45">
        <f>COUNTIFS('Raw Data'!$L$2:$L$3196,'Solution Sheet'!F2317,'Raw Data'!$H$2:$H$3196,'Solution Sheet'!G2317)</f>
        <v>216</v>
      </c>
      <c r="J2317" s="33" t="s">
        <v>41</v>
      </c>
      <c r="K2317" s="33" t="s">
        <v>11</v>
      </c>
      <c r="L2317" s="45">
        <f>AVERAGEIFS('Raw Data'!$R$2:$R$3196,'Raw Data'!$K$2:$K$3196,'Solution Sheet'!J2317,'Raw Data'!$G$2:$G$3196,'Solution Sheet'!K2317)</f>
        <v>35.415929203539825</v>
      </c>
      <c r="N2317" s="33" t="s">
        <v>25</v>
      </c>
      <c r="O2317" s="33" t="s">
        <v>31</v>
      </c>
      <c r="P2317" s="45">
        <f>SUMIFS('Raw Data'!$S$2:$S$3196,'Raw Data'!$D$2:$D$3196,'Solution Sheet'!N2317,'Raw Data'!$H$2:$H$3196,'Solution Sheet'!O2317)</f>
        <v>343540.72000000003</v>
      </c>
    </row>
    <row r="2318" spans="2:16" x14ac:dyDescent="0.35">
      <c r="B2318" s="33" t="s">
        <v>58</v>
      </c>
      <c r="C2318" s="33" t="s">
        <v>12</v>
      </c>
      <c r="D2318" s="45">
        <f>SUMIFS('Raw Data'!$S$2:$S$3196,'Raw Data'!$E$2:$E$3196,'Solution Sheet'!B2318,'Raw Data'!$G$2:$G$3196,'Solution Sheet'!C2318)</f>
        <v>103622.23999999999</v>
      </c>
      <c r="E2318" s="37"/>
      <c r="F2318" s="33" t="s">
        <v>43</v>
      </c>
      <c r="G2318" s="33" t="s">
        <v>31</v>
      </c>
      <c r="H2318" s="45">
        <f>COUNTIFS('Raw Data'!$L$2:$L$3196,'Solution Sheet'!F2318,'Raw Data'!$H$2:$H$3196,'Solution Sheet'!G2318)</f>
        <v>190</v>
      </c>
      <c r="J2318" s="33" t="s">
        <v>39</v>
      </c>
      <c r="K2318" s="33" t="s">
        <v>12</v>
      </c>
      <c r="L2318" s="45">
        <f>AVERAGEIFS('Raw Data'!$R$2:$R$3196,'Raw Data'!$K$2:$K$3196,'Solution Sheet'!J2318,'Raw Data'!$G$2:$G$3196,'Solution Sheet'!K2318)</f>
        <v>35</v>
      </c>
      <c r="N2318" s="33" t="s">
        <v>26</v>
      </c>
      <c r="O2318" s="33" t="s">
        <v>31</v>
      </c>
      <c r="P2318" s="45">
        <f>SUMIFS('Raw Data'!$S$2:$S$3196,'Raw Data'!$D$2:$D$3196,'Solution Sheet'!N2318,'Raw Data'!$H$2:$H$3196,'Solution Sheet'!O2318)</f>
        <v>705928.4499999996</v>
      </c>
    </row>
    <row r="2319" spans="2:16" x14ac:dyDescent="0.35">
      <c r="B2319" s="33" t="s">
        <v>73</v>
      </c>
      <c r="C2319" s="33" t="s">
        <v>10</v>
      </c>
      <c r="D2319" s="45">
        <f>SUMIFS('Raw Data'!$S$2:$S$3196,'Raw Data'!$E$2:$E$3196,'Solution Sheet'!B2319,'Raw Data'!$G$2:$G$3196,'Solution Sheet'!C2319)</f>
        <v>86987.81</v>
      </c>
      <c r="E2319" s="37"/>
      <c r="F2319" s="33" t="s">
        <v>44</v>
      </c>
      <c r="G2319" s="33" t="s">
        <v>32</v>
      </c>
      <c r="H2319" s="45">
        <f>COUNTIFS('Raw Data'!$L$2:$L$3196,'Solution Sheet'!F2319,'Raw Data'!$H$2:$H$3196,'Solution Sheet'!G2319)</f>
        <v>196</v>
      </c>
      <c r="J2319" s="33" t="s">
        <v>40</v>
      </c>
      <c r="K2319" s="33" t="s">
        <v>10</v>
      </c>
      <c r="L2319" s="45">
        <f>AVERAGEIFS('Raw Data'!$R$2:$R$3196,'Raw Data'!$K$2:$K$3196,'Solution Sheet'!J2319,'Raw Data'!$G$2:$G$3196,'Solution Sheet'!K2319)</f>
        <v>35.093023255813954</v>
      </c>
      <c r="N2319" s="33" t="s">
        <v>26</v>
      </c>
      <c r="O2319" s="33" t="s">
        <v>32</v>
      </c>
      <c r="P2319" s="45">
        <f>SUMIFS('Raw Data'!$S$2:$S$3196,'Raw Data'!$D$2:$D$3196,'Solution Sheet'!N2319,'Raw Data'!$H$2:$H$3196,'Solution Sheet'!O2319)</f>
        <v>713770.02999999945</v>
      </c>
    </row>
    <row r="2320" spans="2:16" x14ac:dyDescent="0.35">
      <c r="B2320" s="33" t="s">
        <v>68</v>
      </c>
      <c r="C2320" s="33" t="s">
        <v>12</v>
      </c>
      <c r="D2320" s="45">
        <f>SUMIFS('Raw Data'!$S$2:$S$3196,'Raw Data'!$E$2:$E$3196,'Solution Sheet'!B2320,'Raw Data'!$G$2:$G$3196,'Solution Sheet'!C2320)</f>
        <v>70361.200000000026</v>
      </c>
      <c r="E2320" s="37"/>
      <c r="F2320" s="33" t="s">
        <v>45</v>
      </c>
      <c r="G2320" s="33" t="s">
        <v>30</v>
      </c>
      <c r="H2320" s="45">
        <f>COUNTIFS('Raw Data'!$L$2:$L$3196,'Solution Sheet'!F2320,'Raw Data'!$H$2:$H$3196,'Solution Sheet'!G2320)</f>
        <v>215</v>
      </c>
      <c r="J2320" s="33" t="s">
        <v>42</v>
      </c>
      <c r="K2320" s="33" t="s">
        <v>12</v>
      </c>
      <c r="L2320" s="45">
        <f>AVERAGEIFS('Raw Data'!$R$2:$R$3196,'Raw Data'!$K$2:$K$3196,'Solution Sheet'!J2320,'Raw Data'!$G$2:$G$3196,'Solution Sheet'!K2320)</f>
        <v>36.418604651162788</v>
      </c>
      <c r="N2320" s="33" t="s">
        <v>24</v>
      </c>
      <c r="O2320" s="33" t="s">
        <v>30</v>
      </c>
      <c r="P2320" s="45">
        <f>SUMIFS('Raw Data'!$S$2:$S$3196,'Raw Data'!$D$2:$D$3196,'Solution Sheet'!N2320,'Raw Data'!$H$2:$H$3196,'Solution Sheet'!O2320)</f>
        <v>902864.3899999999</v>
      </c>
    </row>
    <row r="2321" spans="2:16" x14ac:dyDescent="0.35">
      <c r="B2321" s="33" t="s">
        <v>55</v>
      </c>
      <c r="C2321" s="33" t="s">
        <v>13</v>
      </c>
      <c r="D2321" s="45">
        <f>SUMIFS('Raw Data'!$S$2:$S$3196,'Raw Data'!$E$2:$E$3196,'Solution Sheet'!B2321,'Raw Data'!$G$2:$G$3196,'Solution Sheet'!C2321)</f>
        <v>74301.89</v>
      </c>
      <c r="E2321" s="37"/>
      <c r="F2321" s="33" t="s">
        <v>44</v>
      </c>
      <c r="G2321" s="33" t="s">
        <v>33</v>
      </c>
      <c r="H2321" s="45">
        <f>COUNTIFS('Raw Data'!$L$2:$L$3196,'Solution Sheet'!F2321,'Raw Data'!$H$2:$H$3196,'Solution Sheet'!G2321)</f>
        <v>207</v>
      </c>
      <c r="J2321" s="33" t="s">
        <v>40</v>
      </c>
      <c r="K2321" s="33" t="s">
        <v>13</v>
      </c>
      <c r="L2321" s="45">
        <f>AVERAGEIFS('Raw Data'!$R$2:$R$3196,'Raw Data'!$K$2:$K$3196,'Solution Sheet'!J2321,'Raw Data'!$G$2:$G$3196,'Solution Sheet'!K2321)</f>
        <v>34.651685393258425</v>
      </c>
      <c r="N2321" s="33" t="s">
        <v>26</v>
      </c>
      <c r="O2321" s="33" t="s">
        <v>33</v>
      </c>
      <c r="P2321" s="45">
        <f>SUMIFS('Raw Data'!$S$2:$S$3196,'Raw Data'!$D$2:$D$3196,'Solution Sheet'!N2321,'Raw Data'!$H$2:$H$3196,'Solution Sheet'!O2321)</f>
        <v>688621.27000000118</v>
      </c>
    </row>
    <row r="2322" spans="2:16" x14ac:dyDescent="0.35">
      <c r="B2322" s="33" t="s">
        <v>73</v>
      </c>
      <c r="C2322" s="33" t="s">
        <v>13</v>
      </c>
      <c r="D2322" s="45">
        <f>SUMIFS('Raw Data'!$S$2:$S$3196,'Raw Data'!$E$2:$E$3196,'Solution Sheet'!B2322,'Raw Data'!$G$2:$G$3196,'Solution Sheet'!C2322)</f>
        <v>66184.529999999984</v>
      </c>
      <c r="E2322" s="37"/>
      <c r="F2322" s="33" t="s">
        <v>46</v>
      </c>
      <c r="G2322" s="33" t="s">
        <v>31</v>
      </c>
      <c r="H2322" s="45">
        <f>COUNTIFS('Raw Data'!$L$2:$L$3196,'Solution Sheet'!F2322,'Raw Data'!$H$2:$H$3196,'Solution Sheet'!G2322)</f>
        <v>159</v>
      </c>
      <c r="J2322" s="33" t="s">
        <v>41</v>
      </c>
      <c r="K2322" s="33" t="s">
        <v>13</v>
      </c>
      <c r="L2322" s="45">
        <f>AVERAGEIFS('Raw Data'!$R$2:$R$3196,'Raw Data'!$K$2:$K$3196,'Solution Sheet'!J2322,'Raw Data'!$G$2:$G$3196,'Solution Sheet'!K2322)</f>
        <v>33.705882352941174</v>
      </c>
      <c r="N2322" s="33" t="s">
        <v>24</v>
      </c>
      <c r="O2322" s="33" t="s">
        <v>31</v>
      </c>
      <c r="P2322" s="45">
        <f>SUMIFS('Raw Data'!$S$2:$S$3196,'Raw Data'!$D$2:$D$3196,'Solution Sheet'!N2322,'Raw Data'!$H$2:$H$3196,'Solution Sheet'!O2322)</f>
        <v>770751.94999999984</v>
      </c>
    </row>
    <row r="2323" spans="2:16" x14ac:dyDescent="0.35">
      <c r="B2323" s="33" t="s">
        <v>68</v>
      </c>
      <c r="C2323" s="33" t="s">
        <v>8</v>
      </c>
      <c r="D2323" s="45">
        <f>SUMIFS('Raw Data'!$S$2:$S$3196,'Raw Data'!$E$2:$E$3196,'Solution Sheet'!B2323,'Raw Data'!$G$2:$G$3196,'Solution Sheet'!C2323)</f>
        <v>65393.969999999994</v>
      </c>
      <c r="E2323" s="37"/>
      <c r="F2323" s="33" t="s">
        <v>43</v>
      </c>
      <c r="G2323" s="33" t="s">
        <v>30</v>
      </c>
      <c r="H2323" s="45">
        <f>COUNTIFS('Raw Data'!$L$2:$L$3196,'Solution Sheet'!F2323,'Raw Data'!$H$2:$H$3196,'Solution Sheet'!G2323)</f>
        <v>201</v>
      </c>
      <c r="J2323" s="33" t="s">
        <v>39</v>
      </c>
      <c r="K2323" s="33" t="s">
        <v>8</v>
      </c>
      <c r="L2323" s="45">
        <f>AVERAGEIFS('Raw Data'!$R$2:$R$3196,'Raw Data'!$K$2:$K$3196,'Solution Sheet'!J2323,'Raw Data'!$G$2:$G$3196,'Solution Sheet'!K2323)</f>
        <v>33.572815533980581</v>
      </c>
      <c r="N2323" s="33" t="s">
        <v>26</v>
      </c>
      <c r="O2323" s="33" t="s">
        <v>30</v>
      </c>
      <c r="P2323" s="45">
        <f>SUMIFS('Raw Data'!$S$2:$S$3196,'Raw Data'!$D$2:$D$3196,'Solution Sheet'!N2323,'Raw Data'!$H$2:$H$3196,'Solution Sheet'!O2323)</f>
        <v>705014.25000000035</v>
      </c>
    </row>
    <row r="2324" spans="2:16" x14ac:dyDescent="0.35">
      <c r="B2324" s="33" t="s">
        <v>73</v>
      </c>
      <c r="C2324" s="33" t="s">
        <v>12</v>
      </c>
      <c r="D2324" s="45">
        <f>SUMIFS('Raw Data'!$S$2:$S$3196,'Raw Data'!$E$2:$E$3196,'Solution Sheet'!B2324,'Raw Data'!$G$2:$G$3196,'Solution Sheet'!C2324)</f>
        <v>74246.830000000016</v>
      </c>
      <c r="E2324" s="37"/>
      <c r="F2324" s="33" t="s">
        <v>46</v>
      </c>
      <c r="G2324" s="33" t="s">
        <v>32</v>
      </c>
      <c r="H2324" s="45">
        <f>COUNTIFS('Raw Data'!$L$2:$L$3196,'Solution Sheet'!F2324,'Raw Data'!$H$2:$H$3196,'Solution Sheet'!G2324)</f>
        <v>216</v>
      </c>
      <c r="J2324" s="33" t="s">
        <v>41</v>
      </c>
      <c r="K2324" s="33" t="s">
        <v>12</v>
      </c>
      <c r="L2324" s="45">
        <f>AVERAGEIFS('Raw Data'!$R$2:$R$3196,'Raw Data'!$K$2:$K$3196,'Solution Sheet'!J2324,'Raw Data'!$G$2:$G$3196,'Solution Sheet'!K2324)</f>
        <v>35.657142857142858</v>
      </c>
      <c r="N2324" s="33" t="s">
        <v>24</v>
      </c>
      <c r="O2324" s="33" t="s">
        <v>32</v>
      </c>
      <c r="P2324" s="45">
        <f>SUMIFS('Raw Data'!$S$2:$S$3196,'Raw Data'!$D$2:$D$3196,'Solution Sheet'!N2324,'Raw Data'!$H$2:$H$3196,'Solution Sheet'!O2324)</f>
        <v>854150.37999999919</v>
      </c>
    </row>
    <row r="2325" spans="2:16" x14ac:dyDescent="0.35">
      <c r="B2325" s="33" t="s">
        <v>85</v>
      </c>
      <c r="C2325" s="33" t="s">
        <v>13</v>
      </c>
      <c r="D2325" s="45">
        <f>SUMIFS('Raw Data'!$S$2:$S$3196,'Raw Data'!$E$2:$E$3196,'Solution Sheet'!B2325,'Raw Data'!$G$2:$G$3196,'Solution Sheet'!C2325)</f>
        <v>84756.55</v>
      </c>
      <c r="E2325" s="37"/>
      <c r="F2325" s="33" t="s">
        <v>45</v>
      </c>
      <c r="G2325" s="33" t="s">
        <v>30</v>
      </c>
      <c r="H2325" s="45">
        <f>COUNTIFS('Raw Data'!$L$2:$L$3196,'Solution Sheet'!F2325,'Raw Data'!$H$2:$H$3196,'Solution Sheet'!G2325)</f>
        <v>215</v>
      </c>
      <c r="J2325" s="33" t="s">
        <v>42</v>
      </c>
      <c r="K2325" s="33" t="s">
        <v>13</v>
      </c>
      <c r="L2325" s="45">
        <f>AVERAGEIFS('Raw Data'!$R$2:$R$3196,'Raw Data'!$K$2:$K$3196,'Solution Sheet'!J2325,'Raw Data'!$G$2:$G$3196,'Solution Sheet'!K2325)</f>
        <v>36.58</v>
      </c>
      <c r="N2325" s="33" t="s">
        <v>24</v>
      </c>
      <c r="O2325" s="33" t="s">
        <v>30</v>
      </c>
      <c r="P2325" s="45">
        <f>SUMIFS('Raw Data'!$S$2:$S$3196,'Raw Data'!$D$2:$D$3196,'Solution Sheet'!N2325,'Raw Data'!$H$2:$H$3196,'Solution Sheet'!O2325)</f>
        <v>902864.3899999999</v>
      </c>
    </row>
    <row r="2326" spans="2:16" x14ac:dyDescent="0.35">
      <c r="B2326" s="33" t="s">
        <v>58</v>
      </c>
      <c r="C2326" s="33" t="s">
        <v>8</v>
      </c>
      <c r="D2326" s="45">
        <f>SUMIFS('Raw Data'!$S$2:$S$3196,'Raw Data'!$E$2:$E$3196,'Solution Sheet'!B2326,'Raw Data'!$G$2:$G$3196,'Solution Sheet'!C2326)</f>
        <v>66369.94</v>
      </c>
      <c r="E2326" s="37"/>
      <c r="F2326" s="33" t="s">
        <v>46</v>
      </c>
      <c r="G2326" s="33" t="s">
        <v>30</v>
      </c>
      <c r="H2326" s="45">
        <f>COUNTIFS('Raw Data'!$L$2:$L$3196,'Solution Sheet'!F2326,'Raw Data'!$H$2:$H$3196,'Solution Sheet'!G2326)</f>
        <v>204</v>
      </c>
      <c r="J2326" s="33" t="s">
        <v>41</v>
      </c>
      <c r="K2326" s="33" t="s">
        <v>8</v>
      </c>
      <c r="L2326" s="45">
        <f>AVERAGEIFS('Raw Data'!$R$2:$R$3196,'Raw Data'!$K$2:$K$3196,'Solution Sheet'!J2326,'Raw Data'!$G$2:$G$3196,'Solution Sheet'!K2326)</f>
        <v>35.169642857142854</v>
      </c>
      <c r="N2326" s="33" t="s">
        <v>24</v>
      </c>
      <c r="O2326" s="33" t="s">
        <v>30</v>
      </c>
      <c r="P2326" s="45">
        <f>SUMIFS('Raw Data'!$S$2:$S$3196,'Raw Data'!$D$2:$D$3196,'Solution Sheet'!N2326,'Raw Data'!$H$2:$H$3196,'Solution Sheet'!O2326)</f>
        <v>902864.3899999999</v>
      </c>
    </row>
    <row r="2327" spans="2:16" x14ac:dyDescent="0.35">
      <c r="B2327" s="33" t="s">
        <v>73</v>
      </c>
      <c r="C2327" s="33" t="s">
        <v>7</v>
      </c>
      <c r="D2327" s="45">
        <f>SUMIFS('Raw Data'!$S$2:$S$3196,'Raw Data'!$E$2:$E$3196,'Solution Sheet'!B2327,'Raw Data'!$G$2:$G$3196,'Solution Sheet'!C2327)</f>
        <v>125696.93000000001</v>
      </c>
      <c r="E2327" s="37"/>
      <c r="F2327" s="33" t="s">
        <v>44</v>
      </c>
      <c r="G2327" s="33" t="s">
        <v>31</v>
      </c>
      <c r="H2327" s="45">
        <f>COUNTIFS('Raw Data'!$L$2:$L$3196,'Solution Sheet'!F2327,'Raw Data'!$H$2:$H$3196,'Solution Sheet'!G2327)</f>
        <v>216</v>
      </c>
      <c r="J2327" s="33" t="s">
        <v>41</v>
      </c>
      <c r="K2327" s="33" t="s">
        <v>7</v>
      </c>
      <c r="L2327" s="45">
        <f>AVERAGEIFS('Raw Data'!$R$2:$R$3196,'Raw Data'!$K$2:$K$3196,'Solution Sheet'!J2327,'Raw Data'!$G$2:$G$3196,'Solution Sheet'!K2327)</f>
        <v>33.821428571428569</v>
      </c>
      <c r="N2327" s="33" t="s">
        <v>25</v>
      </c>
      <c r="O2327" s="33" t="s">
        <v>31</v>
      </c>
      <c r="P2327" s="45">
        <f>SUMIFS('Raw Data'!$S$2:$S$3196,'Raw Data'!$D$2:$D$3196,'Solution Sheet'!N2327,'Raw Data'!$H$2:$H$3196,'Solution Sheet'!O2327)</f>
        <v>343540.72000000003</v>
      </c>
    </row>
    <row r="2328" spans="2:16" x14ac:dyDescent="0.35">
      <c r="B2328" s="33" t="s">
        <v>68</v>
      </c>
      <c r="C2328" s="33" t="s">
        <v>11</v>
      </c>
      <c r="D2328" s="45">
        <f>SUMIFS('Raw Data'!$S$2:$S$3196,'Raw Data'!$E$2:$E$3196,'Solution Sheet'!B2328,'Raw Data'!$G$2:$G$3196,'Solution Sheet'!C2328)</f>
        <v>76381.910000000018</v>
      </c>
      <c r="E2328" s="37"/>
      <c r="F2328" s="33" t="s">
        <v>43</v>
      </c>
      <c r="G2328" s="33" t="s">
        <v>33</v>
      </c>
      <c r="H2328" s="45">
        <f>COUNTIFS('Raw Data'!$L$2:$L$3196,'Solution Sheet'!F2328,'Raw Data'!$H$2:$H$3196,'Solution Sheet'!G2328)</f>
        <v>185</v>
      </c>
      <c r="J2328" s="33" t="s">
        <v>40</v>
      </c>
      <c r="K2328" s="33" t="s">
        <v>11</v>
      </c>
      <c r="L2328" s="45">
        <f>AVERAGEIFS('Raw Data'!$R$2:$R$3196,'Raw Data'!$K$2:$K$3196,'Solution Sheet'!J2328,'Raw Data'!$G$2:$G$3196,'Solution Sheet'!K2328)</f>
        <v>33.707865168539328</v>
      </c>
      <c r="N2328" s="33" t="s">
        <v>25</v>
      </c>
      <c r="O2328" s="33" t="s">
        <v>33</v>
      </c>
      <c r="P2328" s="45">
        <f>SUMIFS('Raw Data'!$S$2:$S$3196,'Raw Data'!$D$2:$D$3196,'Solution Sheet'!N2328,'Raw Data'!$H$2:$H$3196,'Solution Sheet'!O2328)</f>
        <v>226589.05000000008</v>
      </c>
    </row>
    <row r="2329" spans="2:16" x14ac:dyDescent="0.35">
      <c r="B2329" s="33" t="s">
        <v>55</v>
      </c>
      <c r="C2329" s="33" t="s">
        <v>6</v>
      </c>
      <c r="D2329" s="45">
        <f>SUMIFS('Raw Data'!$S$2:$S$3196,'Raw Data'!$E$2:$E$3196,'Solution Sheet'!B2329,'Raw Data'!$G$2:$G$3196,'Solution Sheet'!C2329)</f>
        <v>103547.48999999999</v>
      </c>
      <c r="E2329" s="37"/>
      <c r="F2329" s="33" t="s">
        <v>45</v>
      </c>
      <c r="G2329" s="33" t="s">
        <v>30</v>
      </c>
      <c r="H2329" s="45">
        <f>COUNTIFS('Raw Data'!$L$2:$L$3196,'Solution Sheet'!F2329,'Raw Data'!$H$2:$H$3196,'Solution Sheet'!G2329)</f>
        <v>215</v>
      </c>
      <c r="J2329" s="33" t="s">
        <v>40</v>
      </c>
      <c r="K2329" s="33" t="s">
        <v>6</v>
      </c>
      <c r="L2329" s="45">
        <f>AVERAGEIFS('Raw Data'!$R$2:$R$3196,'Raw Data'!$K$2:$K$3196,'Solution Sheet'!J2329,'Raw Data'!$G$2:$G$3196,'Solution Sheet'!K2329)</f>
        <v>33.838383838383841</v>
      </c>
      <c r="N2329" s="33" t="s">
        <v>24</v>
      </c>
      <c r="O2329" s="33" t="s">
        <v>30</v>
      </c>
      <c r="P2329" s="45">
        <f>SUMIFS('Raw Data'!$S$2:$S$3196,'Raw Data'!$D$2:$D$3196,'Solution Sheet'!N2329,'Raw Data'!$H$2:$H$3196,'Solution Sheet'!O2329)</f>
        <v>902864.3899999999</v>
      </c>
    </row>
    <row r="2330" spans="2:16" x14ac:dyDescent="0.35">
      <c r="B2330" s="33" t="s">
        <v>63</v>
      </c>
      <c r="C2330" s="33" t="s">
        <v>11</v>
      </c>
      <c r="D2330" s="45">
        <f>SUMIFS('Raw Data'!$S$2:$S$3196,'Raw Data'!$E$2:$E$3196,'Solution Sheet'!B2330,'Raw Data'!$G$2:$G$3196,'Solution Sheet'!C2330)</f>
        <v>122471.98000000001</v>
      </c>
      <c r="E2330" s="37"/>
      <c r="F2330" s="33" t="s">
        <v>43</v>
      </c>
      <c r="G2330" s="33" t="s">
        <v>32</v>
      </c>
      <c r="H2330" s="45">
        <f>COUNTIFS('Raw Data'!$L$2:$L$3196,'Solution Sheet'!F2330,'Raw Data'!$H$2:$H$3196,'Solution Sheet'!G2330)</f>
        <v>206</v>
      </c>
      <c r="J2330" s="33" t="s">
        <v>40</v>
      </c>
      <c r="K2330" s="33" t="s">
        <v>11</v>
      </c>
      <c r="L2330" s="45">
        <f>AVERAGEIFS('Raw Data'!$R$2:$R$3196,'Raw Data'!$K$2:$K$3196,'Solution Sheet'!J2330,'Raw Data'!$G$2:$G$3196,'Solution Sheet'!K2330)</f>
        <v>33.707865168539328</v>
      </c>
      <c r="N2330" s="33" t="s">
        <v>26</v>
      </c>
      <c r="O2330" s="33" t="s">
        <v>32</v>
      </c>
      <c r="P2330" s="45">
        <f>SUMIFS('Raw Data'!$S$2:$S$3196,'Raw Data'!$D$2:$D$3196,'Solution Sheet'!N2330,'Raw Data'!$H$2:$H$3196,'Solution Sheet'!O2330)</f>
        <v>713770.02999999945</v>
      </c>
    </row>
    <row r="2331" spans="2:16" x14ac:dyDescent="0.35">
      <c r="B2331" s="33" t="s">
        <v>52</v>
      </c>
      <c r="C2331" s="33" t="s">
        <v>6</v>
      </c>
      <c r="D2331" s="45">
        <f>SUMIFS('Raw Data'!$S$2:$S$3196,'Raw Data'!$E$2:$E$3196,'Solution Sheet'!B2331,'Raw Data'!$G$2:$G$3196,'Solution Sheet'!C2331)</f>
        <v>128564.53000000004</v>
      </c>
      <c r="E2331" s="37"/>
      <c r="F2331" s="33" t="s">
        <v>43</v>
      </c>
      <c r="G2331" s="33" t="s">
        <v>31</v>
      </c>
      <c r="H2331" s="45">
        <f>COUNTIFS('Raw Data'!$L$2:$L$3196,'Solution Sheet'!F2331,'Raw Data'!$H$2:$H$3196,'Solution Sheet'!G2331)</f>
        <v>190</v>
      </c>
      <c r="J2331" s="33" t="s">
        <v>40</v>
      </c>
      <c r="K2331" s="33" t="s">
        <v>6</v>
      </c>
      <c r="L2331" s="45">
        <f>AVERAGEIFS('Raw Data'!$R$2:$R$3196,'Raw Data'!$K$2:$K$3196,'Solution Sheet'!J2331,'Raw Data'!$G$2:$G$3196,'Solution Sheet'!K2331)</f>
        <v>33.838383838383841</v>
      </c>
      <c r="N2331" s="33" t="s">
        <v>26</v>
      </c>
      <c r="O2331" s="33" t="s">
        <v>31</v>
      </c>
      <c r="P2331" s="45">
        <f>SUMIFS('Raw Data'!$S$2:$S$3196,'Raw Data'!$D$2:$D$3196,'Solution Sheet'!N2331,'Raw Data'!$H$2:$H$3196,'Solution Sheet'!O2331)</f>
        <v>705928.4499999996</v>
      </c>
    </row>
    <row r="2332" spans="2:16" x14ac:dyDescent="0.35">
      <c r="B2332" s="33" t="s">
        <v>106</v>
      </c>
      <c r="C2332" s="33" t="s">
        <v>7</v>
      </c>
      <c r="D2332" s="45">
        <f>SUMIFS('Raw Data'!$S$2:$S$3196,'Raw Data'!$E$2:$E$3196,'Solution Sheet'!B2332,'Raw Data'!$G$2:$G$3196,'Solution Sheet'!C2332)</f>
        <v>77343.399999999994</v>
      </c>
      <c r="E2332" s="37"/>
      <c r="F2332" s="33" t="s">
        <v>46</v>
      </c>
      <c r="G2332" s="33" t="s">
        <v>32</v>
      </c>
      <c r="H2332" s="45">
        <f>COUNTIFS('Raw Data'!$L$2:$L$3196,'Solution Sheet'!F2332,'Raw Data'!$H$2:$H$3196,'Solution Sheet'!G2332)</f>
        <v>216</v>
      </c>
      <c r="J2332" s="33" t="s">
        <v>41</v>
      </c>
      <c r="K2332" s="33" t="s">
        <v>7</v>
      </c>
      <c r="L2332" s="45">
        <f>AVERAGEIFS('Raw Data'!$R$2:$R$3196,'Raw Data'!$K$2:$K$3196,'Solution Sheet'!J2332,'Raw Data'!$G$2:$G$3196,'Solution Sheet'!K2332)</f>
        <v>33.821428571428569</v>
      </c>
      <c r="N2332" s="33" t="s">
        <v>24</v>
      </c>
      <c r="O2332" s="33" t="s">
        <v>32</v>
      </c>
      <c r="P2332" s="45">
        <f>SUMIFS('Raw Data'!$S$2:$S$3196,'Raw Data'!$D$2:$D$3196,'Solution Sheet'!N2332,'Raw Data'!$H$2:$H$3196,'Solution Sheet'!O2332)</f>
        <v>854150.37999999919</v>
      </c>
    </row>
    <row r="2333" spans="2:16" x14ac:dyDescent="0.35">
      <c r="B2333" s="33" t="s">
        <v>106</v>
      </c>
      <c r="C2333" s="33" t="s">
        <v>11</v>
      </c>
      <c r="D2333" s="45">
        <f>SUMIFS('Raw Data'!$S$2:$S$3196,'Raw Data'!$E$2:$E$3196,'Solution Sheet'!B2333,'Raw Data'!$G$2:$G$3196,'Solution Sheet'!C2333)</f>
        <v>87937.540000000023</v>
      </c>
      <c r="E2333" s="37"/>
      <c r="F2333" s="33" t="s">
        <v>46</v>
      </c>
      <c r="G2333" s="33" t="s">
        <v>32</v>
      </c>
      <c r="H2333" s="45">
        <f>COUNTIFS('Raw Data'!$L$2:$L$3196,'Solution Sheet'!F2333,'Raw Data'!$H$2:$H$3196,'Solution Sheet'!G2333)</f>
        <v>216</v>
      </c>
      <c r="J2333" s="33" t="s">
        <v>40</v>
      </c>
      <c r="K2333" s="33" t="s">
        <v>11</v>
      </c>
      <c r="L2333" s="45">
        <f>AVERAGEIFS('Raw Data'!$R$2:$R$3196,'Raw Data'!$K$2:$K$3196,'Solution Sheet'!J2333,'Raw Data'!$G$2:$G$3196,'Solution Sheet'!K2333)</f>
        <v>33.707865168539328</v>
      </c>
      <c r="N2333" s="33" t="s">
        <v>26</v>
      </c>
      <c r="O2333" s="33" t="s">
        <v>32</v>
      </c>
      <c r="P2333" s="45">
        <f>SUMIFS('Raw Data'!$S$2:$S$3196,'Raw Data'!$D$2:$D$3196,'Solution Sheet'!N2333,'Raw Data'!$H$2:$H$3196,'Solution Sheet'!O2333)</f>
        <v>713770.02999999945</v>
      </c>
    </row>
    <row r="2334" spans="2:16" x14ac:dyDescent="0.35">
      <c r="B2334" s="33" t="s">
        <v>52</v>
      </c>
      <c r="C2334" s="33" t="s">
        <v>12</v>
      </c>
      <c r="D2334" s="45">
        <f>SUMIFS('Raw Data'!$S$2:$S$3196,'Raw Data'!$E$2:$E$3196,'Solution Sheet'!B2334,'Raw Data'!$G$2:$G$3196,'Solution Sheet'!C2334)</f>
        <v>95376.180000000022</v>
      </c>
      <c r="E2334" s="37"/>
      <c r="F2334" s="33" t="s">
        <v>45</v>
      </c>
      <c r="G2334" s="33" t="s">
        <v>32</v>
      </c>
      <c r="H2334" s="45">
        <f>COUNTIFS('Raw Data'!$L$2:$L$3196,'Solution Sheet'!F2334,'Raw Data'!$H$2:$H$3196,'Solution Sheet'!G2334)</f>
        <v>204</v>
      </c>
      <c r="J2334" s="33" t="s">
        <v>41</v>
      </c>
      <c r="K2334" s="33" t="s">
        <v>12</v>
      </c>
      <c r="L2334" s="45">
        <f>AVERAGEIFS('Raw Data'!$R$2:$R$3196,'Raw Data'!$K$2:$K$3196,'Solution Sheet'!J2334,'Raw Data'!$G$2:$G$3196,'Solution Sheet'!K2334)</f>
        <v>35.657142857142858</v>
      </c>
      <c r="N2334" s="33" t="s">
        <v>24</v>
      </c>
      <c r="O2334" s="33" t="s">
        <v>32</v>
      </c>
      <c r="P2334" s="45">
        <f>SUMIFS('Raw Data'!$S$2:$S$3196,'Raw Data'!$D$2:$D$3196,'Solution Sheet'!N2334,'Raw Data'!$H$2:$H$3196,'Solution Sheet'!O2334)</f>
        <v>854150.37999999919</v>
      </c>
    </row>
    <row r="2335" spans="2:16" x14ac:dyDescent="0.35">
      <c r="B2335" s="33" t="s">
        <v>63</v>
      </c>
      <c r="C2335" s="33" t="s">
        <v>9</v>
      </c>
      <c r="D2335" s="45">
        <f>SUMIFS('Raw Data'!$S$2:$S$3196,'Raw Data'!$E$2:$E$3196,'Solution Sheet'!B2335,'Raw Data'!$G$2:$G$3196,'Solution Sheet'!C2335)</f>
        <v>108730.27000000002</v>
      </c>
      <c r="E2335" s="37"/>
      <c r="F2335" s="33" t="s">
        <v>46</v>
      </c>
      <c r="G2335" s="33" t="s">
        <v>33</v>
      </c>
      <c r="H2335" s="45">
        <f>COUNTIFS('Raw Data'!$L$2:$L$3196,'Solution Sheet'!F2335,'Raw Data'!$H$2:$H$3196,'Solution Sheet'!G2335)</f>
        <v>201</v>
      </c>
      <c r="J2335" s="33" t="s">
        <v>41</v>
      </c>
      <c r="K2335" s="33" t="s">
        <v>9</v>
      </c>
      <c r="L2335" s="45">
        <f>AVERAGEIFS('Raw Data'!$R$2:$R$3196,'Raw Data'!$K$2:$K$3196,'Solution Sheet'!J2335,'Raw Data'!$G$2:$G$3196,'Solution Sheet'!K2335)</f>
        <v>35.634615384615387</v>
      </c>
      <c r="N2335" s="33" t="s">
        <v>24</v>
      </c>
      <c r="O2335" s="33" t="s">
        <v>33</v>
      </c>
      <c r="P2335" s="45">
        <f>SUMIFS('Raw Data'!$S$2:$S$3196,'Raw Data'!$D$2:$D$3196,'Solution Sheet'!N2335,'Raw Data'!$H$2:$H$3196,'Solution Sheet'!O2335)</f>
        <v>777669.78999999957</v>
      </c>
    </row>
    <row r="2336" spans="2:16" x14ac:dyDescent="0.35">
      <c r="B2336" s="33" t="s">
        <v>68</v>
      </c>
      <c r="C2336" s="33" t="s">
        <v>8</v>
      </c>
      <c r="D2336" s="45">
        <f>SUMIFS('Raw Data'!$S$2:$S$3196,'Raw Data'!$E$2:$E$3196,'Solution Sheet'!B2336,'Raw Data'!$G$2:$G$3196,'Solution Sheet'!C2336)</f>
        <v>65393.969999999994</v>
      </c>
      <c r="E2336" s="37"/>
      <c r="F2336" s="33" t="s">
        <v>45</v>
      </c>
      <c r="G2336" s="33" t="s">
        <v>30</v>
      </c>
      <c r="H2336" s="45">
        <f>COUNTIFS('Raw Data'!$L$2:$L$3196,'Solution Sheet'!F2336,'Raw Data'!$H$2:$H$3196,'Solution Sheet'!G2336)</f>
        <v>215</v>
      </c>
      <c r="J2336" s="33" t="s">
        <v>41</v>
      </c>
      <c r="K2336" s="33" t="s">
        <v>8</v>
      </c>
      <c r="L2336" s="45">
        <f>AVERAGEIFS('Raw Data'!$R$2:$R$3196,'Raw Data'!$K$2:$K$3196,'Solution Sheet'!J2336,'Raw Data'!$G$2:$G$3196,'Solution Sheet'!K2336)</f>
        <v>35.169642857142854</v>
      </c>
      <c r="N2336" s="33" t="s">
        <v>24</v>
      </c>
      <c r="O2336" s="33" t="s">
        <v>30</v>
      </c>
      <c r="P2336" s="45">
        <f>SUMIFS('Raw Data'!$S$2:$S$3196,'Raw Data'!$D$2:$D$3196,'Solution Sheet'!N2336,'Raw Data'!$H$2:$H$3196,'Solution Sheet'!O2336)</f>
        <v>902864.3899999999</v>
      </c>
    </row>
    <row r="2337" spans="2:16" x14ac:dyDescent="0.35">
      <c r="B2337" s="33" t="s">
        <v>68</v>
      </c>
      <c r="C2337" s="33" t="s">
        <v>9</v>
      </c>
      <c r="D2337" s="45">
        <f>SUMIFS('Raw Data'!$S$2:$S$3196,'Raw Data'!$E$2:$E$3196,'Solution Sheet'!B2337,'Raw Data'!$G$2:$G$3196,'Solution Sheet'!C2337)</f>
        <v>139938.12</v>
      </c>
      <c r="E2337" s="37"/>
      <c r="F2337" s="33" t="s">
        <v>46</v>
      </c>
      <c r="G2337" s="33" t="s">
        <v>32</v>
      </c>
      <c r="H2337" s="45">
        <f>COUNTIFS('Raw Data'!$L$2:$L$3196,'Solution Sheet'!F2337,'Raw Data'!$H$2:$H$3196,'Solution Sheet'!G2337)</f>
        <v>216</v>
      </c>
      <c r="J2337" s="33" t="s">
        <v>39</v>
      </c>
      <c r="K2337" s="33" t="s">
        <v>9</v>
      </c>
      <c r="L2337" s="45">
        <f>AVERAGEIFS('Raw Data'!$R$2:$R$3196,'Raw Data'!$K$2:$K$3196,'Solution Sheet'!J2337,'Raw Data'!$G$2:$G$3196,'Solution Sheet'!K2337)</f>
        <v>34.731182795698928</v>
      </c>
      <c r="N2337" s="33" t="s">
        <v>24</v>
      </c>
      <c r="O2337" s="33" t="s">
        <v>32</v>
      </c>
      <c r="P2337" s="45">
        <f>SUMIFS('Raw Data'!$S$2:$S$3196,'Raw Data'!$D$2:$D$3196,'Solution Sheet'!N2337,'Raw Data'!$H$2:$H$3196,'Solution Sheet'!O2337)</f>
        <v>854150.37999999919</v>
      </c>
    </row>
    <row r="2338" spans="2:16" x14ac:dyDescent="0.35">
      <c r="B2338" s="33" t="s">
        <v>85</v>
      </c>
      <c r="C2338" s="33" t="s">
        <v>11</v>
      </c>
      <c r="D2338" s="45">
        <f>SUMIFS('Raw Data'!$S$2:$S$3196,'Raw Data'!$E$2:$E$3196,'Solution Sheet'!B2338,'Raw Data'!$G$2:$G$3196,'Solution Sheet'!C2338)</f>
        <v>93988.74</v>
      </c>
      <c r="E2338" s="37"/>
      <c r="F2338" s="33" t="s">
        <v>46</v>
      </c>
      <c r="G2338" s="33" t="s">
        <v>31</v>
      </c>
      <c r="H2338" s="45">
        <f>COUNTIFS('Raw Data'!$L$2:$L$3196,'Solution Sheet'!F2338,'Raw Data'!$H$2:$H$3196,'Solution Sheet'!G2338)</f>
        <v>159</v>
      </c>
      <c r="J2338" s="33" t="s">
        <v>39</v>
      </c>
      <c r="K2338" s="33" t="s">
        <v>11</v>
      </c>
      <c r="L2338" s="45">
        <f>AVERAGEIFS('Raw Data'!$R$2:$R$3196,'Raw Data'!$K$2:$K$3196,'Solution Sheet'!J2338,'Raw Data'!$G$2:$G$3196,'Solution Sheet'!K2338)</f>
        <v>34.901785714285715</v>
      </c>
      <c r="N2338" s="33" t="s">
        <v>24</v>
      </c>
      <c r="O2338" s="33" t="s">
        <v>31</v>
      </c>
      <c r="P2338" s="45">
        <f>SUMIFS('Raw Data'!$S$2:$S$3196,'Raw Data'!$D$2:$D$3196,'Solution Sheet'!N2338,'Raw Data'!$H$2:$H$3196,'Solution Sheet'!O2338)</f>
        <v>770751.94999999984</v>
      </c>
    </row>
    <row r="2339" spans="2:16" x14ac:dyDescent="0.35">
      <c r="B2339" s="33" t="s">
        <v>52</v>
      </c>
      <c r="C2339" s="33" t="s">
        <v>10</v>
      </c>
      <c r="D2339" s="45">
        <f>SUMIFS('Raw Data'!$S$2:$S$3196,'Raw Data'!$E$2:$E$3196,'Solution Sheet'!B2339,'Raw Data'!$G$2:$G$3196,'Solution Sheet'!C2339)</f>
        <v>122852.18999999999</v>
      </c>
      <c r="E2339" s="37"/>
      <c r="F2339" s="33" t="s">
        <v>46</v>
      </c>
      <c r="G2339" s="33" t="s">
        <v>33</v>
      </c>
      <c r="H2339" s="45">
        <f>COUNTIFS('Raw Data'!$L$2:$L$3196,'Solution Sheet'!F2339,'Raw Data'!$H$2:$H$3196,'Solution Sheet'!G2339)</f>
        <v>201</v>
      </c>
      <c r="J2339" s="33" t="s">
        <v>41</v>
      </c>
      <c r="K2339" s="33" t="s">
        <v>10</v>
      </c>
      <c r="L2339" s="45">
        <f>AVERAGEIFS('Raw Data'!$R$2:$R$3196,'Raw Data'!$K$2:$K$3196,'Solution Sheet'!J2339,'Raw Data'!$G$2:$G$3196,'Solution Sheet'!K2339)</f>
        <v>34.225806451612904</v>
      </c>
      <c r="N2339" s="33" t="s">
        <v>24</v>
      </c>
      <c r="O2339" s="33" t="s">
        <v>33</v>
      </c>
      <c r="P2339" s="45">
        <f>SUMIFS('Raw Data'!$S$2:$S$3196,'Raw Data'!$D$2:$D$3196,'Solution Sheet'!N2339,'Raw Data'!$H$2:$H$3196,'Solution Sheet'!O2339)</f>
        <v>777669.78999999957</v>
      </c>
    </row>
    <row r="2340" spans="2:16" x14ac:dyDescent="0.35">
      <c r="B2340" s="33" t="s">
        <v>68</v>
      </c>
      <c r="C2340" s="33" t="s">
        <v>7</v>
      </c>
      <c r="D2340" s="45">
        <f>SUMIFS('Raw Data'!$S$2:$S$3196,'Raw Data'!$E$2:$E$3196,'Solution Sheet'!B2340,'Raw Data'!$G$2:$G$3196,'Solution Sheet'!C2340)</f>
        <v>100847.03999999999</v>
      </c>
      <c r="E2340" s="37"/>
      <c r="F2340" s="33" t="s">
        <v>44</v>
      </c>
      <c r="G2340" s="33" t="s">
        <v>31</v>
      </c>
      <c r="H2340" s="45">
        <f>COUNTIFS('Raw Data'!$L$2:$L$3196,'Solution Sheet'!F2340,'Raw Data'!$H$2:$H$3196,'Solution Sheet'!G2340)</f>
        <v>216</v>
      </c>
      <c r="J2340" s="33" t="s">
        <v>39</v>
      </c>
      <c r="K2340" s="33" t="s">
        <v>7</v>
      </c>
      <c r="L2340" s="45">
        <f>AVERAGEIFS('Raw Data'!$R$2:$R$3196,'Raw Data'!$K$2:$K$3196,'Solution Sheet'!J2340,'Raw Data'!$G$2:$G$3196,'Solution Sheet'!K2340)</f>
        <v>36.319672131147541</v>
      </c>
      <c r="N2340" s="33" t="s">
        <v>24</v>
      </c>
      <c r="O2340" s="33" t="s">
        <v>31</v>
      </c>
      <c r="P2340" s="45">
        <f>SUMIFS('Raw Data'!$S$2:$S$3196,'Raw Data'!$D$2:$D$3196,'Solution Sheet'!N2340,'Raw Data'!$H$2:$H$3196,'Solution Sheet'!O2340)</f>
        <v>770751.94999999984</v>
      </c>
    </row>
    <row r="2341" spans="2:16" x14ac:dyDescent="0.35">
      <c r="B2341" s="33" t="s">
        <v>115</v>
      </c>
      <c r="C2341" s="33" t="s">
        <v>13</v>
      </c>
      <c r="D2341" s="45">
        <f>SUMIFS('Raw Data'!$S$2:$S$3196,'Raw Data'!$E$2:$E$3196,'Solution Sheet'!B2341,'Raw Data'!$G$2:$G$3196,'Solution Sheet'!C2341)</f>
        <v>86905.229999999981</v>
      </c>
      <c r="E2341" s="37"/>
      <c r="F2341" s="33" t="s">
        <v>46</v>
      </c>
      <c r="G2341" s="33" t="s">
        <v>31</v>
      </c>
      <c r="H2341" s="45">
        <f>COUNTIFS('Raw Data'!$L$2:$L$3196,'Solution Sheet'!F2341,'Raw Data'!$H$2:$H$3196,'Solution Sheet'!G2341)</f>
        <v>159</v>
      </c>
      <c r="J2341" s="33" t="s">
        <v>42</v>
      </c>
      <c r="K2341" s="33" t="s">
        <v>13</v>
      </c>
      <c r="L2341" s="45">
        <f>AVERAGEIFS('Raw Data'!$R$2:$R$3196,'Raw Data'!$K$2:$K$3196,'Solution Sheet'!J2341,'Raw Data'!$G$2:$G$3196,'Solution Sheet'!K2341)</f>
        <v>36.58</v>
      </c>
      <c r="N2341" s="33" t="s">
        <v>26</v>
      </c>
      <c r="O2341" s="33" t="s">
        <v>31</v>
      </c>
      <c r="P2341" s="45">
        <f>SUMIFS('Raw Data'!$S$2:$S$3196,'Raw Data'!$D$2:$D$3196,'Solution Sheet'!N2341,'Raw Data'!$H$2:$H$3196,'Solution Sheet'!O2341)</f>
        <v>705928.4499999996</v>
      </c>
    </row>
    <row r="2342" spans="2:16" x14ac:dyDescent="0.35">
      <c r="B2342" s="33" t="s">
        <v>58</v>
      </c>
      <c r="C2342" s="33" t="s">
        <v>12</v>
      </c>
      <c r="D2342" s="45">
        <f>SUMIFS('Raw Data'!$S$2:$S$3196,'Raw Data'!$E$2:$E$3196,'Solution Sheet'!B2342,'Raw Data'!$G$2:$G$3196,'Solution Sheet'!C2342)</f>
        <v>103622.23999999999</v>
      </c>
      <c r="E2342" s="37"/>
      <c r="F2342" s="33" t="s">
        <v>46</v>
      </c>
      <c r="G2342" s="33" t="s">
        <v>33</v>
      </c>
      <c r="H2342" s="45">
        <f>COUNTIFS('Raw Data'!$L$2:$L$3196,'Solution Sheet'!F2342,'Raw Data'!$H$2:$H$3196,'Solution Sheet'!G2342)</f>
        <v>201</v>
      </c>
      <c r="J2342" s="33" t="s">
        <v>39</v>
      </c>
      <c r="K2342" s="33" t="s">
        <v>12</v>
      </c>
      <c r="L2342" s="45">
        <f>AVERAGEIFS('Raw Data'!$R$2:$R$3196,'Raw Data'!$K$2:$K$3196,'Solution Sheet'!J2342,'Raw Data'!$G$2:$G$3196,'Solution Sheet'!K2342)</f>
        <v>35</v>
      </c>
      <c r="N2342" s="33" t="s">
        <v>24</v>
      </c>
      <c r="O2342" s="33" t="s">
        <v>33</v>
      </c>
      <c r="P2342" s="45">
        <f>SUMIFS('Raw Data'!$S$2:$S$3196,'Raw Data'!$D$2:$D$3196,'Solution Sheet'!N2342,'Raw Data'!$H$2:$H$3196,'Solution Sheet'!O2342)</f>
        <v>777669.78999999957</v>
      </c>
    </row>
    <row r="2343" spans="2:16" x14ac:dyDescent="0.35">
      <c r="B2343" s="33" t="s">
        <v>63</v>
      </c>
      <c r="C2343" s="33" t="s">
        <v>10</v>
      </c>
      <c r="D2343" s="45">
        <f>SUMIFS('Raw Data'!$S$2:$S$3196,'Raw Data'!$E$2:$E$3196,'Solution Sheet'!B2343,'Raw Data'!$G$2:$G$3196,'Solution Sheet'!C2343)</f>
        <v>76274.34</v>
      </c>
      <c r="E2343" s="37"/>
      <c r="F2343" s="33" t="s">
        <v>46</v>
      </c>
      <c r="G2343" s="33" t="s">
        <v>31</v>
      </c>
      <c r="H2343" s="45">
        <f>COUNTIFS('Raw Data'!$L$2:$L$3196,'Solution Sheet'!F2343,'Raw Data'!$H$2:$H$3196,'Solution Sheet'!G2343)</f>
        <v>159</v>
      </c>
      <c r="J2343" s="33" t="s">
        <v>42</v>
      </c>
      <c r="K2343" s="33" t="s">
        <v>10</v>
      </c>
      <c r="L2343" s="45">
        <f>AVERAGEIFS('Raw Data'!$R$2:$R$3196,'Raw Data'!$K$2:$K$3196,'Solution Sheet'!J2343,'Raw Data'!$G$2:$G$3196,'Solution Sheet'!K2343)</f>
        <v>34.543689320388353</v>
      </c>
      <c r="N2343" s="33" t="s">
        <v>26</v>
      </c>
      <c r="O2343" s="33" t="s">
        <v>31</v>
      </c>
      <c r="P2343" s="45">
        <f>SUMIFS('Raw Data'!$S$2:$S$3196,'Raw Data'!$D$2:$D$3196,'Solution Sheet'!N2343,'Raw Data'!$H$2:$H$3196,'Solution Sheet'!O2343)</f>
        <v>705928.4499999996</v>
      </c>
    </row>
    <row r="2344" spans="2:16" x14ac:dyDescent="0.35">
      <c r="B2344" s="33" t="s">
        <v>68</v>
      </c>
      <c r="C2344" s="33" t="s">
        <v>10</v>
      </c>
      <c r="D2344" s="45">
        <f>SUMIFS('Raw Data'!$S$2:$S$3196,'Raw Data'!$E$2:$E$3196,'Solution Sheet'!B2344,'Raw Data'!$G$2:$G$3196,'Solution Sheet'!C2344)</f>
        <v>86801.049999999988</v>
      </c>
      <c r="E2344" s="37"/>
      <c r="F2344" s="33" t="s">
        <v>44</v>
      </c>
      <c r="G2344" s="33" t="s">
        <v>30</v>
      </c>
      <c r="H2344" s="45">
        <f>COUNTIFS('Raw Data'!$L$2:$L$3196,'Solution Sheet'!F2344,'Raw Data'!$H$2:$H$3196,'Solution Sheet'!G2344)</f>
        <v>202</v>
      </c>
      <c r="J2344" s="33" t="s">
        <v>41</v>
      </c>
      <c r="K2344" s="33" t="s">
        <v>10</v>
      </c>
      <c r="L2344" s="45">
        <f>AVERAGEIFS('Raw Data'!$R$2:$R$3196,'Raw Data'!$K$2:$K$3196,'Solution Sheet'!J2344,'Raw Data'!$G$2:$G$3196,'Solution Sheet'!K2344)</f>
        <v>34.225806451612904</v>
      </c>
      <c r="N2344" s="33" t="s">
        <v>24</v>
      </c>
      <c r="O2344" s="33" t="s">
        <v>30</v>
      </c>
      <c r="P2344" s="45">
        <f>SUMIFS('Raw Data'!$S$2:$S$3196,'Raw Data'!$D$2:$D$3196,'Solution Sheet'!N2344,'Raw Data'!$H$2:$H$3196,'Solution Sheet'!O2344)</f>
        <v>902864.3899999999</v>
      </c>
    </row>
    <row r="2345" spans="2:16" x14ac:dyDescent="0.35">
      <c r="B2345" s="33" t="s">
        <v>68</v>
      </c>
      <c r="C2345" s="33" t="s">
        <v>7</v>
      </c>
      <c r="D2345" s="45">
        <f>SUMIFS('Raw Data'!$S$2:$S$3196,'Raw Data'!$E$2:$E$3196,'Solution Sheet'!B2345,'Raw Data'!$G$2:$G$3196,'Solution Sheet'!C2345)</f>
        <v>100847.03999999999</v>
      </c>
      <c r="E2345" s="37"/>
      <c r="F2345" s="33" t="s">
        <v>46</v>
      </c>
      <c r="G2345" s="33" t="s">
        <v>31</v>
      </c>
      <c r="H2345" s="45">
        <f>COUNTIFS('Raw Data'!$L$2:$L$3196,'Solution Sheet'!F2345,'Raw Data'!$H$2:$H$3196,'Solution Sheet'!G2345)</f>
        <v>159</v>
      </c>
      <c r="J2345" s="33" t="s">
        <v>41</v>
      </c>
      <c r="K2345" s="33" t="s">
        <v>7</v>
      </c>
      <c r="L2345" s="45">
        <f>AVERAGEIFS('Raw Data'!$R$2:$R$3196,'Raw Data'!$K$2:$K$3196,'Solution Sheet'!J2345,'Raw Data'!$G$2:$G$3196,'Solution Sheet'!K2345)</f>
        <v>33.821428571428569</v>
      </c>
      <c r="N2345" s="33" t="s">
        <v>26</v>
      </c>
      <c r="O2345" s="33" t="s">
        <v>31</v>
      </c>
      <c r="P2345" s="45">
        <f>SUMIFS('Raw Data'!$S$2:$S$3196,'Raw Data'!$D$2:$D$3196,'Solution Sheet'!N2345,'Raw Data'!$H$2:$H$3196,'Solution Sheet'!O2345)</f>
        <v>705928.4499999996</v>
      </c>
    </row>
    <row r="2346" spans="2:16" x14ac:dyDescent="0.35">
      <c r="B2346" s="33" t="s">
        <v>115</v>
      </c>
      <c r="C2346" s="33" t="s">
        <v>10</v>
      </c>
      <c r="D2346" s="45">
        <f>SUMIFS('Raw Data'!$S$2:$S$3196,'Raw Data'!$E$2:$E$3196,'Solution Sheet'!B2346,'Raw Data'!$G$2:$G$3196,'Solution Sheet'!C2346)</f>
        <v>50149.599999999999</v>
      </c>
      <c r="E2346" s="37"/>
      <c r="F2346" s="33" t="s">
        <v>43</v>
      </c>
      <c r="G2346" s="33" t="s">
        <v>30</v>
      </c>
      <c r="H2346" s="45">
        <f>COUNTIFS('Raw Data'!$L$2:$L$3196,'Solution Sheet'!F2346,'Raw Data'!$H$2:$H$3196,'Solution Sheet'!G2346)</f>
        <v>201</v>
      </c>
      <c r="J2346" s="33" t="s">
        <v>42</v>
      </c>
      <c r="K2346" s="33" t="s">
        <v>10</v>
      </c>
      <c r="L2346" s="45">
        <f>AVERAGEIFS('Raw Data'!$R$2:$R$3196,'Raw Data'!$K$2:$K$3196,'Solution Sheet'!J2346,'Raw Data'!$G$2:$G$3196,'Solution Sheet'!K2346)</f>
        <v>34.543689320388353</v>
      </c>
      <c r="N2346" s="33" t="s">
        <v>24</v>
      </c>
      <c r="O2346" s="33" t="s">
        <v>30</v>
      </c>
      <c r="P2346" s="45">
        <f>SUMIFS('Raw Data'!$S$2:$S$3196,'Raw Data'!$D$2:$D$3196,'Solution Sheet'!N2346,'Raw Data'!$H$2:$H$3196,'Solution Sheet'!O2346)</f>
        <v>902864.3899999999</v>
      </c>
    </row>
    <row r="2347" spans="2:16" x14ac:dyDescent="0.35">
      <c r="B2347" s="33" t="s">
        <v>106</v>
      </c>
      <c r="C2347" s="33" t="s">
        <v>9</v>
      </c>
      <c r="D2347" s="45">
        <f>SUMIFS('Raw Data'!$S$2:$S$3196,'Raw Data'!$E$2:$E$3196,'Solution Sheet'!B2347,'Raw Data'!$G$2:$G$3196,'Solution Sheet'!C2347)</f>
        <v>86448.35000000002</v>
      </c>
      <c r="E2347" s="37"/>
      <c r="F2347" s="33" t="s">
        <v>43</v>
      </c>
      <c r="G2347" s="33" t="s">
        <v>32</v>
      </c>
      <c r="H2347" s="45">
        <f>COUNTIFS('Raw Data'!$L$2:$L$3196,'Solution Sheet'!F2347,'Raw Data'!$H$2:$H$3196,'Solution Sheet'!G2347)</f>
        <v>206</v>
      </c>
      <c r="J2347" s="33" t="s">
        <v>39</v>
      </c>
      <c r="K2347" s="33" t="s">
        <v>9</v>
      </c>
      <c r="L2347" s="45">
        <f>AVERAGEIFS('Raw Data'!$R$2:$R$3196,'Raw Data'!$K$2:$K$3196,'Solution Sheet'!J2347,'Raw Data'!$G$2:$G$3196,'Solution Sheet'!K2347)</f>
        <v>34.731182795698928</v>
      </c>
      <c r="N2347" s="33" t="s">
        <v>24</v>
      </c>
      <c r="O2347" s="33" t="s">
        <v>32</v>
      </c>
      <c r="P2347" s="45">
        <f>SUMIFS('Raw Data'!$S$2:$S$3196,'Raw Data'!$D$2:$D$3196,'Solution Sheet'!N2347,'Raw Data'!$H$2:$H$3196,'Solution Sheet'!O2347)</f>
        <v>854150.37999999919</v>
      </c>
    </row>
    <row r="2348" spans="2:16" x14ac:dyDescent="0.35">
      <c r="B2348" s="33" t="s">
        <v>63</v>
      </c>
      <c r="C2348" s="33" t="s">
        <v>10</v>
      </c>
      <c r="D2348" s="45">
        <f>SUMIFS('Raw Data'!$S$2:$S$3196,'Raw Data'!$E$2:$E$3196,'Solution Sheet'!B2348,'Raw Data'!$G$2:$G$3196,'Solution Sheet'!C2348)</f>
        <v>76274.34</v>
      </c>
      <c r="E2348" s="37"/>
      <c r="F2348" s="33" t="s">
        <v>44</v>
      </c>
      <c r="G2348" s="33" t="s">
        <v>30</v>
      </c>
      <c r="H2348" s="45">
        <f>COUNTIFS('Raw Data'!$L$2:$L$3196,'Solution Sheet'!F2348,'Raw Data'!$H$2:$H$3196,'Solution Sheet'!G2348)</f>
        <v>202</v>
      </c>
      <c r="J2348" s="33" t="s">
        <v>41</v>
      </c>
      <c r="K2348" s="33" t="s">
        <v>10</v>
      </c>
      <c r="L2348" s="45">
        <f>AVERAGEIFS('Raw Data'!$R$2:$R$3196,'Raw Data'!$K$2:$K$3196,'Solution Sheet'!J2348,'Raw Data'!$G$2:$G$3196,'Solution Sheet'!K2348)</f>
        <v>34.225806451612904</v>
      </c>
      <c r="N2348" s="33" t="s">
        <v>24</v>
      </c>
      <c r="O2348" s="33" t="s">
        <v>30</v>
      </c>
      <c r="P2348" s="45">
        <f>SUMIFS('Raw Data'!$S$2:$S$3196,'Raw Data'!$D$2:$D$3196,'Solution Sheet'!N2348,'Raw Data'!$H$2:$H$3196,'Solution Sheet'!O2348)</f>
        <v>902864.3899999999</v>
      </c>
    </row>
    <row r="2349" spans="2:16" x14ac:dyDescent="0.35">
      <c r="B2349" s="33" t="s">
        <v>58</v>
      </c>
      <c r="C2349" s="33" t="s">
        <v>9</v>
      </c>
      <c r="D2349" s="45">
        <f>SUMIFS('Raw Data'!$S$2:$S$3196,'Raw Data'!$E$2:$E$3196,'Solution Sheet'!B2349,'Raw Data'!$G$2:$G$3196,'Solution Sheet'!C2349)</f>
        <v>93015.799999999974</v>
      </c>
      <c r="E2349" s="37"/>
      <c r="F2349" s="33" t="s">
        <v>43</v>
      </c>
      <c r="G2349" s="33" t="s">
        <v>32</v>
      </c>
      <c r="H2349" s="45">
        <f>COUNTIFS('Raw Data'!$L$2:$L$3196,'Solution Sheet'!F2349,'Raw Data'!$H$2:$H$3196,'Solution Sheet'!G2349)</f>
        <v>206</v>
      </c>
      <c r="J2349" s="33" t="s">
        <v>39</v>
      </c>
      <c r="K2349" s="33" t="s">
        <v>9</v>
      </c>
      <c r="L2349" s="45">
        <f>AVERAGEIFS('Raw Data'!$R$2:$R$3196,'Raw Data'!$K$2:$K$3196,'Solution Sheet'!J2349,'Raw Data'!$G$2:$G$3196,'Solution Sheet'!K2349)</f>
        <v>34.731182795698928</v>
      </c>
      <c r="N2349" s="33" t="s">
        <v>26</v>
      </c>
      <c r="O2349" s="33" t="s">
        <v>32</v>
      </c>
      <c r="P2349" s="45">
        <f>SUMIFS('Raw Data'!$S$2:$S$3196,'Raw Data'!$D$2:$D$3196,'Solution Sheet'!N2349,'Raw Data'!$H$2:$H$3196,'Solution Sheet'!O2349)</f>
        <v>713770.02999999945</v>
      </c>
    </row>
    <row r="2350" spans="2:16" x14ac:dyDescent="0.35">
      <c r="B2350" s="33" t="s">
        <v>73</v>
      </c>
      <c r="C2350" s="33" t="s">
        <v>8</v>
      </c>
      <c r="D2350" s="45">
        <f>SUMIFS('Raw Data'!$S$2:$S$3196,'Raw Data'!$E$2:$E$3196,'Solution Sheet'!B2350,'Raw Data'!$G$2:$G$3196,'Solution Sheet'!C2350)</f>
        <v>106033.74999999996</v>
      </c>
      <c r="E2350" s="37"/>
      <c r="F2350" s="33" t="s">
        <v>44</v>
      </c>
      <c r="G2350" s="33" t="s">
        <v>32</v>
      </c>
      <c r="H2350" s="45">
        <f>COUNTIFS('Raw Data'!$L$2:$L$3196,'Solution Sheet'!F2350,'Raw Data'!$H$2:$H$3196,'Solution Sheet'!G2350)</f>
        <v>196</v>
      </c>
      <c r="J2350" s="33" t="s">
        <v>41</v>
      </c>
      <c r="K2350" s="33" t="s">
        <v>8</v>
      </c>
      <c r="L2350" s="45">
        <f>AVERAGEIFS('Raw Data'!$R$2:$R$3196,'Raw Data'!$K$2:$K$3196,'Solution Sheet'!J2350,'Raw Data'!$G$2:$G$3196,'Solution Sheet'!K2350)</f>
        <v>35.169642857142854</v>
      </c>
      <c r="N2350" s="33" t="s">
        <v>26</v>
      </c>
      <c r="O2350" s="33" t="s">
        <v>32</v>
      </c>
      <c r="P2350" s="45">
        <f>SUMIFS('Raw Data'!$S$2:$S$3196,'Raw Data'!$D$2:$D$3196,'Solution Sheet'!N2350,'Raw Data'!$H$2:$H$3196,'Solution Sheet'!O2350)</f>
        <v>713770.02999999945</v>
      </c>
    </row>
    <row r="2351" spans="2:16" x14ac:dyDescent="0.35">
      <c r="B2351" s="33" t="s">
        <v>73</v>
      </c>
      <c r="C2351" s="33" t="s">
        <v>13</v>
      </c>
      <c r="D2351" s="45">
        <f>SUMIFS('Raw Data'!$S$2:$S$3196,'Raw Data'!$E$2:$E$3196,'Solution Sheet'!B2351,'Raw Data'!$G$2:$G$3196,'Solution Sheet'!C2351)</f>
        <v>66184.529999999984</v>
      </c>
      <c r="E2351" s="37"/>
      <c r="F2351" s="33" t="s">
        <v>43</v>
      </c>
      <c r="G2351" s="33" t="s">
        <v>31</v>
      </c>
      <c r="H2351" s="45">
        <f>COUNTIFS('Raw Data'!$L$2:$L$3196,'Solution Sheet'!F2351,'Raw Data'!$H$2:$H$3196,'Solution Sheet'!G2351)</f>
        <v>190</v>
      </c>
      <c r="J2351" s="33" t="s">
        <v>40</v>
      </c>
      <c r="K2351" s="33" t="s">
        <v>13</v>
      </c>
      <c r="L2351" s="45">
        <f>AVERAGEIFS('Raw Data'!$R$2:$R$3196,'Raw Data'!$K$2:$K$3196,'Solution Sheet'!J2351,'Raw Data'!$G$2:$G$3196,'Solution Sheet'!K2351)</f>
        <v>34.651685393258425</v>
      </c>
      <c r="N2351" s="33" t="s">
        <v>26</v>
      </c>
      <c r="O2351" s="33" t="s">
        <v>31</v>
      </c>
      <c r="P2351" s="45">
        <f>SUMIFS('Raw Data'!$S$2:$S$3196,'Raw Data'!$D$2:$D$3196,'Solution Sheet'!N2351,'Raw Data'!$H$2:$H$3196,'Solution Sheet'!O2351)</f>
        <v>705928.4499999996</v>
      </c>
    </row>
    <row r="2352" spans="2:16" x14ac:dyDescent="0.35">
      <c r="B2352" s="33" t="s">
        <v>106</v>
      </c>
      <c r="C2352" s="33" t="s">
        <v>6</v>
      </c>
      <c r="D2352" s="45">
        <f>SUMIFS('Raw Data'!$S$2:$S$3196,'Raw Data'!$E$2:$E$3196,'Solution Sheet'!B2352,'Raw Data'!$G$2:$G$3196,'Solution Sheet'!C2352)</f>
        <v>106057.18</v>
      </c>
      <c r="E2352" s="37"/>
      <c r="F2352" s="33" t="s">
        <v>44</v>
      </c>
      <c r="G2352" s="33" t="s">
        <v>32</v>
      </c>
      <c r="H2352" s="45">
        <f>COUNTIFS('Raw Data'!$L$2:$L$3196,'Solution Sheet'!F2352,'Raw Data'!$H$2:$H$3196,'Solution Sheet'!G2352)</f>
        <v>196</v>
      </c>
      <c r="J2352" s="33" t="s">
        <v>39</v>
      </c>
      <c r="K2352" s="33" t="s">
        <v>6</v>
      </c>
      <c r="L2352" s="45">
        <f>AVERAGEIFS('Raw Data'!$R$2:$R$3196,'Raw Data'!$K$2:$K$3196,'Solution Sheet'!J2352,'Raw Data'!$G$2:$G$3196,'Solution Sheet'!K2352)</f>
        <v>36.370370370370374</v>
      </c>
      <c r="N2352" s="33" t="s">
        <v>25</v>
      </c>
      <c r="O2352" s="33" t="s">
        <v>32</v>
      </c>
      <c r="P2352" s="45">
        <f>SUMIFS('Raw Data'!$S$2:$S$3196,'Raw Data'!$D$2:$D$3196,'Solution Sheet'!N2352,'Raw Data'!$H$2:$H$3196,'Solution Sheet'!O2352)</f>
        <v>420136.0300000002</v>
      </c>
    </row>
    <row r="2353" spans="2:16" x14ac:dyDescent="0.35">
      <c r="B2353" s="33" t="s">
        <v>73</v>
      </c>
      <c r="C2353" s="33" t="s">
        <v>12</v>
      </c>
      <c r="D2353" s="45">
        <f>SUMIFS('Raw Data'!$S$2:$S$3196,'Raw Data'!$E$2:$E$3196,'Solution Sheet'!B2353,'Raw Data'!$G$2:$G$3196,'Solution Sheet'!C2353)</f>
        <v>74246.830000000016</v>
      </c>
      <c r="E2353" s="37"/>
      <c r="F2353" s="33" t="s">
        <v>46</v>
      </c>
      <c r="G2353" s="33" t="s">
        <v>30</v>
      </c>
      <c r="H2353" s="45">
        <f>COUNTIFS('Raw Data'!$L$2:$L$3196,'Solution Sheet'!F2353,'Raw Data'!$H$2:$H$3196,'Solution Sheet'!G2353)</f>
        <v>204</v>
      </c>
      <c r="J2353" s="33" t="s">
        <v>39</v>
      </c>
      <c r="K2353" s="33" t="s">
        <v>12</v>
      </c>
      <c r="L2353" s="45">
        <f>AVERAGEIFS('Raw Data'!$R$2:$R$3196,'Raw Data'!$K$2:$K$3196,'Solution Sheet'!J2353,'Raw Data'!$G$2:$G$3196,'Solution Sheet'!K2353)</f>
        <v>35</v>
      </c>
      <c r="N2353" s="33" t="s">
        <v>26</v>
      </c>
      <c r="O2353" s="33" t="s">
        <v>30</v>
      </c>
      <c r="P2353" s="45">
        <f>SUMIFS('Raw Data'!$S$2:$S$3196,'Raw Data'!$D$2:$D$3196,'Solution Sheet'!N2353,'Raw Data'!$H$2:$H$3196,'Solution Sheet'!O2353)</f>
        <v>705014.25000000035</v>
      </c>
    </row>
    <row r="2354" spans="2:16" x14ac:dyDescent="0.35">
      <c r="B2354" s="33" t="s">
        <v>85</v>
      </c>
      <c r="C2354" s="33" t="s">
        <v>8</v>
      </c>
      <c r="D2354" s="45">
        <f>SUMIFS('Raw Data'!$S$2:$S$3196,'Raw Data'!$E$2:$E$3196,'Solution Sheet'!B2354,'Raw Data'!$G$2:$G$3196,'Solution Sheet'!C2354)</f>
        <v>126785.84999999996</v>
      </c>
      <c r="E2354" s="37"/>
      <c r="F2354" s="33" t="s">
        <v>45</v>
      </c>
      <c r="G2354" s="33" t="s">
        <v>32</v>
      </c>
      <c r="H2354" s="45">
        <f>COUNTIFS('Raw Data'!$L$2:$L$3196,'Solution Sheet'!F2354,'Raw Data'!$H$2:$H$3196,'Solution Sheet'!G2354)</f>
        <v>204</v>
      </c>
      <c r="J2354" s="33" t="s">
        <v>39</v>
      </c>
      <c r="K2354" s="33" t="s">
        <v>8</v>
      </c>
      <c r="L2354" s="45">
        <f>AVERAGEIFS('Raw Data'!$R$2:$R$3196,'Raw Data'!$K$2:$K$3196,'Solution Sheet'!J2354,'Raw Data'!$G$2:$G$3196,'Solution Sheet'!K2354)</f>
        <v>33.572815533980581</v>
      </c>
      <c r="N2354" s="33" t="s">
        <v>25</v>
      </c>
      <c r="O2354" s="33" t="s">
        <v>32</v>
      </c>
      <c r="P2354" s="45">
        <f>SUMIFS('Raw Data'!$S$2:$S$3196,'Raw Data'!$D$2:$D$3196,'Solution Sheet'!N2354,'Raw Data'!$H$2:$H$3196,'Solution Sheet'!O2354)</f>
        <v>420136.0300000002</v>
      </c>
    </row>
    <row r="2355" spans="2:16" x14ac:dyDescent="0.35">
      <c r="B2355" s="33" t="s">
        <v>52</v>
      </c>
      <c r="C2355" s="33" t="s">
        <v>10</v>
      </c>
      <c r="D2355" s="45">
        <f>SUMIFS('Raw Data'!$S$2:$S$3196,'Raw Data'!$E$2:$E$3196,'Solution Sheet'!B2355,'Raw Data'!$G$2:$G$3196,'Solution Sheet'!C2355)</f>
        <v>122852.18999999999</v>
      </c>
      <c r="E2355" s="37"/>
      <c r="F2355" s="33" t="s">
        <v>43</v>
      </c>
      <c r="G2355" s="33" t="s">
        <v>33</v>
      </c>
      <c r="H2355" s="45">
        <f>COUNTIFS('Raw Data'!$L$2:$L$3196,'Solution Sheet'!F2355,'Raw Data'!$H$2:$H$3196,'Solution Sheet'!G2355)</f>
        <v>185</v>
      </c>
      <c r="J2355" s="33" t="s">
        <v>41</v>
      </c>
      <c r="K2355" s="33" t="s">
        <v>10</v>
      </c>
      <c r="L2355" s="45">
        <f>AVERAGEIFS('Raw Data'!$R$2:$R$3196,'Raw Data'!$K$2:$K$3196,'Solution Sheet'!J2355,'Raw Data'!$G$2:$G$3196,'Solution Sheet'!K2355)</f>
        <v>34.225806451612904</v>
      </c>
      <c r="N2355" s="33" t="s">
        <v>26</v>
      </c>
      <c r="O2355" s="33" t="s">
        <v>33</v>
      </c>
      <c r="P2355" s="45">
        <f>SUMIFS('Raw Data'!$S$2:$S$3196,'Raw Data'!$D$2:$D$3196,'Solution Sheet'!N2355,'Raw Data'!$H$2:$H$3196,'Solution Sheet'!O2355)</f>
        <v>688621.27000000118</v>
      </c>
    </row>
    <row r="2356" spans="2:16" x14ac:dyDescent="0.35">
      <c r="B2356" s="33" t="s">
        <v>63</v>
      </c>
      <c r="C2356" s="33" t="s">
        <v>7</v>
      </c>
      <c r="D2356" s="45">
        <f>SUMIFS('Raw Data'!$S$2:$S$3196,'Raw Data'!$E$2:$E$3196,'Solution Sheet'!B2356,'Raw Data'!$G$2:$G$3196,'Solution Sheet'!C2356)</f>
        <v>92763.590000000011</v>
      </c>
      <c r="E2356" s="37"/>
      <c r="F2356" s="33" t="s">
        <v>45</v>
      </c>
      <c r="G2356" s="33" t="s">
        <v>30</v>
      </c>
      <c r="H2356" s="45">
        <f>COUNTIFS('Raw Data'!$L$2:$L$3196,'Solution Sheet'!F2356,'Raw Data'!$H$2:$H$3196,'Solution Sheet'!G2356)</f>
        <v>215</v>
      </c>
      <c r="J2356" s="33" t="s">
        <v>39</v>
      </c>
      <c r="K2356" s="33" t="s">
        <v>7</v>
      </c>
      <c r="L2356" s="45">
        <f>AVERAGEIFS('Raw Data'!$R$2:$R$3196,'Raw Data'!$K$2:$K$3196,'Solution Sheet'!J2356,'Raw Data'!$G$2:$G$3196,'Solution Sheet'!K2356)</f>
        <v>36.319672131147541</v>
      </c>
      <c r="N2356" s="33" t="s">
        <v>26</v>
      </c>
      <c r="O2356" s="33" t="s">
        <v>30</v>
      </c>
      <c r="P2356" s="45">
        <f>SUMIFS('Raw Data'!$S$2:$S$3196,'Raw Data'!$D$2:$D$3196,'Solution Sheet'!N2356,'Raw Data'!$H$2:$H$3196,'Solution Sheet'!O2356)</f>
        <v>705014.25000000035</v>
      </c>
    </row>
    <row r="2357" spans="2:16" x14ac:dyDescent="0.35">
      <c r="B2357" s="33" t="s">
        <v>115</v>
      </c>
      <c r="C2357" s="33" t="s">
        <v>12</v>
      </c>
      <c r="D2357" s="45">
        <f>SUMIFS('Raw Data'!$S$2:$S$3196,'Raw Data'!$E$2:$E$3196,'Solution Sheet'!B2357,'Raw Data'!$G$2:$G$3196,'Solution Sheet'!C2357)</f>
        <v>66619.010000000009</v>
      </c>
      <c r="E2357" s="37"/>
      <c r="F2357" s="33" t="s">
        <v>43</v>
      </c>
      <c r="G2357" s="33" t="s">
        <v>31</v>
      </c>
      <c r="H2357" s="45">
        <f>COUNTIFS('Raw Data'!$L$2:$L$3196,'Solution Sheet'!F2357,'Raw Data'!$H$2:$H$3196,'Solution Sheet'!G2357)</f>
        <v>190</v>
      </c>
      <c r="J2357" s="33" t="s">
        <v>39</v>
      </c>
      <c r="K2357" s="33" t="s">
        <v>12</v>
      </c>
      <c r="L2357" s="45">
        <f>AVERAGEIFS('Raw Data'!$R$2:$R$3196,'Raw Data'!$K$2:$K$3196,'Solution Sheet'!J2357,'Raw Data'!$G$2:$G$3196,'Solution Sheet'!K2357)</f>
        <v>35</v>
      </c>
      <c r="N2357" s="33" t="s">
        <v>26</v>
      </c>
      <c r="O2357" s="33" t="s">
        <v>31</v>
      </c>
      <c r="P2357" s="45">
        <f>SUMIFS('Raw Data'!$S$2:$S$3196,'Raw Data'!$D$2:$D$3196,'Solution Sheet'!N2357,'Raw Data'!$H$2:$H$3196,'Solution Sheet'!O2357)</f>
        <v>705928.4499999996</v>
      </c>
    </row>
    <row r="2358" spans="2:16" x14ac:dyDescent="0.35">
      <c r="B2358" s="33" t="s">
        <v>73</v>
      </c>
      <c r="C2358" s="33" t="s">
        <v>13</v>
      </c>
      <c r="D2358" s="45">
        <f>SUMIFS('Raw Data'!$S$2:$S$3196,'Raw Data'!$E$2:$E$3196,'Solution Sheet'!B2358,'Raw Data'!$G$2:$G$3196,'Solution Sheet'!C2358)</f>
        <v>66184.529999999984</v>
      </c>
      <c r="E2358" s="37"/>
      <c r="F2358" s="33" t="s">
        <v>45</v>
      </c>
      <c r="G2358" s="33" t="s">
        <v>33</v>
      </c>
      <c r="H2358" s="45">
        <f>COUNTIFS('Raw Data'!$L$2:$L$3196,'Solution Sheet'!F2358,'Raw Data'!$H$2:$H$3196,'Solution Sheet'!G2358)</f>
        <v>193</v>
      </c>
      <c r="J2358" s="33" t="s">
        <v>42</v>
      </c>
      <c r="K2358" s="33" t="s">
        <v>13</v>
      </c>
      <c r="L2358" s="45">
        <f>AVERAGEIFS('Raw Data'!$R$2:$R$3196,'Raw Data'!$K$2:$K$3196,'Solution Sheet'!J2358,'Raw Data'!$G$2:$G$3196,'Solution Sheet'!K2358)</f>
        <v>36.58</v>
      </c>
      <c r="N2358" s="33" t="s">
        <v>24</v>
      </c>
      <c r="O2358" s="33" t="s">
        <v>33</v>
      </c>
      <c r="P2358" s="45">
        <f>SUMIFS('Raw Data'!$S$2:$S$3196,'Raw Data'!$D$2:$D$3196,'Solution Sheet'!N2358,'Raw Data'!$H$2:$H$3196,'Solution Sheet'!O2358)</f>
        <v>777669.78999999957</v>
      </c>
    </row>
    <row r="2359" spans="2:16" x14ac:dyDescent="0.35">
      <c r="B2359" s="33" t="s">
        <v>52</v>
      </c>
      <c r="C2359" s="33" t="s">
        <v>6</v>
      </c>
      <c r="D2359" s="45">
        <f>SUMIFS('Raw Data'!$S$2:$S$3196,'Raw Data'!$E$2:$E$3196,'Solution Sheet'!B2359,'Raw Data'!$G$2:$G$3196,'Solution Sheet'!C2359)</f>
        <v>128564.53000000004</v>
      </c>
      <c r="E2359" s="37"/>
      <c r="F2359" s="33" t="s">
        <v>45</v>
      </c>
      <c r="G2359" s="33" t="s">
        <v>30</v>
      </c>
      <c r="H2359" s="45">
        <f>COUNTIFS('Raw Data'!$L$2:$L$3196,'Solution Sheet'!F2359,'Raw Data'!$H$2:$H$3196,'Solution Sheet'!G2359)</f>
        <v>215</v>
      </c>
      <c r="J2359" s="33" t="s">
        <v>39</v>
      </c>
      <c r="K2359" s="33" t="s">
        <v>6</v>
      </c>
      <c r="L2359" s="45">
        <f>AVERAGEIFS('Raw Data'!$R$2:$R$3196,'Raw Data'!$K$2:$K$3196,'Solution Sheet'!J2359,'Raw Data'!$G$2:$G$3196,'Solution Sheet'!K2359)</f>
        <v>36.370370370370374</v>
      </c>
      <c r="N2359" s="33" t="s">
        <v>26</v>
      </c>
      <c r="O2359" s="33" t="s">
        <v>30</v>
      </c>
      <c r="P2359" s="45">
        <f>SUMIFS('Raw Data'!$S$2:$S$3196,'Raw Data'!$D$2:$D$3196,'Solution Sheet'!N2359,'Raw Data'!$H$2:$H$3196,'Solution Sheet'!O2359)</f>
        <v>705014.25000000035</v>
      </c>
    </row>
    <row r="2360" spans="2:16" x14ac:dyDescent="0.35">
      <c r="B2360" s="33" t="s">
        <v>58</v>
      </c>
      <c r="C2360" s="33" t="s">
        <v>11</v>
      </c>
      <c r="D2360" s="45">
        <f>SUMIFS('Raw Data'!$S$2:$S$3196,'Raw Data'!$E$2:$E$3196,'Solution Sheet'!B2360,'Raw Data'!$G$2:$G$3196,'Solution Sheet'!C2360)</f>
        <v>113195.5</v>
      </c>
      <c r="E2360" s="37"/>
      <c r="F2360" s="33" t="s">
        <v>44</v>
      </c>
      <c r="G2360" s="33" t="s">
        <v>30</v>
      </c>
      <c r="H2360" s="45">
        <f>COUNTIFS('Raw Data'!$L$2:$L$3196,'Solution Sheet'!F2360,'Raw Data'!$H$2:$H$3196,'Solution Sheet'!G2360)</f>
        <v>202</v>
      </c>
      <c r="J2360" s="33" t="s">
        <v>41</v>
      </c>
      <c r="K2360" s="33" t="s">
        <v>11</v>
      </c>
      <c r="L2360" s="45">
        <f>AVERAGEIFS('Raw Data'!$R$2:$R$3196,'Raw Data'!$K$2:$K$3196,'Solution Sheet'!J2360,'Raw Data'!$G$2:$G$3196,'Solution Sheet'!K2360)</f>
        <v>35.415929203539825</v>
      </c>
      <c r="N2360" s="33" t="s">
        <v>24</v>
      </c>
      <c r="O2360" s="33" t="s">
        <v>30</v>
      </c>
      <c r="P2360" s="45">
        <f>SUMIFS('Raw Data'!$S$2:$S$3196,'Raw Data'!$D$2:$D$3196,'Solution Sheet'!N2360,'Raw Data'!$H$2:$H$3196,'Solution Sheet'!O2360)</f>
        <v>902864.3899999999</v>
      </c>
    </row>
    <row r="2361" spans="2:16" x14ac:dyDescent="0.35">
      <c r="B2361" s="33" t="s">
        <v>106</v>
      </c>
      <c r="C2361" s="33" t="s">
        <v>13</v>
      </c>
      <c r="D2361" s="45">
        <f>SUMIFS('Raw Data'!$S$2:$S$3196,'Raw Data'!$E$2:$E$3196,'Solution Sheet'!B2361,'Raw Data'!$G$2:$G$3196,'Solution Sheet'!C2361)</f>
        <v>83772.33</v>
      </c>
      <c r="E2361" s="37"/>
      <c r="F2361" s="33" t="s">
        <v>45</v>
      </c>
      <c r="G2361" s="33" t="s">
        <v>32</v>
      </c>
      <c r="H2361" s="45">
        <f>COUNTIFS('Raw Data'!$L$2:$L$3196,'Solution Sheet'!F2361,'Raw Data'!$H$2:$H$3196,'Solution Sheet'!G2361)</f>
        <v>204</v>
      </c>
      <c r="J2361" s="33" t="s">
        <v>39</v>
      </c>
      <c r="K2361" s="33" t="s">
        <v>13</v>
      </c>
      <c r="L2361" s="45">
        <f>AVERAGEIFS('Raw Data'!$R$2:$R$3196,'Raw Data'!$K$2:$K$3196,'Solution Sheet'!J2361,'Raw Data'!$G$2:$G$3196,'Solution Sheet'!K2361)</f>
        <v>35.833333333333336</v>
      </c>
      <c r="N2361" s="33" t="s">
        <v>24</v>
      </c>
      <c r="O2361" s="33" t="s">
        <v>32</v>
      </c>
      <c r="P2361" s="45">
        <f>SUMIFS('Raw Data'!$S$2:$S$3196,'Raw Data'!$D$2:$D$3196,'Solution Sheet'!N2361,'Raw Data'!$H$2:$H$3196,'Solution Sheet'!O2361)</f>
        <v>854150.37999999919</v>
      </c>
    </row>
    <row r="2362" spans="2:16" x14ac:dyDescent="0.35">
      <c r="B2362" s="33" t="s">
        <v>58</v>
      </c>
      <c r="C2362" s="33" t="s">
        <v>7</v>
      </c>
      <c r="D2362" s="45">
        <f>SUMIFS('Raw Data'!$S$2:$S$3196,'Raw Data'!$E$2:$E$3196,'Solution Sheet'!B2362,'Raw Data'!$G$2:$G$3196,'Solution Sheet'!C2362)</f>
        <v>104199.79000000001</v>
      </c>
      <c r="E2362" s="37"/>
      <c r="F2362" s="33" t="s">
        <v>43</v>
      </c>
      <c r="G2362" s="33" t="s">
        <v>32</v>
      </c>
      <c r="H2362" s="45">
        <f>COUNTIFS('Raw Data'!$L$2:$L$3196,'Solution Sheet'!F2362,'Raw Data'!$H$2:$H$3196,'Solution Sheet'!G2362)</f>
        <v>206</v>
      </c>
      <c r="J2362" s="33" t="s">
        <v>39</v>
      </c>
      <c r="K2362" s="33" t="s">
        <v>7</v>
      </c>
      <c r="L2362" s="45">
        <f>AVERAGEIFS('Raw Data'!$R$2:$R$3196,'Raw Data'!$K$2:$K$3196,'Solution Sheet'!J2362,'Raw Data'!$G$2:$G$3196,'Solution Sheet'!K2362)</f>
        <v>36.319672131147541</v>
      </c>
      <c r="N2362" s="33" t="s">
        <v>25</v>
      </c>
      <c r="O2362" s="33" t="s">
        <v>32</v>
      </c>
      <c r="P2362" s="45">
        <f>SUMIFS('Raw Data'!$S$2:$S$3196,'Raw Data'!$D$2:$D$3196,'Solution Sheet'!N2362,'Raw Data'!$H$2:$H$3196,'Solution Sheet'!O2362)</f>
        <v>420136.0300000002</v>
      </c>
    </row>
    <row r="2363" spans="2:16" x14ac:dyDescent="0.35">
      <c r="B2363" s="33" t="s">
        <v>73</v>
      </c>
      <c r="C2363" s="33" t="s">
        <v>11</v>
      </c>
      <c r="D2363" s="45">
        <f>SUMIFS('Raw Data'!$S$2:$S$3196,'Raw Data'!$E$2:$E$3196,'Solution Sheet'!B2363,'Raw Data'!$G$2:$G$3196,'Solution Sheet'!C2363)</f>
        <v>112167.56</v>
      </c>
      <c r="E2363" s="37"/>
      <c r="F2363" s="33" t="s">
        <v>44</v>
      </c>
      <c r="G2363" s="33" t="s">
        <v>31</v>
      </c>
      <c r="H2363" s="45">
        <f>COUNTIFS('Raw Data'!$L$2:$L$3196,'Solution Sheet'!F2363,'Raw Data'!$H$2:$H$3196,'Solution Sheet'!G2363)</f>
        <v>216</v>
      </c>
      <c r="J2363" s="33" t="s">
        <v>39</v>
      </c>
      <c r="K2363" s="33" t="s">
        <v>11</v>
      </c>
      <c r="L2363" s="45">
        <f>AVERAGEIFS('Raw Data'!$R$2:$R$3196,'Raw Data'!$K$2:$K$3196,'Solution Sheet'!J2363,'Raw Data'!$G$2:$G$3196,'Solution Sheet'!K2363)</f>
        <v>34.901785714285715</v>
      </c>
      <c r="N2363" s="33" t="s">
        <v>24</v>
      </c>
      <c r="O2363" s="33" t="s">
        <v>31</v>
      </c>
      <c r="P2363" s="45">
        <f>SUMIFS('Raw Data'!$S$2:$S$3196,'Raw Data'!$D$2:$D$3196,'Solution Sheet'!N2363,'Raw Data'!$H$2:$H$3196,'Solution Sheet'!O2363)</f>
        <v>770751.94999999984</v>
      </c>
    </row>
    <row r="2364" spans="2:16" x14ac:dyDescent="0.35">
      <c r="B2364" s="33" t="s">
        <v>63</v>
      </c>
      <c r="C2364" s="33" t="s">
        <v>13</v>
      </c>
      <c r="D2364" s="45">
        <f>SUMIFS('Raw Data'!$S$2:$S$3196,'Raw Data'!$E$2:$E$3196,'Solution Sheet'!B2364,'Raw Data'!$G$2:$G$3196,'Solution Sheet'!C2364)</f>
        <v>116307.38</v>
      </c>
      <c r="E2364" s="37"/>
      <c r="F2364" s="33" t="s">
        <v>43</v>
      </c>
      <c r="G2364" s="33" t="s">
        <v>30</v>
      </c>
      <c r="H2364" s="45">
        <f>COUNTIFS('Raw Data'!$L$2:$L$3196,'Solution Sheet'!F2364,'Raw Data'!$H$2:$H$3196,'Solution Sheet'!G2364)</f>
        <v>201</v>
      </c>
      <c r="J2364" s="33" t="s">
        <v>42</v>
      </c>
      <c r="K2364" s="33" t="s">
        <v>13</v>
      </c>
      <c r="L2364" s="45">
        <f>AVERAGEIFS('Raw Data'!$R$2:$R$3196,'Raw Data'!$K$2:$K$3196,'Solution Sheet'!J2364,'Raw Data'!$G$2:$G$3196,'Solution Sheet'!K2364)</f>
        <v>36.58</v>
      </c>
      <c r="N2364" s="33" t="s">
        <v>24</v>
      </c>
      <c r="O2364" s="33" t="s">
        <v>30</v>
      </c>
      <c r="P2364" s="45">
        <f>SUMIFS('Raw Data'!$S$2:$S$3196,'Raw Data'!$D$2:$D$3196,'Solution Sheet'!N2364,'Raw Data'!$H$2:$H$3196,'Solution Sheet'!O2364)</f>
        <v>902864.3899999999</v>
      </c>
    </row>
    <row r="2365" spans="2:16" x14ac:dyDescent="0.35">
      <c r="B2365" s="33" t="s">
        <v>52</v>
      </c>
      <c r="C2365" s="33" t="s">
        <v>10</v>
      </c>
      <c r="D2365" s="45">
        <f>SUMIFS('Raw Data'!$S$2:$S$3196,'Raw Data'!$E$2:$E$3196,'Solution Sheet'!B2365,'Raw Data'!$G$2:$G$3196,'Solution Sheet'!C2365)</f>
        <v>122852.18999999999</v>
      </c>
      <c r="E2365" s="37"/>
      <c r="F2365" s="33" t="s">
        <v>43</v>
      </c>
      <c r="G2365" s="33" t="s">
        <v>32</v>
      </c>
      <c r="H2365" s="45">
        <f>COUNTIFS('Raw Data'!$L$2:$L$3196,'Solution Sheet'!F2365,'Raw Data'!$H$2:$H$3196,'Solution Sheet'!G2365)</f>
        <v>206</v>
      </c>
      <c r="J2365" s="33" t="s">
        <v>42</v>
      </c>
      <c r="K2365" s="33" t="s">
        <v>10</v>
      </c>
      <c r="L2365" s="45">
        <f>AVERAGEIFS('Raw Data'!$R$2:$R$3196,'Raw Data'!$K$2:$K$3196,'Solution Sheet'!J2365,'Raw Data'!$G$2:$G$3196,'Solution Sheet'!K2365)</f>
        <v>34.543689320388353</v>
      </c>
      <c r="N2365" s="33" t="s">
        <v>24</v>
      </c>
      <c r="O2365" s="33" t="s">
        <v>32</v>
      </c>
      <c r="P2365" s="45">
        <f>SUMIFS('Raw Data'!$S$2:$S$3196,'Raw Data'!$D$2:$D$3196,'Solution Sheet'!N2365,'Raw Data'!$H$2:$H$3196,'Solution Sheet'!O2365)</f>
        <v>854150.37999999919</v>
      </c>
    </row>
    <row r="2366" spans="2:16" x14ac:dyDescent="0.35">
      <c r="B2366" s="33" t="s">
        <v>73</v>
      </c>
      <c r="C2366" s="33" t="s">
        <v>11</v>
      </c>
      <c r="D2366" s="45">
        <f>SUMIFS('Raw Data'!$S$2:$S$3196,'Raw Data'!$E$2:$E$3196,'Solution Sheet'!B2366,'Raw Data'!$G$2:$G$3196,'Solution Sheet'!C2366)</f>
        <v>112167.56</v>
      </c>
      <c r="E2366" s="37"/>
      <c r="F2366" s="33" t="s">
        <v>44</v>
      </c>
      <c r="G2366" s="33" t="s">
        <v>30</v>
      </c>
      <c r="H2366" s="45">
        <f>COUNTIFS('Raw Data'!$L$2:$L$3196,'Solution Sheet'!F2366,'Raw Data'!$H$2:$H$3196,'Solution Sheet'!G2366)</f>
        <v>202</v>
      </c>
      <c r="J2366" s="33" t="s">
        <v>41</v>
      </c>
      <c r="K2366" s="33" t="s">
        <v>11</v>
      </c>
      <c r="L2366" s="45">
        <f>AVERAGEIFS('Raw Data'!$R$2:$R$3196,'Raw Data'!$K$2:$K$3196,'Solution Sheet'!J2366,'Raw Data'!$G$2:$G$3196,'Solution Sheet'!K2366)</f>
        <v>35.415929203539825</v>
      </c>
      <c r="N2366" s="33" t="s">
        <v>26</v>
      </c>
      <c r="O2366" s="33" t="s">
        <v>30</v>
      </c>
      <c r="P2366" s="45">
        <f>SUMIFS('Raw Data'!$S$2:$S$3196,'Raw Data'!$D$2:$D$3196,'Solution Sheet'!N2366,'Raw Data'!$H$2:$H$3196,'Solution Sheet'!O2366)</f>
        <v>705014.25000000035</v>
      </c>
    </row>
    <row r="2367" spans="2:16" x14ac:dyDescent="0.35">
      <c r="B2367" s="33" t="s">
        <v>63</v>
      </c>
      <c r="C2367" s="33" t="s">
        <v>6</v>
      </c>
      <c r="D2367" s="45">
        <f>SUMIFS('Raw Data'!$S$2:$S$3196,'Raw Data'!$E$2:$E$3196,'Solution Sheet'!B2367,'Raw Data'!$G$2:$G$3196,'Solution Sheet'!C2367)</f>
        <v>78031.63</v>
      </c>
      <c r="E2367" s="37"/>
      <c r="F2367" s="33" t="s">
        <v>45</v>
      </c>
      <c r="G2367" s="33" t="s">
        <v>30</v>
      </c>
      <c r="H2367" s="45">
        <f>COUNTIFS('Raw Data'!$L$2:$L$3196,'Solution Sheet'!F2367,'Raw Data'!$H$2:$H$3196,'Solution Sheet'!G2367)</f>
        <v>215</v>
      </c>
      <c r="J2367" s="33" t="s">
        <v>39</v>
      </c>
      <c r="K2367" s="33" t="s">
        <v>6</v>
      </c>
      <c r="L2367" s="45">
        <f>AVERAGEIFS('Raw Data'!$R$2:$R$3196,'Raw Data'!$K$2:$K$3196,'Solution Sheet'!J2367,'Raw Data'!$G$2:$G$3196,'Solution Sheet'!K2367)</f>
        <v>36.370370370370374</v>
      </c>
      <c r="N2367" s="33" t="s">
        <v>24</v>
      </c>
      <c r="O2367" s="33" t="s">
        <v>30</v>
      </c>
      <c r="P2367" s="45">
        <f>SUMIFS('Raw Data'!$S$2:$S$3196,'Raw Data'!$D$2:$D$3196,'Solution Sheet'!N2367,'Raw Data'!$H$2:$H$3196,'Solution Sheet'!O2367)</f>
        <v>902864.3899999999</v>
      </c>
    </row>
    <row r="2368" spans="2:16" x14ac:dyDescent="0.35">
      <c r="B2368" s="33" t="s">
        <v>115</v>
      </c>
      <c r="C2368" s="33" t="s">
        <v>6</v>
      </c>
      <c r="D2368" s="45">
        <f>SUMIFS('Raw Data'!$S$2:$S$3196,'Raw Data'!$E$2:$E$3196,'Solution Sheet'!B2368,'Raw Data'!$G$2:$G$3196,'Solution Sheet'!C2368)</f>
        <v>110066.44999999998</v>
      </c>
      <c r="E2368" s="37"/>
      <c r="F2368" s="33" t="s">
        <v>45</v>
      </c>
      <c r="G2368" s="33" t="s">
        <v>33</v>
      </c>
      <c r="H2368" s="45">
        <f>COUNTIFS('Raw Data'!$L$2:$L$3196,'Solution Sheet'!F2368,'Raw Data'!$H$2:$H$3196,'Solution Sheet'!G2368)</f>
        <v>193</v>
      </c>
      <c r="J2368" s="33" t="s">
        <v>40</v>
      </c>
      <c r="K2368" s="33" t="s">
        <v>6</v>
      </c>
      <c r="L2368" s="45">
        <f>AVERAGEIFS('Raw Data'!$R$2:$R$3196,'Raw Data'!$K$2:$K$3196,'Solution Sheet'!J2368,'Raw Data'!$G$2:$G$3196,'Solution Sheet'!K2368)</f>
        <v>33.838383838383841</v>
      </c>
      <c r="N2368" s="33" t="s">
        <v>26</v>
      </c>
      <c r="O2368" s="33" t="s">
        <v>33</v>
      </c>
      <c r="P2368" s="45">
        <f>SUMIFS('Raw Data'!$S$2:$S$3196,'Raw Data'!$D$2:$D$3196,'Solution Sheet'!N2368,'Raw Data'!$H$2:$H$3196,'Solution Sheet'!O2368)</f>
        <v>688621.27000000118</v>
      </c>
    </row>
    <row r="2369" spans="2:16" x14ac:dyDescent="0.35">
      <c r="B2369" s="33" t="s">
        <v>52</v>
      </c>
      <c r="C2369" s="33" t="s">
        <v>11</v>
      </c>
      <c r="D2369" s="45">
        <f>SUMIFS('Raw Data'!$S$2:$S$3196,'Raw Data'!$E$2:$E$3196,'Solution Sheet'!B2369,'Raw Data'!$G$2:$G$3196,'Solution Sheet'!C2369)</f>
        <v>112086.30000000002</v>
      </c>
      <c r="E2369" s="37"/>
      <c r="F2369" s="33" t="s">
        <v>44</v>
      </c>
      <c r="G2369" s="33" t="s">
        <v>33</v>
      </c>
      <c r="H2369" s="45">
        <f>COUNTIFS('Raw Data'!$L$2:$L$3196,'Solution Sheet'!F2369,'Raw Data'!$H$2:$H$3196,'Solution Sheet'!G2369)</f>
        <v>207</v>
      </c>
      <c r="J2369" s="33" t="s">
        <v>39</v>
      </c>
      <c r="K2369" s="33" t="s">
        <v>11</v>
      </c>
      <c r="L2369" s="45">
        <f>AVERAGEIFS('Raw Data'!$R$2:$R$3196,'Raw Data'!$K$2:$K$3196,'Solution Sheet'!J2369,'Raw Data'!$G$2:$G$3196,'Solution Sheet'!K2369)</f>
        <v>34.901785714285715</v>
      </c>
      <c r="N2369" s="33" t="s">
        <v>24</v>
      </c>
      <c r="O2369" s="33" t="s">
        <v>33</v>
      </c>
      <c r="P2369" s="45">
        <f>SUMIFS('Raw Data'!$S$2:$S$3196,'Raw Data'!$D$2:$D$3196,'Solution Sheet'!N2369,'Raw Data'!$H$2:$H$3196,'Solution Sheet'!O2369)</f>
        <v>777669.78999999957</v>
      </c>
    </row>
    <row r="2370" spans="2:16" x14ac:dyDescent="0.35">
      <c r="B2370" s="33" t="s">
        <v>78</v>
      </c>
      <c r="C2370" s="33" t="s">
        <v>11</v>
      </c>
      <c r="D2370" s="45">
        <f>SUMIFS('Raw Data'!$S$2:$S$3196,'Raw Data'!$E$2:$E$3196,'Solution Sheet'!B2370,'Raw Data'!$G$2:$G$3196,'Solution Sheet'!C2370)</f>
        <v>115609.13</v>
      </c>
      <c r="E2370" s="37"/>
      <c r="F2370" s="33" t="s">
        <v>44</v>
      </c>
      <c r="G2370" s="33" t="s">
        <v>32</v>
      </c>
      <c r="H2370" s="45">
        <f>COUNTIFS('Raw Data'!$L$2:$L$3196,'Solution Sheet'!F2370,'Raw Data'!$H$2:$H$3196,'Solution Sheet'!G2370)</f>
        <v>196</v>
      </c>
      <c r="J2370" s="33" t="s">
        <v>39</v>
      </c>
      <c r="K2370" s="33" t="s">
        <v>11</v>
      </c>
      <c r="L2370" s="45">
        <f>AVERAGEIFS('Raw Data'!$R$2:$R$3196,'Raw Data'!$K$2:$K$3196,'Solution Sheet'!J2370,'Raw Data'!$G$2:$G$3196,'Solution Sheet'!K2370)</f>
        <v>34.901785714285715</v>
      </c>
      <c r="N2370" s="33" t="s">
        <v>25</v>
      </c>
      <c r="O2370" s="33" t="s">
        <v>32</v>
      </c>
      <c r="P2370" s="45">
        <f>SUMIFS('Raw Data'!$S$2:$S$3196,'Raw Data'!$D$2:$D$3196,'Solution Sheet'!N2370,'Raw Data'!$H$2:$H$3196,'Solution Sheet'!O2370)</f>
        <v>420136.0300000002</v>
      </c>
    </row>
    <row r="2371" spans="2:16" x14ac:dyDescent="0.35">
      <c r="B2371" s="33" t="s">
        <v>52</v>
      </c>
      <c r="C2371" s="33" t="s">
        <v>12</v>
      </c>
      <c r="D2371" s="45">
        <f>SUMIFS('Raw Data'!$S$2:$S$3196,'Raw Data'!$E$2:$E$3196,'Solution Sheet'!B2371,'Raw Data'!$G$2:$G$3196,'Solution Sheet'!C2371)</f>
        <v>95376.180000000022</v>
      </c>
      <c r="E2371" s="37"/>
      <c r="F2371" s="33" t="s">
        <v>44</v>
      </c>
      <c r="G2371" s="33" t="s">
        <v>33</v>
      </c>
      <c r="H2371" s="45">
        <f>COUNTIFS('Raw Data'!$L$2:$L$3196,'Solution Sheet'!F2371,'Raw Data'!$H$2:$H$3196,'Solution Sheet'!G2371)</f>
        <v>207</v>
      </c>
      <c r="J2371" s="33" t="s">
        <v>40</v>
      </c>
      <c r="K2371" s="33" t="s">
        <v>12</v>
      </c>
      <c r="L2371" s="45">
        <f>AVERAGEIFS('Raw Data'!$R$2:$R$3196,'Raw Data'!$K$2:$K$3196,'Solution Sheet'!J2371,'Raw Data'!$G$2:$G$3196,'Solution Sheet'!K2371)</f>
        <v>34.373831775700936</v>
      </c>
      <c r="N2371" s="33" t="s">
        <v>26</v>
      </c>
      <c r="O2371" s="33" t="s">
        <v>33</v>
      </c>
      <c r="P2371" s="45">
        <f>SUMIFS('Raw Data'!$S$2:$S$3196,'Raw Data'!$D$2:$D$3196,'Solution Sheet'!N2371,'Raw Data'!$H$2:$H$3196,'Solution Sheet'!O2371)</f>
        <v>688621.27000000118</v>
      </c>
    </row>
    <row r="2372" spans="2:16" x14ac:dyDescent="0.35">
      <c r="B2372" s="33" t="s">
        <v>55</v>
      </c>
      <c r="C2372" s="33" t="s">
        <v>13</v>
      </c>
      <c r="D2372" s="45">
        <f>SUMIFS('Raw Data'!$S$2:$S$3196,'Raw Data'!$E$2:$E$3196,'Solution Sheet'!B2372,'Raw Data'!$G$2:$G$3196,'Solution Sheet'!C2372)</f>
        <v>74301.89</v>
      </c>
      <c r="E2372" s="37"/>
      <c r="F2372" s="33" t="s">
        <v>43</v>
      </c>
      <c r="G2372" s="33" t="s">
        <v>30</v>
      </c>
      <c r="H2372" s="45">
        <f>COUNTIFS('Raw Data'!$L$2:$L$3196,'Solution Sheet'!F2372,'Raw Data'!$H$2:$H$3196,'Solution Sheet'!G2372)</f>
        <v>201</v>
      </c>
      <c r="J2372" s="33" t="s">
        <v>40</v>
      </c>
      <c r="K2372" s="33" t="s">
        <v>13</v>
      </c>
      <c r="L2372" s="45">
        <f>AVERAGEIFS('Raw Data'!$R$2:$R$3196,'Raw Data'!$K$2:$K$3196,'Solution Sheet'!J2372,'Raw Data'!$G$2:$G$3196,'Solution Sheet'!K2372)</f>
        <v>34.651685393258425</v>
      </c>
      <c r="N2372" s="33" t="s">
        <v>24</v>
      </c>
      <c r="O2372" s="33" t="s">
        <v>30</v>
      </c>
      <c r="P2372" s="45">
        <f>SUMIFS('Raw Data'!$S$2:$S$3196,'Raw Data'!$D$2:$D$3196,'Solution Sheet'!N2372,'Raw Data'!$H$2:$H$3196,'Solution Sheet'!O2372)</f>
        <v>902864.3899999999</v>
      </c>
    </row>
    <row r="2373" spans="2:16" x14ac:dyDescent="0.35">
      <c r="B2373" s="33" t="s">
        <v>106</v>
      </c>
      <c r="C2373" s="33" t="s">
        <v>8</v>
      </c>
      <c r="D2373" s="45">
        <f>SUMIFS('Raw Data'!$S$2:$S$3196,'Raw Data'!$E$2:$E$3196,'Solution Sheet'!B2373,'Raw Data'!$G$2:$G$3196,'Solution Sheet'!C2373)</f>
        <v>122017.93000000001</v>
      </c>
      <c r="E2373" s="37"/>
      <c r="F2373" s="33" t="s">
        <v>45</v>
      </c>
      <c r="G2373" s="33" t="s">
        <v>31</v>
      </c>
      <c r="H2373" s="45">
        <f>COUNTIFS('Raw Data'!$L$2:$L$3196,'Solution Sheet'!F2373,'Raw Data'!$H$2:$H$3196,'Solution Sheet'!G2373)</f>
        <v>200</v>
      </c>
      <c r="J2373" s="33" t="s">
        <v>40</v>
      </c>
      <c r="K2373" s="33" t="s">
        <v>8</v>
      </c>
      <c r="L2373" s="45">
        <f>AVERAGEIFS('Raw Data'!$R$2:$R$3196,'Raw Data'!$K$2:$K$3196,'Solution Sheet'!J2373,'Raw Data'!$G$2:$G$3196,'Solution Sheet'!K2373)</f>
        <v>34.319148936170215</v>
      </c>
      <c r="N2373" s="33" t="s">
        <v>26</v>
      </c>
      <c r="O2373" s="33" t="s">
        <v>31</v>
      </c>
      <c r="P2373" s="45">
        <f>SUMIFS('Raw Data'!$S$2:$S$3196,'Raw Data'!$D$2:$D$3196,'Solution Sheet'!N2373,'Raw Data'!$H$2:$H$3196,'Solution Sheet'!O2373)</f>
        <v>705928.4499999996</v>
      </c>
    </row>
    <row r="2374" spans="2:16" x14ac:dyDescent="0.35">
      <c r="B2374" s="33" t="s">
        <v>55</v>
      </c>
      <c r="C2374" s="33" t="s">
        <v>6</v>
      </c>
      <c r="D2374" s="45">
        <f>SUMIFS('Raw Data'!$S$2:$S$3196,'Raw Data'!$E$2:$E$3196,'Solution Sheet'!B2374,'Raw Data'!$G$2:$G$3196,'Solution Sheet'!C2374)</f>
        <v>103547.48999999999</v>
      </c>
      <c r="E2374" s="37"/>
      <c r="F2374" s="33" t="s">
        <v>45</v>
      </c>
      <c r="G2374" s="33" t="s">
        <v>31</v>
      </c>
      <c r="H2374" s="45">
        <f>COUNTIFS('Raw Data'!$L$2:$L$3196,'Solution Sheet'!F2374,'Raw Data'!$H$2:$H$3196,'Solution Sheet'!G2374)</f>
        <v>200</v>
      </c>
      <c r="J2374" s="33" t="s">
        <v>39</v>
      </c>
      <c r="K2374" s="33" t="s">
        <v>6</v>
      </c>
      <c r="L2374" s="45">
        <f>AVERAGEIFS('Raw Data'!$R$2:$R$3196,'Raw Data'!$K$2:$K$3196,'Solution Sheet'!J2374,'Raw Data'!$G$2:$G$3196,'Solution Sheet'!K2374)</f>
        <v>36.370370370370374</v>
      </c>
      <c r="N2374" s="33" t="s">
        <v>25</v>
      </c>
      <c r="O2374" s="33" t="s">
        <v>31</v>
      </c>
      <c r="P2374" s="45">
        <f>SUMIFS('Raw Data'!$S$2:$S$3196,'Raw Data'!$D$2:$D$3196,'Solution Sheet'!N2374,'Raw Data'!$H$2:$H$3196,'Solution Sheet'!O2374)</f>
        <v>343540.72000000003</v>
      </c>
    </row>
    <row r="2375" spans="2:16" x14ac:dyDescent="0.35">
      <c r="B2375" s="33" t="s">
        <v>58</v>
      </c>
      <c r="C2375" s="33" t="s">
        <v>6</v>
      </c>
      <c r="D2375" s="45">
        <f>SUMIFS('Raw Data'!$S$2:$S$3196,'Raw Data'!$E$2:$E$3196,'Solution Sheet'!B2375,'Raw Data'!$G$2:$G$3196,'Solution Sheet'!C2375)</f>
        <v>115367.16999999998</v>
      </c>
      <c r="E2375" s="37"/>
      <c r="F2375" s="33" t="s">
        <v>44</v>
      </c>
      <c r="G2375" s="33" t="s">
        <v>31</v>
      </c>
      <c r="H2375" s="45">
        <f>COUNTIFS('Raw Data'!$L$2:$L$3196,'Solution Sheet'!F2375,'Raw Data'!$H$2:$H$3196,'Solution Sheet'!G2375)</f>
        <v>216</v>
      </c>
      <c r="J2375" s="33" t="s">
        <v>39</v>
      </c>
      <c r="K2375" s="33" t="s">
        <v>6</v>
      </c>
      <c r="L2375" s="45">
        <f>AVERAGEIFS('Raw Data'!$R$2:$R$3196,'Raw Data'!$K$2:$K$3196,'Solution Sheet'!J2375,'Raw Data'!$G$2:$G$3196,'Solution Sheet'!K2375)</f>
        <v>36.370370370370374</v>
      </c>
      <c r="N2375" s="33" t="s">
        <v>25</v>
      </c>
      <c r="O2375" s="33" t="s">
        <v>31</v>
      </c>
      <c r="P2375" s="45">
        <f>SUMIFS('Raw Data'!$S$2:$S$3196,'Raw Data'!$D$2:$D$3196,'Solution Sheet'!N2375,'Raw Data'!$H$2:$H$3196,'Solution Sheet'!O2375)</f>
        <v>343540.72000000003</v>
      </c>
    </row>
    <row r="2376" spans="2:16" x14ac:dyDescent="0.35">
      <c r="B2376" s="33" t="s">
        <v>78</v>
      </c>
      <c r="C2376" s="33" t="s">
        <v>13</v>
      </c>
      <c r="D2376" s="45">
        <f>SUMIFS('Raw Data'!$S$2:$S$3196,'Raw Data'!$E$2:$E$3196,'Solution Sheet'!B2376,'Raw Data'!$G$2:$G$3196,'Solution Sheet'!C2376)</f>
        <v>119976.9</v>
      </c>
      <c r="E2376" s="37"/>
      <c r="F2376" s="33" t="s">
        <v>43</v>
      </c>
      <c r="G2376" s="33" t="s">
        <v>33</v>
      </c>
      <c r="H2376" s="45">
        <f>COUNTIFS('Raw Data'!$L$2:$L$3196,'Solution Sheet'!F2376,'Raw Data'!$H$2:$H$3196,'Solution Sheet'!G2376)</f>
        <v>185</v>
      </c>
      <c r="J2376" s="33" t="s">
        <v>42</v>
      </c>
      <c r="K2376" s="33" t="s">
        <v>13</v>
      </c>
      <c r="L2376" s="45">
        <f>AVERAGEIFS('Raw Data'!$R$2:$R$3196,'Raw Data'!$K$2:$K$3196,'Solution Sheet'!J2376,'Raw Data'!$G$2:$G$3196,'Solution Sheet'!K2376)</f>
        <v>36.58</v>
      </c>
      <c r="N2376" s="33" t="s">
        <v>24</v>
      </c>
      <c r="O2376" s="33" t="s">
        <v>33</v>
      </c>
      <c r="P2376" s="45">
        <f>SUMIFS('Raw Data'!$S$2:$S$3196,'Raw Data'!$D$2:$D$3196,'Solution Sheet'!N2376,'Raw Data'!$H$2:$H$3196,'Solution Sheet'!O2376)</f>
        <v>777669.78999999957</v>
      </c>
    </row>
    <row r="2377" spans="2:16" x14ac:dyDescent="0.35">
      <c r="B2377" s="33" t="s">
        <v>115</v>
      </c>
      <c r="C2377" s="33" t="s">
        <v>6</v>
      </c>
      <c r="D2377" s="45">
        <f>SUMIFS('Raw Data'!$S$2:$S$3196,'Raw Data'!$E$2:$E$3196,'Solution Sheet'!B2377,'Raw Data'!$G$2:$G$3196,'Solution Sheet'!C2377)</f>
        <v>110066.44999999998</v>
      </c>
      <c r="E2377" s="37"/>
      <c r="F2377" s="33" t="s">
        <v>44</v>
      </c>
      <c r="G2377" s="33" t="s">
        <v>30</v>
      </c>
      <c r="H2377" s="45">
        <f>COUNTIFS('Raw Data'!$L$2:$L$3196,'Solution Sheet'!F2377,'Raw Data'!$H$2:$H$3196,'Solution Sheet'!G2377)</f>
        <v>202</v>
      </c>
      <c r="J2377" s="33" t="s">
        <v>40</v>
      </c>
      <c r="K2377" s="33" t="s">
        <v>6</v>
      </c>
      <c r="L2377" s="45">
        <f>AVERAGEIFS('Raw Data'!$R$2:$R$3196,'Raw Data'!$K$2:$K$3196,'Solution Sheet'!J2377,'Raw Data'!$G$2:$G$3196,'Solution Sheet'!K2377)</f>
        <v>33.838383838383841</v>
      </c>
      <c r="N2377" s="33" t="s">
        <v>26</v>
      </c>
      <c r="O2377" s="33" t="s">
        <v>30</v>
      </c>
      <c r="P2377" s="45">
        <f>SUMIFS('Raw Data'!$S$2:$S$3196,'Raw Data'!$D$2:$D$3196,'Solution Sheet'!N2377,'Raw Data'!$H$2:$H$3196,'Solution Sheet'!O2377)</f>
        <v>705014.25000000035</v>
      </c>
    </row>
    <row r="2378" spans="2:16" x14ac:dyDescent="0.35">
      <c r="B2378" s="33" t="s">
        <v>52</v>
      </c>
      <c r="C2378" s="33" t="s">
        <v>11</v>
      </c>
      <c r="D2378" s="45">
        <f>SUMIFS('Raw Data'!$S$2:$S$3196,'Raw Data'!$E$2:$E$3196,'Solution Sheet'!B2378,'Raw Data'!$G$2:$G$3196,'Solution Sheet'!C2378)</f>
        <v>112086.30000000002</v>
      </c>
      <c r="E2378" s="37"/>
      <c r="F2378" s="33" t="s">
        <v>44</v>
      </c>
      <c r="G2378" s="33" t="s">
        <v>32</v>
      </c>
      <c r="H2378" s="45">
        <f>COUNTIFS('Raw Data'!$L$2:$L$3196,'Solution Sheet'!F2378,'Raw Data'!$H$2:$H$3196,'Solution Sheet'!G2378)</f>
        <v>196</v>
      </c>
      <c r="J2378" s="33" t="s">
        <v>40</v>
      </c>
      <c r="K2378" s="33" t="s">
        <v>11</v>
      </c>
      <c r="L2378" s="45">
        <f>AVERAGEIFS('Raw Data'!$R$2:$R$3196,'Raw Data'!$K$2:$K$3196,'Solution Sheet'!J2378,'Raw Data'!$G$2:$G$3196,'Solution Sheet'!K2378)</f>
        <v>33.707865168539328</v>
      </c>
      <c r="N2378" s="33" t="s">
        <v>24</v>
      </c>
      <c r="O2378" s="33" t="s">
        <v>32</v>
      </c>
      <c r="P2378" s="45">
        <f>SUMIFS('Raw Data'!$S$2:$S$3196,'Raw Data'!$D$2:$D$3196,'Solution Sheet'!N2378,'Raw Data'!$H$2:$H$3196,'Solution Sheet'!O2378)</f>
        <v>854150.37999999919</v>
      </c>
    </row>
    <row r="2379" spans="2:16" x14ac:dyDescent="0.35">
      <c r="B2379" s="33" t="s">
        <v>63</v>
      </c>
      <c r="C2379" s="33" t="s">
        <v>9</v>
      </c>
      <c r="D2379" s="45">
        <f>SUMIFS('Raw Data'!$S$2:$S$3196,'Raw Data'!$E$2:$E$3196,'Solution Sheet'!B2379,'Raw Data'!$G$2:$G$3196,'Solution Sheet'!C2379)</f>
        <v>108730.27000000002</v>
      </c>
      <c r="E2379" s="37"/>
      <c r="F2379" s="33" t="s">
        <v>46</v>
      </c>
      <c r="G2379" s="33" t="s">
        <v>31</v>
      </c>
      <c r="H2379" s="45">
        <f>COUNTIFS('Raw Data'!$L$2:$L$3196,'Solution Sheet'!F2379,'Raw Data'!$H$2:$H$3196,'Solution Sheet'!G2379)</f>
        <v>159</v>
      </c>
      <c r="J2379" s="33" t="s">
        <v>41</v>
      </c>
      <c r="K2379" s="33" t="s">
        <v>9</v>
      </c>
      <c r="L2379" s="45">
        <f>AVERAGEIFS('Raw Data'!$R$2:$R$3196,'Raw Data'!$K$2:$K$3196,'Solution Sheet'!J2379,'Raw Data'!$G$2:$G$3196,'Solution Sheet'!K2379)</f>
        <v>35.634615384615387</v>
      </c>
      <c r="N2379" s="33" t="s">
        <v>26</v>
      </c>
      <c r="O2379" s="33" t="s">
        <v>31</v>
      </c>
      <c r="P2379" s="45">
        <f>SUMIFS('Raw Data'!$S$2:$S$3196,'Raw Data'!$D$2:$D$3196,'Solution Sheet'!N2379,'Raw Data'!$H$2:$H$3196,'Solution Sheet'!O2379)</f>
        <v>705928.4499999996</v>
      </c>
    </row>
    <row r="2380" spans="2:16" x14ac:dyDescent="0.35">
      <c r="B2380" s="33" t="s">
        <v>73</v>
      </c>
      <c r="C2380" s="33" t="s">
        <v>12</v>
      </c>
      <c r="D2380" s="45">
        <f>SUMIFS('Raw Data'!$S$2:$S$3196,'Raw Data'!$E$2:$E$3196,'Solution Sheet'!B2380,'Raw Data'!$G$2:$G$3196,'Solution Sheet'!C2380)</f>
        <v>74246.830000000016</v>
      </c>
      <c r="E2380" s="37"/>
      <c r="F2380" s="33" t="s">
        <v>44</v>
      </c>
      <c r="G2380" s="33" t="s">
        <v>32</v>
      </c>
      <c r="H2380" s="45">
        <f>COUNTIFS('Raw Data'!$L$2:$L$3196,'Solution Sheet'!F2380,'Raw Data'!$H$2:$H$3196,'Solution Sheet'!G2380)</f>
        <v>196</v>
      </c>
      <c r="J2380" s="33" t="s">
        <v>40</v>
      </c>
      <c r="K2380" s="33" t="s">
        <v>12</v>
      </c>
      <c r="L2380" s="45">
        <f>AVERAGEIFS('Raw Data'!$R$2:$R$3196,'Raw Data'!$K$2:$K$3196,'Solution Sheet'!J2380,'Raw Data'!$G$2:$G$3196,'Solution Sheet'!K2380)</f>
        <v>34.373831775700936</v>
      </c>
      <c r="N2380" s="33" t="s">
        <v>24</v>
      </c>
      <c r="O2380" s="33" t="s">
        <v>32</v>
      </c>
      <c r="P2380" s="45">
        <f>SUMIFS('Raw Data'!$S$2:$S$3196,'Raw Data'!$D$2:$D$3196,'Solution Sheet'!N2380,'Raw Data'!$H$2:$H$3196,'Solution Sheet'!O2380)</f>
        <v>854150.37999999919</v>
      </c>
    </row>
    <row r="2381" spans="2:16" x14ac:dyDescent="0.35">
      <c r="B2381" s="33" t="s">
        <v>63</v>
      </c>
      <c r="C2381" s="33" t="s">
        <v>10</v>
      </c>
      <c r="D2381" s="45">
        <f>SUMIFS('Raw Data'!$S$2:$S$3196,'Raw Data'!$E$2:$E$3196,'Solution Sheet'!B2381,'Raw Data'!$G$2:$G$3196,'Solution Sheet'!C2381)</f>
        <v>76274.34</v>
      </c>
      <c r="E2381" s="37"/>
      <c r="F2381" s="33" t="s">
        <v>43</v>
      </c>
      <c r="G2381" s="33" t="s">
        <v>33</v>
      </c>
      <c r="H2381" s="45">
        <f>COUNTIFS('Raw Data'!$L$2:$L$3196,'Solution Sheet'!F2381,'Raw Data'!$H$2:$H$3196,'Solution Sheet'!G2381)</f>
        <v>185</v>
      </c>
      <c r="J2381" s="33" t="s">
        <v>41</v>
      </c>
      <c r="K2381" s="33" t="s">
        <v>10</v>
      </c>
      <c r="L2381" s="45">
        <f>AVERAGEIFS('Raw Data'!$R$2:$R$3196,'Raw Data'!$K$2:$K$3196,'Solution Sheet'!J2381,'Raw Data'!$G$2:$G$3196,'Solution Sheet'!K2381)</f>
        <v>34.225806451612904</v>
      </c>
      <c r="N2381" s="33" t="s">
        <v>26</v>
      </c>
      <c r="O2381" s="33" t="s">
        <v>33</v>
      </c>
      <c r="P2381" s="45">
        <f>SUMIFS('Raw Data'!$S$2:$S$3196,'Raw Data'!$D$2:$D$3196,'Solution Sheet'!N2381,'Raw Data'!$H$2:$H$3196,'Solution Sheet'!O2381)</f>
        <v>688621.27000000118</v>
      </c>
    </row>
    <row r="2382" spans="2:16" x14ac:dyDescent="0.35">
      <c r="B2382" s="33" t="s">
        <v>63</v>
      </c>
      <c r="C2382" s="33" t="s">
        <v>12</v>
      </c>
      <c r="D2382" s="45">
        <f>SUMIFS('Raw Data'!$S$2:$S$3196,'Raw Data'!$E$2:$E$3196,'Solution Sheet'!B2382,'Raw Data'!$G$2:$G$3196,'Solution Sheet'!C2382)</f>
        <v>121006.51999999999</v>
      </c>
      <c r="E2382" s="37"/>
      <c r="F2382" s="33" t="s">
        <v>46</v>
      </c>
      <c r="G2382" s="33" t="s">
        <v>30</v>
      </c>
      <c r="H2382" s="45">
        <f>COUNTIFS('Raw Data'!$L$2:$L$3196,'Solution Sheet'!F2382,'Raw Data'!$H$2:$H$3196,'Solution Sheet'!G2382)</f>
        <v>204</v>
      </c>
      <c r="J2382" s="33" t="s">
        <v>40</v>
      </c>
      <c r="K2382" s="33" t="s">
        <v>12</v>
      </c>
      <c r="L2382" s="45">
        <f>AVERAGEIFS('Raw Data'!$R$2:$R$3196,'Raw Data'!$K$2:$K$3196,'Solution Sheet'!J2382,'Raw Data'!$G$2:$G$3196,'Solution Sheet'!K2382)</f>
        <v>34.373831775700936</v>
      </c>
      <c r="N2382" s="33" t="s">
        <v>25</v>
      </c>
      <c r="O2382" s="33" t="s">
        <v>30</v>
      </c>
      <c r="P2382" s="45">
        <f>SUMIFS('Raw Data'!$S$2:$S$3196,'Raw Data'!$D$2:$D$3196,'Solution Sheet'!N2382,'Raw Data'!$H$2:$H$3196,'Solution Sheet'!O2382)</f>
        <v>386262.99999999983</v>
      </c>
    </row>
    <row r="2383" spans="2:16" x14ac:dyDescent="0.35">
      <c r="B2383" s="33" t="s">
        <v>73</v>
      </c>
      <c r="C2383" s="33" t="s">
        <v>6</v>
      </c>
      <c r="D2383" s="45">
        <f>SUMIFS('Raw Data'!$S$2:$S$3196,'Raw Data'!$E$2:$E$3196,'Solution Sheet'!B2383,'Raw Data'!$G$2:$G$3196,'Solution Sheet'!C2383)</f>
        <v>72259.55</v>
      </c>
      <c r="E2383" s="37"/>
      <c r="F2383" s="33" t="s">
        <v>44</v>
      </c>
      <c r="G2383" s="33" t="s">
        <v>33</v>
      </c>
      <c r="H2383" s="45">
        <f>COUNTIFS('Raw Data'!$L$2:$L$3196,'Solution Sheet'!F2383,'Raw Data'!$H$2:$H$3196,'Solution Sheet'!G2383)</f>
        <v>207</v>
      </c>
      <c r="J2383" s="33" t="s">
        <v>39</v>
      </c>
      <c r="K2383" s="33" t="s">
        <v>6</v>
      </c>
      <c r="L2383" s="45">
        <f>AVERAGEIFS('Raw Data'!$R$2:$R$3196,'Raw Data'!$K$2:$K$3196,'Solution Sheet'!J2383,'Raw Data'!$G$2:$G$3196,'Solution Sheet'!K2383)</f>
        <v>36.370370370370374</v>
      </c>
      <c r="N2383" s="33" t="s">
        <v>24</v>
      </c>
      <c r="O2383" s="33" t="s">
        <v>33</v>
      </c>
      <c r="P2383" s="45">
        <f>SUMIFS('Raw Data'!$S$2:$S$3196,'Raw Data'!$D$2:$D$3196,'Solution Sheet'!N2383,'Raw Data'!$H$2:$H$3196,'Solution Sheet'!O2383)</f>
        <v>777669.78999999957</v>
      </c>
    </row>
    <row r="2384" spans="2:16" x14ac:dyDescent="0.35">
      <c r="B2384" s="33" t="s">
        <v>78</v>
      </c>
      <c r="C2384" s="33" t="s">
        <v>8</v>
      </c>
      <c r="D2384" s="45">
        <f>SUMIFS('Raw Data'!$S$2:$S$3196,'Raw Data'!$E$2:$E$3196,'Solution Sheet'!B2384,'Raw Data'!$G$2:$G$3196,'Solution Sheet'!C2384)</f>
        <v>81993.12000000001</v>
      </c>
      <c r="E2384" s="37"/>
      <c r="F2384" s="33" t="s">
        <v>45</v>
      </c>
      <c r="G2384" s="33" t="s">
        <v>33</v>
      </c>
      <c r="H2384" s="45">
        <f>COUNTIFS('Raw Data'!$L$2:$L$3196,'Solution Sheet'!F2384,'Raw Data'!$H$2:$H$3196,'Solution Sheet'!G2384)</f>
        <v>193</v>
      </c>
      <c r="J2384" s="33" t="s">
        <v>40</v>
      </c>
      <c r="K2384" s="33" t="s">
        <v>8</v>
      </c>
      <c r="L2384" s="45">
        <f>AVERAGEIFS('Raw Data'!$R$2:$R$3196,'Raw Data'!$K$2:$K$3196,'Solution Sheet'!J2384,'Raw Data'!$G$2:$G$3196,'Solution Sheet'!K2384)</f>
        <v>34.319148936170215</v>
      </c>
      <c r="N2384" s="33" t="s">
        <v>24</v>
      </c>
      <c r="O2384" s="33" t="s">
        <v>33</v>
      </c>
      <c r="P2384" s="45">
        <f>SUMIFS('Raw Data'!$S$2:$S$3196,'Raw Data'!$D$2:$D$3196,'Solution Sheet'!N2384,'Raw Data'!$H$2:$H$3196,'Solution Sheet'!O2384)</f>
        <v>777669.78999999957</v>
      </c>
    </row>
    <row r="2385" spans="2:16" x14ac:dyDescent="0.35">
      <c r="B2385" s="33" t="s">
        <v>106</v>
      </c>
      <c r="C2385" s="33" t="s">
        <v>11</v>
      </c>
      <c r="D2385" s="45">
        <f>SUMIFS('Raw Data'!$S$2:$S$3196,'Raw Data'!$E$2:$E$3196,'Solution Sheet'!B2385,'Raw Data'!$G$2:$G$3196,'Solution Sheet'!C2385)</f>
        <v>87937.540000000023</v>
      </c>
      <c r="E2385" s="37"/>
      <c r="F2385" s="33" t="s">
        <v>46</v>
      </c>
      <c r="G2385" s="33" t="s">
        <v>32</v>
      </c>
      <c r="H2385" s="45">
        <f>COUNTIFS('Raw Data'!$L$2:$L$3196,'Solution Sheet'!F2385,'Raw Data'!$H$2:$H$3196,'Solution Sheet'!G2385)</f>
        <v>216</v>
      </c>
      <c r="J2385" s="33" t="s">
        <v>40</v>
      </c>
      <c r="K2385" s="33" t="s">
        <v>11</v>
      </c>
      <c r="L2385" s="45">
        <f>AVERAGEIFS('Raw Data'!$R$2:$R$3196,'Raw Data'!$K$2:$K$3196,'Solution Sheet'!J2385,'Raw Data'!$G$2:$G$3196,'Solution Sheet'!K2385)</f>
        <v>33.707865168539328</v>
      </c>
      <c r="N2385" s="33" t="s">
        <v>24</v>
      </c>
      <c r="O2385" s="33" t="s">
        <v>32</v>
      </c>
      <c r="P2385" s="45">
        <f>SUMIFS('Raw Data'!$S$2:$S$3196,'Raw Data'!$D$2:$D$3196,'Solution Sheet'!N2385,'Raw Data'!$H$2:$H$3196,'Solution Sheet'!O2385)</f>
        <v>854150.37999999919</v>
      </c>
    </row>
    <row r="2386" spans="2:16" x14ac:dyDescent="0.35">
      <c r="B2386" s="33" t="s">
        <v>115</v>
      </c>
      <c r="C2386" s="33" t="s">
        <v>8</v>
      </c>
      <c r="D2386" s="45">
        <f>SUMIFS('Raw Data'!$S$2:$S$3196,'Raw Data'!$E$2:$E$3196,'Solution Sheet'!B2386,'Raw Data'!$G$2:$G$3196,'Solution Sheet'!C2386)</f>
        <v>78761.50999999998</v>
      </c>
      <c r="E2386" s="37"/>
      <c r="F2386" s="33" t="s">
        <v>44</v>
      </c>
      <c r="G2386" s="33" t="s">
        <v>31</v>
      </c>
      <c r="H2386" s="45">
        <f>COUNTIFS('Raw Data'!$L$2:$L$3196,'Solution Sheet'!F2386,'Raw Data'!$H$2:$H$3196,'Solution Sheet'!G2386)</f>
        <v>216</v>
      </c>
      <c r="J2386" s="33" t="s">
        <v>42</v>
      </c>
      <c r="K2386" s="33" t="s">
        <v>8</v>
      </c>
      <c r="L2386" s="45">
        <f>AVERAGEIFS('Raw Data'!$R$2:$R$3196,'Raw Data'!$K$2:$K$3196,'Solution Sheet'!J2386,'Raw Data'!$G$2:$G$3196,'Solution Sheet'!K2386)</f>
        <v>35.593023255813954</v>
      </c>
      <c r="N2386" s="33" t="s">
        <v>26</v>
      </c>
      <c r="O2386" s="33" t="s">
        <v>31</v>
      </c>
      <c r="P2386" s="45">
        <f>SUMIFS('Raw Data'!$S$2:$S$3196,'Raw Data'!$D$2:$D$3196,'Solution Sheet'!N2386,'Raw Data'!$H$2:$H$3196,'Solution Sheet'!O2386)</f>
        <v>705928.4499999996</v>
      </c>
    </row>
    <row r="2387" spans="2:16" x14ac:dyDescent="0.35">
      <c r="B2387" s="33" t="s">
        <v>106</v>
      </c>
      <c r="C2387" s="33" t="s">
        <v>13</v>
      </c>
      <c r="D2387" s="45">
        <f>SUMIFS('Raw Data'!$S$2:$S$3196,'Raw Data'!$E$2:$E$3196,'Solution Sheet'!B2387,'Raw Data'!$G$2:$G$3196,'Solution Sheet'!C2387)</f>
        <v>83772.33</v>
      </c>
      <c r="E2387" s="37"/>
      <c r="F2387" s="33" t="s">
        <v>44</v>
      </c>
      <c r="G2387" s="33" t="s">
        <v>32</v>
      </c>
      <c r="H2387" s="45">
        <f>COUNTIFS('Raw Data'!$L$2:$L$3196,'Solution Sheet'!F2387,'Raw Data'!$H$2:$H$3196,'Solution Sheet'!G2387)</f>
        <v>196</v>
      </c>
      <c r="J2387" s="33" t="s">
        <v>40</v>
      </c>
      <c r="K2387" s="33" t="s">
        <v>13</v>
      </c>
      <c r="L2387" s="45">
        <f>AVERAGEIFS('Raw Data'!$R$2:$R$3196,'Raw Data'!$K$2:$K$3196,'Solution Sheet'!J2387,'Raw Data'!$G$2:$G$3196,'Solution Sheet'!K2387)</f>
        <v>34.651685393258425</v>
      </c>
      <c r="N2387" s="33" t="s">
        <v>26</v>
      </c>
      <c r="O2387" s="33" t="s">
        <v>32</v>
      </c>
      <c r="P2387" s="45">
        <f>SUMIFS('Raw Data'!$S$2:$S$3196,'Raw Data'!$D$2:$D$3196,'Solution Sheet'!N2387,'Raw Data'!$H$2:$H$3196,'Solution Sheet'!O2387)</f>
        <v>713770.02999999945</v>
      </c>
    </row>
    <row r="2388" spans="2:16" x14ac:dyDescent="0.35">
      <c r="B2388" s="33" t="s">
        <v>68</v>
      </c>
      <c r="C2388" s="33" t="s">
        <v>11</v>
      </c>
      <c r="D2388" s="45">
        <f>SUMIFS('Raw Data'!$S$2:$S$3196,'Raw Data'!$E$2:$E$3196,'Solution Sheet'!B2388,'Raw Data'!$G$2:$G$3196,'Solution Sheet'!C2388)</f>
        <v>76381.910000000018</v>
      </c>
      <c r="E2388" s="37"/>
      <c r="F2388" s="33" t="s">
        <v>43</v>
      </c>
      <c r="G2388" s="33" t="s">
        <v>30</v>
      </c>
      <c r="H2388" s="45">
        <f>COUNTIFS('Raw Data'!$L$2:$L$3196,'Solution Sheet'!F2388,'Raw Data'!$H$2:$H$3196,'Solution Sheet'!G2388)</f>
        <v>201</v>
      </c>
      <c r="J2388" s="33" t="s">
        <v>42</v>
      </c>
      <c r="K2388" s="33" t="s">
        <v>11</v>
      </c>
      <c r="L2388" s="45">
        <f>AVERAGEIFS('Raw Data'!$R$2:$R$3196,'Raw Data'!$K$2:$K$3196,'Solution Sheet'!J2388,'Raw Data'!$G$2:$G$3196,'Solution Sheet'!K2388)</f>
        <v>35.16949152542373</v>
      </c>
      <c r="N2388" s="33" t="s">
        <v>26</v>
      </c>
      <c r="O2388" s="33" t="s">
        <v>30</v>
      </c>
      <c r="P2388" s="45">
        <f>SUMIFS('Raw Data'!$S$2:$S$3196,'Raw Data'!$D$2:$D$3196,'Solution Sheet'!N2388,'Raw Data'!$H$2:$H$3196,'Solution Sheet'!O2388)</f>
        <v>705014.25000000035</v>
      </c>
    </row>
    <row r="2389" spans="2:16" x14ac:dyDescent="0.35">
      <c r="B2389" s="33" t="s">
        <v>63</v>
      </c>
      <c r="C2389" s="33" t="s">
        <v>10</v>
      </c>
      <c r="D2389" s="45">
        <f>SUMIFS('Raw Data'!$S$2:$S$3196,'Raw Data'!$E$2:$E$3196,'Solution Sheet'!B2389,'Raw Data'!$G$2:$G$3196,'Solution Sheet'!C2389)</f>
        <v>76274.34</v>
      </c>
      <c r="E2389" s="37"/>
      <c r="F2389" s="33" t="s">
        <v>43</v>
      </c>
      <c r="G2389" s="33" t="s">
        <v>31</v>
      </c>
      <c r="H2389" s="45">
        <f>COUNTIFS('Raw Data'!$L$2:$L$3196,'Solution Sheet'!F2389,'Raw Data'!$H$2:$H$3196,'Solution Sheet'!G2389)</f>
        <v>190</v>
      </c>
      <c r="J2389" s="33" t="s">
        <v>42</v>
      </c>
      <c r="K2389" s="33" t="s">
        <v>10</v>
      </c>
      <c r="L2389" s="45">
        <f>AVERAGEIFS('Raw Data'!$R$2:$R$3196,'Raw Data'!$K$2:$K$3196,'Solution Sheet'!J2389,'Raw Data'!$G$2:$G$3196,'Solution Sheet'!K2389)</f>
        <v>34.543689320388353</v>
      </c>
      <c r="N2389" s="33" t="s">
        <v>24</v>
      </c>
      <c r="O2389" s="33" t="s">
        <v>31</v>
      </c>
      <c r="P2389" s="45">
        <f>SUMIFS('Raw Data'!$S$2:$S$3196,'Raw Data'!$D$2:$D$3196,'Solution Sheet'!N2389,'Raw Data'!$H$2:$H$3196,'Solution Sheet'!O2389)</f>
        <v>770751.94999999984</v>
      </c>
    </row>
    <row r="2390" spans="2:16" x14ac:dyDescent="0.35">
      <c r="B2390" s="33" t="s">
        <v>55</v>
      </c>
      <c r="C2390" s="33" t="s">
        <v>8</v>
      </c>
      <c r="D2390" s="45">
        <f>SUMIFS('Raw Data'!$S$2:$S$3196,'Raw Data'!$E$2:$E$3196,'Solution Sheet'!B2390,'Raw Data'!$G$2:$G$3196,'Solution Sheet'!C2390)</f>
        <v>101835.39000000001</v>
      </c>
      <c r="E2390" s="37"/>
      <c r="F2390" s="33" t="s">
        <v>43</v>
      </c>
      <c r="G2390" s="33" t="s">
        <v>32</v>
      </c>
      <c r="H2390" s="45">
        <f>COUNTIFS('Raw Data'!$L$2:$L$3196,'Solution Sheet'!F2390,'Raw Data'!$H$2:$H$3196,'Solution Sheet'!G2390)</f>
        <v>206</v>
      </c>
      <c r="J2390" s="33" t="s">
        <v>41</v>
      </c>
      <c r="K2390" s="33" t="s">
        <v>8</v>
      </c>
      <c r="L2390" s="45">
        <f>AVERAGEIFS('Raw Data'!$R$2:$R$3196,'Raw Data'!$K$2:$K$3196,'Solution Sheet'!J2390,'Raw Data'!$G$2:$G$3196,'Solution Sheet'!K2390)</f>
        <v>35.169642857142854</v>
      </c>
      <c r="N2390" s="33" t="s">
        <v>24</v>
      </c>
      <c r="O2390" s="33" t="s">
        <v>32</v>
      </c>
      <c r="P2390" s="45">
        <f>SUMIFS('Raw Data'!$S$2:$S$3196,'Raw Data'!$D$2:$D$3196,'Solution Sheet'!N2390,'Raw Data'!$H$2:$H$3196,'Solution Sheet'!O2390)</f>
        <v>854150.37999999919</v>
      </c>
    </row>
    <row r="2391" spans="2:16" x14ac:dyDescent="0.35">
      <c r="B2391" s="33" t="s">
        <v>85</v>
      </c>
      <c r="C2391" s="33" t="s">
        <v>13</v>
      </c>
      <c r="D2391" s="45">
        <f>SUMIFS('Raw Data'!$S$2:$S$3196,'Raw Data'!$E$2:$E$3196,'Solution Sheet'!B2391,'Raw Data'!$G$2:$G$3196,'Solution Sheet'!C2391)</f>
        <v>84756.55</v>
      </c>
      <c r="E2391" s="37"/>
      <c r="F2391" s="33" t="s">
        <v>44</v>
      </c>
      <c r="G2391" s="33" t="s">
        <v>33</v>
      </c>
      <c r="H2391" s="45">
        <f>COUNTIFS('Raw Data'!$L$2:$L$3196,'Solution Sheet'!F2391,'Raw Data'!$H$2:$H$3196,'Solution Sheet'!G2391)</f>
        <v>207</v>
      </c>
      <c r="J2391" s="33" t="s">
        <v>39</v>
      </c>
      <c r="K2391" s="33" t="s">
        <v>13</v>
      </c>
      <c r="L2391" s="45">
        <f>AVERAGEIFS('Raw Data'!$R$2:$R$3196,'Raw Data'!$K$2:$K$3196,'Solution Sheet'!J2391,'Raw Data'!$G$2:$G$3196,'Solution Sheet'!K2391)</f>
        <v>35.833333333333336</v>
      </c>
      <c r="N2391" s="33" t="s">
        <v>25</v>
      </c>
      <c r="O2391" s="33" t="s">
        <v>33</v>
      </c>
      <c r="P2391" s="45">
        <f>SUMIFS('Raw Data'!$S$2:$S$3196,'Raw Data'!$D$2:$D$3196,'Solution Sheet'!N2391,'Raw Data'!$H$2:$H$3196,'Solution Sheet'!O2391)</f>
        <v>226589.05000000008</v>
      </c>
    </row>
    <row r="2392" spans="2:16" x14ac:dyDescent="0.35">
      <c r="B2392" s="33" t="s">
        <v>68</v>
      </c>
      <c r="C2392" s="33" t="s">
        <v>12</v>
      </c>
      <c r="D2392" s="45">
        <f>SUMIFS('Raw Data'!$S$2:$S$3196,'Raw Data'!$E$2:$E$3196,'Solution Sheet'!B2392,'Raw Data'!$G$2:$G$3196,'Solution Sheet'!C2392)</f>
        <v>70361.200000000026</v>
      </c>
      <c r="E2392" s="37"/>
      <c r="F2392" s="33" t="s">
        <v>46</v>
      </c>
      <c r="G2392" s="33" t="s">
        <v>33</v>
      </c>
      <c r="H2392" s="45">
        <f>COUNTIFS('Raw Data'!$L$2:$L$3196,'Solution Sheet'!F2392,'Raw Data'!$H$2:$H$3196,'Solution Sheet'!G2392)</f>
        <v>201</v>
      </c>
      <c r="J2392" s="33" t="s">
        <v>42</v>
      </c>
      <c r="K2392" s="33" t="s">
        <v>12</v>
      </c>
      <c r="L2392" s="45">
        <f>AVERAGEIFS('Raw Data'!$R$2:$R$3196,'Raw Data'!$K$2:$K$3196,'Solution Sheet'!J2392,'Raw Data'!$G$2:$G$3196,'Solution Sheet'!K2392)</f>
        <v>36.418604651162788</v>
      </c>
      <c r="N2392" s="33" t="s">
        <v>26</v>
      </c>
      <c r="O2392" s="33" t="s">
        <v>33</v>
      </c>
      <c r="P2392" s="45">
        <f>SUMIFS('Raw Data'!$S$2:$S$3196,'Raw Data'!$D$2:$D$3196,'Solution Sheet'!N2392,'Raw Data'!$H$2:$H$3196,'Solution Sheet'!O2392)</f>
        <v>688621.27000000118</v>
      </c>
    </row>
    <row r="2393" spans="2:16" x14ac:dyDescent="0.35">
      <c r="B2393" s="33" t="s">
        <v>68</v>
      </c>
      <c r="C2393" s="33" t="s">
        <v>6</v>
      </c>
      <c r="D2393" s="45">
        <f>SUMIFS('Raw Data'!$S$2:$S$3196,'Raw Data'!$E$2:$E$3196,'Solution Sheet'!B2393,'Raw Data'!$G$2:$G$3196,'Solution Sheet'!C2393)</f>
        <v>76254.89</v>
      </c>
      <c r="E2393" s="37"/>
      <c r="F2393" s="33" t="s">
        <v>45</v>
      </c>
      <c r="G2393" s="33" t="s">
        <v>32</v>
      </c>
      <c r="H2393" s="45">
        <f>COUNTIFS('Raw Data'!$L$2:$L$3196,'Solution Sheet'!F2393,'Raw Data'!$H$2:$H$3196,'Solution Sheet'!G2393)</f>
        <v>204</v>
      </c>
      <c r="J2393" s="33" t="s">
        <v>39</v>
      </c>
      <c r="K2393" s="33" t="s">
        <v>6</v>
      </c>
      <c r="L2393" s="45">
        <f>AVERAGEIFS('Raw Data'!$R$2:$R$3196,'Raw Data'!$K$2:$K$3196,'Solution Sheet'!J2393,'Raw Data'!$G$2:$G$3196,'Solution Sheet'!K2393)</f>
        <v>36.370370370370374</v>
      </c>
      <c r="N2393" s="33" t="s">
        <v>26</v>
      </c>
      <c r="O2393" s="33" t="s">
        <v>32</v>
      </c>
      <c r="P2393" s="45">
        <f>SUMIFS('Raw Data'!$S$2:$S$3196,'Raw Data'!$D$2:$D$3196,'Solution Sheet'!N2393,'Raw Data'!$H$2:$H$3196,'Solution Sheet'!O2393)</f>
        <v>713770.02999999945</v>
      </c>
    </row>
    <row r="2394" spans="2:16" x14ac:dyDescent="0.35">
      <c r="B2394" s="33" t="s">
        <v>68</v>
      </c>
      <c r="C2394" s="33" t="s">
        <v>6</v>
      </c>
      <c r="D2394" s="45">
        <f>SUMIFS('Raw Data'!$S$2:$S$3196,'Raw Data'!$E$2:$E$3196,'Solution Sheet'!B2394,'Raw Data'!$G$2:$G$3196,'Solution Sheet'!C2394)</f>
        <v>76254.89</v>
      </c>
      <c r="E2394" s="37"/>
      <c r="F2394" s="33" t="s">
        <v>44</v>
      </c>
      <c r="G2394" s="33" t="s">
        <v>31</v>
      </c>
      <c r="H2394" s="45">
        <f>COUNTIFS('Raw Data'!$L$2:$L$3196,'Solution Sheet'!F2394,'Raw Data'!$H$2:$H$3196,'Solution Sheet'!G2394)</f>
        <v>216</v>
      </c>
      <c r="J2394" s="33" t="s">
        <v>41</v>
      </c>
      <c r="K2394" s="33" t="s">
        <v>6</v>
      </c>
      <c r="L2394" s="45">
        <f>AVERAGEIFS('Raw Data'!$R$2:$R$3196,'Raw Data'!$K$2:$K$3196,'Solution Sheet'!J2394,'Raw Data'!$G$2:$G$3196,'Solution Sheet'!K2394)</f>
        <v>36.01075268817204</v>
      </c>
      <c r="N2394" s="33" t="s">
        <v>26</v>
      </c>
      <c r="O2394" s="33" t="s">
        <v>31</v>
      </c>
      <c r="P2394" s="45">
        <f>SUMIFS('Raw Data'!$S$2:$S$3196,'Raw Data'!$D$2:$D$3196,'Solution Sheet'!N2394,'Raw Data'!$H$2:$H$3196,'Solution Sheet'!O2394)</f>
        <v>705928.4499999996</v>
      </c>
    </row>
    <row r="2395" spans="2:16" x14ac:dyDescent="0.35">
      <c r="B2395" s="33" t="s">
        <v>115</v>
      </c>
      <c r="C2395" s="33" t="s">
        <v>10</v>
      </c>
      <c r="D2395" s="45">
        <f>SUMIFS('Raw Data'!$S$2:$S$3196,'Raw Data'!$E$2:$E$3196,'Solution Sheet'!B2395,'Raw Data'!$G$2:$G$3196,'Solution Sheet'!C2395)</f>
        <v>50149.599999999999</v>
      </c>
      <c r="E2395" s="37"/>
      <c r="F2395" s="33" t="s">
        <v>45</v>
      </c>
      <c r="G2395" s="33" t="s">
        <v>33</v>
      </c>
      <c r="H2395" s="45">
        <f>COUNTIFS('Raw Data'!$L$2:$L$3196,'Solution Sheet'!F2395,'Raw Data'!$H$2:$H$3196,'Solution Sheet'!G2395)</f>
        <v>193</v>
      </c>
      <c r="J2395" s="33" t="s">
        <v>39</v>
      </c>
      <c r="K2395" s="33" t="s">
        <v>10</v>
      </c>
      <c r="L2395" s="45">
        <f>AVERAGEIFS('Raw Data'!$R$2:$R$3196,'Raw Data'!$K$2:$K$3196,'Solution Sheet'!J2395,'Raw Data'!$G$2:$G$3196,'Solution Sheet'!K2395)</f>
        <v>35.052083333333336</v>
      </c>
      <c r="N2395" s="33" t="s">
        <v>25</v>
      </c>
      <c r="O2395" s="33" t="s">
        <v>33</v>
      </c>
      <c r="P2395" s="45">
        <f>SUMIFS('Raw Data'!$S$2:$S$3196,'Raw Data'!$D$2:$D$3196,'Solution Sheet'!N2395,'Raw Data'!$H$2:$H$3196,'Solution Sheet'!O2395)</f>
        <v>226589.05000000008</v>
      </c>
    </row>
    <row r="2396" spans="2:16" x14ac:dyDescent="0.35">
      <c r="B2396" s="33" t="s">
        <v>115</v>
      </c>
      <c r="C2396" s="33" t="s">
        <v>8</v>
      </c>
      <c r="D2396" s="45">
        <f>SUMIFS('Raw Data'!$S$2:$S$3196,'Raw Data'!$E$2:$E$3196,'Solution Sheet'!B2396,'Raw Data'!$G$2:$G$3196,'Solution Sheet'!C2396)</f>
        <v>78761.50999999998</v>
      </c>
      <c r="E2396" s="37"/>
      <c r="F2396" s="33" t="s">
        <v>44</v>
      </c>
      <c r="G2396" s="33" t="s">
        <v>32</v>
      </c>
      <c r="H2396" s="45">
        <f>COUNTIFS('Raw Data'!$L$2:$L$3196,'Solution Sheet'!F2396,'Raw Data'!$H$2:$H$3196,'Solution Sheet'!G2396)</f>
        <v>196</v>
      </c>
      <c r="J2396" s="33" t="s">
        <v>39</v>
      </c>
      <c r="K2396" s="33" t="s">
        <v>8</v>
      </c>
      <c r="L2396" s="45">
        <f>AVERAGEIFS('Raw Data'!$R$2:$R$3196,'Raw Data'!$K$2:$K$3196,'Solution Sheet'!J2396,'Raw Data'!$G$2:$G$3196,'Solution Sheet'!K2396)</f>
        <v>33.572815533980581</v>
      </c>
      <c r="N2396" s="33" t="s">
        <v>26</v>
      </c>
      <c r="O2396" s="33" t="s">
        <v>32</v>
      </c>
      <c r="P2396" s="45">
        <f>SUMIFS('Raw Data'!$S$2:$S$3196,'Raw Data'!$D$2:$D$3196,'Solution Sheet'!N2396,'Raw Data'!$H$2:$H$3196,'Solution Sheet'!O2396)</f>
        <v>713770.02999999945</v>
      </c>
    </row>
    <row r="2397" spans="2:16" x14ac:dyDescent="0.35">
      <c r="B2397" s="33" t="s">
        <v>78</v>
      </c>
      <c r="C2397" s="33" t="s">
        <v>9</v>
      </c>
      <c r="D2397" s="45">
        <f>SUMIFS('Raw Data'!$S$2:$S$3196,'Raw Data'!$E$2:$E$3196,'Solution Sheet'!B2397,'Raw Data'!$G$2:$G$3196,'Solution Sheet'!C2397)</f>
        <v>67867.660000000018</v>
      </c>
      <c r="E2397" s="37"/>
      <c r="F2397" s="33" t="s">
        <v>44</v>
      </c>
      <c r="G2397" s="33" t="s">
        <v>31</v>
      </c>
      <c r="H2397" s="45">
        <f>COUNTIFS('Raw Data'!$L$2:$L$3196,'Solution Sheet'!F2397,'Raw Data'!$H$2:$H$3196,'Solution Sheet'!G2397)</f>
        <v>216</v>
      </c>
      <c r="J2397" s="33" t="s">
        <v>41</v>
      </c>
      <c r="K2397" s="33" t="s">
        <v>9</v>
      </c>
      <c r="L2397" s="45">
        <f>AVERAGEIFS('Raw Data'!$R$2:$R$3196,'Raw Data'!$K$2:$K$3196,'Solution Sheet'!J2397,'Raw Data'!$G$2:$G$3196,'Solution Sheet'!K2397)</f>
        <v>35.634615384615387</v>
      </c>
      <c r="N2397" s="33" t="s">
        <v>25</v>
      </c>
      <c r="O2397" s="33" t="s">
        <v>31</v>
      </c>
      <c r="P2397" s="45">
        <f>SUMIFS('Raw Data'!$S$2:$S$3196,'Raw Data'!$D$2:$D$3196,'Solution Sheet'!N2397,'Raw Data'!$H$2:$H$3196,'Solution Sheet'!O2397)</f>
        <v>343540.72000000003</v>
      </c>
    </row>
    <row r="2398" spans="2:16" x14ac:dyDescent="0.35">
      <c r="B2398" s="33" t="s">
        <v>58</v>
      </c>
      <c r="C2398" s="33" t="s">
        <v>10</v>
      </c>
      <c r="D2398" s="45">
        <f>SUMIFS('Raw Data'!$S$2:$S$3196,'Raw Data'!$E$2:$E$3196,'Solution Sheet'!B2398,'Raw Data'!$G$2:$G$3196,'Solution Sheet'!C2398)</f>
        <v>93884.32</v>
      </c>
      <c r="E2398" s="37"/>
      <c r="F2398" s="33" t="s">
        <v>43</v>
      </c>
      <c r="G2398" s="33" t="s">
        <v>33</v>
      </c>
      <c r="H2398" s="45">
        <f>COUNTIFS('Raw Data'!$L$2:$L$3196,'Solution Sheet'!F2398,'Raw Data'!$H$2:$H$3196,'Solution Sheet'!G2398)</f>
        <v>185</v>
      </c>
      <c r="J2398" s="33" t="s">
        <v>39</v>
      </c>
      <c r="K2398" s="33" t="s">
        <v>10</v>
      </c>
      <c r="L2398" s="45">
        <f>AVERAGEIFS('Raw Data'!$R$2:$R$3196,'Raw Data'!$K$2:$K$3196,'Solution Sheet'!J2398,'Raw Data'!$G$2:$G$3196,'Solution Sheet'!K2398)</f>
        <v>35.052083333333336</v>
      </c>
      <c r="N2398" s="33" t="s">
        <v>25</v>
      </c>
      <c r="O2398" s="33" t="s">
        <v>33</v>
      </c>
      <c r="P2398" s="45">
        <f>SUMIFS('Raw Data'!$S$2:$S$3196,'Raw Data'!$D$2:$D$3196,'Solution Sheet'!N2398,'Raw Data'!$H$2:$H$3196,'Solution Sheet'!O2398)</f>
        <v>226589.05000000008</v>
      </c>
    </row>
    <row r="2399" spans="2:16" x14ac:dyDescent="0.35">
      <c r="B2399" s="33" t="s">
        <v>52</v>
      </c>
      <c r="C2399" s="33" t="s">
        <v>6</v>
      </c>
      <c r="D2399" s="45">
        <f>SUMIFS('Raw Data'!$S$2:$S$3196,'Raw Data'!$E$2:$E$3196,'Solution Sheet'!B2399,'Raw Data'!$G$2:$G$3196,'Solution Sheet'!C2399)</f>
        <v>128564.53000000004</v>
      </c>
      <c r="E2399" s="37"/>
      <c r="F2399" s="33" t="s">
        <v>46</v>
      </c>
      <c r="G2399" s="33" t="s">
        <v>31</v>
      </c>
      <c r="H2399" s="45">
        <f>COUNTIFS('Raw Data'!$L$2:$L$3196,'Solution Sheet'!F2399,'Raw Data'!$H$2:$H$3196,'Solution Sheet'!G2399)</f>
        <v>159</v>
      </c>
      <c r="J2399" s="33" t="s">
        <v>39</v>
      </c>
      <c r="K2399" s="33" t="s">
        <v>6</v>
      </c>
      <c r="L2399" s="45">
        <f>AVERAGEIFS('Raw Data'!$R$2:$R$3196,'Raw Data'!$K$2:$K$3196,'Solution Sheet'!J2399,'Raw Data'!$G$2:$G$3196,'Solution Sheet'!K2399)</f>
        <v>36.370370370370374</v>
      </c>
      <c r="N2399" s="33" t="s">
        <v>24</v>
      </c>
      <c r="O2399" s="33" t="s">
        <v>31</v>
      </c>
      <c r="P2399" s="45">
        <f>SUMIFS('Raw Data'!$S$2:$S$3196,'Raw Data'!$D$2:$D$3196,'Solution Sheet'!N2399,'Raw Data'!$H$2:$H$3196,'Solution Sheet'!O2399)</f>
        <v>770751.94999999984</v>
      </c>
    </row>
    <row r="2400" spans="2:16" x14ac:dyDescent="0.35">
      <c r="B2400" s="33" t="s">
        <v>78</v>
      </c>
      <c r="C2400" s="33" t="s">
        <v>6</v>
      </c>
      <c r="D2400" s="45">
        <f>SUMIFS('Raw Data'!$S$2:$S$3196,'Raw Data'!$E$2:$E$3196,'Solution Sheet'!B2400,'Raw Data'!$G$2:$G$3196,'Solution Sheet'!C2400)</f>
        <v>122595.86000000002</v>
      </c>
      <c r="E2400" s="37"/>
      <c r="F2400" s="33" t="s">
        <v>45</v>
      </c>
      <c r="G2400" s="33" t="s">
        <v>32</v>
      </c>
      <c r="H2400" s="45">
        <f>COUNTIFS('Raw Data'!$L$2:$L$3196,'Solution Sheet'!F2400,'Raw Data'!$H$2:$H$3196,'Solution Sheet'!G2400)</f>
        <v>204</v>
      </c>
      <c r="J2400" s="33" t="s">
        <v>41</v>
      </c>
      <c r="K2400" s="33" t="s">
        <v>6</v>
      </c>
      <c r="L2400" s="45">
        <f>AVERAGEIFS('Raw Data'!$R$2:$R$3196,'Raw Data'!$K$2:$K$3196,'Solution Sheet'!J2400,'Raw Data'!$G$2:$G$3196,'Solution Sheet'!K2400)</f>
        <v>36.01075268817204</v>
      </c>
      <c r="N2400" s="33" t="s">
        <v>26</v>
      </c>
      <c r="O2400" s="33" t="s">
        <v>32</v>
      </c>
      <c r="P2400" s="45">
        <f>SUMIFS('Raw Data'!$S$2:$S$3196,'Raw Data'!$D$2:$D$3196,'Solution Sheet'!N2400,'Raw Data'!$H$2:$H$3196,'Solution Sheet'!O2400)</f>
        <v>713770.02999999945</v>
      </c>
    </row>
    <row r="2401" spans="2:16" x14ac:dyDescent="0.35">
      <c r="B2401" s="33" t="s">
        <v>106</v>
      </c>
      <c r="C2401" s="33" t="s">
        <v>13</v>
      </c>
      <c r="D2401" s="45">
        <f>SUMIFS('Raw Data'!$S$2:$S$3196,'Raw Data'!$E$2:$E$3196,'Solution Sheet'!B2401,'Raw Data'!$G$2:$G$3196,'Solution Sheet'!C2401)</f>
        <v>83772.33</v>
      </c>
      <c r="E2401" s="37"/>
      <c r="F2401" s="33" t="s">
        <v>45</v>
      </c>
      <c r="G2401" s="33" t="s">
        <v>32</v>
      </c>
      <c r="H2401" s="45">
        <f>COUNTIFS('Raw Data'!$L$2:$L$3196,'Solution Sheet'!F2401,'Raw Data'!$H$2:$H$3196,'Solution Sheet'!G2401)</f>
        <v>204</v>
      </c>
      <c r="J2401" s="33" t="s">
        <v>40</v>
      </c>
      <c r="K2401" s="33" t="s">
        <v>13</v>
      </c>
      <c r="L2401" s="45">
        <f>AVERAGEIFS('Raw Data'!$R$2:$R$3196,'Raw Data'!$K$2:$K$3196,'Solution Sheet'!J2401,'Raw Data'!$G$2:$G$3196,'Solution Sheet'!K2401)</f>
        <v>34.651685393258425</v>
      </c>
      <c r="N2401" s="33" t="s">
        <v>26</v>
      </c>
      <c r="O2401" s="33" t="s">
        <v>32</v>
      </c>
      <c r="P2401" s="45">
        <f>SUMIFS('Raw Data'!$S$2:$S$3196,'Raw Data'!$D$2:$D$3196,'Solution Sheet'!N2401,'Raw Data'!$H$2:$H$3196,'Solution Sheet'!O2401)</f>
        <v>713770.02999999945</v>
      </c>
    </row>
    <row r="2402" spans="2:16" x14ac:dyDescent="0.35">
      <c r="B2402" s="33" t="s">
        <v>115</v>
      </c>
      <c r="C2402" s="33" t="s">
        <v>7</v>
      </c>
      <c r="D2402" s="45">
        <f>SUMIFS('Raw Data'!$S$2:$S$3196,'Raw Data'!$E$2:$E$3196,'Solution Sheet'!B2402,'Raw Data'!$G$2:$G$3196,'Solution Sheet'!C2402)</f>
        <v>104661.16</v>
      </c>
      <c r="E2402" s="37"/>
      <c r="F2402" s="33" t="s">
        <v>44</v>
      </c>
      <c r="G2402" s="33" t="s">
        <v>31</v>
      </c>
      <c r="H2402" s="45">
        <f>COUNTIFS('Raw Data'!$L$2:$L$3196,'Solution Sheet'!F2402,'Raw Data'!$H$2:$H$3196,'Solution Sheet'!G2402)</f>
        <v>216</v>
      </c>
      <c r="J2402" s="33" t="s">
        <v>40</v>
      </c>
      <c r="K2402" s="33" t="s">
        <v>7</v>
      </c>
      <c r="L2402" s="45">
        <f>AVERAGEIFS('Raw Data'!$R$2:$R$3196,'Raw Data'!$K$2:$K$3196,'Solution Sheet'!J2402,'Raw Data'!$G$2:$G$3196,'Solution Sheet'!K2402)</f>
        <v>33.473118279569896</v>
      </c>
      <c r="N2402" s="33" t="s">
        <v>24</v>
      </c>
      <c r="O2402" s="33" t="s">
        <v>31</v>
      </c>
      <c r="P2402" s="45">
        <f>SUMIFS('Raw Data'!$S$2:$S$3196,'Raw Data'!$D$2:$D$3196,'Solution Sheet'!N2402,'Raw Data'!$H$2:$H$3196,'Solution Sheet'!O2402)</f>
        <v>770751.94999999984</v>
      </c>
    </row>
    <row r="2403" spans="2:16" x14ac:dyDescent="0.35">
      <c r="B2403" s="33" t="s">
        <v>58</v>
      </c>
      <c r="C2403" s="33" t="s">
        <v>10</v>
      </c>
      <c r="D2403" s="45">
        <f>SUMIFS('Raw Data'!$S$2:$S$3196,'Raw Data'!$E$2:$E$3196,'Solution Sheet'!B2403,'Raw Data'!$G$2:$G$3196,'Solution Sheet'!C2403)</f>
        <v>93884.32</v>
      </c>
      <c r="E2403" s="37"/>
      <c r="F2403" s="33" t="s">
        <v>44</v>
      </c>
      <c r="G2403" s="33" t="s">
        <v>30</v>
      </c>
      <c r="H2403" s="45">
        <f>COUNTIFS('Raw Data'!$L$2:$L$3196,'Solution Sheet'!F2403,'Raw Data'!$H$2:$H$3196,'Solution Sheet'!G2403)</f>
        <v>202</v>
      </c>
      <c r="J2403" s="33" t="s">
        <v>39</v>
      </c>
      <c r="K2403" s="33" t="s">
        <v>10</v>
      </c>
      <c r="L2403" s="45">
        <f>AVERAGEIFS('Raw Data'!$R$2:$R$3196,'Raw Data'!$K$2:$K$3196,'Solution Sheet'!J2403,'Raw Data'!$G$2:$G$3196,'Solution Sheet'!K2403)</f>
        <v>35.052083333333336</v>
      </c>
      <c r="N2403" s="33" t="s">
        <v>25</v>
      </c>
      <c r="O2403" s="33" t="s">
        <v>30</v>
      </c>
      <c r="P2403" s="45">
        <f>SUMIFS('Raw Data'!$S$2:$S$3196,'Raw Data'!$D$2:$D$3196,'Solution Sheet'!N2403,'Raw Data'!$H$2:$H$3196,'Solution Sheet'!O2403)</f>
        <v>386262.99999999983</v>
      </c>
    </row>
    <row r="2404" spans="2:16" x14ac:dyDescent="0.35">
      <c r="B2404" s="33" t="s">
        <v>73</v>
      </c>
      <c r="C2404" s="33" t="s">
        <v>11</v>
      </c>
      <c r="D2404" s="45">
        <f>SUMIFS('Raw Data'!$S$2:$S$3196,'Raw Data'!$E$2:$E$3196,'Solution Sheet'!B2404,'Raw Data'!$G$2:$G$3196,'Solution Sheet'!C2404)</f>
        <v>112167.56</v>
      </c>
      <c r="E2404" s="37"/>
      <c r="F2404" s="33" t="s">
        <v>44</v>
      </c>
      <c r="G2404" s="33" t="s">
        <v>31</v>
      </c>
      <c r="H2404" s="45">
        <f>COUNTIFS('Raw Data'!$L$2:$L$3196,'Solution Sheet'!F2404,'Raw Data'!$H$2:$H$3196,'Solution Sheet'!G2404)</f>
        <v>216</v>
      </c>
      <c r="J2404" s="33" t="s">
        <v>41</v>
      </c>
      <c r="K2404" s="33" t="s">
        <v>11</v>
      </c>
      <c r="L2404" s="45">
        <f>AVERAGEIFS('Raw Data'!$R$2:$R$3196,'Raw Data'!$K$2:$K$3196,'Solution Sheet'!J2404,'Raw Data'!$G$2:$G$3196,'Solution Sheet'!K2404)</f>
        <v>35.415929203539825</v>
      </c>
      <c r="N2404" s="33" t="s">
        <v>26</v>
      </c>
      <c r="O2404" s="33" t="s">
        <v>31</v>
      </c>
      <c r="P2404" s="45">
        <f>SUMIFS('Raw Data'!$S$2:$S$3196,'Raw Data'!$D$2:$D$3196,'Solution Sheet'!N2404,'Raw Data'!$H$2:$H$3196,'Solution Sheet'!O2404)</f>
        <v>705928.4499999996</v>
      </c>
    </row>
    <row r="2405" spans="2:16" x14ac:dyDescent="0.35">
      <c r="B2405" s="33" t="s">
        <v>55</v>
      </c>
      <c r="C2405" s="33" t="s">
        <v>10</v>
      </c>
      <c r="D2405" s="45">
        <f>SUMIFS('Raw Data'!$S$2:$S$3196,'Raw Data'!$E$2:$E$3196,'Solution Sheet'!B2405,'Raw Data'!$G$2:$G$3196,'Solution Sheet'!C2405)</f>
        <v>73114.26999999999</v>
      </c>
      <c r="E2405" s="37"/>
      <c r="F2405" s="33" t="s">
        <v>44</v>
      </c>
      <c r="G2405" s="33" t="s">
        <v>30</v>
      </c>
      <c r="H2405" s="45">
        <f>COUNTIFS('Raw Data'!$L$2:$L$3196,'Solution Sheet'!F2405,'Raw Data'!$H$2:$H$3196,'Solution Sheet'!G2405)</f>
        <v>202</v>
      </c>
      <c r="J2405" s="33" t="s">
        <v>39</v>
      </c>
      <c r="K2405" s="33" t="s">
        <v>10</v>
      </c>
      <c r="L2405" s="45">
        <f>AVERAGEIFS('Raw Data'!$R$2:$R$3196,'Raw Data'!$K$2:$K$3196,'Solution Sheet'!J2405,'Raw Data'!$G$2:$G$3196,'Solution Sheet'!K2405)</f>
        <v>35.052083333333336</v>
      </c>
      <c r="N2405" s="33" t="s">
        <v>26</v>
      </c>
      <c r="O2405" s="33" t="s">
        <v>30</v>
      </c>
      <c r="P2405" s="45">
        <f>SUMIFS('Raw Data'!$S$2:$S$3196,'Raw Data'!$D$2:$D$3196,'Solution Sheet'!N2405,'Raw Data'!$H$2:$H$3196,'Solution Sheet'!O2405)</f>
        <v>705014.25000000035</v>
      </c>
    </row>
    <row r="2406" spans="2:16" x14ac:dyDescent="0.35">
      <c r="B2406" s="33" t="s">
        <v>63</v>
      </c>
      <c r="C2406" s="33" t="s">
        <v>11</v>
      </c>
      <c r="D2406" s="45">
        <f>SUMIFS('Raw Data'!$S$2:$S$3196,'Raw Data'!$E$2:$E$3196,'Solution Sheet'!B2406,'Raw Data'!$G$2:$G$3196,'Solution Sheet'!C2406)</f>
        <v>122471.98000000001</v>
      </c>
      <c r="E2406" s="37"/>
      <c r="F2406" s="33" t="s">
        <v>44</v>
      </c>
      <c r="G2406" s="33" t="s">
        <v>30</v>
      </c>
      <c r="H2406" s="45">
        <f>COUNTIFS('Raw Data'!$L$2:$L$3196,'Solution Sheet'!F2406,'Raw Data'!$H$2:$H$3196,'Solution Sheet'!G2406)</f>
        <v>202</v>
      </c>
      <c r="J2406" s="33" t="s">
        <v>40</v>
      </c>
      <c r="K2406" s="33" t="s">
        <v>11</v>
      </c>
      <c r="L2406" s="45">
        <f>AVERAGEIFS('Raw Data'!$R$2:$R$3196,'Raw Data'!$K$2:$K$3196,'Solution Sheet'!J2406,'Raw Data'!$G$2:$G$3196,'Solution Sheet'!K2406)</f>
        <v>33.707865168539328</v>
      </c>
      <c r="N2406" s="33" t="s">
        <v>26</v>
      </c>
      <c r="O2406" s="33" t="s">
        <v>30</v>
      </c>
      <c r="P2406" s="45">
        <f>SUMIFS('Raw Data'!$S$2:$S$3196,'Raw Data'!$D$2:$D$3196,'Solution Sheet'!N2406,'Raw Data'!$H$2:$H$3196,'Solution Sheet'!O2406)</f>
        <v>705014.25000000035</v>
      </c>
    </row>
    <row r="2407" spans="2:16" x14ac:dyDescent="0.35">
      <c r="B2407" s="33" t="s">
        <v>106</v>
      </c>
      <c r="C2407" s="33" t="s">
        <v>12</v>
      </c>
      <c r="D2407" s="45">
        <f>SUMIFS('Raw Data'!$S$2:$S$3196,'Raw Data'!$E$2:$E$3196,'Solution Sheet'!B2407,'Raw Data'!$G$2:$G$3196,'Solution Sheet'!C2407)</f>
        <v>111983.70999999998</v>
      </c>
      <c r="E2407" s="37"/>
      <c r="F2407" s="33" t="s">
        <v>44</v>
      </c>
      <c r="G2407" s="33" t="s">
        <v>31</v>
      </c>
      <c r="H2407" s="45">
        <f>COUNTIFS('Raw Data'!$L$2:$L$3196,'Solution Sheet'!F2407,'Raw Data'!$H$2:$H$3196,'Solution Sheet'!G2407)</f>
        <v>216</v>
      </c>
      <c r="J2407" s="33" t="s">
        <v>42</v>
      </c>
      <c r="K2407" s="33" t="s">
        <v>12</v>
      </c>
      <c r="L2407" s="45">
        <f>AVERAGEIFS('Raw Data'!$R$2:$R$3196,'Raw Data'!$K$2:$K$3196,'Solution Sheet'!J2407,'Raw Data'!$G$2:$G$3196,'Solution Sheet'!K2407)</f>
        <v>36.418604651162788</v>
      </c>
      <c r="N2407" s="33" t="s">
        <v>26</v>
      </c>
      <c r="O2407" s="33" t="s">
        <v>31</v>
      </c>
      <c r="P2407" s="45">
        <f>SUMIFS('Raw Data'!$S$2:$S$3196,'Raw Data'!$D$2:$D$3196,'Solution Sheet'!N2407,'Raw Data'!$H$2:$H$3196,'Solution Sheet'!O2407)</f>
        <v>705928.4499999996</v>
      </c>
    </row>
    <row r="2408" spans="2:16" x14ac:dyDescent="0.35">
      <c r="B2408" s="33" t="s">
        <v>106</v>
      </c>
      <c r="C2408" s="33" t="s">
        <v>10</v>
      </c>
      <c r="D2408" s="45">
        <f>SUMIFS('Raw Data'!$S$2:$S$3196,'Raw Data'!$E$2:$E$3196,'Solution Sheet'!B2408,'Raw Data'!$G$2:$G$3196,'Solution Sheet'!C2408)</f>
        <v>86293.68</v>
      </c>
      <c r="E2408" s="37"/>
      <c r="F2408" s="33" t="s">
        <v>45</v>
      </c>
      <c r="G2408" s="33" t="s">
        <v>32</v>
      </c>
      <c r="H2408" s="45">
        <f>COUNTIFS('Raw Data'!$L$2:$L$3196,'Solution Sheet'!F2408,'Raw Data'!$H$2:$H$3196,'Solution Sheet'!G2408)</f>
        <v>204</v>
      </c>
      <c r="J2408" s="33" t="s">
        <v>40</v>
      </c>
      <c r="K2408" s="33" t="s">
        <v>10</v>
      </c>
      <c r="L2408" s="45">
        <f>AVERAGEIFS('Raw Data'!$R$2:$R$3196,'Raw Data'!$K$2:$K$3196,'Solution Sheet'!J2408,'Raw Data'!$G$2:$G$3196,'Solution Sheet'!K2408)</f>
        <v>35.093023255813954</v>
      </c>
      <c r="N2408" s="33" t="s">
        <v>24</v>
      </c>
      <c r="O2408" s="33" t="s">
        <v>32</v>
      </c>
      <c r="P2408" s="45">
        <f>SUMIFS('Raw Data'!$S$2:$S$3196,'Raw Data'!$D$2:$D$3196,'Solution Sheet'!N2408,'Raw Data'!$H$2:$H$3196,'Solution Sheet'!O2408)</f>
        <v>854150.37999999919</v>
      </c>
    </row>
    <row r="2409" spans="2:16" x14ac:dyDescent="0.35">
      <c r="B2409" s="33" t="s">
        <v>55</v>
      </c>
      <c r="C2409" s="33" t="s">
        <v>10</v>
      </c>
      <c r="D2409" s="45">
        <f>SUMIFS('Raw Data'!$S$2:$S$3196,'Raw Data'!$E$2:$E$3196,'Solution Sheet'!B2409,'Raw Data'!$G$2:$G$3196,'Solution Sheet'!C2409)</f>
        <v>73114.26999999999</v>
      </c>
      <c r="E2409" s="37"/>
      <c r="F2409" s="33" t="s">
        <v>44</v>
      </c>
      <c r="G2409" s="33" t="s">
        <v>31</v>
      </c>
      <c r="H2409" s="45">
        <f>COUNTIFS('Raw Data'!$L$2:$L$3196,'Solution Sheet'!F2409,'Raw Data'!$H$2:$H$3196,'Solution Sheet'!G2409)</f>
        <v>216</v>
      </c>
      <c r="J2409" s="33" t="s">
        <v>40</v>
      </c>
      <c r="K2409" s="33" t="s">
        <v>10</v>
      </c>
      <c r="L2409" s="45">
        <f>AVERAGEIFS('Raw Data'!$R$2:$R$3196,'Raw Data'!$K$2:$K$3196,'Solution Sheet'!J2409,'Raw Data'!$G$2:$G$3196,'Solution Sheet'!K2409)</f>
        <v>35.093023255813954</v>
      </c>
      <c r="N2409" s="33" t="s">
        <v>25</v>
      </c>
      <c r="O2409" s="33" t="s">
        <v>31</v>
      </c>
      <c r="P2409" s="45">
        <f>SUMIFS('Raw Data'!$S$2:$S$3196,'Raw Data'!$D$2:$D$3196,'Solution Sheet'!N2409,'Raw Data'!$H$2:$H$3196,'Solution Sheet'!O2409)</f>
        <v>343540.72000000003</v>
      </c>
    </row>
    <row r="2410" spans="2:16" x14ac:dyDescent="0.35">
      <c r="B2410" s="33" t="s">
        <v>73</v>
      </c>
      <c r="C2410" s="33" t="s">
        <v>7</v>
      </c>
      <c r="D2410" s="45">
        <f>SUMIFS('Raw Data'!$S$2:$S$3196,'Raw Data'!$E$2:$E$3196,'Solution Sheet'!B2410,'Raw Data'!$G$2:$G$3196,'Solution Sheet'!C2410)</f>
        <v>125696.93000000001</v>
      </c>
      <c r="E2410" s="37"/>
      <c r="F2410" s="33" t="s">
        <v>44</v>
      </c>
      <c r="G2410" s="33" t="s">
        <v>30</v>
      </c>
      <c r="H2410" s="45">
        <f>COUNTIFS('Raw Data'!$L$2:$L$3196,'Solution Sheet'!F2410,'Raw Data'!$H$2:$H$3196,'Solution Sheet'!G2410)</f>
        <v>202</v>
      </c>
      <c r="J2410" s="33" t="s">
        <v>39</v>
      </c>
      <c r="K2410" s="33" t="s">
        <v>7</v>
      </c>
      <c r="L2410" s="45">
        <f>AVERAGEIFS('Raw Data'!$R$2:$R$3196,'Raw Data'!$K$2:$K$3196,'Solution Sheet'!J2410,'Raw Data'!$G$2:$G$3196,'Solution Sheet'!K2410)</f>
        <v>36.319672131147541</v>
      </c>
      <c r="N2410" s="33" t="s">
        <v>24</v>
      </c>
      <c r="O2410" s="33" t="s">
        <v>30</v>
      </c>
      <c r="P2410" s="45">
        <f>SUMIFS('Raw Data'!$S$2:$S$3196,'Raw Data'!$D$2:$D$3196,'Solution Sheet'!N2410,'Raw Data'!$H$2:$H$3196,'Solution Sheet'!O2410)</f>
        <v>902864.3899999999</v>
      </c>
    </row>
    <row r="2411" spans="2:16" x14ac:dyDescent="0.35">
      <c r="B2411" s="33" t="s">
        <v>52</v>
      </c>
      <c r="C2411" s="33" t="s">
        <v>9</v>
      </c>
      <c r="D2411" s="45">
        <f>SUMIFS('Raw Data'!$S$2:$S$3196,'Raw Data'!$E$2:$E$3196,'Solution Sheet'!B2411,'Raw Data'!$G$2:$G$3196,'Solution Sheet'!C2411)</f>
        <v>91971.540000000008</v>
      </c>
      <c r="E2411" s="37"/>
      <c r="F2411" s="33" t="s">
        <v>46</v>
      </c>
      <c r="G2411" s="33" t="s">
        <v>33</v>
      </c>
      <c r="H2411" s="45">
        <f>COUNTIFS('Raw Data'!$L$2:$L$3196,'Solution Sheet'!F2411,'Raw Data'!$H$2:$H$3196,'Solution Sheet'!G2411)</f>
        <v>201</v>
      </c>
      <c r="J2411" s="33" t="s">
        <v>39</v>
      </c>
      <c r="K2411" s="33" t="s">
        <v>9</v>
      </c>
      <c r="L2411" s="45">
        <f>AVERAGEIFS('Raw Data'!$R$2:$R$3196,'Raw Data'!$K$2:$K$3196,'Solution Sheet'!J2411,'Raw Data'!$G$2:$G$3196,'Solution Sheet'!K2411)</f>
        <v>34.731182795698928</v>
      </c>
      <c r="N2411" s="33" t="s">
        <v>24</v>
      </c>
      <c r="O2411" s="33" t="s">
        <v>33</v>
      </c>
      <c r="P2411" s="45">
        <f>SUMIFS('Raw Data'!$S$2:$S$3196,'Raw Data'!$D$2:$D$3196,'Solution Sheet'!N2411,'Raw Data'!$H$2:$H$3196,'Solution Sheet'!O2411)</f>
        <v>777669.78999999957</v>
      </c>
    </row>
    <row r="2412" spans="2:16" x14ac:dyDescent="0.35">
      <c r="B2412" s="33" t="s">
        <v>68</v>
      </c>
      <c r="C2412" s="33" t="s">
        <v>7</v>
      </c>
      <c r="D2412" s="45">
        <f>SUMIFS('Raw Data'!$S$2:$S$3196,'Raw Data'!$E$2:$E$3196,'Solution Sheet'!B2412,'Raw Data'!$G$2:$G$3196,'Solution Sheet'!C2412)</f>
        <v>100847.03999999999</v>
      </c>
      <c r="E2412" s="37"/>
      <c r="F2412" s="33" t="s">
        <v>43</v>
      </c>
      <c r="G2412" s="33" t="s">
        <v>31</v>
      </c>
      <c r="H2412" s="45">
        <f>COUNTIFS('Raw Data'!$L$2:$L$3196,'Solution Sheet'!F2412,'Raw Data'!$H$2:$H$3196,'Solution Sheet'!G2412)</f>
        <v>190</v>
      </c>
      <c r="J2412" s="33" t="s">
        <v>40</v>
      </c>
      <c r="K2412" s="33" t="s">
        <v>7</v>
      </c>
      <c r="L2412" s="45">
        <f>AVERAGEIFS('Raw Data'!$R$2:$R$3196,'Raw Data'!$K$2:$K$3196,'Solution Sheet'!J2412,'Raw Data'!$G$2:$G$3196,'Solution Sheet'!K2412)</f>
        <v>33.473118279569896</v>
      </c>
      <c r="N2412" s="33" t="s">
        <v>26</v>
      </c>
      <c r="O2412" s="33" t="s">
        <v>31</v>
      </c>
      <c r="P2412" s="45">
        <f>SUMIFS('Raw Data'!$S$2:$S$3196,'Raw Data'!$D$2:$D$3196,'Solution Sheet'!N2412,'Raw Data'!$H$2:$H$3196,'Solution Sheet'!O2412)</f>
        <v>705928.4499999996</v>
      </c>
    </row>
    <row r="2413" spans="2:16" x14ac:dyDescent="0.35">
      <c r="B2413" s="33" t="s">
        <v>85</v>
      </c>
      <c r="C2413" s="33" t="s">
        <v>7</v>
      </c>
      <c r="D2413" s="45">
        <f>SUMIFS('Raw Data'!$S$2:$S$3196,'Raw Data'!$E$2:$E$3196,'Solution Sheet'!B2413,'Raw Data'!$G$2:$G$3196,'Solution Sheet'!C2413)</f>
        <v>95667.16</v>
      </c>
      <c r="E2413" s="37"/>
      <c r="F2413" s="33" t="s">
        <v>43</v>
      </c>
      <c r="G2413" s="33" t="s">
        <v>32</v>
      </c>
      <c r="H2413" s="45">
        <f>COUNTIFS('Raw Data'!$L$2:$L$3196,'Solution Sheet'!F2413,'Raw Data'!$H$2:$H$3196,'Solution Sheet'!G2413)</f>
        <v>206</v>
      </c>
      <c r="J2413" s="33" t="s">
        <v>39</v>
      </c>
      <c r="K2413" s="33" t="s">
        <v>7</v>
      </c>
      <c r="L2413" s="45">
        <f>AVERAGEIFS('Raw Data'!$R$2:$R$3196,'Raw Data'!$K$2:$K$3196,'Solution Sheet'!J2413,'Raw Data'!$G$2:$G$3196,'Solution Sheet'!K2413)</f>
        <v>36.319672131147541</v>
      </c>
      <c r="N2413" s="33" t="s">
        <v>24</v>
      </c>
      <c r="O2413" s="33" t="s">
        <v>32</v>
      </c>
      <c r="P2413" s="45">
        <f>SUMIFS('Raw Data'!$S$2:$S$3196,'Raw Data'!$D$2:$D$3196,'Solution Sheet'!N2413,'Raw Data'!$H$2:$H$3196,'Solution Sheet'!O2413)</f>
        <v>854150.37999999919</v>
      </c>
    </row>
    <row r="2414" spans="2:16" x14ac:dyDescent="0.35">
      <c r="B2414" s="33" t="s">
        <v>52</v>
      </c>
      <c r="C2414" s="33" t="s">
        <v>8</v>
      </c>
      <c r="D2414" s="45">
        <f>SUMIFS('Raw Data'!$S$2:$S$3196,'Raw Data'!$E$2:$E$3196,'Solution Sheet'!B2414,'Raw Data'!$G$2:$G$3196,'Solution Sheet'!C2414)</f>
        <v>99924.459999999977</v>
      </c>
      <c r="E2414" s="37"/>
      <c r="F2414" s="33" t="s">
        <v>45</v>
      </c>
      <c r="G2414" s="33" t="s">
        <v>33</v>
      </c>
      <c r="H2414" s="45">
        <f>COUNTIFS('Raw Data'!$L$2:$L$3196,'Solution Sheet'!F2414,'Raw Data'!$H$2:$H$3196,'Solution Sheet'!G2414)</f>
        <v>193</v>
      </c>
      <c r="J2414" s="33" t="s">
        <v>39</v>
      </c>
      <c r="K2414" s="33" t="s">
        <v>8</v>
      </c>
      <c r="L2414" s="45">
        <f>AVERAGEIFS('Raw Data'!$R$2:$R$3196,'Raw Data'!$K$2:$K$3196,'Solution Sheet'!J2414,'Raw Data'!$G$2:$G$3196,'Solution Sheet'!K2414)</f>
        <v>33.572815533980581</v>
      </c>
      <c r="N2414" s="33" t="s">
        <v>24</v>
      </c>
      <c r="O2414" s="33" t="s">
        <v>33</v>
      </c>
      <c r="P2414" s="45">
        <f>SUMIFS('Raw Data'!$S$2:$S$3196,'Raw Data'!$D$2:$D$3196,'Solution Sheet'!N2414,'Raw Data'!$H$2:$H$3196,'Solution Sheet'!O2414)</f>
        <v>777669.78999999957</v>
      </c>
    </row>
    <row r="2415" spans="2:16" x14ac:dyDescent="0.35">
      <c r="B2415" s="33" t="s">
        <v>52</v>
      </c>
      <c r="C2415" s="33" t="s">
        <v>7</v>
      </c>
      <c r="D2415" s="45">
        <f>SUMIFS('Raw Data'!$S$2:$S$3196,'Raw Data'!$E$2:$E$3196,'Solution Sheet'!B2415,'Raw Data'!$G$2:$G$3196,'Solution Sheet'!C2415)</f>
        <v>91854.499999999971</v>
      </c>
      <c r="E2415" s="37"/>
      <c r="F2415" s="33" t="s">
        <v>44</v>
      </c>
      <c r="G2415" s="33" t="s">
        <v>31</v>
      </c>
      <c r="H2415" s="45">
        <f>COUNTIFS('Raw Data'!$L$2:$L$3196,'Solution Sheet'!F2415,'Raw Data'!$H$2:$H$3196,'Solution Sheet'!G2415)</f>
        <v>216</v>
      </c>
      <c r="J2415" s="33" t="s">
        <v>41</v>
      </c>
      <c r="K2415" s="33" t="s">
        <v>7</v>
      </c>
      <c r="L2415" s="45">
        <f>AVERAGEIFS('Raw Data'!$R$2:$R$3196,'Raw Data'!$K$2:$K$3196,'Solution Sheet'!J2415,'Raw Data'!$G$2:$G$3196,'Solution Sheet'!K2415)</f>
        <v>33.821428571428569</v>
      </c>
      <c r="N2415" s="33" t="s">
        <v>24</v>
      </c>
      <c r="O2415" s="33" t="s">
        <v>31</v>
      </c>
      <c r="P2415" s="45">
        <f>SUMIFS('Raw Data'!$S$2:$S$3196,'Raw Data'!$D$2:$D$3196,'Solution Sheet'!N2415,'Raw Data'!$H$2:$H$3196,'Solution Sheet'!O2415)</f>
        <v>770751.94999999984</v>
      </c>
    </row>
    <row r="2416" spans="2:16" x14ac:dyDescent="0.35">
      <c r="B2416" s="33" t="s">
        <v>115</v>
      </c>
      <c r="C2416" s="33" t="s">
        <v>7</v>
      </c>
      <c r="D2416" s="45">
        <f>SUMIFS('Raw Data'!$S$2:$S$3196,'Raw Data'!$E$2:$E$3196,'Solution Sheet'!B2416,'Raw Data'!$G$2:$G$3196,'Solution Sheet'!C2416)</f>
        <v>104661.16</v>
      </c>
      <c r="E2416" s="37"/>
      <c r="F2416" s="33" t="s">
        <v>45</v>
      </c>
      <c r="G2416" s="33" t="s">
        <v>30</v>
      </c>
      <c r="H2416" s="45">
        <f>COUNTIFS('Raw Data'!$L$2:$L$3196,'Solution Sheet'!F2416,'Raw Data'!$H$2:$H$3196,'Solution Sheet'!G2416)</f>
        <v>215</v>
      </c>
      <c r="J2416" s="33" t="s">
        <v>41</v>
      </c>
      <c r="K2416" s="33" t="s">
        <v>7</v>
      </c>
      <c r="L2416" s="45">
        <f>AVERAGEIFS('Raw Data'!$R$2:$R$3196,'Raw Data'!$K$2:$K$3196,'Solution Sheet'!J2416,'Raw Data'!$G$2:$G$3196,'Solution Sheet'!K2416)</f>
        <v>33.821428571428569</v>
      </c>
      <c r="N2416" s="33" t="s">
        <v>25</v>
      </c>
      <c r="O2416" s="33" t="s">
        <v>30</v>
      </c>
      <c r="P2416" s="45">
        <f>SUMIFS('Raw Data'!$S$2:$S$3196,'Raw Data'!$D$2:$D$3196,'Solution Sheet'!N2416,'Raw Data'!$H$2:$H$3196,'Solution Sheet'!O2416)</f>
        <v>386262.99999999983</v>
      </c>
    </row>
    <row r="2417" spans="2:16" x14ac:dyDescent="0.35">
      <c r="B2417" s="33" t="s">
        <v>78</v>
      </c>
      <c r="C2417" s="33" t="s">
        <v>6</v>
      </c>
      <c r="D2417" s="45">
        <f>SUMIFS('Raw Data'!$S$2:$S$3196,'Raw Data'!$E$2:$E$3196,'Solution Sheet'!B2417,'Raw Data'!$G$2:$G$3196,'Solution Sheet'!C2417)</f>
        <v>122595.86000000002</v>
      </c>
      <c r="E2417" s="37"/>
      <c r="F2417" s="33" t="s">
        <v>43</v>
      </c>
      <c r="G2417" s="33" t="s">
        <v>32</v>
      </c>
      <c r="H2417" s="45">
        <f>COUNTIFS('Raw Data'!$L$2:$L$3196,'Solution Sheet'!F2417,'Raw Data'!$H$2:$H$3196,'Solution Sheet'!G2417)</f>
        <v>206</v>
      </c>
      <c r="J2417" s="33" t="s">
        <v>42</v>
      </c>
      <c r="K2417" s="33" t="s">
        <v>6</v>
      </c>
      <c r="L2417" s="45">
        <f>AVERAGEIFS('Raw Data'!$R$2:$R$3196,'Raw Data'!$K$2:$K$3196,'Solution Sheet'!J2417,'Raw Data'!$G$2:$G$3196,'Solution Sheet'!K2417)</f>
        <v>35.892857142857146</v>
      </c>
      <c r="N2417" s="33" t="s">
        <v>26</v>
      </c>
      <c r="O2417" s="33" t="s">
        <v>32</v>
      </c>
      <c r="P2417" s="45">
        <f>SUMIFS('Raw Data'!$S$2:$S$3196,'Raw Data'!$D$2:$D$3196,'Solution Sheet'!N2417,'Raw Data'!$H$2:$H$3196,'Solution Sheet'!O2417)</f>
        <v>713770.02999999945</v>
      </c>
    </row>
    <row r="2418" spans="2:16" x14ac:dyDescent="0.35">
      <c r="B2418" s="33" t="s">
        <v>68</v>
      </c>
      <c r="C2418" s="33" t="s">
        <v>8</v>
      </c>
      <c r="D2418" s="45">
        <f>SUMIFS('Raw Data'!$S$2:$S$3196,'Raw Data'!$E$2:$E$3196,'Solution Sheet'!B2418,'Raw Data'!$G$2:$G$3196,'Solution Sheet'!C2418)</f>
        <v>65393.969999999994</v>
      </c>
      <c r="E2418" s="37"/>
      <c r="F2418" s="33" t="s">
        <v>46</v>
      </c>
      <c r="G2418" s="33" t="s">
        <v>31</v>
      </c>
      <c r="H2418" s="45">
        <f>COUNTIFS('Raw Data'!$L$2:$L$3196,'Solution Sheet'!F2418,'Raw Data'!$H$2:$H$3196,'Solution Sheet'!G2418)</f>
        <v>159</v>
      </c>
      <c r="J2418" s="33" t="s">
        <v>40</v>
      </c>
      <c r="K2418" s="33" t="s">
        <v>8</v>
      </c>
      <c r="L2418" s="45">
        <f>AVERAGEIFS('Raw Data'!$R$2:$R$3196,'Raw Data'!$K$2:$K$3196,'Solution Sheet'!J2418,'Raw Data'!$G$2:$G$3196,'Solution Sheet'!K2418)</f>
        <v>34.319148936170215</v>
      </c>
      <c r="N2418" s="33" t="s">
        <v>24</v>
      </c>
      <c r="O2418" s="33" t="s">
        <v>31</v>
      </c>
      <c r="P2418" s="45">
        <f>SUMIFS('Raw Data'!$S$2:$S$3196,'Raw Data'!$D$2:$D$3196,'Solution Sheet'!N2418,'Raw Data'!$H$2:$H$3196,'Solution Sheet'!O2418)</f>
        <v>770751.94999999984</v>
      </c>
    </row>
    <row r="2419" spans="2:16" x14ac:dyDescent="0.35">
      <c r="B2419" s="33" t="s">
        <v>52</v>
      </c>
      <c r="C2419" s="33" t="s">
        <v>7</v>
      </c>
      <c r="D2419" s="45">
        <f>SUMIFS('Raw Data'!$S$2:$S$3196,'Raw Data'!$E$2:$E$3196,'Solution Sheet'!B2419,'Raw Data'!$G$2:$G$3196,'Solution Sheet'!C2419)</f>
        <v>91854.499999999971</v>
      </c>
      <c r="E2419" s="37"/>
      <c r="F2419" s="33" t="s">
        <v>44</v>
      </c>
      <c r="G2419" s="33" t="s">
        <v>30</v>
      </c>
      <c r="H2419" s="45">
        <f>COUNTIFS('Raw Data'!$L$2:$L$3196,'Solution Sheet'!F2419,'Raw Data'!$H$2:$H$3196,'Solution Sheet'!G2419)</f>
        <v>202</v>
      </c>
      <c r="J2419" s="33" t="s">
        <v>40</v>
      </c>
      <c r="K2419" s="33" t="s">
        <v>7</v>
      </c>
      <c r="L2419" s="45">
        <f>AVERAGEIFS('Raw Data'!$R$2:$R$3196,'Raw Data'!$K$2:$K$3196,'Solution Sheet'!J2419,'Raw Data'!$G$2:$G$3196,'Solution Sheet'!K2419)</f>
        <v>33.473118279569896</v>
      </c>
      <c r="N2419" s="33" t="s">
        <v>25</v>
      </c>
      <c r="O2419" s="33" t="s">
        <v>30</v>
      </c>
      <c r="P2419" s="45">
        <f>SUMIFS('Raw Data'!$S$2:$S$3196,'Raw Data'!$D$2:$D$3196,'Solution Sheet'!N2419,'Raw Data'!$H$2:$H$3196,'Solution Sheet'!O2419)</f>
        <v>386262.99999999983</v>
      </c>
    </row>
    <row r="2420" spans="2:16" x14ac:dyDescent="0.35">
      <c r="B2420" s="33" t="s">
        <v>85</v>
      </c>
      <c r="C2420" s="33" t="s">
        <v>9</v>
      </c>
      <c r="D2420" s="45">
        <f>SUMIFS('Raw Data'!$S$2:$S$3196,'Raw Data'!$E$2:$E$3196,'Solution Sheet'!B2420,'Raw Data'!$G$2:$G$3196,'Solution Sheet'!C2420)</f>
        <v>54180.78</v>
      </c>
      <c r="E2420" s="37"/>
      <c r="F2420" s="33" t="s">
        <v>43</v>
      </c>
      <c r="G2420" s="33" t="s">
        <v>32</v>
      </c>
      <c r="H2420" s="45">
        <f>COUNTIFS('Raw Data'!$L$2:$L$3196,'Solution Sheet'!F2420,'Raw Data'!$H$2:$H$3196,'Solution Sheet'!G2420)</f>
        <v>206</v>
      </c>
      <c r="J2420" s="33" t="s">
        <v>42</v>
      </c>
      <c r="K2420" s="33" t="s">
        <v>9</v>
      </c>
      <c r="L2420" s="45">
        <f>AVERAGEIFS('Raw Data'!$R$2:$R$3196,'Raw Data'!$K$2:$K$3196,'Solution Sheet'!J2420,'Raw Data'!$G$2:$G$3196,'Solution Sheet'!K2420)</f>
        <v>36.282828282828284</v>
      </c>
      <c r="N2420" s="33" t="s">
        <v>26</v>
      </c>
      <c r="O2420" s="33" t="s">
        <v>32</v>
      </c>
      <c r="P2420" s="45">
        <f>SUMIFS('Raw Data'!$S$2:$S$3196,'Raw Data'!$D$2:$D$3196,'Solution Sheet'!N2420,'Raw Data'!$H$2:$H$3196,'Solution Sheet'!O2420)</f>
        <v>713770.02999999945</v>
      </c>
    </row>
    <row r="2421" spans="2:16" x14ac:dyDescent="0.35">
      <c r="B2421" s="33" t="s">
        <v>58</v>
      </c>
      <c r="C2421" s="33" t="s">
        <v>12</v>
      </c>
      <c r="D2421" s="45">
        <f>SUMIFS('Raw Data'!$S$2:$S$3196,'Raw Data'!$E$2:$E$3196,'Solution Sheet'!B2421,'Raw Data'!$G$2:$G$3196,'Solution Sheet'!C2421)</f>
        <v>103622.23999999999</v>
      </c>
      <c r="E2421" s="37"/>
      <c r="F2421" s="33" t="s">
        <v>44</v>
      </c>
      <c r="G2421" s="33" t="s">
        <v>30</v>
      </c>
      <c r="H2421" s="45">
        <f>COUNTIFS('Raw Data'!$L$2:$L$3196,'Solution Sheet'!F2421,'Raw Data'!$H$2:$H$3196,'Solution Sheet'!G2421)</f>
        <v>202</v>
      </c>
      <c r="J2421" s="33" t="s">
        <v>41</v>
      </c>
      <c r="K2421" s="33" t="s">
        <v>12</v>
      </c>
      <c r="L2421" s="45">
        <f>AVERAGEIFS('Raw Data'!$R$2:$R$3196,'Raw Data'!$K$2:$K$3196,'Solution Sheet'!J2421,'Raw Data'!$G$2:$G$3196,'Solution Sheet'!K2421)</f>
        <v>35.657142857142858</v>
      </c>
      <c r="N2421" s="33" t="s">
        <v>24</v>
      </c>
      <c r="O2421" s="33" t="s">
        <v>30</v>
      </c>
      <c r="P2421" s="45">
        <f>SUMIFS('Raw Data'!$S$2:$S$3196,'Raw Data'!$D$2:$D$3196,'Solution Sheet'!N2421,'Raw Data'!$H$2:$H$3196,'Solution Sheet'!O2421)</f>
        <v>902864.3899999999</v>
      </c>
    </row>
    <row r="2422" spans="2:16" x14ac:dyDescent="0.35">
      <c r="B2422" s="33" t="s">
        <v>58</v>
      </c>
      <c r="C2422" s="33" t="s">
        <v>11</v>
      </c>
      <c r="D2422" s="45">
        <f>SUMIFS('Raw Data'!$S$2:$S$3196,'Raw Data'!$E$2:$E$3196,'Solution Sheet'!B2422,'Raw Data'!$G$2:$G$3196,'Solution Sheet'!C2422)</f>
        <v>113195.5</v>
      </c>
      <c r="E2422" s="37"/>
      <c r="F2422" s="33" t="s">
        <v>44</v>
      </c>
      <c r="G2422" s="33" t="s">
        <v>31</v>
      </c>
      <c r="H2422" s="45">
        <f>COUNTIFS('Raw Data'!$L$2:$L$3196,'Solution Sheet'!F2422,'Raw Data'!$H$2:$H$3196,'Solution Sheet'!G2422)</f>
        <v>216</v>
      </c>
      <c r="J2422" s="33" t="s">
        <v>39</v>
      </c>
      <c r="K2422" s="33" t="s">
        <v>11</v>
      </c>
      <c r="L2422" s="45">
        <f>AVERAGEIFS('Raw Data'!$R$2:$R$3196,'Raw Data'!$K$2:$K$3196,'Solution Sheet'!J2422,'Raw Data'!$G$2:$G$3196,'Solution Sheet'!K2422)</f>
        <v>34.901785714285715</v>
      </c>
      <c r="N2422" s="33" t="s">
        <v>26</v>
      </c>
      <c r="O2422" s="33" t="s">
        <v>31</v>
      </c>
      <c r="P2422" s="45">
        <f>SUMIFS('Raw Data'!$S$2:$S$3196,'Raw Data'!$D$2:$D$3196,'Solution Sheet'!N2422,'Raw Data'!$H$2:$H$3196,'Solution Sheet'!O2422)</f>
        <v>705928.4499999996</v>
      </c>
    </row>
    <row r="2423" spans="2:16" x14ac:dyDescent="0.35">
      <c r="B2423" s="33" t="s">
        <v>115</v>
      </c>
      <c r="C2423" s="33" t="s">
        <v>9</v>
      </c>
      <c r="D2423" s="45">
        <f>SUMIFS('Raw Data'!$S$2:$S$3196,'Raw Data'!$E$2:$E$3196,'Solution Sheet'!B2423,'Raw Data'!$G$2:$G$3196,'Solution Sheet'!C2423)</f>
        <v>85954.940000000017</v>
      </c>
      <c r="E2423" s="37"/>
      <c r="F2423" s="33" t="s">
        <v>46</v>
      </c>
      <c r="G2423" s="33" t="s">
        <v>30</v>
      </c>
      <c r="H2423" s="45">
        <f>COUNTIFS('Raw Data'!$L$2:$L$3196,'Solution Sheet'!F2423,'Raw Data'!$H$2:$H$3196,'Solution Sheet'!G2423)</f>
        <v>204</v>
      </c>
      <c r="J2423" s="33" t="s">
        <v>40</v>
      </c>
      <c r="K2423" s="33" t="s">
        <v>9</v>
      </c>
      <c r="L2423" s="45">
        <f>AVERAGEIFS('Raw Data'!$R$2:$R$3196,'Raw Data'!$K$2:$K$3196,'Solution Sheet'!J2423,'Raw Data'!$G$2:$G$3196,'Solution Sheet'!K2423)</f>
        <v>33.942528735632187</v>
      </c>
      <c r="N2423" s="33" t="s">
        <v>26</v>
      </c>
      <c r="O2423" s="33" t="s">
        <v>30</v>
      </c>
      <c r="P2423" s="45">
        <f>SUMIFS('Raw Data'!$S$2:$S$3196,'Raw Data'!$D$2:$D$3196,'Solution Sheet'!N2423,'Raw Data'!$H$2:$H$3196,'Solution Sheet'!O2423)</f>
        <v>705014.25000000035</v>
      </c>
    </row>
    <row r="2424" spans="2:16" x14ac:dyDescent="0.35">
      <c r="B2424" s="33" t="s">
        <v>78</v>
      </c>
      <c r="C2424" s="33" t="s">
        <v>11</v>
      </c>
      <c r="D2424" s="45">
        <f>SUMIFS('Raw Data'!$S$2:$S$3196,'Raw Data'!$E$2:$E$3196,'Solution Sheet'!B2424,'Raw Data'!$G$2:$G$3196,'Solution Sheet'!C2424)</f>
        <v>115609.13</v>
      </c>
      <c r="E2424" s="37"/>
      <c r="F2424" s="33" t="s">
        <v>45</v>
      </c>
      <c r="G2424" s="33" t="s">
        <v>30</v>
      </c>
      <c r="H2424" s="45">
        <f>COUNTIFS('Raw Data'!$L$2:$L$3196,'Solution Sheet'!F2424,'Raw Data'!$H$2:$H$3196,'Solution Sheet'!G2424)</f>
        <v>215</v>
      </c>
      <c r="J2424" s="33" t="s">
        <v>42</v>
      </c>
      <c r="K2424" s="33" t="s">
        <v>11</v>
      </c>
      <c r="L2424" s="45">
        <f>AVERAGEIFS('Raw Data'!$R$2:$R$3196,'Raw Data'!$K$2:$K$3196,'Solution Sheet'!J2424,'Raw Data'!$G$2:$G$3196,'Solution Sheet'!K2424)</f>
        <v>35.16949152542373</v>
      </c>
      <c r="N2424" s="33" t="s">
        <v>26</v>
      </c>
      <c r="O2424" s="33" t="s">
        <v>30</v>
      </c>
      <c r="P2424" s="45">
        <f>SUMIFS('Raw Data'!$S$2:$S$3196,'Raw Data'!$D$2:$D$3196,'Solution Sheet'!N2424,'Raw Data'!$H$2:$H$3196,'Solution Sheet'!O2424)</f>
        <v>705014.25000000035</v>
      </c>
    </row>
    <row r="2425" spans="2:16" x14ac:dyDescent="0.35">
      <c r="B2425" s="33" t="s">
        <v>63</v>
      </c>
      <c r="C2425" s="33" t="s">
        <v>9</v>
      </c>
      <c r="D2425" s="45">
        <f>SUMIFS('Raw Data'!$S$2:$S$3196,'Raw Data'!$E$2:$E$3196,'Solution Sheet'!B2425,'Raw Data'!$G$2:$G$3196,'Solution Sheet'!C2425)</f>
        <v>108730.27000000002</v>
      </c>
      <c r="E2425" s="37"/>
      <c r="F2425" s="33" t="s">
        <v>44</v>
      </c>
      <c r="G2425" s="33" t="s">
        <v>33</v>
      </c>
      <c r="H2425" s="45">
        <f>COUNTIFS('Raw Data'!$L$2:$L$3196,'Solution Sheet'!F2425,'Raw Data'!$H$2:$H$3196,'Solution Sheet'!G2425)</f>
        <v>207</v>
      </c>
      <c r="J2425" s="33" t="s">
        <v>42</v>
      </c>
      <c r="K2425" s="33" t="s">
        <v>9</v>
      </c>
      <c r="L2425" s="45">
        <f>AVERAGEIFS('Raw Data'!$R$2:$R$3196,'Raw Data'!$K$2:$K$3196,'Solution Sheet'!J2425,'Raw Data'!$G$2:$G$3196,'Solution Sheet'!K2425)</f>
        <v>36.282828282828284</v>
      </c>
      <c r="N2425" s="33" t="s">
        <v>26</v>
      </c>
      <c r="O2425" s="33" t="s">
        <v>33</v>
      </c>
      <c r="P2425" s="45">
        <f>SUMIFS('Raw Data'!$S$2:$S$3196,'Raw Data'!$D$2:$D$3196,'Solution Sheet'!N2425,'Raw Data'!$H$2:$H$3196,'Solution Sheet'!O2425)</f>
        <v>688621.27000000118</v>
      </c>
    </row>
    <row r="2426" spans="2:16" x14ac:dyDescent="0.35">
      <c r="B2426" s="33" t="s">
        <v>73</v>
      </c>
      <c r="C2426" s="33" t="s">
        <v>6</v>
      </c>
      <c r="D2426" s="45">
        <f>SUMIFS('Raw Data'!$S$2:$S$3196,'Raw Data'!$E$2:$E$3196,'Solution Sheet'!B2426,'Raw Data'!$G$2:$G$3196,'Solution Sheet'!C2426)</f>
        <v>72259.55</v>
      </c>
      <c r="E2426" s="37"/>
      <c r="F2426" s="33" t="s">
        <v>46</v>
      </c>
      <c r="G2426" s="33" t="s">
        <v>33</v>
      </c>
      <c r="H2426" s="45">
        <f>COUNTIFS('Raw Data'!$L$2:$L$3196,'Solution Sheet'!F2426,'Raw Data'!$H$2:$H$3196,'Solution Sheet'!G2426)</f>
        <v>201</v>
      </c>
      <c r="J2426" s="33" t="s">
        <v>39</v>
      </c>
      <c r="K2426" s="33" t="s">
        <v>6</v>
      </c>
      <c r="L2426" s="45">
        <f>AVERAGEIFS('Raw Data'!$R$2:$R$3196,'Raw Data'!$K$2:$K$3196,'Solution Sheet'!J2426,'Raw Data'!$G$2:$G$3196,'Solution Sheet'!K2426)</f>
        <v>36.370370370370374</v>
      </c>
      <c r="N2426" s="33" t="s">
        <v>24</v>
      </c>
      <c r="O2426" s="33" t="s">
        <v>33</v>
      </c>
      <c r="P2426" s="45">
        <f>SUMIFS('Raw Data'!$S$2:$S$3196,'Raw Data'!$D$2:$D$3196,'Solution Sheet'!N2426,'Raw Data'!$H$2:$H$3196,'Solution Sheet'!O2426)</f>
        <v>777669.78999999957</v>
      </c>
    </row>
    <row r="2427" spans="2:16" x14ac:dyDescent="0.35">
      <c r="B2427" s="33" t="s">
        <v>73</v>
      </c>
      <c r="C2427" s="33" t="s">
        <v>6</v>
      </c>
      <c r="D2427" s="45">
        <f>SUMIFS('Raw Data'!$S$2:$S$3196,'Raw Data'!$E$2:$E$3196,'Solution Sheet'!B2427,'Raw Data'!$G$2:$G$3196,'Solution Sheet'!C2427)</f>
        <v>72259.55</v>
      </c>
      <c r="E2427" s="37"/>
      <c r="F2427" s="33" t="s">
        <v>45</v>
      </c>
      <c r="G2427" s="33" t="s">
        <v>33</v>
      </c>
      <c r="H2427" s="45">
        <f>COUNTIFS('Raw Data'!$L$2:$L$3196,'Solution Sheet'!F2427,'Raw Data'!$H$2:$H$3196,'Solution Sheet'!G2427)</f>
        <v>193</v>
      </c>
      <c r="J2427" s="33" t="s">
        <v>42</v>
      </c>
      <c r="K2427" s="33" t="s">
        <v>6</v>
      </c>
      <c r="L2427" s="45">
        <f>AVERAGEIFS('Raw Data'!$R$2:$R$3196,'Raw Data'!$K$2:$K$3196,'Solution Sheet'!J2427,'Raw Data'!$G$2:$G$3196,'Solution Sheet'!K2427)</f>
        <v>35.892857142857146</v>
      </c>
      <c r="N2427" s="33" t="s">
        <v>24</v>
      </c>
      <c r="O2427" s="33" t="s">
        <v>33</v>
      </c>
      <c r="P2427" s="45">
        <f>SUMIFS('Raw Data'!$S$2:$S$3196,'Raw Data'!$D$2:$D$3196,'Solution Sheet'!N2427,'Raw Data'!$H$2:$H$3196,'Solution Sheet'!O2427)</f>
        <v>777669.78999999957</v>
      </c>
    </row>
    <row r="2428" spans="2:16" x14ac:dyDescent="0.35">
      <c r="B2428" s="33" t="s">
        <v>73</v>
      </c>
      <c r="C2428" s="33" t="s">
        <v>13</v>
      </c>
      <c r="D2428" s="45">
        <f>SUMIFS('Raw Data'!$S$2:$S$3196,'Raw Data'!$E$2:$E$3196,'Solution Sheet'!B2428,'Raw Data'!$G$2:$G$3196,'Solution Sheet'!C2428)</f>
        <v>66184.529999999984</v>
      </c>
      <c r="E2428" s="37"/>
      <c r="F2428" s="33" t="s">
        <v>44</v>
      </c>
      <c r="G2428" s="33" t="s">
        <v>30</v>
      </c>
      <c r="H2428" s="45">
        <f>COUNTIFS('Raw Data'!$L$2:$L$3196,'Solution Sheet'!F2428,'Raw Data'!$H$2:$H$3196,'Solution Sheet'!G2428)</f>
        <v>202</v>
      </c>
      <c r="J2428" s="33" t="s">
        <v>39</v>
      </c>
      <c r="K2428" s="33" t="s">
        <v>13</v>
      </c>
      <c r="L2428" s="45">
        <f>AVERAGEIFS('Raw Data'!$R$2:$R$3196,'Raw Data'!$K$2:$K$3196,'Solution Sheet'!J2428,'Raw Data'!$G$2:$G$3196,'Solution Sheet'!K2428)</f>
        <v>35.833333333333336</v>
      </c>
      <c r="N2428" s="33" t="s">
        <v>25</v>
      </c>
      <c r="O2428" s="33" t="s">
        <v>30</v>
      </c>
      <c r="P2428" s="45">
        <f>SUMIFS('Raw Data'!$S$2:$S$3196,'Raw Data'!$D$2:$D$3196,'Solution Sheet'!N2428,'Raw Data'!$H$2:$H$3196,'Solution Sheet'!O2428)</f>
        <v>386262.99999999983</v>
      </c>
    </row>
    <row r="2429" spans="2:16" x14ac:dyDescent="0.35">
      <c r="B2429" s="33" t="s">
        <v>63</v>
      </c>
      <c r="C2429" s="33" t="s">
        <v>8</v>
      </c>
      <c r="D2429" s="45">
        <f>SUMIFS('Raw Data'!$S$2:$S$3196,'Raw Data'!$E$2:$E$3196,'Solution Sheet'!B2429,'Raw Data'!$G$2:$G$3196,'Solution Sheet'!C2429)</f>
        <v>87482.73</v>
      </c>
      <c r="E2429" s="37"/>
      <c r="F2429" s="33" t="s">
        <v>46</v>
      </c>
      <c r="G2429" s="33" t="s">
        <v>31</v>
      </c>
      <c r="H2429" s="45">
        <f>COUNTIFS('Raw Data'!$L$2:$L$3196,'Solution Sheet'!F2429,'Raw Data'!$H$2:$H$3196,'Solution Sheet'!G2429)</f>
        <v>159</v>
      </c>
      <c r="J2429" s="33" t="s">
        <v>42</v>
      </c>
      <c r="K2429" s="33" t="s">
        <v>8</v>
      </c>
      <c r="L2429" s="45">
        <f>AVERAGEIFS('Raw Data'!$R$2:$R$3196,'Raw Data'!$K$2:$K$3196,'Solution Sheet'!J2429,'Raw Data'!$G$2:$G$3196,'Solution Sheet'!K2429)</f>
        <v>35.593023255813954</v>
      </c>
      <c r="N2429" s="33" t="s">
        <v>24</v>
      </c>
      <c r="O2429" s="33" t="s">
        <v>31</v>
      </c>
      <c r="P2429" s="45">
        <f>SUMIFS('Raw Data'!$S$2:$S$3196,'Raw Data'!$D$2:$D$3196,'Solution Sheet'!N2429,'Raw Data'!$H$2:$H$3196,'Solution Sheet'!O2429)</f>
        <v>770751.94999999984</v>
      </c>
    </row>
    <row r="2430" spans="2:16" x14ac:dyDescent="0.35">
      <c r="B2430" s="33" t="s">
        <v>85</v>
      </c>
      <c r="C2430" s="33" t="s">
        <v>13</v>
      </c>
      <c r="D2430" s="45">
        <f>SUMIFS('Raw Data'!$S$2:$S$3196,'Raw Data'!$E$2:$E$3196,'Solution Sheet'!B2430,'Raw Data'!$G$2:$G$3196,'Solution Sheet'!C2430)</f>
        <v>84756.55</v>
      </c>
      <c r="E2430" s="37"/>
      <c r="F2430" s="33" t="s">
        <v>44</v>
      </c>
      <c r="G2430" s="33" t="s">
        <v>33</v>
      </c>
      <c r="H2430" s="45">
        <f>COUNTIFS('Raw Data'!$L$2:$L$3196,'Solution Sheet'!F2430,'Raw Data'!$H$2:$H$3196,'Solution Sheet'!G2430)</f>
        <v>207</v>
      </c>
      <c r="J2430" s="33" t="s">
        <v>39</v>
      </c>
      <c r="K2430" s="33" t="s">
        <v>13</v>
      </c>
      <c r="L2430" s="45">
        <f>AVERAGEIFS('Raw Data'!$R$2:$R$3196,'Raw Data'!$K$2:$K$3196,'Solution Sheet'!J2430,'Raw Data'!$G$2:$G$3196,'Solution Sheet'!K2430)</f>
        <v>35.833333333333336</v>
      </c>
      <c r="N2430" s="33" t="s">
        <v>26</v>
      </c>
      <c r="O2430" s="33" t="s">
        <v>33</v>
      </c>
      <c r="P2430" s="45">
        <f>SUMIFS('Raw Data'!$S$2:$S$3196,'Raw Data'!$D$2:$D$3196,'Solution Sheet'!N2430,'Raw Data'!$H$2:$H$3196,'Solution Sheet'!O2430)</f>
        <v>688621.27000000118</v>
      </c>
    </row>
    <row r="2431" spans="2:16" x14ac:dyDescent="0.35">
      <c r="B2431" s="33" t="s">
        <v>78</v>
      </c>
      <c r="C2431" s="33" t="s">
        <v>12</v>
      </c>
      <c r="D2431" s="45">
        <f>SUMIFS('Raw Data'!$S$2:$S$3196,'Raw Data'!$E$2:$E$3196,'Solution Sheet'!B2431,'Raw Data'!$G$2:$G$3196,'Solution Sheet'!C2431)</f>
        <v>76955.800000000017</v>
      </c>
      <c r="E2431" s="37"/>
      <c r="F2431" s="33" t="s">
        <v>43</v>
      </c>
      <c r="G2431" s="33" t="s">
        <v>30</v>
      </c>
      <c r="H2431" s="45">
        <f>COUNTIFS('Raw Data'!$L$2:$L$3196,'Solution Sheet'!F2431,'Raw Data'!$H$2:$H$3196,'Solution Sheet'!G2431)</f>
        <v>201</v>
      </c>
      <c r="J2431" s="33" t="s">
        <v>40</v>
      </c>
      <c r="K2431" s="33" t="s">
        <v>12</v>
      </c>
      <c r="L2431" s="45">
        <f>AVERAGEIFS('Raw Data'!$R$2:$R$3196,'Raw Data'!$K$2:$K$3196,'Solution Sheet'!J2431,'Raw Data'!$G$2:$G$3196,'Solution Sheet'!K2431)</f>
        <v>34.373831775700936</v>
      </c>
      <c r="N2431" s="33" t="s">
        <v>26</v>
      </c>
      <c r="O2431" s="33" t="s">
        <v>30</v>
      </c>
      <c r="P2431" s="45">
        <f>SUMIFS('Raw Data'!$S$2:$S$3196,'Raw Data'!$D$2:$D$3196,'Solution Sheet'!N2431,'Raw Data'!$H$2:$H$3196,'Solution Sheet'!O2431)</f>
        <v>705014.25000000035</v>
      </c>
    </row>
    <row r="2432" spans="2:16" x14ac:dyDescent="0.35">
      <c r="B2432" s="33" t="s">
        <v>106</v>
      </c>
      <c r="C2432" s="33" t="s">
        <v>13</v>
      </c>
      <c r="D2432" s="45">
        <f>SUMIFS('Raw Data'!$S$2:$S$3196,'Raw Data'!$E$2:$E$3196,'Solution Sheet'!B2432,'Raw Data'!$G$2:$G$3196,'Solution Sheet'!C2432)</f>
        <v>83772.33</v>
      </c>
      <c r="E2432" s="37"/>
      <c r="F2432" s="33" t="s">
        <v>46</v>
      </c>
      <c r="G2432" s="33" t="s">
        <v>33</v>
      </c>
      <c r="H2432" s="45">
        <f>COUNTIFS('Raw Data'!$L$2:$L$3196,'Solution Sheet'!F2432,'Raw Data'!$H$2:$H$3196,'Solution Sheet'!G2432)</f>
        <v>201</v>
      </c>
      <c r="J2432" s="33" t="s">
        <v>39</v>
      </c>
      <c r="K2432" s="33" t="s">
        <v>13</v>
      </c>
      <c r="L2432" s="45">
        <f>AVERAGEIFS('Raw Data'!$R$2:$R$3196,'Raw Data'!$K$2:$K$3196,'Solution Sheet'!J2432,'Raw Data'!$G$2:$G$3196,'Solution Sheet'!K2432)</f>
        <v>35.833333333333336</v>
      </c>
      <c r="N2432" s="33" t="s">
        <v>24</v>
      </c>
      <c r="O2432" s="33" t="s">
        <v>33</v>
      </c>
      <c r="P2432" s="45">
        <f>SUMIFS('Raw Data'!$S$2:$S$3196,'Raw Data'!$D$2:$D$3196,'Solution Sheet'!N2432,'Raw Data'!$H$2:$H$3196,'Solution Sheet'!O2432)</f>
        <v>777669.78999999957</v>
      </c>
    </row>
    <row r="2433" spans="2:16" x14ac:dyDescent="0.35">
      <c r="B2433" s="33" t="s">
        <v>63</v>
      </c>
      <c r="C2433" s="33" t="s">
        <v>13</v>
      </c>
      <c r="D2433" s="45">
        <f>SUMIFS('Raw Data'!$S$2:$S$3196,'Raw Data'!$E$2:$E$3196,'Solution Sheet'!B2433,'Raw Data'!$G$2:$G$3196,'Solution Sheet'!C2433)</f>
        <v>116307.38</v>
      </c>
      <c r="E2433" s="37"/>
      <c r="F2433" s="33" t="s">
        <v>43</v>
      </c>
      <c r="G2433" s="33" t="s">
        <v>30</v>
      </c>
      <c r="H2433" s="45">
        <f>COUNTIFS('Raw Data'!$L$2:$L$3196,'Solution Sheet'!F2433,'Raw Data'!$H$2:$H$3196,'Solution Sheet'!G2433)</f>
        <v>201</v>
      </c>
      <c r="J2433" s="33" t="s">
        <v>42</v>
      </c>
      <c r="K2433" s="33" t="s">
        <v>13</v>
      </c>
      <c r="L2433" s="45">
        <f>AVERAGEIFS('Raw Data'!$R$2:$R$3196,'Raw Data'!$K$2:$K$3196,'Solution Sheet'!J2433,'Raw Data'!$G$2:$G$3196,'Solution Sheet'!K2433)</f>
        <v>36.58</v>
      </c>
      <c r="N2433" s="33" t="s">
        <v>25</v>
      </c>
      <c r="O2433" s="33" t="s">
        <v>30</v>
      </c>
      <c r="P2433" s="45">
        <f>SUMIFS('Raw Data'!$S$2:$S$3196,'Raw Data'!$D$2:$D$3196,'Solution Sheet'!N2433,'Raw Data'!$H$2:$H$3196,'Solution Sheet'!O2433)</f>
        <v>386262.99999999983</v>
      </c>
    </row>
    <row r="2434" spans="2:16" x14ac:dyDescent="0.35">
      <c r="B2434" s="33" t="s">
        <v>58</v>
      </c>
      <c r="C2434" s="33" t="s">
        <v>13</v>
      </c>
      <c r="D2434" s="45">
        <f>SUMIFS('Raw Data'!$S$2:$S$3196,'Raw Data'!$E$2:$E$3196,'Solution Sheet'!B2434,'Raw Data'!$G$2:$G$3196,'Solution Sheet'!C2434)</f>
        <v>88782.809999999969</v>
      </c>
      <c r="E2434" s="37"/>
      <c r="F2434" s="33" t="s">
        <v>45</v>
      </c>
      <c r="G2434" s="33" t="s">
        <v>30</v>
      </c>
      <c r="H2434" s="45">
        <f>COUNTIFS('Raw Data'!$L$2:$L$3196,'Solution Sheet'!F2434,'Raw Data'!$H$2:$H$3196,'Solution Sheet'!G2434)</f>
        <v>215</v>
      </c>
      <c r="J2434" s="33" t="s">
        <v>40</v>
      </c>
      <c r="K2434" s="33" t="s">
        <v>13</v>
      </c>
      <c r="L2434" s="45">
        <f>AVERAGEIFS('Raw Data'!$R$2:$R$3196,'Raw Data'!$K$2:$K$3196,'Solution Sheet'!J2434,'Raw Data'!$G$2:$G$3196,'Solution Sheet'!K2434)</f>
        <v>34.651685393258425</v>
      </c>
      <c r="N2434" s="33" t="s">
        <v>24</v>
      </c>
      <c r="O2434" s="33" t="s">
        <v>30</v>
      </c>
      <c r="P2434" s="45">
        <f>SUMIFS('Raw Data'!$S$2:$S$3196,'Raw Data'!$D$2:$D$3196,'Solution Sheet'!N2434,'Raw Data'!$H$2:$H$3196,'Solution Sheet'!O2434)</f>
        <v>902864.3899999999</v>
      </c>
    </row>
    <row r="2435" spans="2:16" x14ac:dyDescent="0.35">
      <c r="B2435" s="33" t="s">
        <v>52</v>
      </c>
      <c r="C2435" s="33" t="s">
        <v>8</v>
      </c>
      <c r="D2435" s="45">
        <f>SUMIFS('Raw Data'!$S$2:$S$3196,'Raw Data'!$E$2:$E$3196,'Solution Sheet'!B2435,'Raw Data'!$G$2:$G$3196,'Solution Sheet'!C2435)</f>
        <v>99924.459999999977</v>
      </c>
      <c r="E2435" s="37"/>
      <c r="F2435" s="33" t="s">
        <v>43</v>
      </c>
      <c r="G2435" s="33" t="s">
        <v>32</v>
      </c>
      <c r="H2435" s="45">
        <f>COUNTIFS('Raw Data'!$L$2:$L$3196,'Solution Sheet'!F2435,'Raw Data'!$H$2:$H$3196,'Solution Sheet'!G2435)</f>
        <v>206</v>
      </c>
      <c r="J2435" s="33" t="s">
        <v>41</v>
      </c>
      <c r="K2435" s="33" t="s">
        <v>8</v>
      </c>
      <c r="L2435" s="45">
        <f>AVERAGEIFS('Raw Data'!$R$2:$R$3196,'Raw Data'!$K$2:$K$3196,'Solution Sheet'!J2435,'Raw Data'!$G$2:$G$3196,'Solution Sheet'!K2435)</f>
        <v>35.169642857142854</v>
      </c>
      <c r="N2435" s="33" t="s">
        <v>24</v>
      </c>
      <c r="O2435" s="33" t="s">
        <v>32</v>
      </c>
      <c r="P2435" s="45">
        <f>SUMIFS('Raw Data'!$S$2:$S$3196,'Raw Data'!$D$2:$D$3196,'Solution Sheet'!N2435,'Raw Data'!$H$2:$H$3196,'Solution Sheet'!O2435)</f>
        <v>854150.37999999919</v>
      </c>
    </row>
    <row r="2436" spans="2:16" x14ac:dyDescent="0.35">
      <c r="B2436" s="33" t="s">
        <v>73</v>
      </c>
      <c r="C2436" s="33" t="s">
        <v>11</v>
      </c>
      <c r="D2436" s="45">
        <f>SUMIFS('Raw Data'!$S$2:$S$3196,'Raw Data'!$E$2:$E$3196,'Solution Sheet'!B2436,'Raw Data'!$G$2:$G$3196,'Solution Sheet'!C2436)</f>
        <v>112167.56</v>
      </c>
      <c r="E2436" s="37"/>
      <c r="F2436" s="33" t="s">
        <v>43</v>
      </c>
      <c r="G2436" s="33" t="s">
        <v>31</v>
      </c>
      <c r="H2436" s="45">
        <f>COUNTIFS('Raw Data'!$L$2:$L$3196,'Solution Sheet'!F2436,'Raw Data'!$H$2:$H$3196,'Solution Sheet'!G2436)</f>
        <v>190</v>
      </c>
      <c r="J2436" s="33" t="s">
        <v>40</v>
      </c>
      <c r="K2436" s="33" t="s">
        <v>11</v>
      </c>
      <c r="L2436" s="45">
        <f>AVERAGEIFS('Raw Data'!$R$2:$R$3196,'Raw Data'!$K$2:$K$3196,'Solution Sheet'!J2436,'Raw Data'!$G$2:$G$3196,'Solution Sheet'!K2436)</f>
        <v>33.707865168539328</v>
      </c>
      <c r="N2436" s="33" t="s">
        <v>24</v>
      </c>
      <c r="O2436" s="33" t="s">
        <v>31</v>
      </c>
      <c r="P2436" s="45">
        <f>SUMIFS('Raw Data'!$S$2:$S$3196,'Raw Data'!$D$2:$D$3196,'Solution Sheet'!N2436,'Raw Data'!$H$2:$H$3196,'Solution Sheet'!O2436)</f>
        <v>770751.94999999984</v>
      </c>
    </row>
    <row r="2437" spans="2:16" x14ac:dyDescent="0.35">
      <c r="B2437" s="33" t="s">
        <v>63</v>
      </c>
      <c r="C2437" s="33" t="s">
        <v>6</v>
      </c>
      <c r="D2437" s="45">
        <f>SUMIFS('Raw Data'!$S$2:$S$3196,'Raw Data'!$E$2:$E$3196,'Solution Sheet'!B2437,'Raw Data'!$G$2:$G$3196,'Solution Sheet'!C2437)</f>
        <v>78031.63</v>
      </c>
      <c r="E2437" s="37"/>
      <c r="F2437" s="33" t="s">
        <v>46</v>
      </c>
      <c r="G2437" s="33" t="s">
        <v>31</v>
      </c>
      <c r="H2437" s="45">
        <f>COUNTIFS('Raw Data'!$L$2:$L$3196,'Solution Sheet'!F2437,'Raw Data'!$H$2:$H$3196,'Solution Sheet'!G2437)</f>
        <v>159</v>
      </c>
      <c r="J2437" s="33" t="s">
        <v>40</v>
      </c>
      <c r="K2437" s="33" t="s">
        <v>6</v>
      </c>
      <c r="L2437" s="45">
        <f>AVERAGEIFS('Raw Data'!$R$2:$R$3196,'Raw Data'!$K$2:$K$3196,'Solution Sheet'!J2437,'Raw Data'!$G$2:$G$3196,'Solution Sheet'!K2437)</f>
        <v>33.838383838383841</v>
      </c>
      <c r="N2437" s="33" t="s">
        <v>25</v>
      </c>
      <c r="O2437" s="33" t="s">
        <v>31</v>
      </c>
      <c r="P2437" s="45">
        <f>SUMIFS('Raw Data'!$S$2:$S$3196,'Raw Data'!$D$2:$D$3196,'Solution Sheet'!N2437,'Raw Data'!$H$2:$H$3196,'Solution Sheet'!O2437)</f>
        <v>343540.72000000003</v>
      </c>
    </row>
    <row r="2438" spans="2:16" x14ac:dyDescent="0.35">
      <c r="B2438" s="33" t="s">
        <v>52</v>
      </c>
      <c r="C2438" s="33" t="s">
        <v>12</v>
      </c>
      <c r="D2438" s="45">
        <f>SUMIFS('Raw Data'!$S$2:$S$3196,'Raw Data'!$E$2:$E$3196,'Solution Sheet'!B2438,'Raw Data'!$G$2:$G$3196,'Solution Sheet'!C2438)</f>
        <v>95376.180000000022</v>
      </c>
      <c r="E2438" s="37"/>
      <c r="F2438" s="33" t="s">
        <v>45</v>
      </c>
      <c r="G2438" s="33" t="s">
        <v>31</v>
      </c>
      <c r="H2438" s="45">
        <f>COUNTIFS('Raw Data'!$L$2:$L$3196,'Solution Sheet'!F2438,'Raw Data'!$H$2:$H$3196,'Solution Sheet'!G2438)</f>
        <v>200</v>
      </c>
      <c r="J2438" s="33" t="s">
        <v>39</v>
      </c>
      <c r="K2438" s="33" t="s">
        <v>12</v>
      </c>
      <c r="L2438" s="45">
        <f>AVERAGEIFS('Raw Data'!$R$2:$R$3196,'Raw Data'!$K$2:$K$3196,'Solution Sheet'!J2438,'Raw Data'!$G$2:$G$3196,'Solution Sheet'!K2438)</f>
        <v>35</v>
      </c>
      <c r="N2438" s="33" t="s">
        <v>25</v>
      </c>
      <c r="O2438" s="33" t="s">
        <v>31</v>
      </c>
      <c r="P2438" s="45">
        <f>SUMIFS('Raw Data'!$S$2:$S$3196,'Raw Data'!$D$2:$D$3196,'Solution Sheet'!N2438,'Raw Data'!$H$2:$H$3196,'Solution Sheet'!O2438)</f>
        <v>343540.72000000003</v>
      </c>
    </row>
    <row r="2439" spans="2:16" x14ac:dyDescent="0.35">
      <c r="B2439" s="33" t="s">
        <v>73</v>
      </c>
      <c r="C2439" s="33" t="s">
        <v>11</v>
      </c>
      <c r="D2439" s="45">
        <f>SUMIFS('Raw Data'!$S$2:$S$3196,'Raw Data'!$E$2:$E$3196,'Solution Sheet'!B2439,'Raw Data'!$G$2:$G$3196,'Solution Sheet'!C2439)</f>
        <v>112167.56</v>
      </c>
      <c r="E2439" s="37"/>
      <c r="F2439" s="33" t="s">
        <v>45</v>
      </c>
      <c r="G2439" s="33" t="s">
        <v>31</v>
      </c>
      <c r="H2439" s="45">
        <f>COUNTIFS('Raw Data'!$L$2:$L$3196,'Solution Sheet'!F2439,'Raw Data'!$H$2:$H$3196,'Solution Sheet'!G2439)</f>
        <v>200</v>
      </c>
      <c r="J2439" s="33" t="s">
        <v>39</v>
      </c>
      <c r="K2439" s="33" t="s">
        <v>11</v>
      </c>
      <c r="L2439" s="45">
        <f>AVERAGEIFS('Raw Data'!$R$2:$R$3196,'Raw Data'!$K$2:$K$3196,'Solution Sheet'!J2439,'Raw Data'!$G$2:$G$3196,'Solution Sheet'!K2439)</f>
        <v>34.901785714285715</v>
      </c>
      <c r="N2439" s="33" t="s">
        <v>25</v>
      </c>
      <c r="O2439" s="33" t="s">
        <v>31</v>
      </c>
      <c r="P2439" s="45">
        <f>SUMIFS('Raw Data'!$S$2:$S$3196,'Raw Data'!$D$2:$D$3196,'Solution Sheet'!N2439,'Raw Data'!$H$2:$H$3196,'Solution Sheet'!O2439)</f>
        <v>343540.72000000003</v>
      </c>
    </row>
    <row r="2440" spans="2:16" x14ac:dyDescent="0.35">
      <c r="B2440" s="33" t="s">
        <v>78</v>
      </c>
      <c r="C2440" s="33" t="s">
        <v>13</v>
      </c>
      <c r="D2440" s="45">
        <f>SUMIFS('Raw Data'!$S$2:$S$3196,'Raw Data'!$E$2:$E$3196,'Solution Sheet'!B2440,'Raw Data'!$G$2:$G$3196,'Solution Sheet'!C2440)</f>
        <v>119976.9</v>
      </c>
      <c r="E2440" s="37"/>
      <c r="F2440" s="33" t="s">
        <v>43</v>
      </c>
      <c r="G2440" s="33" t="s">
        <v>32</v>
      </c>
      <c r="H2440" s="45">
        <f>COUNTIFS('Raw Data'!$L$2:$L$3196,'Solution Sheet'!F2440,'Raw Data'!$H$2:$H$3196,'Solution Sheet'!G2440)</f>
        <v>206</v>
      </c>
      <c r="J2440" s="33" t="s">
        <v>39</v>
      </c>
      <c r="K2440" s="33" t="s">
        <v>13</v>
      </c>
      <c r="L2440" s="45">
        <f>AVERAGEIFS('Raw Data'!$R$2:$R$3196,'Raw Data'!$K$2:$K$3196,'Solution Sheet'!J2440,'Raw Data'!$G$2:$G$3196,'Solution Sheet'!K2440)</f>
        <v>35.833333333333336</v>
      </c>
      <c r="N2440" s="33" t="s">
        <v>26</v>
      </c>
      <c r="O2440" s="33" t="s">
        <v>32</v>
      </c>
      <c r="P2440" s="45">
        <f>SUMIFS('Raw Data'!$S$2:$S$3196,'Raw Data'!$D$2:$D$3196,'Solution Sheet'!N2440,'Raw Data'!$H$2:$H$3196,'Solution Sheet'!O2440)</f>
        <v>713770.02999999945</v>
      </c>
    </row>
    <row r="2441" spans="2:16" x14ac:dyDescent="0.35">
      <c r="B2441" s="33" t="s">
        <v>63</v>
      </c>
      <c r="C2441" s="33" t="s">
        <v>7</v>
      </c>
      <c r="D2441" s="45">
        <f>SUMIFS('Raw Data'!$S$2:$S$3196,'Raw Data'!$E$2:$E$3196,'Solution Sheet'!B2441,'Raw Data'!$G$2:$G$3196,'Solution Sheet'!C2441)</f>
        <v>92763.590000000011</v>
      </c>
      <c r="E2441" s="37"/>
      <c r="F2441" s="33" t="s">
        <v>44</v>
      </c>
      <c r="G2441" s="33" t="s">
        <v>32</v>
      </c>
      <c r="H2441" s="45">
        <f>COUNTIFS('Raw Data'!$L$2:$L$3196,'Solution Sheet'!F2441,'Raw Data'!$H$2:$H$3196,'Solution Sheet'!G2441)</f>
        <v>196</v>
      </c>
      <c r="J2441" s="33" t="s">
        <v>39</v>
      </c>
      <c r="K2441" s="33" t="s">
        <v>7</v>
      </c>
      <c r="L2441" s="45">
        <f>AVERAGEIFS('Raw Data'!$R$2:$R$3196,'Raw Data'!$K$2:$K$3196,'Solution Sheet'!J2441,'Raw Data'!$G$2:$G$3196,'Solution Sheet'!K2441)</f>
        <v>36.319672131147541</v>
      </c>
      <c r="N2441" s="33" t="s">
        <v>24</v>
      </c>
      <c r="O2441" s="33" t="s">
        <v>32</v>
      </c>
      <c r="P2441" s="45">
        <f>SUMIFS('Raw Data'!$S$2:$S$3196,'Raw Data'!$D$2:$D$3196,'Solution Sheet'!N2441,'Raw Data'!$H$2:$H$3196,'Solution Sheet'!O2441)</f>
        <v>854150.37999999919</v>
      </c>
    </row>
    <row r="2442" spans="2:16" x14ac:dyDescent="0.35">
      <c r="B2442" s="33" t="s">
        <v>55</v>
      </c>
      <c r="C2442" s="33" t="s">
        <v>12</v>
      </c>
      <c r="D2442" s="45">
        <f>SUMIFS('Raw Data'!$S$2:$S$3196,'Raw Data'!$E$2:$E$3196,'Solution Sheet'!B2442,'Raw Data'!$G$2:$G$3196,'Solution Sheet'!C2442)</f>
        <v>77941.099999999991</v>
      </c>
      <c r="E2442" s="37"/>
      <c r="F2442" s="33" t="s">
        <v>46</v>
      </c>
      <c r="G2442" s="33" t="s">
        <v>33</v>
      </c>
      <c r="H2442" s="45">
        <f>COUNTIFS('Raw Data'!$L$2:$L$3196,'Solution Sheet'!F2442,'Raw Data'!$H$2:$H$3196,'Solution Sheet'!G2442)</f>
        <v>201</v>
      </c>
      <c r="J2442" s="33" t="s">
        <v>39</v>
      </c>
      <c r="K2442" s="33" t="s">
        <v>12</v>
      </c>
      <c r="L2442" s="45">
        <f>AVERAGEIFS('Raw Data'!$R$2:$R$3196,'Raw Data'!$K$2:$K$3196,'Solution Sheet'!J2442,'Raw Data'!$G$2:$G$3196,'Solution Sheet'!K2442)</f>
        <v>35</v>
      </c>
      <c r="N2442" s="33" t="s">
        <v>26</v>
      </c>
      <c r="O2442" s="33" t="s">
        <v>33</v>
      </c>
      <c r="P2442" s="45">
        <f>SUMIFS('Raw Data'!$S$2:$S$3196,'Raw Data'!$D$2:$D$3196,'Solution Sheet'!N2442,'Raw Data'!$H$2:$H$3196,'Solution Sheet'!O2442)</f>
        <v>688621.27000000118</v>
      </c>
    </row>
    <row r="2443" spans="2:16" x14ac:dyDescent="0.35">
      <c r="B2443" s="33" t="s">
        <v>85</v>
      </c>
      <c r="C2443" s="33" t="s">
        <v>11</v>
      </c>
      <c r="D2443" s="45">
        <f>SUMIFS('Raw Data'!$S$2:$S$3196,'Raw Data'!$E$2:$E$3196,'Solution Sheet'!B2443,'Raw Data'!$G$2:$G$3196,'Solution Sheet'!C2443)</f>
        <v>93988.74</v>
      </c>
      <c r="E2443" s="37"/>
      <c r="F2443" s="33" t="s">
        <v>43</v>
      </c>
      <c r="G2443" s="33" t="s">
        <v>32</v>
      </c>
      <c r="H2443" s="45">
        <f>COUNTIFS('Raw Data'!$L$2:$L$3196,'Solution Sheet'!F2443,'Raw Data'!$H$2:$H$3196,'Solution Sheet'!G2443)</f>
        <v>206</v>
      </c>
      <c r="J2443" s="33" t="s">
        <v>39</v>
      </c>
      <c r="K2443" s="33" t="s">
        <v>11</v>
      </c>
      <c r="L2443" s="45">
        <f>AVERAGEIFS('Raw Data'!$R$2:$R$3196,'Raw Data'!$K$2:$K$3196,'Solution Sheet'!J2443,'Raw Data'!$G$2:$G$3196,'Solution Sheet'!K2443)</f>
        <v>34.901785714285715</v>
      </c>
      <c r="N2443" s="33" t="s">
        <v>24</v>
      </c>
      <c r="O2443" s="33" t="s">
        <v>32</v>
      </c>
      <c r="P2443" s="45">
        <f>SUMIFS('Raw Data'!$S$2:$S$3196,'Raw Data'!$D$2:$D$3196,'Solution Sheet'!N2443,'Raw Data'!$H$2:$H$3196,'Solution Sheet'!O2443)</f>
        <v>854150.37999999919</v>
      </c>
    </row>
    <row r="2444" spans="2:16" x14ac:dyDescent="0.35">
      <c r="B2444" s="33" t="s">
        <v>115</v>
      </c>
      <c r="C2444" s="33" t="s">
        <v>13</v>
      </c>
      <c r="D2444" s="45">
        <f>SUMIFS('Raw Data'!$S$2:$S$3196,'Raw Data'!$E$2:$E$3196,'Solution Sheet'!B2444,'Raw Data'!$G$2:$G$3196,'Solution Sheet'!C2444)</f>
        <v>86905.229999999981</v>
      </c>
      <c r="E2444" s="37"/>
      <c r="F2444" s="33" t="s">
        <v>43</v>
      </c>
      <c r="G2444" s="33" t="s">
        <v>31</v>
      </c>
      <c r="H2444" s="45">
        <f>COUNTIFS('Raw Data'!$L$2:$L$3196,'Solution Sheet'!F2444,'Raw Data'!$H$2:$H$3196,'Solution Sheet'!G2444)</f>
        <v>190</v>
      </c>
      <c r="J2444" s="33" t="s">
        <v>42</v>
      </c>
      <c r="K2444" s="33" t="s">
        <v>13</v>
      </c>
      <c r="L2444" s="45">
        <f>AVERAGEIFS('Raw Data'!$R$2:$R$3196,'Raw Data'!$K$2:$K$3196,'Solution Sheet'!J2444,'Raw Data'!$G$2:$G$3196,'Solution Sheet'!K2444)</f>
        <v>36.58</v>
      </c>
      <c r="N2444" s="33" t="s">
        <v>26</v>
      </c>
      <c r="O2444" s="33" t="s">
        <v>31</v>
      </c>
      <c r="P2444" s="45">
        <f>SUMIFS('Raw Data'!$S$2:$S$3196,'Raw Data'!$D$2:$D$3196,'Solution Sheet'!N2444,'Raw Data'!$H$2:$H$3196,'Solution Sheet'!O2444)</f>
        <v>705928.4499999996</v>
      </c>
    </row>
    <row r="2445" spans="2:16" x14ac:dyDescent="0.35">
      <c r="B2445" s="33" t="s">
        <v>73</v>
      </c>
      <c r="C2445" s="33" t="s">
        <v>9</v>
      </c>
      <c r="D2445" s="45">
        <f>SUMIFS('Raw Data'!$S$2:$S$3196,'Raw Data'!$E$2:$E$3196,'Solution Sheet'!B2445,'Raw Data'!$G$2:$G$3196,'Solution Sheet'!C2445)</f>
        <v>97902.090000000011</v>
      </c>
      <c r="E2445" s="37"/>
      <c r="F2445" s="33" t="s">
        <v>45</v>
      </c>
      <c r="G2445" s="33" t="s">
        <v>33</v>
      </c>
      <c r="H2445" s="45">
        <f>COUNTIFS('Raw Data'!$L$2:$L$3196,'Solution Sheet'!F2445,'Raw Data'!$H$2:$H$3196,'Solution Sheet'!G2445)</f>
        <v>193</v>
      </c>
      <c r="J2445" s="33" t="s">
        <v>42</v>
      </c>
      <c r="K2445" s="33" t="s">
        <v>9</v>
      </c>
      <c r="L2445" s="45">
        <f>AVERAGEIFS('Raw Data'!$R$2:$R$3196,'Raw Data'!$K$2:$K$3196,'Solution Sheet'!J2445,'Raw Data'!$G$2:$G$3196,'Solution Sheet'!K2445)</f>
        <v>36.282828282828284</v>
      </c>
      <c r="N2445" s="33" t="s">
        <v>26</v>
      </c>
      <c r="O2445" s="33" t="s">
        <v>33</v>
      </c>
      <c r="P2445" s="45">
        <f>SUMIFS('Raw Data'!$S$2:$S$3196,'Raw Data'!$D$2:$D$3196,'Solution Sheet'!N2445,'Raw Data'!$H$2:$H$3196,'Solution Sheet'!O2445)</f>
        <v>688621.27000000118</v>
      </c>
    </row>
    <row r="2446" spans="2:16" x14ac:dyDescent="0.35">
      <c r="B2446" s="33" t="s">
        <v>78</v>
      </c>
      <c r="C2446" s="33" t="s">
        <v>11</v>
      </c>
      <c r="D2446" s="45">
        <f>SUMIFS('Raw Data'!$S$2:$S$3196,'Raw Data'!$E$2:$E$3196,'Solution Sheet'!B2446,'Raw Data'!$G$2:$G$3196,'Solution Sheet'!C2446)</f>
        <v>115609.13</v>
      </c>
      <c r="E2446" s="37"/>
      <c r="F2446" s="33" t="s">
        <v>43</v>
      </c>
      <c r="G2446" s="33" t="s">
        <v>30</v>
      </c>
      <c r="H2446" s="45">
        <f>COUNTIFS('Raw Data'!$L$2:$L$3196,'Solution Sheet'!F2446,'Raw Data'!$H$2:$H$3196,'Solution Sheet'!G2446)</f>
        <v>201</v>
      </c>
      <c r="J2446" s="33" t="s">
        <v>42</v>
      </c>
      <c r="K2446" s="33" t="s">
        <v>11</v>
      </c>
      <c r="L2446" s="45">
        <f>AVERAGEIFS('Raw Data'!$R$2:$R$3196,'Raw Data'!$K$2:$K$3196,'Solution Sheet'!J2446,'Raw Data'!$G$2:$G$3196,'Solution Sheet'!K2446)</f>
        <v>35.16949152542373</v>
      </c>
      <c r="N2446" s="33" t="s">
        <v>24</v>
      </c>
      <c r="O2446" s="33" t="s">
        <v>30</v>
      </c>
      <c r="P2446" s="45">
        <f>SUMIFS('Raw Data'!$S$2:$S$3196,'Raw Data'!$D$2:$D$3196,'Solution Sheet'!N2446,'Raw Data'!$H$2:$H$3196,'Solution Sheet'!O2446)</f>
        <v>902864.3899999999</v>
      </c>
    </row>
    <row r="2447" spans="2:16" x14ac:dyDescent="0.35">
      <c r="B2447" s="33" t="s">
        <v>55</v>
      </c>
      <c r="C2447" s="33" t="s">
        <v>6</v>
      </c>
      <c r="D2447" s="45">
        <f>SUMIFS('Raw Data'!$S$2:$S$3196,'Raw Data'!$E$2:$E$3196,'Solution Sheet'!B2447,'Raw Data'!$G$2:$G$3196,'Solution Sheet'!C2447)</f>
        <v>103547.48999999999</v>
      </c>
      <c r="E2447" s="37"/>
      <c r="F2447" s="33" t="s">
        <v>43</v>
      </c>
      <c r="G2447" s="33" t="s">
        <v>31</v>
      </c>
      <c r="H2447" s="45">
        <f>COUNTIFS('Raw Data'!$L$2:$L$3196,'Solution Sheet'!F2447,'Raw Data'!$H$2:$H$3196,'Solution Sheet'!G2447)</f>
        <v>190</v>
      </c>
      <c r="J2447" s="33" t="s">
        <v>40</v>
      </c>
      <c r="K2447" s="33" t="s">
        <v>6</v>
      </c>
      <c r="L2447" s="45">
        <f>AVERAGEIFS('Raw Data'!$R$2:$R$3196,'Raw Data'!$K$2:$K$3196,'Solution Sheet'!J2447,'Raw Data'!$G$2:$G$3196,'Solution Sheet'!K2447)</f>
        <v>33.838383838383841</v>
      </c>
      <c r="N2447" s="33" t="s">
        <v>26</v>
      </c>
      <c r="O2447" s="33" t="s">
        <v>31</v>
      </c>
      <c r="P2447" s="45">
        <f>SUMIFS('Raw Data'!$S$2:$S$3196,'Raw Data'!$D$2:$D$3196,'Solution Sheet'!N2447,'Raw Data'!$H$2:$H$3196,'Solution Sheet'!O2447)</f>
        <v>705928.4499999996</v>
      </c>
    </row>
    <row r="2448" spans="2:16" x14ac:dyDescent="0.35">
      <c r="B2448" s="33" t="s">
        <v>52</v>
      </c>
      <c r="C2448" s="33" t="s">
        <v>7</v>
      </c>
      <c r="D2448" s="45">
        <f>SUMIFS('Raw Data'!$S$2:$S$3196,'Raw Data'!$E$2:$E$3196,'Solution Sheet'!B2448,'Raw Data'!$G$2:$G$3196,'Solution Sheet'!C2448)</f>
        <v>91854.499999999971</v>
      </c>
      <c r="E2448" s="37"/>
      <c r="F2448" s="33" t="s">
        <v>44</v>
      </c>
      <c r="G2448" s="33" t="s">
        <v>33</v>
      </c>
      <c r="H2448" s="45">
        <f>COUNTIFS('Raw Data'!$L$2:$L$3196,'Solution Sheet'!F2448,'Raw Data'!$H$2:$H$3196,'Solution Sheet'!G2448)</f>
        <v>207</v>
      </c>
      <c r="J2448" s="33" t="s">
        <v>41</v>
      </c>
      <c r="K2448" s="33" t="s">
        <v>7</v>
      </c>
      <c r="L2448" s="45">
        <f>AVERAGEIFS('Raw Data'!$R$2:$R$3196,'Raw Data'!$K$2:$K$3196,'Solution Sheet'!J2448,'Raw Data'!$G$2:$G$3196,'Solution Sheet'!K2448)</f>
        <v>33.821428571428569</v>
      </c>
      <c r="N2448" s="33" t="s">
        <v>24</v>
      </c>
      <c r="O2448" s="33" t="s">
        <v>33</v>
      </c>
      <c r="P2448" s="45">
        <f>SUMIFS('Raw Data'!$S$2:$S$3196,'Raw Data'!$D$2:$D$3196,'Solution Sheet'!N2448,'Raw Data'!$H$2:$H$3196,'Solution Sheet'!O2448)</f>
        <v>777669.78999999957</v>
      </c>
    </row>
    <row r="2449" spans="2:16" x14ac:dyDescent="0.35">
      <c r="B2449" s="33" t="s">
        <v>58</v>
      </c>
      <c r="C2449" s="33" t="s">
        <v>13</v>
      </c>
      <c r="D2449" s="45">
        <f>SUMIFS('Raw Data'!$S$2:$S$3196,'Raw Data'!$E$2:$E$3196,'Solution Sheet'!B2449,'Raw Data'!$G$2:$G$3196,'Solution Sheet'!C2449)</f>
        <v>88782.809999999969</v>
      </c>
      <c r="E2449" s="37"/>
      <c r="F2449" s="33" t="s">
        <v>43</v>
      </c>
      <c r="G2449" s="33" t="s">
        <v>32</v>
      </c>
      <c r="H2449" s="45">
        <f>COUNTIFS('Raw Data'!$L$2:$L$3196,'Solution Sheet'!F2449,'Raw Data'!$H$2:$H$3196,'Solution Sheet'!G2449)</f>
        <v>206</v>
      </c>
      <c r="J2449" s="33" t="s">
        <v>42</v>
      </c>
      <c r="K2449" s="33" t="s">
        <v>13</v>
      </c>
      <c r="L2449" s="45">
        <f>AVERAGEIFS('Raw Data'!$R$2:$R$3196,'Raw Data'!$K$2:$K$3196,'Solution Sheet'!J2449,'Raw Data'!$G$2:$G$3196,'Solution Sheet'!K2449)</f>
        <v>36.58</v>
      </c>
      <c r="N2449" s="33" t="s">
        <v>25</v>
      </c>
      <c r="O2449" s="33" t="s">
        <v>32</v>
      </c>
      <c r="P2449" s="45">
        <f>SUMIFS('Raw Data'!$S$2:$S$3196,'Raw Data'!$D$2:$D$3196,'Solution Sheet'!N2449,'Raw Data'!$H$2:$H$3196,'Solution Sheet'!O2449)</f>
        <v>420136.0300000002</v>
      </c>
    </row>
    <row r="2450" spans="2:16" x14ac:dyDescent="0.35">
      <c r="B2450" s="33" t="s">
        <v>115</v>
      </c>
      <c r="C2450" s="33" t="s">
        <v>11</v>
      </c>
      <c r="D2450" s="45">
        <f>SUMIFS('Raw Data'!$S$2:$S$3196,'Raw Data'!$E$2:$E$3196,'Solution Sheet'!B2450,'Raw Data'!$G$2:$G$3196,'Solution Sheet'!C2450)</f>
        <v>121509.75999999999</v>
      </c>
      <c r="E2450" s="37"/>
      <c r="F2450" s="33" t="s">
        <v>46</v>
      </c>
      <c r="G2450" s="33" t="s">
        <v>30</v>
      </c>
      <c r="H2450" s="45">
        <f>COUNTIFS('Raw Data'!$L$2:$L$3196,'Solution Sheet'!F2450,'Raw Data'!$H$2:$H$3196,'Solution Sheet'!G2450)</f>
        <v>204</v>
      </c>
      <c r="J2450" s="33" t="s">
        <v>40</v>
      </c>
      <c r="K2450" s="33" t="s">
        <v>11</v>
      </c>
      <c r="L2450" s="45">
        <f>AVERAGEIFS('Raw Data'!$R$2:$R$3196,'Raw Data'!$K$2:$K$3196,'Solution Sheet'!J2450,'Raw Data'!$G$2:$G$3196,'Solution Sheet'!K2450)</f>
        <v>33.707865168539328</v>
      </c>
      <c r="N2450" s="33" t="s">
        <v>26</v>
      </c>
      <c r="O2450" s="33" t="s">
        <v>30</v>
      </c>
      <c r="P2450" s="45">
        <f>SUMIFS('Raw Data'!$S$2:$S$3196,'Raw Data'!$D$2:$D$3196,'Solution Sheet'!N2450,'Raw Data'!$H$2:$H$3196,'Solution Sheet'!O2450)</f>
        <v>705014.25000000035</v>
      </c>
    </row>
    <row r="2451" spans="2:16" x14ac:dyDescent="0.35">
      <c r="B2451" s="33" t="s">
        <v>115</v>
      </c>
      <c r="C2451" s="33" t="s">
        <v>11</v>
      </c>
      <c r="D2451" s="45">
        <f>SUMIFS('Raw Data'!$S$2:$S$3196,'Raw Data'!$E$2:$E$3196,'Solution Sheet'!B2451,'Raw Data'!$G$2:$G$3196,'Solution Sheet'!C2451)</f>
        <v>121509.75999999999</v>
      </c>
      <c r="E2451" s="37"/>
      <c r="F2451" s="33" t="s">
        <v>45</v>
      </c>
      <c r="G2451" s="33" t="s">
        <v>32</v>
      </c>
      <c r="H2451" s="45">
        <f>COUNTIFS('Raw Data'!$L$2:$L$3196,'Solution Sheet'!F2451,'Raw Data'!$H$2:$H$3196,'Solution Sheet'!G2451)</f>
        <v>204</v>
      </c>
      <c r="J2451" s="33" t="s">
        <v>39</v>
      </c>
      <c r="K2451" s="33" t="s">
        <v>11</v>
      </c>
      <c r="L2451" s="45">
        <f>AVERAGEIFS('Raw Data'!$R$2:$R$3196,'Raw Data'!$K$2:$K$3196,'Solution Sheet'!J2451,'Raw Data'!$G$2:$G$3196,'Solution Sheet'!K2451)</f>
        <v>34.901785714285715</v>
      </c>
      <c r="N2451" s="33" t="s">
        <v>25</v>
      </c>
      <c r="O2451" s="33" t="s">
        <v>32</v>
      </c>
      <c r="P2451" s="45">
        <f>SUMIFS('Raw Data'!$S$2:$S$3196,'Raw Data'!$D$2:$D$3196,'Solution Sheet'!N2451,'Raw Data'!$H$2:$H$3196,'Solution Sheet'!O2451)</f>
        <v>420136.0300000002</v>
      </c>
    </row>
    <row r="2452" spans="2:16" x14ac:dyDescent="0.35">
      <c r="B2452" s="33" t="s">
        <v>78</v>
      </c>
      <c r="C2452" s="33" t="s">
        <v>11</v>
      </c>
      <c r="D2452" s="45">
        <f>SUMIFS('Raw Data'!$S$2:$S$3196,'Raw Data'!$E$2:$E$3196,'Solution Sheet'!B2452,'Raw Data'!$G$2:$G$3196,'Solution Sheet'!C2452)</f>
        <v>115609.13</v>
      </c>
      <c r="E2452" s="37"/>
      <c r="F2452" s="33" t="s">
        <v>46</v>
      </c>
      <c r="G2452" s="33" t="s">
        <v>33</v>
      </c>
      <c r="H2452" s="45">
        <f>COUNTIFS('Raw Data'!$L$2:$L$3196,'Solution Sheet'!F2452,'Raw Data'!$H$2:$H$3196,'Solution Sheet'!G2452)</f>
        <v>201</v>
      </c>
      <c r="J2452" s="33" t="s">
        <v>39</v>
      </c>
      <c r="K2452" s="33" t="s">
        <v>11</v>
      </c>
      <c r="L2452" s="45">
        <f>AVERAGEIFS('Raw Data'!$R$2:$R$3196,'Raw Data'!$K$2:$K$3196,'Solution Sheet'!J2452,'Raw Data'!$G$2:$G$3196,'Solution Sheet'!K2452)</f>
        <v>34.901785714285715</v>
      </c>
      <c r="N2452" s="33" t="s">
        <v>26</v>
      </c>
      <c r="O2452" s="33" t="s">
        <v>33</v>
      </c>
      <c r="P2452" s="45">
        <f>SUMIFS('Raw Data'!$S$2:$S$3196,'Raw Data'!$D$2:$D$3196,'Solution Sheet'!N2452,'Raw Data'!$H$2:$H$3196,'Solution Sheet'!O2452)</f>
        <v>688621.27000000118</v>
      </c>
    </row>
    <row r="2453" spans="2:16" x14ac:dyDescent="0.35">
      <c r="B2453" s="33" t="s">
        <v>55</v>
      </c>
      <c r="C2453" s="33" t="s">
        <v>10</v>
      </c>
      <c r="D2453" s="45">
        <f>SUMIFS('Raw Data'!$S$2:$S$3196,'Raw Data'!$E$2:$E$3196,'Solution Sheet'!B2453,'Raw Data'!$G$2:$G$3196,'Solution Sheet'!C2453)</f>
        <v>73114.26999999999</v>
      </c>
      <c r="E2453" s="37"/>
      <c r="F2453" s="33" t="s">
        <v>45</v>
      </c>
      <c r="G2453" s="33" t="s">
        <v>33</v>
      </c>
      <c r="H2453" s="45">
        <f>COUNTIFS('Raw Data'!$L$2:$L$3196,'Solution Sheet'!F2453,'Raw Data'!$H$2:$H$3196,'Solution Sheet'!G2453)</f>
        <v>193</v>
      </c>
      <c r="J2453" s="33" t="s">
        <v>41</v>
      </c>
      <c r="K2453" s="33" t="s">
        <v>10</v>
      </c>
      <c r="L2453" s="45">
        <f>AVERAGEIFS('Raw Data'!$R$2:$R$3196,'Raw Data'!$K$2:$K$3196,'Solution Sheet'!J2453,'Raw Data'!$G$2:$G$3196,'Solution Sheet'!K2453)</f>
        <v>34.225806451612904</v>
      </c>
      <c r="N2453" s="33" t="s">
        <v>24</v>
      </c>
      <c r="O2453" s="33" t="s">
        <v>33</v>
      </c>
      <c r="P2453" s="45">
        <f>SUMIFS('Raw Data'!$S$2:$S$3196,'Raw Data'!$D$2:$D$3196,'Solution Sheet'!N2453,'Raw Data'!$H$2:$H$3196,'Solution Sheet'!O2453)</f>
        <v>777669.78999999957</v>
      </c>
    </row>
    <row r="2454" spans="2:16" x14ac:dyDescent="0.35">
      <c r="B2454" s="33" t="s">
        <v>106</v>
      </c>
      <c r="C2454" s="33" t="s">
        <v>7</v>
      </c>
      <c r="D2454" s="45">
        <f>SUMIFS('Raw Data'!$S$2:$S$3196,'Raw Data'!$E$2:$E$3196,'Solution Sheet'!B2454,'Raw Data'!$G$2:$G$3196,'Solution Sheet'!C2454)</f>
        <v>77343.399999999994</v>
      </c>
      <c r="E2454" s="37"/>
      <c r="F2454" s="33" t="s">
        <v>45</v>
      </c>
      <c r="G2454" s="33" t="s">
        <v>32</v>
      </c>
      <c r="H2454" s="45">
        <f>COUNTIFS('Raw Data'!$L$2:$L$3196,'Solution Sheet'!F2454,'Raw Data'!$H$2:$H$3196,'Solution Sheet'!G2454)</f>
        <v>204</v>
      </c>
      <c r="J2454" s="33" t="s">
        <v>41</v>
      </c>
      <c r="K2454" s="33" t="s">
        <v>7</v>
      </c>
      <c r="L2454" s="45">
        <f>AVERAGEIFS('Raw Data'!$R$2:$R$3196,'Raw Data'!$K$2:$K$3196,'Solution Sheet'!J2454,'Raw Data'!$G$2:$G$3196,'Solution Sheet'!K2454)</f>
        <v>33.821428571428569</v>
      </c>
      <c r="N2454" s="33" t="s">
        <v>24</v>
      </c>
      <c r="O2454" s="33" t="s">
        <v>32</v>
      </c>
      <c r="P2454" s="45">
        <f>SUMIFS('Raw Data'!$S$2:$S$3196,'Raw Data'!$D$2:$D$3196,'Solution Sheet'!N2454,'Raw Data'!$H$2:$H$3196,'Solution Sheet'!O2454)</f>
        <v>854150.37999999919</v>
      </c>
    </row>
    <row r="2455" spans="2:16" x14ac:dyDescent="0.35">
      <c r="B2455" s="33" t="s">
        <v>115</v>
      </c>
      <c r="C2455" s="33" t="s">
        <v>9</v>
      </c>
      <c r="D2455" s="45">
        <f>SUMIFS('Raw Data'!$S$2:$S$3196,'Raw Data'!$E$2:$E$3196,'Solution Sheet'!B2455,'Raw Data'!$G$2:$G$3196,'Solution Sheet'!C2455)</f>
        <v>85954.940000000017</v>
      </c>
      <c r="E2455" s="37"/>
      <c r="F2455" s="33" t="s">
        <v>45</v>
      </c>
      <c r="G2455" s="33" t="s">
        <v>32</v>
      </c>
      <c r="H2455" s="45">
        <f>COUNTIFS('Raw Data'!$L$2:$L$3196,'Solution Sheet'!F2455,'Raw Data'!$H$2:$H$3196,'Solution Sheet'!G2455)</f>
        <v>204</v>
      </c>
      <c r="J2455" s="33" t="s">
        <v>41</v>
      </c>
      <c r="K2455" s="33" t="s">
        <v>9</v>
      </c>
      <c r="L2455" s="45">
        <f>AVERAGEIFS('Raw Data'!$R$2:$R$3196,'Raw Data'!$K$2:$K$3196,'Solution Sheet'!J2455,'Raw Data'!$G$2:$G$3196,'Solution Sheet'!K2455)</f>
        <v>35.634615384615387</v>
      </c>
      <c r="N2455" s="33" t="s">
        <v>24</v>
      </c>
      <c r="O2455" s="33" t="s">
        <v>32</v>
      </c>
      <c r="P2455" s="45">
        <f>SUMIFS('Raw Data'!$S$2:$S$3196,'Raw Data'!$D$2:$D$3196,'Solution Sheet'!N2455,'Raw Data'!$H$2:$H$3196,'Solution Sheet'!O2455)</f>
        <v>854150.37999999919</v>
      </c>
    </row>
    <row r="2456" spans="2:16" x14ac:dyDescent="0.35">
      <c r="B2456" s="33" t="s">
        <v>68</v>
      </c>
      <c r="C2456" s="33" t="s">
        <v>9</v>
      </c>
      <c r="D2456" s="45">
        <f>SUMIFS('Raw Data'!$S$2:$S$3196,'Raw Data'!$E$2:$E$3196,'Solution Sheet'!B2456,'Raw Data'!$G$2:$G$3196,'Solution Sheet'!C2456)</f>
        <v>139938.12</v>
      </c>
      <c r="E2456" s="37"/>
      <c r="F2456" s="33" t="s">
        <v>45</v>
      </c>
      <c r="G2456" s="33" t="s">
        <v>30</v>
      </c>
      <c r="H2456" s="45">
        <f>COUNTIFS('Raw Data'!$L$2:$L$3196,'Solution Sheet'!F2456,'Raw Data'!$H$2:$H$3196,'Solution Sheet'!G2456)</f>
        <v>215</v>
      </c>
      <c r="J2456" s="33" t="s">
        <v>41</v>
      </c>
      <c r="K2456" s="33" t="s">
        <v>9</v>
      </c>
      <c r="L2456" s="45">
        <f>AVERAGEIFS('Raw Data'!$R$2:$R$3196,'Raw Data'!$K$2:$K$3196,'Solution Sheet'!J2456,'Raw Data'!$G$2:$G$3196,'Solution Sheet'!K2456)</f>
        <v>35.634615384615387</v>
      </c>
      <c r="N2456" s="33" t="s">
        <v>24</v>
      </c>
      <c r="O2456" s="33" t="s">
        <v>30</v>
      </c>
      <c r="P2456" s="45">
        <f>SUMIFS('Raw Data'!$S$2:$S$3196,'Raw Data'!$D$2:$D$3196,'Solution Sheet'!N2456,'Raw Data'!$H$2:$H$3196,'Solution Sheet'!O2456)</f>
        <v>902864.3899999999</v>
      </c>
    </row>
    <row r="2457" spans="2:16" x14ac:dyDescent="0.35">
      <c r="B2457" s="33" t="s">
        <v>58</v>
      </c>
      <c r="C2457" s="33" t="s">
        <v>13</v>
      </c>
      <c r="D2457" s="45">
        <f>SUMIFS('Raw Data'!$S$2:$S$3196,'Raw Data'!$E$2:$E$3196,'Solution Sheet'!B2457,'Raw Data'!$G$2:$G$3196,'Solution Sheet'!C2457)</f>
        <v>88782.809999999969</v>
      </c>
      <c r="E2457" s="37"/>
      <c r="F2457" s="33" t="s">
        <v>45</v>
      </c>
      <c r="G2457" s="33" t="s">
        <v>32</v>
      </c>
      <c r="H2457" s="45">
        <f>COUNTIFS('Raw Data'!$L$2:$L$3196,'Solution Sheet'!F2457,'Raw Data'!$H$2:$H$3196,'Solution Sheet'!G2457)</f>
        <v>204</v>
      </c>
      <c r="J2457" s="33" t="s">
        <v>39</v>
      </c>
      <c r="K2457" s="33" t="s">
        <v>13</v>
      </c>
      <c r="L2457" s="45">
        <f>AVERAGEIFS('Raw Data'!$R$2:$R$3196,'Raw Data'!$K$2:$K$3196,'Solution Sheet'!J2457,'Raw Data'!$G$2:$G$3196,'Solution Sheet'!K2457)</f>
        <v>35.833333333333336</v>
      </c>
      <c r="N2457" s="33" t="s">
        <v>24</v>
      </c>
      <c r="O2457" s="33" t="s">
        <v>32</v>
      </c>
      <c r="P2457" s="45">
        <f>SUMIFS('Raw Data'!$S$2:$S$3196,'Raw Data'!$D$2:$D$3196,'Solution Sheet'!N2457,'Raw Data'!$H$2:$H$3196,'Solution Sheet'!O2457)</f>
        <v>854150.37999999919</v>
      </c>
    </row>
    <row r="2458" spans="2:16" x14ac:dyDescent="0.35">
      <c r="B2458" s="33" t="s">
        <v>106</v>
      </c>
      <c r="C2458" s="33" t="s">
        <v>6</v>
      </c>
      <c r="D2458" s="45">
        <f>SUMIFS('Raw Data'!$S$2:$S$3196,'Raw Data'!$E$2:$E$3196,'Solution Sheet'!B2458,'Raw Data'!$G$2:$G$3196,'Solution Sheet'!C2458)</f>
        <v>106057.18</v>
      </c>
      <c r="E2458" s="37"/>
      <c r="F2458" s="33" t="s">
        <v>46</v>
      </c>
      <c r="G2458" s="33" t="s">
        <v>33</v>
      </c>
      <c r="H2458" s="45">
        <f>COUNTIFS('Raw Data'!$L$2:$L$3196,'Solution Sheet'!F2458,'Raw Data'!$H$2:$H$3196,'Solution Sheet'!G2458)</f>
        <v>201</v>
      </c>
      <c r="J2458" s="33" t="s">
        <v>41</v>
      </c>
      <c r="K2458" s="33" t="s">
        <v>6</v>
      </c>
      <c r="L2458" s="45">
        <f>AVERAGEIFS('Raw Data'!$R$2:$R$3196,'Raw Data'!$K$2:$K$3196,'Solution Sheet'!J2458,'Raw Data'!$G$2:$G$3196,'Solution Sheet'!K2458)</f>
        <v>36.01075268817204</v>
      </c>
      <c r="N2458" s="33" t="s">
        <v>24</v>
      </c>
      <c r="O2458" s="33" t="s">
        <v>33</v>
      </c>
      <c r="P2458" s="45">
        <f>SUMIFS('Raw Data'!$S$2:$S$3196,'Raw Data'!$D$2:$D$3196,'Solution Sheet'!N2458,'Raw Data'!$H$2:$H$3196,'Solution Sheet'!O2458)</f>
        <v>777669.78999999957</v>
      </c>
    </row>
    <row r="2459" spans="2:16" x14ac:dyDescent="0.35">
      <c r="B2459" s="33" t="s">
        <v>55</v>
      </c>
      <c r="C2459" s="33" t="s">
        <v>12</v>
      </c>
      <c r="D2459" s="45">
        <f>SUMIFS('Raw Data'!$S$2:$S$3196,'Raw Data'!$E$2:$E$3196,'Solution Sheet'!B2459,'Raw Data'!$G$2:$G$3196,'Solution Sheet'!C2459)</f>
        <v>77941.099999999991</v>
      </c>
      <c r="E2459" s="37"/>
      <c r="F2459" s="33" t="s">
        <v>44</v>
      </c>
      <c r="G2459" s="33" t="s">
        <v>30</v>
      </c>
      <c r="H2459" s="45">
        <f>COUNTIFS('Raw Data'!$L$2:$L$3196,'Solution Sheet'!F2459,'Raw Data'!$H$2:$H$3196,'Solution Sheet'!G2459)</f>
        <v>202</v>
      </c>
      <c r="J2459" s="33" t="s">
        <v>41</v>
      </c>
      <c r="K2459" s="33" t="s">
        <v>12</v>
      </c>
      <c r="L2459" s="45">
        <f>AVERAGEIFS('Raw Data'!$R$2:$R$3196,'Raw Data'!$K$2:$K$3196,'Solution Sheet'!J2459,'Raw Data'!$G$2:$G$3196,'Solution Sheet'!K2459)</f>
        <v>35.657142857142858</v>
      </c>
      <c r="N2459" s="33" t="s">
        <v>26</v>
      </c>
      <c r="O2459" s="33" t="s">
        <v>30</v>
      </c>
      <c r="P2459" s="45">
        <f>SUMIFS('Raw Data'!$S$2:$S$3196,'Raw Data'!$D$2:$D$3196,'Solution Sheet'!N2459,'Raw Data'!$H$2:$H$3196,'Solution Sheet'!O2459)</f>
        <v>705014.25000000035</v>
      </c>
    </row>
    <row r="2460" spans="2:16" x14ac:dyDescent="0.35">
      <c r="B2460" s="33" t="s">
        <v>52</v>
      </c>
      <c r="C2460" s="33" t="s">
        <v>11</v>
      </c>
      <c r="D2460" s="45">
        <f>SUMIFS('Raw Data'!$S$2:$S$3196,'Raw Data'!$E$2:$E$3196,'Solution Sheet'!B2460,'Raw Data'!$G$2:$G$3196,'Solution Sheet'!C2460)</f>
        <v>112086.30000000002</v>
      </c>
      <c r="E2460" s="37"/>
      <c r="F2460" s="33" t="s">
        <v>43</v>
      </c>
      <c r="G2460" s="33" t="s">
        <v>30</v>
      </c>
      <c r="H2460" s="45">
        <f>COUNTIFS('Raw Data'!$L$2:$L$3196,'Solution Sheet'!F2460,'Raw Data'!$H$2:$H$3196,'Solution Sheet'!G2460)</f>
        <v>201</v>
      </c>
      <c r="J2460" s="33" t="s">
        <v>41</v>
      </c>
      <c r="K2460" s="33" t="s">
        <v>11</v>
      </c>
      <c r="L2460" s="45">
        <f>AVERAGEIFS('Raw Data'!$R$2:$R$3196,'Raw Data'!$K$2:$K$3196,'Solution Sheet'!J2460,'Raw Data'!$G$2:$G$3196,'Solution Sheet'!K2460)</f>
        <v>35.415929203539825</v>
      </c>
      <c r="N2460" s="33" t="s">
        <v>26</v>
      </c>
      <c r="O2460" s="33" t="s">
        <v>30</v>
      </c>
      <c r="P2460" s="45">
        <f>SUMIFS('Raw Data'!$S$2:$S$3196,'Raw Data'!$D$2:$D$3196,'Solution Sheet'!N2460,'Raw Data'!$H$2:$H$3196,'Solution Sheet'!O2460)</f>
        <v>705014.25000000035</v>
      </c>
    </row>
    <row r="2461" spans="2:16" x14ac:dyDescent="0.35">
      <c r="B2461" s="33" t="s">
        <v>115</v>
      </c>
      <c r="C2461" s="33" t="s">
        <v>9</v>
      </c>
      <c r="D2461" s="45">
        <f>SUMIFS('Raw Data'!$S$2:$S$3196,'Raw Data'!$E$2:$E$3196,'Solution Sheet'!B2461,'Raw Data'!$G$2:$G$3196,'Solution Sheet'!C2461)</f>
        <v>85954.940000000017</v>
      </c>
      <c r="E2461" s="37"/>
      <c r="F2461" s="33" t="s">
        <v>46</v>
      </c>
      <c r="G2461" s="33" t="s">
        <v>31</v>
      </c>
      <c r="H2461" s="45">
        <f>COUNTIFS('Raw Data'!$L$2:$L$3196,'Solution Sheet'!F2461,'Raw Data'!$H$2:$H$3196,'Solution Sheet'!G2461)</f>
        <v>159</v>
      </c>
      <c r="J2461" s="33" t="s">
        <v>42</v>
      </c>
      <c r="K2461" s="33" t="s">
        <v>9</v>
      </c>
      <c r="L2461" s="45">
        <f>AVERAGEIFS('Raw Data'!$R$2:$R$3196,'Raw Data'!$K$2:$K$3196,'Solution Sheet'!J2461,'Raw Data'!$G$2:$G$3196,'Solution Sheet'!K2461)</f>
        <v>36.282828282828284</v>
      </c>
      <c r="N2461" s="33" t="s">
        <v>25</v>
      </c>
      <c r="O2461" s="33" t="s">
        <v>31</v>
      </c>
      <c r="P2461" s="45">
        <f>SUMIFS('Raw Data'!$S$2:$S$3196,'Raw Data'!$D$2:$D$3196,'Solution Sheet'!N2461,'Raw Data'!$H$2:$H$3196,'Solution Sheet'!O2461)</f>
        <v>343540.72000000003</v>
      </c>
    </row>
    <row r="2462" spans="2:16" x14ac:dyDescent="0.35">
      <c r="B2462" s="33" t="s">
        <v>68</v>
      </c>
      <c r="C2462" s="33" t="s">
        <v>6</v>
      </c>
      <c r="D2462" s="45">
        <f>SUMIFS('Raw Data'!$S$2:$S$3196,'Raw Data'!$E$2:$E$3196,'Solution Sheet'!B2462,'Raw Data'!$G$2:$G$3196,'Solution Sheet'!C2462)</f>
        <v>76254.89</v>
      </c>
      <c r="E2462" s="37"/>
      <c r="F2462" s="33" t="s">
        <v>43</v>
      </c>
      <c r="G2462" s="33" t="s">
        <v>31</v>
      </c>
      <c r="H2462" s="45">
        <f>COUNTIFS('Raw Data'!$L$2:$L$3196,'Solution Sheet'!F2462,'Raw Data'!$H$2:$H$3196,'Solution Sheet'!G2462)</f>
        <v>190</v>
      </c>
      <c r="J2462" s="33" t="s">
        <v>40</v>
      </c>
      <c r="K2462" s="33" t="s">
        <v>6</v>
      </c>
      <c r="L2462" s="45">
        <f>AVERAGEIFS('Raw Data'!$R$2:$R$3196,'Raw Data'!$K$2:$K$3196,'Solution Sheet'!J2462,'Raw Data'!$G$2:$G$3196,'Solution Sheet'!K2462)</f>
        <v>33.838383838383841</v>
      </c>
      <c r="N2462" s="33" t="s">
        <v>26</v>
      </c>
      <c r="O2462" s="33" t="s">
        <v>31</v>
      </c>
      <c r="P2462" s="45">
        <f>SUMIFS('Raw Data'!$S$2:$S$3196,'Raw Data'!$D$2:$D$3196,'Solution Sheet'!N2462,'Raw Data'!$H$2:$H$3196,'Solution Sheet'!O2462)</f>
        <v>705928.4499999996</v>
      </c>
    </row>
    <row r="2463" spans="2:16" x14ac:dyDescent="0.35">
      <c r="B2463" s="33" t="s">
        <v>58</v>
      </c>
      <c r="C2463" s="33" t="s">
        <v>9</v>
      </c>
      <c r="D2463" s="45">
        <f>SUMIFS('Raw Data'!$S$2:$S$3196,'Raw Data'!$E$2:$E$3196,'Solution Sheet'!B2463,'Raw Data'!$G$2:$G$3196,'Solution Sheet'!C2463)</f>
        <v>93015.799999999974</v>
      </c>
      <c r="E2463" s="37"/>
      <c r="F2463" s="33" t="s">
        <v>46</v>
      </c>
      <c r="G2463" s="33" t="s">
        <v>31</v>
      </c>
      <c r="H2463" s="45">
        <f>COUNTIFS('Raw Data'!$L$2:$L$3196,'Solution Sheet'!F2463,'Raw Data'!$H$2:$H$3196,'Solution Sheet'!G2463)</f>
        <v>159</v>
      </c>
      <c r="J2463" s="33" t="s">
        <v>42</v>
      </c>
      <c r="K2463" s="33" t="s">
        <v>9</v>
      </c>
      <c r="L2463" s="45">
        <f>AVERAGEIFS('Raw Data'!$R$2:$R$3196,'Raw Data'!$K$2:$K$3196,'Solution Sheet'!J2463,'Raw Data'!$G$2:$G$3196,'Solution Sheet'!K2463)</f>
        <v>36.282828282828284</v>
      </c>
      <c r="N2463" s="33" t="s">
        <v>24</v>
      </c>
      <c r="O2463" s="33" t="s">
        <v>31</v>
      </c>
      <c r="P2463" s="45">
        <f>SUMIFS('Raw Data'!$S$2:$S$3196,'Raw Data'!$D$2:$D$3196,'Solution Sheet'!N2463,'Raw Data'!$H$2:$H$3196,'Solution Sheet'!O2463)</f>
        <v>770751.94999999984</v>
      </c>
    </row>
    <row r="2464" spans="2:16" x14ac:dyDescent="0.35">
      <c r="B2464" s="33" t="s">
        <v>85</v>
      </c>
      <c r="C2464" s="33" t="s">
        <v>13</v>
      </c>
      <c r="D2464" s="45">
        <f>SUMIFS('Raw Data'!$S$2:$S$3196,'Raw Data'!$E$2:$E$3196,'Solution Sheet'!B2464,'Raw Data'!$G$2:$G$3196,'Solution Sheet'!C2464)</f>
        <v>84756.55</v>
      </c>
      <c r="E2464" s="37"/>
      <c r="F2464" s="33" t="s">
        <v>44</v>
      </c>
      <c r="G2464" s="33" t="s">
        <v>31</v>
      </c>
      <c r="H2464" s="45">
        <f>COUNTIFS('Raw Data'!$L$2:$L$3196,'Solution Sheet'!F2464,'Raw Data'!$H$2:$H$3196,'Solution Sheet'!G2464)</f>
        <v>216</v>
      </c>
      <c r="J2464" s="33" t="s">
        <v>40</v>
      </c>
      <c r="K2464" s="33" t="s">
        <v>13</v>
      </c>
      <c r="L2464" s="45">
        <f>AVERAGEIFS('Raw Data'!$R$2:$R$3196,'Raw Data'!$K$2:$K$3196,'Solution Sheet'!J2464,'Raw Data'!$G$2:$G$3196,'Solution Sheet'!K2464)</f>
        <v>34.651685393258425</v>
      </c>
      <c r="N2464" s="33" t="s">
        <v>26</v>
      </c>
      <c r="O2464" s="33" t="s">
        <v>31</v>
      </c>
      <c r="P2464" s="45">
        <f>SUMIFS('Raw Data'!$S$2:$S$3196,'Raw Data'!$D$2:$D$3196,'Solution Sheet'!N2464,'Raw Data'!$H$2:$H$3196,'Solution Sheet'!O2464)</f>
        <v>705928.4499999996</v>
      </c>
    </row>
    <row r="2465" spans="2:16" x14ac:dyDescent="0.35">
      <c r="B2465" s="33" t="s">
        <v>58</v>
      </c>
      <c r="C2465" s="33" t="s">
        <v>8</v>
      </c>
      <c r="D2465" s="45">
        <f>SUMIFS('Raw Data'!$S$2:$S$3196,'Raw Data'!$E$2:$E$3196,'Solution Sheet'!B2465,'Raw Data'!$G$2:$G$3196,'Solution Sheet'!C2465)</f>
        <v>66369.94</v>
      </c>
      <c r="E2465" s="37"/>
      <c r="F2465" s="33" t="s">
        <v>43</v>
      </c>
      <c r="G2465" s="33" t="s">
        <v>33</v>
      </c>
      <c r="H2465" s="45">
        <f>COUNTIFS('Raw Data'!$L$2:$L$3196,'Solution Sheet'!F2465,'Raw Data'!$H$2:$H$3196,'Solution Sheet'!G2465)</f>
        <v>185</v>
      </c>
      <c r="J2465" s="33" t="s">
        <v>41</v>
      </c>
      <c r="K2465" s="33" t="s">
        <v>8</v>
      </c>
      <c r="L2465" s="45">
        <f>AVERAGEIFS('Raw Data'!$R$2:$R$3196,'Raw Data'!$K$2:$K$3196,'Solution Sheet'!J2465,'Raw Data'!$G$2:$G$3196,'Solution Sheet'!K2465)</f>
        <v>35.169642857142854</v>
      </c>
      <c r="N2465" s="33" t="s">
        <v>26</v>
      </c>
      <c r="O2465" s="33" t="s">
        <v>33</v>
      </c>
      <c r="P2465" s="45">
        <f>SUMIFS('Raw Data'!$S$2:$S$3196,'Raw Data'!$D$2:$D$3196,'Solution Sheet'!N2465,'Raw Data'!$H$2:$H$3196,'Solution Sheet'!O2465)</f>
        <v>688621.27000000118</v>
      </c>
    </row>
    <row r="2466" spans="2:16" x14ac:dyDescent="0.35">
      <c r="B2466" s="33" t="s">
        <v>58</v>
      </c>
      <c r="C2466" s="33" t="s">
        <v>12</v>
      </c>
      <c r="D2466" s="45">
        <f>SUMIFS('Raw Data'!$S$2:$S$3196,'Raw Data'!$E$2:$E$3196,'Solution Sheet'!B2466,'Raw Data'!$G$2:$G$3196,'Solution Sheet'!C2466)</f>
        <v>103622.23999999999</v>
      </c>
      <c r="E2466" s="37"/>
      <c r="F2466" s="33" t="s">
        <v>44</v>
      </c>
      <c r="G2466" s="33" t="s">
        <v>32</v>
      </c>
      <c r="H2466" s="45">
        <f>COUNTIFS('Raw Data'!$L$2:$L$3196,'Solution Sheet'!F2466,'Raw Data'!$H$2:$H$3196,'Solution Sheet'!G2466)</f>
        <v>196</v>
      </c>
      <c r="J2466" s="33" t="s">
        <v>42</v>
      </c>
      <c r="K2466" s="33" t="s">
        <v>12</v>
      </c>
      <c r="L2466" s="45">
        <f>AVERAGEIFS('Raw Data'!$R$2:$R$3196,'Raw Data'!$K$2:$K$3196,'Solution Sheet'!J2466,'Raw Data'!$G$2:$G$3196,'Solution Sheet'!K2466)</f>
        <v>36.418604651162788</v>
      </c>
      <c r="N2466" s="33" t="s">
        <v>25</v>
      </c>
      <c r="O2466" s="33" t="s">
        <v>32</v>
      </c>
      <c r="P2466" s="45">
        <f>SUMIFS('Raw Data'!$S$2:$S$3196,'Raw Data'!$D$2:$D$3196,'Solution Sheet'!N2466,'Raw Data'!$H$2:$H$3196,'Solution Sheet'!O2466)</f>
        <v>420136.0300000002</v>
      </c>
    </row>
    <row r="2467" spans="2:16" x14ac:dyDescent="0.35">
      <c r="B2467" s="33" t="s">
        <v>85</v>
      </c>
      <c r="C2467" s="33" t="s">
        <v>6</v>
      </c>
      <c r="D2467" s="45">
        <f>SUMIFS('Raw Data'!$S$2:$S$3196,'Raw Data'!$E$2:$E$3196,'Solution Sheet'!B2467,'Raw Data'!$G$2:$G$3196,'Solution Sheet'!C2467)</f>
        <v>88130.46</v>
      </c>
      <c r="E2467" s="37"/>
      <c r="F2467" s="33" t="s">
        <v>43</v>
      </c>
      <c r="G2467" s="33" t="s">
        <v>30</v>
      </c>
      <c r="H2467" s="45">
        <f>COUNTIFS('Raw Data'!$L$2:$L$3196,'Solution Sheet'!F2467,'Raw Data'!$H$2:$H$3196,'Solution Sheet'!G2467)</f>
        <v>201</v>
      </c>
      <c r="J2467" s="33" t="s">
        <v>42</v>
      </c>
      <c r="K2467" s="33" t="s">
        <v>6</v>
      </c>
      <c r="L2467" s="45">
        <f>AVERAGEIFS('Raw Data'!$R$2:$R$3196,'Raw Data'!$K$2:$K$3196,'Solution Sheet'!J2467,'Raw Data'!$G$2:$G$3196,'Solution Sheet'!K2467)</f>
        <v>35.892857142857146</v>
      </c>
      <c r="N2467" s="33" t="s">
        <v>24</v>
      </c>
      <c r="O2467" s="33" t="s">
        <v>30</v>
      </c>
      <c r="P2467" s="45">
        <f>SUMIFS('Raw Data'!$S$2:$S$3196,'Raw Data'!$D$2:$D$3196,'Solution Sheet'!N2467,'Raw Data'!$H$2:$H$3196,'Solution Sheet'!O2467)</f>
        <v>902864.3899999999</v>
      </c>
    </row>
    <row r="2468" spans="2:16" x14ac:dyDescent="0.35">
      <c r="B2468" s="33" t="s">
        <v>73</v>
      </c>
      <c r="C2468" s="33" t="s">
        <v>8</v>
      </c>
      <c r="D2468" s="45">
        <f>SUMIFS('Raw Data'!$S$2:$S$3196,'Raw Data'!$E$2:$E$3196,'Solution Sheet'!B2468,'Raw Data'!$G$2:$G$3196,'Solution Sheet'!C2468)</f>
        <v>106033.74999999996</v>
      </c>
      <c r="E2468" s="37"/>
      <c r="F2468" s="33" t="s">
        <v>46</v>
      </c>
      <c r="G2468" s="33" t="s">
        <v>30</v>
      </c>
      <c r="H2468" s="45">
        <f>COUNTIFS('Raw Data'!$L$2:$L$3196,'Solution Sheet'!F2468,'Raw Data'!$H$2:$H$3196,'Solution Sheet'!G2468)</f>
        <v>204</v>
      </c>
      <c r="J2468" s="33" t="s">
        <v>41</v>
      </c>
      <c r="K2468" s="33" t="s">
        <v>8</v>
      </c>
      <c r="L2468" s="45">
        <f>AVERAGEIFS('Raw Data'!$R$2:$R$3196,'Raw Data'!$K$2:$K$3196,'Solution Sheet'!J2468,'Raw Data'!$G$2:$G$3196,'Solution Sheet'!K2468)</f>
        <v>35.169642857142854</v>
      </c>
      <c r="N2468" s="33" t="s">
        <v>24</v>
      </c>
      <c r="O2468" s="33" t="s">
        <v>30</v>
      </c>
      <c r="P2468" s="45">
        <f>SUMIFS('Raw Data'!$S$2:$S$3196,'Raw Data'!$D$2:$D$3196,'Solution Sheet'!N2468,'Raw Data'!$H$2:$H$3196,'Solution Sheet'!O2468)</f>
        <v>902864.3899999999</v>
      </c>
    </row>
    <row r="2469" spans="2:16" x14ac:dyDescent="0.35">
      <c r="B2469" s="33" t="s">
        <v>52</v>
      </c>
      <c r="C2469" s="33" t="s">
        <v>10</v>
      </c>
      <c r="D2469" s="45">
        <f>SUMIFS('Raw Data'!$S$2:$S$3196,'Raw Data'!$E$2:$E$3196,'Solution Sheet'!B2469,'Raw Data'!$G$2:$G$3196,'Solution Sheet'!C2469)</f>
        <v>122852.18999999999</v>
      </c>
      <c r="E2469" s="37"/>
      <c r="F2469" s="33" t="s">
        <v>45</v>
      </c>
      <c r="G2469" s="33" t="s">
        <v>33</v>
      </c>
      <c r="H2469" s="45">
        <f>COUNTIFS('Raw Data'!$L$2:$L$3196,'Solution Sheet'!F2469,'Raw Data'!$H$2:$H$3196,'Solution Sheet'!G2469)</f>
        <v>193</v>
      </c>
      <c r="J2469" s="33" t="s">
        <v>40</v>
      </c>
      <c r="K2469" s="33" t="s">
        <v>10</v>
      </c>
      <c r="L2469" s="45">
        <f>AVERAGEIFS('Raw Data'!$R$2:$R$3196,'Raw Data'!$K$2:$K$3196,'Solution Sheet'!J2469,'Raw Data'!$G$2:$G$3196,'Solution Sheet'!K2469)</f>
        <v>35.093023255813954</v>
      </c>
      <c r="N2469" s="33" t="s">
        <v>24</v>
      </c>
      <c r="O2469" s="33" t="s">
        <v>33</v>
      </c>
      <c r="P2469" s="45">
        <f>SUMIFS('Raw Data'!$S$2:$S$3196,'Raw Data'!$D$2:$D$3196,'Solution Sheet'!N2469,'Raw Data'!$H$2:$H$3196,'Solution Sheet'!O2469)</f>
        <v>777669.78999999957</v>
      </c>
    </row>
    <row r="2470" spans="2:16" x14ac:dyDescent="0.35">
      <c r="B2470" s="33" t="s">
        <v>106</v>
      </c>
      <c r="C2470" s="33" t="s">
        <v>8</v>
      </c>
      <c r="D2470" s="45">
        <f>SUMIFS('Raw Data'!$S$2:$S$3196,'Raw Data'!$E$2:$E$3196,'Solution Sheet'!B2470,'Raw Data'!$G$2:$G$3196,'Solution Sheet'!C2470)</f>
        <v>122017.93000000001</v>
      </c>
      <c r="E2470" s="37"/>
      <c r="F2470" s="33" t="s">
        <v>44</v>
      </c>
      <c r="G2470" s="33" t="s">
        <v>32</v>
      </c>
      <c r="H2470" s="45">
        <f>COUNTIFS('Raw Data'!$L$2:$L$3196,'Solution Sheet'!F2470,'Raw Data'!$H$2:$H$3196,'Solution Sheet'!G2470)</f>
        <v>196</v>
      </c>
      <c r="J2470" s="33" t="s">
        <v>41</v>
      </c>
      <c r="K2470" s="33" t="s">
        <v>8</v>
      </c>
      <c r="L2470" s="45">
        <f>AVERAGEIFS('Raw Data'!$R$2:$R$3196,'Raw Data'!$K$2:$K$3196,'Solution Sheet'!J2470,'Raw Data'!$G$2:$G$3196,'Solution Sheet'!K2470)</f>
        <v>35.169642857142854</v>
      </c>
      <c r="N2470" s="33" t="s">
        <v>24</v>
      </c>
      <c r="O2470" s="33" t="s">
        <v>32</v>
      </c>
      <c r="P2470" s="45">
        <f>SUMIFS('Raw Data'!$S$2:$S$3196,'Raw Data'!$D$2:$D$3196,'Solution Sheet'!N2470,'Raw Data'!$H$2:$H$3196,'Solution Sheet'!O2470)</f>
        <v>854150.37999999919</v>
      </c>
    </row>
    <row r="2471" spans="2:16" x14ac:dyDescent="0.35">
      <c r="B2471" s="33" t="s">
        <v>52</v>
      </c>
      <c r="C2471" s="33" t="s">
        <v>8</v>
      </c>
      <c r="D2471" s="45">
        <f>SUMIFS('Raw Data'!$S$2:$S$3196,'Raw Data'!$E$2:$E$3196,'Solution Sheet'!B2471,'Raw Data'!$G$2:$G$3196,'Solution Sheet'!C2471)</f>
        <v>99924.459999999977</v>
      </c>
      <c r="E2471" s="37"/>
      <c r="F2471" s="33" t="s">
        <v>46</v>
      </c>
      <c r="G2471" s="33" t="s">
        <v>30</v>
      </c>
      <c r="H2471" s="45">
        <f>COUNTIFS('Raw Data'!$L$2:$L$3196,'Solution Sheet'!F2471,'Raw Data'!$H$2:$H$3196,'Solution Sheet'!G2471)</f>
        <v>204</v>
      </c>
      <c r="J2471" s="33" t="s">
        <v>40</v>
      </c>
      <c r="K2471" s="33" t="s">
        <v>8</v>
      </c>
      <c r="L2471" s="45">
        <f>AVERAGEIFS('Raw Data'!$R$2:$R$3196,'Raw Data'!$K$2:$K$3196,'Solution Sheet'!J2471,'Raw Data'!$G$2:$G$3196,'Solution Sheet'!K2471)</f>
        <v>34.319148936170215</v>
      </c>
      <c r="N2471" s="33" t="s">
        <v>24</v>
      </c>
      <c r="O2471" s="33" t="s">
        <v>30</v>
      </c>
      <c r="P2471" s="45">
        <f>SUMIFS('Raw Data'!$S$2:$S$3196,'Raw Data'!$D$2:$D$3196,'Solution Sheet'!N2471,'Raw Data'!$H$2:$H$3196,'Solution Sheet'!O2471)</f>
        <v>902864.3899999999</v>
      </c>
    </row>
    <row r="2472" spans="2:16" x14ac:dyDescent="0.35">
      <c r="B2472" s="33" t="s">
        <v>85</v>
      </c>
      <c r="C2472" s="33" t="s">
        <v>12</v>
      </c>
      <c r="D2472" s="45">
        <f>SUMIFS('Raw Data'!$S$2:$S$3196,'Raw Data'!$E$2:$E$3196,'Solution Sheet'!B2472,'Raw Data'!$G$2:$G$3196,'Solution Sheet'!C2472)</f>
        <v>71096.97</v>
      </c>
      <c r="E2472" s="37"/>
      <c r="F2472" s="33" t="s">
        <v>43</v>
      </c>
      <c r="G2472" s="33" t="s">
        <v>33</v>
      </c>
      <c r="H2472" s="45">
        <f>COUNTIFS('Raw Data'!$L$2:$L$3196,'Solution Sheet'!F2472,'Raw Data'!$H$2:$H$3196,'Solution Sheet'!G2472)</f>
        <v>185</v>
      </c>
      <c r="J2472" s="33" t="s">
        <v>42</v>
      </c>
      <c r="K2472" s="33" t="s">
        <v>12</v>
      </c>
      <c r="L2472" s="45">
        <f>AVERAGEIFS('Raw Data'!$R$2:$R$3196,'Raw Data'!$K$2:$K$3196,'Solution Sheet'!J2472,'Raw Data'!$G$2:$G$3196,'Solution Sheet'!K2472)</f>
        <v>36.418604651162788</v>
      </c>
      <c r="N2472" s="33" t="s">
        <v>25</v>
      </c>
      <c r="O2472" s="33" t="s">
        <v>33</v>
      </c>
      <c r="P2472" s="45">
        <f>SUMIFS('Raw Data'!$S$2:$S$3196,'Raw Data'!$D$2:$D$3196,'Solution Sheet'!N2472,'Raw Data'!$H$2:$H$3196,'Solution Sheet'!O2472)</f>
        <v>226589.05000000008</v>
      </c>
    </row>
    <row r="2473" spans="2:16" x14ac:dyDescent="0.35">
      <c r="B2473" s="33" t="s">
        <v>73</v>
      </c>
      <c r="C2473" s="33" t="s">
        <v>7</v>
      </c>
      <c r="D2473" s="45">
        <f>SUMIFS('Raw Data'!$S$2:$S$3196,'Raw Data'!$E$2:$E$3196,'Solution Sheet'!B2473,'Raw Data'!$G$2:$G$3196,'Solution Sheet'!C2473)</f>
        <v>125696.93000000001</v>
      </c>
      <c r="E2473" s="37"/>
      <c r="F2473" s="33" t="s">
        <v>45</v>
      </c>
      <c r="G2473" s="33" t="s">
        <v>33</v>
      </c>
      <c r="H2473" s="45">
        <f>COUNTIFS('Raw Data'!$L$2:$L$3196,'Solution Sheet'!F2473,'Raw Data'!$H$2:$H$3196,'Solution Sheet'!G2473)</f>
        <v>193</v>
      </c>
      <c r="J2473" s="33" t="s">
        <v>40</v>
      </c>
      <c r="K2473" s="33" t="s">
        <v>7</v>
      </c>
      <c r="L2473" s="45">
        <f>AVERAGEIFS('Raw Data'!$R$2:$R$3196,'Raw Data'!$K$2:$K$3196,'Solution Sheet'!J2473,'Raw Data'!$G$2:$G$3196,'Solution Sheet'!K2473)</f>
        <v>33.473118279569896</v>
      </c>
      <c r="N2473" s="33" t="s">
        <v>24</v>
      </c>
      <c r="O2473" s="33" t="s">
        <v>33</v>
      </c>
      <c r="P2473" s="45">
        <f>SUMIFS('Raw Data'!$S$2:$S$3196,'Raw Data'!$D$2:$D$3196,'Solution Sheet'!N2473,'Raw Data'!$H$2:$H$3196,'Solution Sheet'!O2473)</f>
        <v>777669.78999999957</v>
      </c>
    </row>
    <row r="2474" spans="2:16" x14ac:dyDescent="0.35">
      <c r="B2474" s="33" t="s">
        <v>55</v>
      </c>
      <c r="C2474" s="33" t="s">
        <v>7</v>
      </c>
      <c r="D2474" s="45">
        <f>SUMIFS('Raw Data'!$S$2:$S$3196,'Raw Data'!$E$2:$E$3196,'Solution Sheet'!B2474,'Raw Data'!$G$2:$G$3196,'Solution Sheet'!C2474)</f>
        <v>86248.060000000012</v>
      </c>
      <c r="E2474" s="37"/>
      <c r="F2474" s="33" t="s">
        <v>46</v>
      </c>
      <c r="G2474" s="33" t="s">
        <v>33</v>
      </c>
      <c r="H2474" s="45">
        <f>COUNTIFS('Raw Data'!$L$2:$L$3196,'Solution Sheet'!F2474,'Raw Data'!$H$2:$H$3196,'Solution Sheet'!G2474)</f>
        <v>201</v>
      </c>
      <c r="J2474" s="33" t="s">
        <v>39</v>
      </c>
      <c r="K2474" s="33" t="s">
        <v>7</v>
      </c>
      <c r="L2474" s="45">
        <f>AVERAGEIFS('Raw Data'!$R$2:$R$3196,'Raw Data'!$K$2:$K$3196,'Solution Sheet'!J2474,'Raw Data'!$G$2:$G$3196,'Solution Sheet'!K2474)</f>
        <v>36.319672131147541</v>
      </c>
      <c r="N2474" s="33" t="s">
        <v>24</v>
      </c>
      <c r="O2474" s="33" t="s">
        <v>33</v>
      </c>
      <c r="P2474" s="45">
        <f>SUMIFS('Raw Data'!$S$2:$S$3196,'Raw Data'!$D$2:$D$3196,'Solution Sheet'!N2474,'Raw Data'!$H$2:$H$3196,'Solution Sheet'!O2474)</f>
        <v>777669.78999999957</v>
      </c>
    </row>
    <row r="2475" spans="2:16" x14ac:dyDescent="0.35">
      <c r="B2475" s="33" t="s">
        <v>68</v>
      </c>
      <c r="C2475" s="33" t="s">
        <v>6</v>
      </c>
      <c r="D2475" s="45">
        <f>SUMIFS('Raw Data'!$S$2:$S$3196,'Raw Data'!$E$2:$E$3196,'Solution Sheet'!B2475,'Raw Data'!$G$2:$G$3196,'Solution Sheet'!C2475)</f>
        <v>76254.89</v>
      </c>
      <c r="E2475" s="37"/>
      <c r="F2475" s="33" t="s">
        <v>44</v>
      </c>
      <c r="G2475" s="33" t="s">
        <v>33</v>
      </c>
      <c r="H2475" s="45">
        <f>COUNTIFS('Raw Data'!$L$2:$L$3196,'Solution Sheet'!F2475,'Raw Data'!$H$2:$H$3196,'Solution Sheet'!G2475)</f>
        <v>207</v>
      </c>
      <c r="J2475" s="33" t="s">
        <v>39</v>
      </c>
      <c r="K2475" s="33" t="s">
        <v>6</v>
      </c>
      <c r="L2475" s="45">
        <f>AVERAGEIFS('Raw Data'!$R$2:$R$3196,'Raw Data'!$K$2:$K$3196,'Solution Sheet'!J2475,'Raw Data'!$G$2:$G$3196,'Solution Sheet'!K2475)</f>
        <v>36.370370370370374</v>
      </c>
      <c r="N2475" s="33" t="s">
        <v>24</v>
      </c>
      <c r="O2475" s="33" t="s">
        <v>33</v>
      </c>
      <c r="P2475" s="45">
        <f>SUMIFS('Raw Data'!$S$2:$S$3196,'Raw Data'!$D$2:$D$3196,'Solution Sheet'!N2475,'Raw Data'!$H$2:$H$3196,'Solution Sheet'!O2475)</f>
        <v>777669.78999999957</v>
      </c>
    </row>
    <row r="2476" spans="2:16" x14ac:dyDescent="0.35">
      <c r="B2476" s="33" t="s">
        <v>58</v>
      </c>
      <c r="C2476" s="33" t="s">
        <v>11</v>
      </c>
      <c r="D2476" s="45">
        <f>SUMIFS('Raw Data'!$S$2:$S$3196,'Raw Data'!$E$2:$E$3196,'Solution Sheet'!B2476,'Raw Data'!$G$2:$G$3196,'Solution Sheet'!C2476)</f>
        <v>113195.5</v>
      </c>
      <c r="E2476" s="37"/>
      <c r="F2476" s="33" t="s">
        <v>45</v>
      </c>
      <c r="G2476" s="33" t="s">
        <v>33</v>
      </c>
      <c r="H2476" s="45">
        <f>COUNTIFS('Raw Data'!$L$2:$L$3196,'Solution Sheet'!F2476,'Raw Data'!$H$2:$H$3196,'Solution Sheet'!G2476)</f>
        <v>193</v>
      </c>
      <c r="J2476" s="33" t="s">
        <v>40</v>
      </c>
      <c r="K2476" s="33" t="s">
        <v>11</v>
      </c>
      <c r="L2476" s="45">
        <f>AVERAGEIFS('Raw Data'!$R$2:$R$3196,'Raw Data'!$K$2:$K$3196,'Solution Sheet'!J2476,'Raw Data'!$G$2:$G$3196,'Solution Sheet'!K2476)</f>
        <v>33.707865168539328</v>
      </c>
      <c r="N2476" s="33" t="s">
        <v>26</v>
      </c>
      <c r="O2476" s="33" t="s">
        <v>33</v>
      </c>
      <c r="P2476" s="45">
        <f>SUMIFS('Raw Data'!$S$2:$S$3196,'Raw Data'!$D$2:$D$3196,'Solution Sheet'!N2476,'Raw Data'!$H$2:$H$3196,'Solution Sheet'!O2476)</f>
        <v>688621.27000000118</v>
      </c>
    </row>
    <row r="2477" spans="2:16" x14ac:dyDescent="0.35">
      <c r="B2477" s="33" t="s">
        <v>73</v>
      </c>
      <c r="C2477" s="33" t="s">
        <v>12</v>
      </c>
      <c r="D2477" s="45">
        <f>SUMIFS('Raw Data'!$S$2:$S$3196,'Raw Data'!$E$2:$E$3196,'Solution Sheet'!B2477,'Raw Data'!$G$2:$G$3196,'Solution Sheet'!C2477)</f>
        <v>74246.830000000016</v>
      </c>
      <c r="E2477" s="37"/>
      <c r="F2477" s="33" t="s">
        <v>43</v>
      </c>
      <c r="G2477" s="33" t="s">
        <v>33</v>
      </c>
      <c r="H2477" s="45">
        <f>COUNTIFS('Raw Data'!$L$2:$L$3196,'Solution Sheet'!F2477,'Raw Data'!$H$2:$H$3196,'Solution Sheet'!G2477)</f>
        <v>185</v>
      </c>
      <c r="J2477" s="33" t="s">
        <v>40</v>
      </c>
      <c r="K2477" s="33" t="s">
        <v>12</v>
      </c>
      <c r="L2477" s="45">
        <f>AVERAGEIFS('Raw Data'!$R$2:$R$3196,'Raw Data'!$K$2:$K$3196,'Solution Sheet'!J2477,'Raw Data'!$G$2:$G$3196,'Solution Sheet'!K2477)</f>
        <v>34.373831775700936</v>
      </c>
      <c r="N2477" s="33" t="s">
        <v>24</v>
      </c>
      <c r="O2477" s="33" t="s">
        <v>33</v>
      </c>
      <c r="P2477" s="45">
        <f>SUMIFS('Raw Data'!$S$2:$S$3196,'Raw Data'!$D$2:$D$3196,'Solution Sheet'!N2477,'Raw Data'!$H$2:$H$3196,'Solution Sheet'!O2477)</f>
        <v>777669.78999999957</v>
      </c>
    </row>
    <row r="2478" spans="2:16" x14ac:dyDescent="0.35">
      <c r="B2478" s="33" t="s">
        <v>115</v>
      </c>
      <c r="C2478" s="33" t="s">
        <v>13</v>
      </c>
      <c r="D2478" s="45">
        <f>SUMIFS('Raw Data'!$S$2:$S$3196,'Raw Data'!$E$2:$E$3196,'Solution Sheet'!B2478,'Raw Data'!$G$2:$G$3196,'Solution Sheet'!C2478)</f>
        <v>86905.229999999981</v>
      </c>
      <c r="E2478" s="37"/>
      <c r="F2478" s="33" t="s">
        <v>44</v>
      </c>
      <c r="G2478" s="33" t="s">
        <v>31</v>
      </c>
      <c r="H2478" s="45">
        <f>COUNTIFS('Raw Data'!$L$2:$L$3196,'Solution Sheet'!F2478,'Raw Data'!$H$2:$H$3196,'Solution Sheet'!G2478)</f>
        <v>216</v>
      </c>
      <c r="J2478" s="33" t="s">
        <v>40</v>
      </c>
      <c r="K2478" s="33" t="s">
        <v>13</v>
      </c>
      <c r="L2478" s="45">
        <f>AVERAGEIFS('Raw Data'!$R$2:$R$3196,'Raw Data'!$K$2:$K$3196,'Solution Sheet'!J2478,'Raw Data'!$G$2:$G$3196,'Solution Sheet'!K2478)</f>
        <v>34.651685393258425</v>
      </c>
      <c r="N2478" s="33" t="s">
        <v>26</v>
      </c>
      <c r="O2478" s="33" t="s">
        <v>31</v>
      </c>
      <c r="P2478" s="45">
        <f>SUMIFS('Raw Data'!$S$2:$S$3196,'Raw Data'!$D$2:$D$3196,'Solution Sheet'!N2478,'Raw Data'!$H$2:$H$3196,'Solution Sheet'!O2478)</f>
        <v>705928.4499999996</v>
      </c>
    </row>
    <row r="2479" spans="2:16" x14ac:dyDescent="0.35">
      <c r="B2479" s="33" t="s">
        <v>73</v>
      </c>
      <c r="C2479" s="33" t="s">
        <v>11</v>
      </c>
      <c r="D2479" s="45">
        <f>SUMIFS('Raw Data'!$S$2:$S$3196,'Raw Data'!$E$2:$E$3196,'Solution Sheet'!B2479,'Raw Data'!$G$2:$G$3196,'Solution Sheet'!C2479)</f>
        <v>112167.56</v>
      </c>
      <c r="E2479" s="37"/>
      <c r="F2479" s="33" t="s">
        <v>46</v>
      </c>
      <c r="G2479" s="33" t="s">
        <v>30</v>
      </c>
      <c r="H2479" s="45">
        <f>COUNTIFS('Raw Data'!$L$2:$L$3196,'Solution Sheet'!F2479,'Raw Data'!$H$2:$H$3196,'Solution Sheet'!G2479)</f>
        <v>204</v>
      </c>
      <c r="J2479" s="33" t="s">
        <v>39</v>
      </c>
      <c r="K2479" s="33" t="s">
        <v>11</v>
      </c>
      <c r="L2479" s="45">
        <f>AVERAGEIFS('Raw Data'!$R$2:$R$3196,'Raw Data'!$K$2:$K$3196,'Solution Sheet'!J2479,'Raw Data'!$G$2:$G$3196,'Solution Sheet'!K2479)</f>
        <v>34.901785714285715</v>
      </c>
      <c r="N2479" s="33" t="s">
        <v>24</v>
      </c>
      <c r="O2479" s="33" t="s">
        <v>30</v>
      </c>
      <c r="P2479" s="45">
        <f>SUMIFS('Raw Data'!$S$2:$S$3196,'Raw Data'!$D$2:$D$3196,'Solution Sheet'!N2479,'Raw Data'!$H$2:$H$3196,'Solution Sheet'!O2479)</f>
        <v>902864.3899999999</v>
      </c>
    </row>
    <row r="2480" spans="2:16" x14ac:dyDescent="0.35">
      <c r="B2480" s="33" t="s">
        <v>115</v>
      </c>
      <c r="C2480" s="33" t="s">
        <v>7</v>
      </c>
      <c r="D2480" s="45">
        <f>SUMIFS('Raw Data'!$S$2:$S$3196,'Raw Data'!$E$2:$E$3196,'Solution Sheet'!B2480,'Raw Data'!$G$2:$G$3196,'Solution Sheet'!C2480)</f>
        <v>104661.16</v>
      </c>
      <c r="E2480" s="37"/>
      <c r="F2480" s="33" t="s">
        <v>46</v>
      </c>
      <c r="G2480" s="33" t="s">
        <v>33</v>
      </c>
      <c r="H2480" s="45">
        <f>COUNTIFS('Raw Data'!$L$2:$L$3196,'Solution Sheet'!F2480,'Raw Data'!$H$2:$H$3196,'Solution Sheet'!G2480)</f>
        <v>201</v>
      </c>
      <c r="J2480" s="33" t="s">
        <v>39</v>
      </c>
      <c r="K2480" s="33" t="s">
        <v>7</v>
      </c>
      <c r="L2480" s="45">
        <f>AVERAGEIFS('Raw Data'!$R$2:$R$3196,'Raw Data'!$K$2:$K$3196,'Solution Sheet'!J2480,'Raw Data'!$G$2:$G$3196,'Solution Sheet'!K2480)</f>
        <v>36.319672131147541</v>
      </c>
      <c r="N2480" s="33" t="s">
        <v>24</v>
      </c>
      <c r="O2480" s="33" t="s">
        <v>33</v>
      </c>
      <c r="P2480" s="45">
        <f>SUMIFS('Raw Data'!$S$2:$S$3196,'Raw Data'!$D$2:$D$3196,'Solution Sheet'!N2480,'Raw Data'!$H$2:$H$3196,'Solution Sheet'!O2480)</f>
        <v>777669.78999999957</v>
      </c>
    </row>
    <row r="2481" spans="2:16" x14ac:dyDescent="0.35">
      <c r="B2481" s="33" t="s">
        <v>55</v>
      </c>
      <c r="C2481" s="33" t="s">
        <v>6</v>
      </c>
      <c r="D2481" s="45">
        <f>SUMIFS('Raw Data'!$S$2:$S$3196,'Raw Data'!$E$2:$E$3196,'Solution Sheet'!B2481,'Raw Data'!$G$2:$G$3196,'Solution Sheet'!C2481)</f>
        <v>103547.48999999999</v>
      </c>
      <c r="E2481" s="37"/>
      <c r="F2481" s="33" t="s">
        <v>46</v>
      </c>
      <c r="G2481" s="33" t="s">
        <v>32</v>
      </c>
      <c r="H2481" s="45">
        <f>COUNTIFS('Raw Data'!$L$2:$L$3196,'Solution Sheet'!F2481,'Raw Data'!$H$2:$H$3196,'Solution Sheet'!G2481)</f>
        <v>216</v>
      </c>
      <c r="J2481" s="33" t="s">
        <v>40</v>
      </c>
      <c r="K2481" s="33" t="s">
        <v>6</v>
      </c>
      <c r="L2481" s="45">
        <f>AVERAGEIFS('Raw Data'!$R$2:$R$3196,'Raw Data'!$K$2:$K$3196,'Solution Sheet'!J2481,'Raw Data'!$G$2:$G$3196,'Solution Sheet'!K2481)</f>
        <v>33.838383838383841</v>
      </c>
      <c r="N2481" s="33" t="s">
        <v>24</v>
      </c>
      <c r="O2481" s="33" t="s">
        <v>32</v>
      </c>
      <c r="P2481" s="45">
        <f>SUMIFS('Raw Data'!$S$2:$S$3196,'Raw Data'!$D$2:$D$3196,'Solution Sheet'!N2481,'Raw Data'!$H$2:$H$3196,'Solution Sheet'!O2481)</f>
        <v>854150.37999999919</v>
      </c>
    </row>
    <row r="2482" spans="2:16" x14ac:dyDescent="0.35">
      <c r="B2482" s="33" t="s">
        <v>52</v>
      </c>
      <c r="C2482" s="33" t="s">
        <v>8</v>
      </c>
      <c r="D2482" s="45">
        <f>SUMIFS('Raw Data'!$S$2:$S$3196,'Raw Data'!$E$2:$E$3196,'Solution Sheet'!B2482,'Raw Data'!$G$2:$G$3196,'Solution Sheet'!C2482)</f>
        <v>99924.459999999977</v>
      </c>
      <c r="E2482" s="37"/>
      <c r="F2482" s="33" t="s">
        <v>43</v>
      </c>
      <c r="G2482" s="33" t="s">
        <v>31</v>
      </c>
      <c r="H2482" s="45">
        <f>COUNTIFS('Raw Data'!$L$2:$L$3196,'Solution Sheet'!F2482,'Raw Data'!$H$2:$H$3196,'Solution Sheet'!G2482)</f>
        <v>190</v>
      </c>
      <c r="J2482" s="33" t="s">
        <v>41</v>
      </c>
      <c r="K2482" s="33" t="s">
        <v>8</v>
      </c>
      <c r="L2482" s="45">
        <f>AVERAGEIFS('Raw Data'!$R$2:$R$3196,'Raw Data'!$K$2:$K$3196,'Solution Sheet'!J2482,'Raw Data'!$G$2:$G$3196,'Solution Sheet'!K2482)</f>
        <v>35.169642857142854</v>
      </c>
      <c r="N2482" s="33" t="s">
        <v>25</v>
      </c>
      <c r="O2482" s="33" t="s">
        <v>31</v>
      </c>
      <c r="P2482" s="45">
        <f>SUMIFS('Raw Data'!$S$2:$S$3196,'Raw Data'!$D$2:$D$3196,'Solution Sheet'!N2482,'Raw Data'!$H$2:$H$3196,'Solution Sheet'!O2482)</f>
        <v>343540.72000000003</v>
      </c>
    </row>
    <row r="2483" spans="2:16" x14ac:dyDescent="0.35">
      <c r="B2483" s="33" t="s">
        <v>52</v>
      </c>
      <c r="C2483" s="33" t="s">
        <v>13</v>
      </c>
      <c r="D2483" s="45">
        <f>SUMIFS('Raw Data'!$S$2:$S$3196,'Raw Data'!$E$2:$E$3196,'Solution Sheet'!B2483,'Raw Data'!$G$2:$G$3196,'Solution Sheet'!C2483)</f>
        <v>72641.01999999999</v>
      </c>
      <c r="E2483" s="37"/>
      <c r="F2483" s="33" t="s">
        <v>43</v>
      </c>
      <c r="G2483" s="33" t="s">
        <v>32</v>
      </c>
      <c r="H2483" s="45">
        <f>COUNTIFS('Raw Data'!$L$2:$L$3196,'Solution Sheet'!F2483,'Raw Data'!$H$2:$H$3196,'Solution Sheet'!G2483)</f>
        <v>206</v>
      </c>
      <c r="J2483" s="33" t="s">
        <v>39</v>
      </c>
      <c r="K2483" s="33" t="s">
        <v>13</v>
      </c>
      <c r="L2483" s="45">
        <f>AVERAGEIFS('Raw Data'!$R$2:$R$3196,'Raw Data'!$K$2:$K$3196,'Solution Sheet'!J2483,'Raw Data'!$G$2:$G$3196,'Solution Sheet'!K2483)</f>
        <v>35.833333333333336</v>
      </c>
      <c r="N2483" s="33" t="s">
        <v>24</v>
      </c>
      <c r="O2483" s="33" t="s">
        <v>32</v>
      </c>
      <c r="P2483" s="45">
        <f>SUMIFS('Raw Data'!$S$2:$S$3196,'Raw Data'!$D$2:$D$3196,'Solution Sheet'!N2483,'Raw Data'!$H$2:$H$3196,'Solution Sheet'!O2483)</f>
        <v>854150.37999999919</v>
      </c>
    </row>
    <row r="2484" spans="2:16" x14ac:dyDescent="0.35">
      <c r="B2484" s="33" t="s">
        <v>85</v>
      </c>
      <c r="C2484" s="33" t="s">
        <v>11</v>
      </c>
      <c r="D2484" s="45">
        <f>SUMIFS('Raw Data'!$S$2:$S$3196,'Raw Data'!$E$2:$E$3196,'Solution Sheet'!B2484,'Raw Data'!$G$2:$G$3196,'Solution Sheet'!C2484)</f>
        <v>93988.74</v>
      </c>
      <c r="E2484" s="37"/>
      <c r="F2484" s="33" t="s">
        <v>45</v>
      </c>
      <c r="G2484" s="33" t="s">
        <v>32</v>
      </c>
      <c r="H2484" s="45">
        <f>COUNTIFS('Raw Data'!$L$2:$L$3196,'Solution Sheet'!F2484,'Raw Data'!$H$2:$H$3196,'Solution Sheet'!G2484)</f>
        <v>204</v>
      </c>
      <c r="J2484" s="33" t="s">
        <v>40</v>
      </c>
      <c r="K2484" s="33" t="s">
        <v>11</v>
      </c>
      <c r="L2484" s="45">
        <f>AVERAGEIFS('Raw Data'!$R$2:$R$3196,'Raw Data'!$K$2:$K$3196,'Solution Sheet'!J2484,'Raw Data'!$G$2:$G$3196,'Solution Sheet'!K2484)</f>
        <v>33.707865168539328</v>
      </c>
      <c r="N2484" s="33" t="s">
        <v>24</v>
      </c>
      <c r="O2484" s="33" t="s">
        <v>32</v>
      </c>
      <c r="P2484" s="45">
        <f>SUMIFS('Raw Data'!$S$2:$S$3196,'Raw Data'!$D$2:$D$3196,'Solution Sheet'!N2484,'Raw Data'!$H$2:$H$3196,'Solution Sheet'!O2484)</f>
        <v>854150.37999999919</v>
      </c>
    </row>
    <row r="2485" spans="2:16" x14ac:dyDescent="0.35">
      <c r="B2485" s="33" t="s">
        <v>73</v>
      </c>
      <c r="C2485" s="33" t="s">
        <v>7</v>
      </c>
      <c r="D2485" s="45">
        <f>SUMIFS('Raw Data'!$S$2:$S$3196,'Raw Data'!$E$2:$E$3196,'Solution Sheet'!B2485,'Raw Data'!$G$2:$G$3196,'Solution Sheet'!C2485)</f>
        <v>125696.93000000001</v>
      </c>
      <c r="E2485" s="37"/>
      <c r="F2485" s="33" t="s">
        <v>45</v>
      </c>
      <c r="G2485" s="33" t="s">
        <v>32</v>
      </c>
      <c r="H2485" s="45">
        <f>COUNTIFS('Raw Data'!$L$2:$L$3196,'Solution Sheet'!F2485,'Raw Data'!$H$2:$H$3196,'Solution Sheet'!G2485)</f>
        <v>204</v>
      </c>
      <c r="J2485" s="33" t="s">
        <v>39</v>
      </c>
      <c r="K2485" s="33" t="s">
        <v>7</v>
      </c>
      <c r="L2485" s="45">
        <f>AVERAGEIFS('Raw Data'!$R$2:$R$3196,'Raw Data'!$K$2:$K$3196,'Solution Sheet'!J2485,'Raw Data'!$G$2:$G$3196,'Solution Sheet'!K2485)</f>
        <v>36.319672131147541</v>
      </c>
      <c r="N2485" s="33" t="s">
        <v>25</v>
      </c>
      <c r="O2485" s="33" t="s">
        <v>32</v>
      </c>
      <c r="P2485" s="45">
        <f>SUMIFS('Raw Data'!$S$2:$S$3196,'Raw Data'!$D$2:$D$3196,'Solution Sheet'!N2485,'Raw Data'!$H$2:$H$3196,'Solution Sheet'!O2485)</f>
        <v>420136.0300000002</v>
      </c>
    </row>
    <row r="2486" spans="2:16" x14ac:dyDescent="0.35">
      <c r="B2486" s="33" t="s">
        <v>85</v>
      </c>
      <c r="C2486" s="33" t="s">
        <v>7</v>
      </c>
      <c r="D2486" s="45">
        <f>SUMIFS('Raw Data'!$S$2:$S$3196,'Raw Data'!$E$2:$E$3196,'Solution Sheet'!B2486,'Raw Data'!$G$2:$G$3196,'Solution Sheet'!C2486)</f>
        <v>95667.16</v>
      </c>
      <c r="E2486" s="37"/>
      <c r="F2486" s="33" t="s">
        <v>43</v>
      </c>
      <c r="G2486" s="33" t="s">
        <v>31</v>
      </c>
      <c r="H2486" s="45">
        <f>COUNTIFS('Raw Data'!$L$2:$L$3196,'Solution Sheet'!F2486,'Raw Data'!$H$2:$H$3196,'Solution Sheet'!G2486)</f>
        <v>190</v>
      </c>
      <c r="J2486" s="33" t="s">
        <v>42</v>
      </c>
      <c r="K2486" s="33" t="s">
        <v>7</v>
      </c>
      <c r="L2486" s="45">
        <f>AVERAGEIFS('Raw Data'!$R$2:$R$3196,'Raw Data'!$K$2:$K$3196,'Solution Sheet'!J2486,'Raw Data'!$G$2:$G$3196,'Solution Sheet'!K2486)</f>
        <v>34.288659793814432</v>
      </c>
      <c r="N2486" s="33" t="s">
        <v>25</v>
      </c>
      <c r="O2486" s="33" t="s">
        <v>31</v>
      </c>
      <c r="P2486" s="45">
        <f>SUMIFS('Raw Data'!$S$2:$S$3196,'Raw Data'!$D$2:$D$3196,'Solution Sheet'!N2486,'Raw Data'!$H$2:$H$3196,'Solution Sheet'!O2486)</f>
        <v>343540.72000000003</v>
      </c>
    </row>
    <row r="2487" spans="2:16" x14ac:dyDescent="0.35">
      <c r="B2487" s="33" t="s">
        <v>85</v>
      </c>
      <c r="C2487" s="33" t="s">
        <v>13</v>
      </c>
      <c r="D2487" s="45">
        <f>SUMIFS('Raw Data'!$S$2:$S$3196,'Raw Data'!$E$2:$E$3196,'Solution Sheet'!B2487,'Raw Data'!$G$2:$G$3196,'Solution Sheet'!C2487)</f>
        <v>84756.55</v>
      </c>
      <c r="E2487" s="37"/>
      <c r="F2487" s="33" t="s">
        <v>44</v>
      </c>
      <c r="G2487" s="33" t="s">
        <v>32</v>
      </c>
      <c r="H2487" s="45">
        <f>COUNTIFS('Raw Data'!$L$2:$L$3196,'Solution Sheet'!F2487,'Raw Data'!$H$2:$H$3196,'Solution Sheet'!G2487)</f>
        <v>196</v>
      </c>
      <c r="J2487" s="33" t="s">
        <v>40</v>
      </c>
      <c r="K2487" s="33" t="s">
        <v>13</v>
      </c>
      <c r="L2487" s="45">
        <f>AVERAGEIFS('Raw Data'!$R$2:$R$3196,'Raw Data'!$K$2:$K$3196,'Solution Sheet'!J2487,'Raw Data'!$G$2:$G$3196,'Solution Sheet'!K2487)</f>
        <v>34.651685393258425</v>
      </c>
      <c r="N2487" s="33" t="s">
        <v>24</v>
      </c>
      <c r="O2487" s="33" t="s">
        <v>32</v>
      </c>
      <c r="P2487" s="45">
        <f>SUMIFS('Raw Data'!$S$2:$S$3196,'Raw Data'!$D$2:$D$3196,'Solution Sheet'!N2487,'Raw Data'!$H$2:$H$3196,'Solution Sheet'!O2487)</f>
        <v>854150.37999999919</v>
      </c>
    </row>
    <row r="2488" spans="2:16" x14ac:dyDescent="0.35">
      <c r="B2488" s="33" t="s">
        <v>78</v>
      </c>
      <c r="C2488" s="33" t="s">
        <v>6</v>
      </c>
      <c r="D2488" s="45">
        <f>SUMIFS('Raw Data'!$S$2:$S$3196,'Raw Data'!$E$2:$E$3196,'Solution Sheet'!B2488,'Raw Data'!$G$2:$G$3196,'Solution Sheet'!C2488)</f>
        <v>122595.86000000002</v>
      </c>
      <c r="E2488" s="37"/>
      <c r="F2488" s="33" t="s">
        <v>45</v>
      </c>
      <c r="G2488" s="33" t="s">
        <v>33</v>
      </c>
      <c r="H2488" s="45">
        <f>COUNTIFS('Raw Data'!$L$2:$L$3196,'Solution Sheet'!F2488,'Raw Data'!$H$2:$H$3196,'Solution Sheet'!G2488)</f>
        <v>193</v>
      </c>
      <c r="J2488" s="33" t="s">
        <v>39</v>
      </c>
      <c r="K2488" s="33" t="s">
        <v>6</v>
      </c>
      <c r="L2488" s="45">
        <f>AVERAGEIFS('Raw Data'!$R$2:$R$3196,'Raw Data'!$K$2:$K$3196,'Solution Sheet'!J2488,'Raw Data'!$G$2:$G$3196,'Solution Sheet'!K2488)</f>
        <v>36.370370370370374</v>
      </c>
      <c r="N2488" s="33" t="s">
        <v>24</v>
      </c>
      <c r="O2488" s="33" t="s">
        <v>33</v>
      </c>
      <c r="P2488" s="45">
        <f>SUMIFS('Raw Data'!$S$2:$S$3196,'Raw Data'!$D$2:$D$3196,'Solution Sheet'!N2488,'Raw Data'!$H$2:$H$3196,'Solution Sheet'!O2488)</f>
        <v>777669.78999999957</v>
      </c>
    </row>
    <row r="2489" spans="2:16" x14ac:dyDescent="0.35">
      <c r="B2489" s="33" t="s">
        <v>73</v>
      </c>
      <c r="C2489" s="33" t="s">
        <v>7</v>
      </c>
      <c r="D2489" s="45">
        <f>SUMIFS('Raw Data'!$S$2:$S$3196,'Raw Data'!$E$2:$E$3196,'Solution Sheet'!B2489,'Raw Data'!$G$2:$G$3196,'Solution Sheet'!C2489)</f>
        <v>125696.93000000001</v>
      </c>
      <c r="E2489" s="37"/>
      <c r="F2489" s="33" t="s">
        <v>44</v>
      </c>
      <c r="G2489" s="33" t="s">
        <v>30</v>
      </c>
      <c r="H2489" s="45">
        <f>COUNTIFS('Raw Data'!$L$2:$L$3196,'Solution Sheet'!F2489,'Raw Data'!$H$2:$H$3196,'Solution Sheet'!G2489)</f>
        <v>202</v>
      </c>
      <c r="J2489" s="33" t="s">
        <v>41</v>
      </c>
      <c r="K2489" s="33" t="s">
        <v>7</v>
      </c>
      <c r="L2489" s="45">
        <f>AVERAGEIFS('Raw Data'!$R$2:$R$3196,'Raw Data'!$K$2:$K$3196,'Solution Sheet'!J2489,'Raw Data'!$G$2:$G$3196,'Solution Sheet'!K2489)</f>
        <v>33.821428571428569</v>
      </c>
      <c r="N2489" s="33" t="s">
        <v>24</v>
      </c>
      <c r="O2489" s="33" t="s">
        <v>30</v>
      </c>
      <c r="P2489" s="45">
        <f>SUMIFS('Raw Data'!$S$2:$S$3196,'Raw Data'!$D$2:$D$3196,'Solution Sheet'!N2489,'Raw Data'!$H$2:$H$3196,'Solution Sheet'!O2489)</f>
        <v>902864.3899999999</v>
      </c>
    </row>
    <row r="2490" spans="2:16" x14ac:dyDescent="0.35">
      <c r="B2490" s="33" t="s">
        <v>52</v>
      </c>
      <c r="C2490" s="33" t="s">
        <v>8</v>
      </c>
      <c r="D2490" s="45">
        <f>SUMIFS('Raw Data'!$S$2:$S$3196,'Raw Data'!$E$2:$E$3196,'Solution Sheet'!B2490,'Raw Data'!$G$2:$G$3196,'Solution Sheet'!C2490)</f>
        <v>99924.459999999977</v>
      </c>
      <c r="E2490" s="37"/>
      <c r="F2490" s="33" t="s">
        <v>43</v>
      </c>
      <c r="G2490" s="33" t="s">
        <v>30</v>
      </c>
      <c r="H2490" s="45">
        <f>COUNTIFS('Raw Data'!$L$2:$L$3196,'Solution Sheet'!F2490,'Raw Data'!$H$2:$H$3196,'Solution Sheet'!G2490)</f>
        <v>201</v>
      </c>
      <c r="J2490" s="33" t="s">
        <v>40</v>
      </c>
      <c r="K2490" s="33" t="s">
        <v>8</v>
      </c>
      <c r="L2490" s="45">
        <f>AVERAGEIFS('Raw Data'!$R$2:$R$3196,'Raw Data'!$K$2:$K$3196,'Solution Sheet'!J2490,'Raw Data'!$G$2:$G$3196,'Solution Sheet'!K2490)</f>
        <v>34.319148936170215</v>
      </c>
      <c r="N2490" s="33" t="s">
        <v>24</v>
      </c>
      <c r="O2490" s="33" t="s">
        <v>30</v>
      </c>
      <c r="P2490" s="45">
        <f>SUMIFS('Raw Data'!$S$2:$S$3196,'Raw Data'!$D$2:$D$3196,'Solution Sheet'!N2490,'Raw Data'!$H$2:$H$3196,'Solution Sheet'!O2490)</f>
        <v>902864.3899999999</v>
      </c>
    </row>
    <row r="2491" spans="2:16" x14ac:dyDescent="0.35">
      <c r="B2491" s="33" t="s">
        <v>55</v>
      </c>
      <c r="C2491" s="33" t="s">
        <v>8</v>
      </c>
      <c r="D2491" s="45">
        <f>SUMIFS('Raw Data'!$S$2:$S$3196,'Raw Data'!$E$2:$E$3196,'Solution Sheet'!B2491,'Raw Data'!$G$2:$G$3196,'Solution Sheet'!C2491)</f>
        <v>101835.39000000001</v>
      </c>
      <c r="E2491" s="37"/>
      <c r="F2491" s="33" t="s">
        <v>45</v>
      </c>
      <c r="G2491" s="33" t="s">
        <v>30</v>
      </c>
      <c r="H2491" s="45">
        <f>COUNTIFS('Raw Data'!$L$2:$L$3196,'Solution Sheet'!F2491,'Raw Data'!$H$2:$H$3196,'Solution Sheet'!G2491)</f>
        <v>215</v>
      </c>
      <c r="J2491" s="33" t="s">
        <v>39</v>
      </c>
      <c r="K2491" s="33" t="s">
        <v>8</v>
      </c>
      <c r="L2491" s="45">
        <f>AVERAGEIFS('Raw Data'!$R$2:$R$3196,'Raw Data'!$K$2:$K$3196,'Solution Sheet'!J2491,'Raw Data'!$G$2:$G$3196,'Solution Sheet'!K2491)</f>
        <v>33.572815533980581</v>
      </c>
      <c r="N2491" s="33" t="s">
        <v>24</v>
      </c>
      <c r="O2491" s="33" t="s">
        <v>30</v>
      </c>
      <c r="P2491" s="45">
        <f>SUMIFS('Raw Data'!$S$2:$S$3196,'Raw Data'!$D$2:$D$3196,'Solution Sheet'!N2491,'Raw Data'!$H$2:$H$3196,'Solution Sheet'!O2491)</f>
        <v>902864.3899999999</v>
      </c>
    </row>
    <row r="2492" spans="2:16" x14ac:dyDescent="0.35">
      <c r="B2492" s="33" t="s">
        <v>78</v>
      </c>
      <c r="C2492" s="33" t="s">
        <v>6</v>
      </c>
      <c r="D2492" s="45">
        <f>SUMIFS('Raw Data'!$S$2:$S$3196,'Raw Data'!$E$2:$E$3196,'Solution Sheet'!B2492,'Raw Data'!$G$2:$G$3196,'Solution Sheet'!C2492)</f>
        <v>122595.86000000002</v>
      </c>
      <c r="E2492" s="37"/>
      <c r="F2492" s="33" t="s">
        <v>43</v>
      </c>
      <c r="G2492" s="33" t="s">
        <v>32</v>
      </c>
      <c r="H2492" s="45">
        <f>COUNTIFS('Raw Data'!$L$2:$L$3196,'Solution Sheet'!F2492,'Raw Data'!$H$2:$H$3196,'Solution Sheet'!G2492)</f>
        <v>206</v>
      </c>
      <c r="J2492" s="33" t="s">
        <v>42</v>
      </c>
      <c r="K2492" s="33" t="s">
        <v>6</v>
      </c>
      <c r="L2492" s="45">
        <f>AVERAGEIFS('Raw Data'!$R$2:$R$3196,'Raw Data'!$K$2:$K$3196,'Solution Sheet'!J2492,'Raw Data'!$G$2:$G$3196,'Solution Sheet'!K2492)</f>
        <v>35.892857142857146</v>
      </c>
      <c r="N2492" s="33" t="s">
        <v>26</v>
      </c>
      <c r="O2492" s="33" t="s">
        <v>32</v>
      </c>
      <c r="P2492" s="45">
        <f>SUMIFS('Raw Data'!$S$2:$S$3196,'Raw Data'!$D$2:$D$3196,'Solution Sheet'!N2492,'Raw Data'!$H$2:$H$3196,'Solution Sheet'!O2492)</f>
        <v>713770.02999999945</v>
      </c>
    </row>
    <row r="2493" spans="2:16" x14ac:dyDescent="0.35">
      <c r="B2493" s="33" t="s">
        <v>106</v>
      </c>
      <c r="C2493" s="33" t="s">
        <v>8</v>
      </c>
      <c r="D2493" s="45">
        <f>SUMIFS('Raw Data'!$S$2:$S$3196,'Raw Data'!$E$2:$E$3196,'Solution Sheet'!B2493,'Raw Data'!$G$2:$G$3196,'Solution Sheet'!C2493)</f>
        <v>122017.93000000001</v>
      </c>
      <c r="E2493" s="37"/>
      <c r="F2493" s="33" t="s">
        <v>43</v>
      </c>
      <c r="G2493" s="33" t="s">
        <v>32</v>
      </c>
      <c r="H2493" s="45">
        <f>COUNTIFS('Raw Data'!$L$2:$L$3196,'Solution Sheet'!F2493,'Raw Data'!$H$2:$H$3196,'Solution Sheet'!G2493)</f>
        <v>206</v>
      </c>
      <c r="J2493" s="33" t="s">
        <v>42</v>
      </c>
      <c r="K2493" s="33" t="s">
        <v>8</v>
      </c>
      <c r="L2493" s="45">
        <f>AVERAGEIFS('Raw Data'!$R$2:$R$3196,'Raw Data'!$K$2:$K$3196,'Solution Sheet'!J2493,'Raw Data'!$G$2:$G$3196,'Solution Sheet'!K2493)</f>
        <v>35.593023255813954</v>
      </c>
      <c r="N2493" s="33" t="s">
        <v>26</v>
      </c>
      <c r="O2493" s="33" t="s">
        <v>32</v>
      </c>
      <c r="P2493" s="45">
        <f>SUMIFS('Raw Data'!$S$2:$S$3196,'Raw Data'!$D$2:$D$3196,'Solution Sheet'!N2493,'Raw Data'!$H$2:$H$3196,'Solution Sheet'!O2493)</f>
        <v>713770.02999999945</v>
      </c>
    </row>
    <row r="2494" spans="2:16" x14ac:dyDescent="0.35">
      <c r="B2494" s="33" t="s">
        <v>55</v>
      </c>
      <c r="C2494" s="33" t="s">
        <v>10</v>
      </c>
      <c r="D2494" s="45">
        <f>SUMIFS('Raw Data'!$S$2:$S$3196,'Raw Data'!$E$2:$E$3196,'Solution Sheet'!B2494,'Raw Data'!$G$2:$G$3196,'Solution Sheet'!C2494)</f>
        <v>73114.26999999999</v>
      </c>
      <c r="E2494" s="37"/>
      <c r="F2494" s="33" t="s">
        <v>46</v>
      </c>
      <c r="G2494" s="33" t="s">
        <v>31</v>
      </c>
      <c r="H2494" s="45">
        <f>COUNTIFS('Raw Data'!$L$2:$L$3196,'Solution Sheet'!F2494,'Raw Data'!$H$2:$H$3196,'Solution Sheet'!G2494)</f>
        <v>159</v>
      </c>
      <c r="J2494" s="33" t="s">
        <v>42</v>
      </c>
      <c r="K2494" s="33" t="s">
        <v>10</v>
      </c>
      <c r="L2494" s="45">
        <f>AVERAGEIFS('Raw Data'!$R$2:$R$3196,'Raw Data'!$K$2:$K$3196,'Solution Sheet'!J2494,'Raw Data'!$G$2:$G$3196,'Solution Sheet'!K2494)</f>
        <v>34.543689320388353</v>
      </c>
      <c r="N2494" s="33" t="s">
        <v>24</v>
      </c>
      <c r="O2494" s="33" t="s">
        <v>31</v>
      </c>
      <c r="P2494" s="45">
        <f>SUMIFS('Raw Data'!$S$2:$S$3196,'Raw Data'!$D$2:$D$3196,'Solution Sheet'!N2494,'Raw Data'!$H$2:$H$3196,'Solution Sheet'!O2494)</f>
        <v>770751.94999999984</v>
      </c>
    </row>
    <row r="2495" spans="2:16" x14ac:dyDescent="0.35">
      <c r="B2495" s="33" t="s">
        <v>115</v>
      </c>
      <c r="C2495" s="33" t="s">
        <v>7</v>
      </c>
      <c r="D2495" s="45">
        <f>SUMIFS('Raw Data'!$S$2:$S$3196,'Raw Data'!$E$2:$E$3196,'Solution Sheet'!B2495,'Raw Data'!$G$2:$G$3196,'Solution Sheet'!C2495)</f>
        <v>104661.16</v>
      </c>
      <c r="E2495" s="37"/>
      <c r="F2495" s="33" t="s">
        <v>46</v>
      </c>
      <c r="G2495" s="33" t="s">
        <v>32</v>
      </c>
      <c r="H2495" s="45">
        <f>COUNTIFS('Raw Data'!$L$2:$L$3196,'Solution Sheet'!F2495,'Raw Data'!$H$2:$H$3196,'Solution Sheet'!G2495)</f>
        <v>216</v>
      </c>
      <c r="J2495" s="33" t="s">
        <v>42</v>
      </c>
      <c r="K2495" s="33" t="s">
        <v>7</v>
      </c>
      <c r="L2495" s="45">
        <f>AVERAGEIFS('Raw Data'!$R$2:$R$3196,'Raw Data'!$K$2:$K$3196,'Solution Sheet'!J2495,'Raw Data'!$G$2:$G$3196,'Solution Sheet'!K2495)</f>
        <v>34.288659793814432</v>
      </c>
      <c r="N2495" s="33" t="s">
        <v>24</v>
      </c>
      <c r="O2495" s="33" t="s">
        <v>32</v>
      </c>
      <c r="P2495" s="45">
        <f>SUMIFS('Raw Data'!$S$2:$S$3196,'Raw Data'!$D$2:$D$3196,'Solution Sheet'!N2495,'Raw Data'!$H$2:$H$3196,'Solution Sheet'!O2495)</f>
        <v>854150.37999999919</v>
      </c>
    </row>
    <row r="2496" spans="2:16" x14ac:dyDescent="0.35">
      <c r="B2496" s="33" t="s">
        <v>68</v>
      </c>
      <c r="C2496" s="33" t="s">
        <v>6</v>
      </c>
      <c r="D2496" s="45">
        <f>SUMIFS('Raw Data'!$S$2:$S$3196,'Raw Data'!$E$2:$E$3196,'Solution Sheet'!B2496,'Raw Data'!$G$2:$G$3196,'Solution Sheet'!C2496)</f>
        <v>76254.89</v>
      </c>
      <c r="E2496" s="37"/>
      <c r="F2496" s="33" t="s">
        <v>46</v>
      </c>
      <c r="G2496" s="33" t="s">
        <v>31</v>
      </c>
      <c r="H2496" s="45">
        <f>COUNTIFS('Raw Data'!$L$2:$L$3196,'Solution Sheet'!F2496,'Raw Data'!$H$2:$H$3196,'Solution Sheet'!G2496)</f>
        <v>159</v>
      </c>
      <c r="J2496" s="33" t="s">
        <v>39</v>
      </c>
      <c r="K2496" s="33" t="s">
        <v>6</v>
      </c>
      <c r="L2496" s="45">
        <f>AVERAGEIFS('Raw Data'!$R$2:$R$3196,'Raw Data'!$K$2:$K$3196,'Solution Sheet'!J2496,'Raw Data'!$G$2:$G$3196,'Solution Sheet'!K2496)</f>
        <v>36.370370370370374</v>
      </c>
      <c r="N2496" s="33" t="s">
        <v>26</v>
      </c>
      <c r="O2496" s="33" t="s">
        <v>31</v>
      </c>
      <c r="P2496" s="45">
        <f>SUMIFS('Raw Data'!$S$2:$S$3196,'Raw Data'!$D$2:$D$3196,'Solution Sheet'!N2496,'Raw Data'!$H$2:$H$3196,'Solution Sheet'!O2496)</f>
        <v>705928.4499999996</v>
      </c>
    </row>
    <row r="2497" spans="2:16" x14ac:dyDescent="0.35">
      <c r="B2497" s="33" t="s">
        <v>73</v>
      </c>
      <c r="C2497" s="33" t="s">
        <v>12</v>
      </c>
      <c r="D2497" s="45">
        <f>SUMIFS('Raw Data'!$S$2:$S$3196,'Raw Data'!$E$2:$E$3196,'Solution Sheet'!B2497,'Raw Data'!$G$2:$G$3196,'Solution Sheet'!C2497)</f>
        <v>74246.830000000016</v>
      </c>
      <c r="E2497" s="37"/>
      <c r="F2497" s="33" t="s">
        <v>46</v>
      </c>
      <c r="G2497" s="33" t="s">
        <v>30</v>
      </c>
      <c r="H2497" s="45">
        <f>COUNTIFS('Raw Data'!$L$2:$L$3196,'Solution Sheet'!F2497,'Raw Data'!$H$2:$H$3196,'Solution Sheet'!G2497)</f>
        <v>204</v>
      </c>
      <c r="J2497" s="33" t="s">
        <v>41</v>
      </c>
      <c r="K2497" s="33" t="s">
        <v>12</v>
      </c>
      <c r="L2497" s="45">
        <f>AVERAGEIFS('Raw Data'!$R$2:$R$3196,'Raw Data'!$K$2:$K$3196,'Solution Sheet'!J2497,'Raw Data'!$G$2:$G$3196,'Solution Sheet'!K2497)</f>
        <v>35.657142857142858</v>
      </c>
      <c r="N2497" s="33" t="s">
        <v>24</v>
      </c>
      <c r="O2497" s="33" t="s">
        <v>30</v>
      </c>
      <c r="P2497" s="45">
        <f>SUMIFS('Raw Data'!$S$2:$S$3196,'Raw Data'!$D$2:$D$3196,'Solution Sheet'!N2497,'Raw Data'!$H$2:$H$3196,'Solution Sheet'!O2497)</f>
        <v>902864.3899999999</v>
      </c>
    </row>
    <row r="2498" spans="2:16" x14ac:dyDescent="0.35">
      <c r="B2498" s="33" t="s">
        <v>115</v>
      </c>
      <c r="C2498" s="33" t="s">
        <v>7</v>
      </c>
      <c r="D2498" s="45">
        <f>SUMIFS('Raw Data'!$S$2:$S$3196,'Raw Data'!$E$2:$E$3196,'Solution Sheet'!B2498,'Raw Data'!$G$2:$G$3196,'Solution Sheet'!C2498)</f>
        <v>104661.16</v>
      </c>
      <c r="E2498" s="37"/>
      <c r="F2498" s="33" t="s">
        <v>46</v>
      </c>
      <c r="G2498" s="33" t="s">
        <v>31</v>
      </c>
      <c r="H2498" s="45">
        <f>COUNTIFS('Raw Data'!$L$2:$L$3196,'Solution Sheet'!F2498,'Raw Data'!$H$2:$H$3196,'Solution Sheet'!G2498)</f>
        <v>159</v>
      </c>
      <c r="J2498" s="33" t="s">
        <v>39</v>
      </c>
      <c r="K2498" s="33" t="s">
        <v>7</v>
      </c>
      <c r="L2498" s="45">
        <f>AVERAGEIFS('Raw Data'!$R$2:$R$3196,'Raw Data'!$K$2:$K$3196,'Solution Sheet'!J2498,'Raw Data'!$G$2:$G$3196,'Solution Sheet'!K2498)</f>
        <v>36.319672131147541</v>
      </c>
      <c r="N2498" s="33" t="s">
        <v>24</v>
      </c>
      <c r="O2498" s="33" t="s">
        <v>31</v>
      </c>
      <c r="P2498" s="45">
        <f>SUMIFS('Raw Data'!$S$2:$S$3196,'Raw Data'!$D$2:$D$3196,'Solution Sheet'!N2498,'Raw Data'!$H$2:$H$3196,'Solution Sheet'!O2498)</f>
        <v>770751.94999999984</v>
      </c>
    </row>
    <row r="2499" spans="2:16" x14ac:dyDescent="0.35">
      <c r="B2499" s="33" t="s">
        <v>58</v>
      </c>
      <c r="C2499" s="33" t="s">
        <v>7</v>
      </c>
      <c r="D2499" s="45">
        <f>SUMIFS('Raw Data'!$S$2:$S$3196,'Raw Data'!$E$2:$E$3196,'Solution Sheet'!B2499,'Raw Data'!$G$2:$G$3196,'Solution Sheet'!C2499)</f>
        <v>104199.79000000001</v>
      </c>
      <c r="E2499" s="37"/>
      <c r="F2499" s="33" t="s">
        <v>46</v>
      </c>
      <c r="G2499" s="33" t="s">
        <v>33</v>
      </c>
      <c r="H2499" s="45">
        <f>COUNTIFS('Raw Data'!$L$2:$L$3196,'Solution Sheet'!F2499,'Raw Data'!$H$2:$H$3196,'Solution Sheet'!G2499)</f>
        <v>201</v>
      </c>
      <c r="J2499" s="33" t="s">
        <v>42</v>
      </c>
      <c r="K2499" s="33" t="s">
        <v>7</v>
      </c>
      <c r="L2499" s="45">
        <f>AVERAGEIFS('Raw Data'!$R$2:$R$3196,'Raw Data'!$K$2:$K$3196,'Solution Sheet'!J2499,'Raw Data'!$G$2:$G$3196,'Solution Sheet'!K2499)</f>
        <v>34.288659793814432</v>
      </c>
      <c r="N2499" s="33" t="s">
        <v>24</v>
      </c>
      <c r="O2499" s="33" t="s">
        <v>33</v>
      </c>
      <c r="P2499" s="45">
        <f>SUMIFS('Raw Data'!$S$2:$S$3196,'Raw Data'!$D$2:$D$3196,'Solution Sheet'!N2499,'Raw Data'!$H$2:$H$3196,'Solution Sheet'!O2499)</f>
        <v>777669.78999999957</v>
      </c>
    </row>
    <row r="2500" spans="2:16" x14ac:dyDescent="0.35">
      <c r="B2500" s="33" t="s">
        <v>115</v>
      </c>
      <c r="C2500" s="33" t="s">
        <v>10</v>
      </c>
      <c r="D2500" s="45">
        <f>SUMIFS('Raw Data'!$S$2:$S$3196,'Raw Data'!$E$2:$E$3196,'Solution Sheet'!B2500,'Raw Data'!$G$2:$G$3196,'Solution Sheet'!C2500)</f>
        <v>50149.599999999999</v>
      </c>
      <c r="E2500" s="37"/>
      <c r="F2500" s="33" t="s">
        <v>44</v>
      </c>
      <c r="G2500" s="33" t="s">
        <v>30</v>
      </c>
      <c r="H2500" s="45">
        <f>COUNTIFS('Raw Data'!$L$2:$L$3196,'Solution Sheet'!F2500,'Raw Data'!$H$2:$H$3196,'Solution Sheet'!G2500)</f>
        <v>202</v>
      </c>
      <c r="J2500" s="33" t="s">
        <v>42</v>
      </c>
      <c r="K2500" s="33" t="s">
        <v>10</v>
      </c>
      <c r="L2500" s="45">
        <f>AVERAGEIFS('Raw Data'!$R$2:$R$3196,'Raw Data'!$K$2:$K$3196,'Solution Sheet'!J2500,'Raw Data'!$G$2:$G$3196,'Solution Sheet'!K2500)</f>
        <v>34.543689320388353</v>
      </c>
      <c r="N2500" s="33" t="s">
        <v>26</v>
      </c>
      <c r="O2500" s="33" t="s">
        <v>30</v>
      </c>
      <c r="P2500" s="45">
        <f>SUMIFS('Raw Data'!$S$2:$S$3196,'Raw Data'!$D$2:$D$3196,'Solution Sheet'!N2500,'Raw Data'!$H$2:$H$3196,'Solution Sheet'!O2500)</f>
        <v>705014.25000000035</v>
      </c>
    </row>
    <row r="2501" spans="2:16" x14ac:dyDescent="0.35">
      <c r="B2501" s="33" t="s">
        <v>63</v>
      </c>
      <c r="C2501" s="33" t="s">
        <v>9</v>
      </c>
      <c r="D2501" s="45">
        <f>SUMIFS('Raw Data'!$S$2:$S$3196,'Raw Data'!$E$2:$E$3196,'Solution Sheet'!B2501,'Raw Data'!$G$2:$G$3196,'Solution Sheet'!C2501)</f>
        <v>108730.27000000002</v>
      </c>
      <c r="E2501" s="37"/>
      <c r="F2501" s="33" t="s">
        <v>45</v>
      </c>
      <c r="G2501" s="33" t="s">
        <v>30</v>
      </c>
      <c r="H2501" s="45">
        <f>COUNTIFS('Raw Data'!$L$2:$L$3196,'Solution Sheet'!F2501,'Raw Data'!$H$2:$H$3196,'Solution Sheet'!G2501)</f>
        <v>215</v>
      </c>
      <c r="J2501" s="33" t="s">
        <v>40</v>
      </c>
      <c r="K2501" s="33" t="s">
        <v>9</v>
      </c>
      <c r="L2501" s="45">
        <f>AVERAGEIFS('Raw Data'!$R$2:$R$3196,'Raw Data'!$K$2:$K$3196,'Solution Sheet'!J2501,'Raw Data'!$G$2:$G$3196,'Solution Sheet'!K2501)</f>
        <v>33.942528735632187</v>
      </c>
      <c r="N2501" s="33" t="s">
        <v>24</v>
      </c>
      <c r="O2501" s="33" t="s">
        <v>30</v>
      </c>
      <c r="P2501" s="45">
        <f>SUMIFS('Raw Data'!$S$2:$S$3196,'Raw Data'!$D$2:$D$3196,'Solution Sheet'!N2501,'Raw Data'!$H$2:$H$3196,'Solution Sheet'!O2501)</f>
        <v>902864.3899999999</v>
      </c>
    </row>
    <row r="2502" spans="2:16" x14ac:dyDescent="0.35">
      <c r="B2502" s="33" t="s">
        <v>58</v>
      </c>
      <c r="C2502" s="33" t="s">
        <v>7</v>
      </c>
      <c r="D2502" s="45">
        <f>SUMIFS('Raw Data'!$S$2:$S$3196,'Raw Data'!$E$2:$E$3196,'Solution Sheet'!B2502,'Raw Data'!$G$2:$G$3196,'Solution Sheet'!C2502)</f>
        <v>104199.79000000001</v>
      </c>
      <c r="E2502" s="37"/>
      <c r="F2502" s="33" t="s">
        <v>46</v>
      </c>
      <c r="G2502" s="33" t="s">
        <v>33</v>
      </c>
      <c r="H2502" s="45">
        <f>COUNTIFS('Raw Data'!$L$2:$L$3196,'Solution Sheet'!F2502,'Raw Data'!$H$2:$H$3196,'Solution Sheet'!G2502)</f>
        <v>201</v>
      </c>
      <c r="J2502" s="33" t="s">
        <v>41</v>
      </c>
      <c r="K2502" s="33" t="s">
        <v>7</v>
      </c>
      <c r="L2502" s="45">
        <f>AVERAGEIFS('Raw Data'!$R$2:$R$3196,'Raw Data'!$K$2:$K$3196,'Solution Sheet'!J2502,'Raw Data'!$G$2:$G$3196,'Solution Sheet'!K2502)</f>
        <v>33.821428571428569</v>
      </c>
      <c r="N2502" s="33" t="s">
        <v>25</v>
      </c>
      <c r="O2502" s="33" t="s">
        <v>33</v>
      </c>
      <c r="P2502" s="45">
        <f>SUMIFS('Raw Data'!$S$2:$S$3196,'Raw Data'!$D$2:$D$3196,'Solution Sheet'!N2502,'Raw Data'!$H$2:$H$3196,'Solution Sheet'!O2502)</f>
        <v>226589.05000000008</v>
      </c>
    </row>
    <row r="2503" spans="2:16" x14ac:dyDescent="0.35">
      <c r="B2503" s="33" t="s">
        <v>63</v>
      </c>
      <c r="C2503" s="33" t="s">
        <v>10</v>
      </c>
      <c r="D2503" s="45">
        <f>SUMIFS('Raw Data'!$S$2:$S$3196,'Raw Data'!$E$2:$E$3196,'Solution Sheet'!B2503,'Raw Data'!$G$2:$G$3196,'Solution Sheet'!C2503)</f>
        <v>76274.34</v>
      </c>
      <c r="E2503" s="37"/>
      <c r="F2503" s="33" t="s">
        <v>45</v>
      </c>
      <c r="G2503" s="33" t="s">
        <v>33</v>
      </c>
      <c r="H2503" s="45">
        <f>COUNTIFS('Raw Data'!$L$2:$L$3196,'Solution Sheet'!F2503,'Raw Data'!$H$2:$H$3196,'Solution Sheet'!G2503)</f>
        <v>193</v>
      </c>
      <c r="J2503" s="33" t="s">
        <v>41</v>
      </c>
      <c r="K2503" s="33" t="s">
        <v>10</v>
      </c>
      <c r="L2503" s="45">
        <f>AVERAGEIFS('Raw Data'!$R$2:$R$3196,'Raw Data'!$K$2:$K$3196,'Solution Sheet'!J2503,'Raw Data'!$G$2:$G$3196,'Solution Sheet'!K2503)</f>
        <v>34.225806451612904</v>
      </c>
      <c r="N2503" s="33" t="s">
        <v>24</v>
      </c>
      <c r="O2503" s="33" t="s">
        <v>33</v>
      </c>
      <c r="P2503" s="45">
        <f>SUMIFS('Raw Data'!$S$2:$S$3196,'Raw Data'!$D$2:$D$3196,'Solution Sheet'!N2503,'Raw Data'!$H$2:$H$3196,'Solution Sheet'!O2503)</f>
        <v>777669.78999999957</v>
      </c>
    </row>
    <row r="2504" spans="2:16" x14ac:dyDescent="0.35">
      <c r="B2504" s="33" t="s">
        <v>52</v>
      </c>
      <c r="C2504" s="33" t="s">
        <v>6</v>
      </c>
      <c r="D2504" s="45">
        <f>SUMIFS('Raw Data'!$S$2:$S$3196,'Raw Data'!$E$2:$E$3196,'Solution Sheet'!B2504,'Raw Data'!$G$2:$G$3196,'Solution Sheet'!C2504)</f>
        <v>128564.53000000004</v>
      </c>
      <c r="E2504" s="37"/>
      <c r="F2504" s="33" t="s">
        <v>44</v>
      </c>
      <c r="G2504" s="33" t="s">
        <v>33</v>
      </c>
      <c r="H2504" s="45">
        <f>COUNTIFS('Raw Data'!$L$2:$L$3196,'Solution Sheet'!F2504,'Raw Data'!$H$2:$H$3196,'Solution Sheet'!G2504)</f>
        <v>207</v>
      </c>
      <c r="J2504" s="33" t="s">
        <v>41</v>
      </c>
      <c r="K2504" s="33" t="s">
        <v>6</v>
      </c>
      <c r="L2504" s="45">
        <f>AVERAGEIFS('Raw Data'!$R$2:$R$3196,'Raw Data'!$K$2:$K$3196,'Solution Sheet'!J2504,'Raw Data'!$G$2:$G$3196,'Solution Sheet'!K2504)</f>
        <v>36.01075268817204</v>
      </c>
      <c r="N2504" s="33" t="s">
        <v>24</v>
      </c>
      <c r="O2504" s="33" t="s">
        <v>33</v>
      </c>
      <c r="P2504" s="45">
        <f>SUMIFS('Raw Data'!$S$2:$S$3196,'Raw Data'!$D$2:$D$3196,'Solution Sheet'!N2504,'Raw Data'!$H$2:$H$3196,'Solution Sheet'!O2504)</f>
        <v>777669.78999999957</v>
      </c>
    </row>
    <row r="2505" spans="2:16" x14ac:dyDescent="0.35">
      <c r="B2505" s="33" t="s">
        <v>78</v>
      </c>
      <c r="C2505" s="33" t="s">
        <v>12</v>
      </c>
      <c r="D2505" s="45">
        <f>SUMIFS('Raw Data'!$S$2:$S$3196,'Raw Data'!$E$2:$E$3196,'Solution Sheet'!B2505,'Raw Data'!$G$2:$G$3196,'Solution Sheet'!C2505)</f>
        <v>76955.800000000017</v>
      </c>
      <c r="E2505" s="37"/>
      <c r="F2505" s="33" t="s">
        <v>46</v>
      </c>
      <c r="G2505" s="33" t="s">
        <v>33</v>
      </c>
      <c r="H2505" s="45">
        <f>COUNTIFS('Raw Data'!$L$2:$L$3196,'Solution Sheet'!F2505,'Raw Data'!$H$2:$H$3196,'Solution Sheet'!G2505)</f>
        <v>201</v>
      </c>
      <c r="J2505" s="33" t="s">
        <v>40</v>
      </c>
      <c r="K2505" s="33" t="s">
        <v>12</v>
      </c>
      <c r="L2505" s="45">
        <f>AVERAGEIFS('Raw Data'!$R$2:$R$3196,'Raw Data'!$K$2:$K$3196,'Solution Sheet'!J2505,'Raw Data'!$G$2:$G$3196,'Solution Sheet'!K2505)</f>
        <v>34.373831775700936</v>
      </c>
      <c r="N2505" s="33" t="s">
        <v>26</v>
      </c>
      <c r="O2505" s="33" t="s">
        <v>33</v>
      </c>
      <c r="P2505" s="45">
        <f>SUMIFS('Raw Data'!$S$2:$S$3196,'Raw Data'!$D$2:$D$3196,'Solution Sheet'!N2505,'Raw Data'!$H$2:$H$3196,'Solution Sheet'!O2505)</f>
        <v>688621.27000000118</v>
      </c>
    </row>
    <row r="2506" spans="2:16" x14ac:dyDescent="0.35">
      <c r="B2506" s="33" t="s">
        <v>68</v>
      </c>
      <c r="C2506" s="33" t="s">
        <v>6</v>
      </c>
      <c r="D2506" s="45">
        <f>SUMIFS('Raw Data'!$S$2:$S$3196,'Raw Data'!$E$2:$E$3196,'Solution Sheet'!B2506,'Raw Data'!$G$2:$G$3196,'Solution Sheet'!C2506)</f>
        <v>76254.89</v>
      </c>
      <c r="E2506" s="37"/>
      <c r="F2506" s="33" t="s">
        <v>43</v>
      </c>
      <c r="G2506" s="33" t="s">
        <v>33</v>
      </c>
      <c r="H2506" s="45">
        <f>COUNTIFS('Raw Data'!$L$2:$L$3196,'Solution Sheet'!F2506,'Raw Data'!$H$2:$H$3196,'Solution Sheet'!G2506)</f>
        <v>185</v>
      </c>
      <c r="J2506" s="33" t="s">
        <v>40</v>
      </c>
      <c r="K2506" s="33" t="s">
        <v>6</v>
      </c>
      <c r="L2506" s="45">
        <f>AVERAGEIFS('Raw Data'!$R$2:$R$3196,'Raw Data'!$K$2:$K$3196,'Solution Sheet'!J2506,'Raw Data'!$G$2:$G$3196,'Solution Sheet'!K2506)</f>
        <v>33.838383838383841</v>
      </c>
      <c r="N2506" s="33" t="s">
        <v>24</v>
      </c>
      <c r="O2506" s="33" t="s">
        <v>33</v>
      </c>
      <c r="P2506" s="45">
        <f>SUMIFS('Raw Data'!$S$2:$S$3196,'Raw Data'!$D$2:$D$3196,'Solution Sheet'!N2506,'Raw Data'!$H$2:$H$3196,'Solution Sheet'!O2506)</f>
        <v>777669.78999999957</v>
      </c>
    </row>
    <row r="2507" spans="2:16" x14ac:dyDescent="0.35">
      <c r="B2507" s="33" t="s">
        <v>68</v>
      </c>
      <c r="C2507" s="33" t="s">
        <v>11</v>
      </c>
      <c r="D2507" s="45">
        <f>SUMIFS('Raw Data'!$S$2:$S$3196,'Raw Data'!$E$2:$E$3196,'Solution Sheet'!B2507,'Raw Data'!$G$2:$G$3196,'Solution Sheet'!C2507)</f>
        <v>76381.910000000018</v>
      </c>
      <c r="E2507" s="37"/>
      <c r="F2507" s="33" t="s">
        <v>46</v>
      </c>
      <c r="G2507" s="33" t="s">
        <v>32</v>
      </c>
      <c r="H2507" s="45">
        <f>COUNTIFS('Raw Data'!$L$2:$L$3196,'Solution Sheet'!F2507,'Raw Data'!$H$2:$H$3196,'Solution Sheet'!G2507)</f>
        <v>216</v>
      </c>
      <c r="J2507" s="33" t="s">
        <v>41</v>
      </c>
      <c r="K2507" s="33" t="s">
        <v>11</v>
      </c>
      <c r="L2507" s="45">
        <f>AVERAGEIFS('Raw Data'!$R$2:$R$3196,'Raw Data'!$K$2:$K$3196,'Solution Sheet'!J2507,'Raw Data'!$G$2:$G$3196,'Solution Sheet'!K2507)</f>
        <v>35.415929203539825</v>
      </c>
      <c r="N2507" s="33" t="s">
        <v>24</v>
      </c>
      <c r="O2507" s="33" t="s">
        <v>32</v>
      </c>
      <c r="P2507" s="45">
        <f>SUMIFS('Raw Data'!$S$2:$S$3196,'Raw Data'!$D$2:$D$3196,'Solution Sheet'!N2507,'Raw Data'!$H$2:$H$3196,'Solution Sheet'!O2507)</f>
        <v>854150.37999999919</v>
      </c>
    </row>
    <row r="2508" spans="2:16" x14ac:dyDescent="0.35">
      <c r="B2508" s="33" t="s">
        <v>115</v>
      </c>
      <c r="C2508" s="33" t="s">
        <v>13</v>
      </c>
      <c r="D2508" s="45">
        <f>SUMIFS('Raw Data'!$S$2:$S$3196,'Raw Data'!$E$2:$E$3196,'Solution Sheet'!B2508,'Raw Data'!$G$2:$G$3196,'Solution Sheet'!C2508)</f>
        <v>86905.229999999981</v>
      </c>
      <c r="E2508" s="37"/>
      <c r="F2508" s="33" t="s">
        <v>44</v>
      </c>
      <c r="G2508" s="33" t="s">
        <v>31</v>
      </c>
      <c r="H2508" s="45">
        <f>COUNTIFS('Raw Data'!$L$2:$L$3196,'Solution Sheet'!F2508,'Raw Data'!$H$2:$H$3196,'Solution Sheet'!G2508)</f>
        <v>216</v>
      </c>
      <c r="J2508" s="33" t="s">
        <v>41</v>
      </c>
      <c r="K2508" s="33" t="s">
        <v>13</v>
      </c>
      <c r="L2508" s="45">
        <f>AVERAGEIFS('Raw Data'!$R$2:$R$3196,'Raw Data'!$K$2:$K$3196,'Solution Sheet'!J2508,'Raw Data'!$G$2:$G$3196,'Solution Sheet'!K2508)</f>
        <v>33.705882352941174</v>
      </c>
      <c r="N2508" s="33" t="s">
        <v>26</v>
      </c>
      <c r="O2508" s="33" t="s">
        <v>31</v>
      </c>
      <c r="P2508" s="45">
        <f>SUMIFS('Raw Data'!$S$2:$S$3196,'Raw Data'!$D$2:$D$3196,'Solution Sheet'!N2508,'Raw Data'!$H$2:$H$3196,'Solution Sheet'!O2508)</f>
        <v>705928.4499999996</v>
      </c>
    </row>
    <row r="2509" spans="2:16" x14ac:dyDescent="0.35">
      <c r="B2509" s="33" t="s">
        <v>58</v>
      </c>
      <c r="C2509" s="33" t="s">
        <v>10</v>
      </c>
      <c r="D2509" s="45">
        <f>SUMIFS('Raw Data'!$S$2:$S$3196,'Raw Data'!$E$2:$E$3196,'Solution Sheet'!B2509,'Raw Data'!$G$2:$G$3196,'Solution Sheet'!C2509)</f>
        <v>93884.32</v>
      </c>
      <c r="E2509" s="37"/>
      <c r="F2509" s="33" t="s">
        <v>45</v>
      </c>
      <c r="G2509" s="33" t="s">
        <v>33</v>
      </c>
      <c r="H2509" s="45">
        <f>COUNTIFS('Raw Data'!$L$2:$L$3196,'Solution Sheet'!F2509,'Raw Data'!$H$2:$H$3196,'Solution Sheet'!G2509)</f>
        <v>193</v>
      </c>
      <c r="J2509" s="33" t="s">
        <v>41</v>
      </c>
      <c r="K2509" s="33" t="s">
        <v>10</v>
      </c>
      <c r="L2509" s="45">
        <f>AVERAGEIFS('Raw Data'!$R$2:$R$3196,'Raw Data'!$K$2:$K$3196,'Solution Sheet'!J2509,'Raw Data'!$G$2:$G$3196,'Solution Sheet'!K2509)</f>
        <v>34.225806451612904</v>
      </c>
      <c r="N2509" s="33" t="s">
        <v>26</v>
      </c>
      <c r="O2509" s="33" t="s">
        <v>33</v>
      </c>
      <c r="P2509" s="45">
        <f>SUMIFS('Raw Data'!$S$2:$S$3196,'Raw Data'!$D$2:$D$3196,'Solution Sheet'!N2509,'Raw Data'!$H$2:$H$3196,'Solution Sheet'!O2509)</f>
        <v>688621.27000000118</v>
      </c>
    </row>
    <row r="2510" spans="2:16" x14ac:dyDescent="0.35">
      <c r="B2510" s="33" t="s">
        <v>106</v>
      </c>
      <c r="C2510" s="33" t="s">
        <v>11</v>
      </c>
      <c r="D2510" s="45">
        <f>SUMIFS('Raw Data'!$S$2:$S$3196,'Raw Data'!$E$2:$E$3196,'Solution Sheet'!B2510,'Raw Data'!$G$2:$G$3196,'Solution Sheet'!C2510)</f>
        <v>87937.540000000023</v>
      </c>
      <c r="E2510" s="37"/>
      <c r="F2510" s="33" t="s">
        <v>46</v>
      </c>
      <c r="G2510" s="33" t="s">
        <v>30</v>
      </c>
      <c r="H2510" s="45">
        <f>COUNTIFS('Raw Data'!$L$2:$L$3196,'Solution Sheet'!F2510,'Raw Data'!$H$2:$H$3196,'Solution Sheet'!G2510)</f>
        <v>204</v>
      </c>
      <c r="J2510" s="33" t="s">
        <v>42</v>
      </c>
      <c r="K2510" s="33" t="s">
        <v>11</v>
      </c>
      <c r="L2510" s="45">
        <f>AVERAGEIFS('Raw Data'!$R$2:$R$3196,'Raw Data'!$K$2:$K$3196,'Solution Sheet'!J2510,'Raw Data'!$G$2:$G$3196,'Solution Sheet'!K2510)</f>
        <v>35.16949152542373</v>
      </c>
      <c r="N2510" s="33" t="s">
        <v>24</v>
      </c>
      <c r="O2510" s="33" t="s">
        <v>30</v>
      </c>
      <c r="P2510" s="45">
        <f>SUMIFS('Raw Data'!$S$2:$S$3196,'Raw Data'!$D$2:$D$3196,'Solution Sheet'!N2510,'Raw Data'!$H$2:$H$3196,'Solution Sheet'!O2510)</f>
        <v>902864.3899999999</v>
      </c>
    </row>
    <row r="2511" spans="2:16" x14ac:dyDescent="0.35">
      <c r="B2511" s="33" t="s">
        <v>73</v>
      </c>
      <c r="C2511" s="33" t="s">
        <v>11</v>
      </c>
      <c r="D2511" s="45">
        <f>SUMIFS('Raw Data'!$S$2:$S$3196,'Raw Data'!$E$2:$E$3196,'Solution Sheet'!B2511,'Raw Data'!$G$2:$G$3196,'Solution Sheet'!C2511)</f>
        <v>112167.56</v>
      </c>
      <c r="E2511" s="37"/>
      <c r="F2511" s="33" t="s">
        <v>45</v>
      </c>
      <c r="G2511" s="33" t="s">
        <v>30</v>
      </c>
      <c r="H2511" s="45">
        <f>COUNTIFS('Raw Data'!$L$2:$L$3196,'Solution Sheet'!F2511,'Raw Data'!$H$2:$H$3196,'Solution Sheet'!G2511)</f>
        <v>215</v>
      </c>
      <c r="J2511" s="33" t="s">
        <v>39</v>
      </c>
      <c r="K2511" s="33" t="s">
        <v>11</v>
      </c>
      <c r="L2511" s="45">
        <f>AVERAGEIFS('Raw Data'!$R$2:$R$3196,'Raw Data'!$K$2:$K$3196,'Solution Sheet'!J2511,'Raw Data'!$G$2:$G$3196,'Solution Sheet'!K2511)</f>
        <v>34.901785714285715</v>
      </c>
      <c r="N2511" s="33" t="s">
        <v>26</v>
      </c>
      <c r="O2511" s="33" t="s">
        <v>30</v>
      </c>
      <c r="P2511" s="45">
        <f>SUMIFS('Raw Data'!$S$2:$S$3196,'Raw Data'!$D$2:$D$3196,'Solution Sheet'!N2511,'Raw Data'!$H$2:$H$3196,'Solution Sheet'!O2511)</f>
        <v>705014.25000000035</v>
      </c>
    </row>
    <row r="2512" spans="2:16" x14ac:dyDescent="0.35">
      <c r="B2512" s="33" t="s">
        <v>73</v>
      </c>
      <c r="C2512" s="33" t="s">
        <v>11</v>
      </c>
      <c r="D2512" s="45">
        <f>SUMIFS('Raw Data'!$S$2:$S$3196,'Raw Data'!$E$2:$E$3196,'Solution Sheet'!B2512,'Raw Data'!$G$2:$G$3196,'Solution Sheet'!C2512)</f>
        <v>112167.56</v>
      </c>
      <c r="E2512" s="37"/>
      <c r="F2512" s="33" t="s">
        <v>44</v>
      </c>
      <c r="G2512" s="33" t="s">
        <v>30</v>
      </c>
      <c r="H2512" s="45">
        <f>COUNTIFS('Raw Data'!$L$2:$L$3196,'Solution Sheet'!F2512,'Raw Data'!$H$2:$H$3196,'Solution Sheet'!G2512)</f>
        <v>202</v>
      </c>
      <c r="J2512" s="33" t="s">
        <v>40</v>
      </c>
      <c r="K2512" s="33" t="s">
        <v>11</v>
      </c>
      <c r="L2512" s="45">
        <f>AVERAGEIFS('Raw Data'!$R$2:$R$3196,'Raw Data'!$K$2:$K$3196,'Solution Sheet'!J2512,'Raw Data'!$G$2:$G$3196,'Solution Sheet'!K2512)</f>
        <v>33.707865168539328</v>
      </c>
      <c r="N2512" s="33" t="s">
        <v>25</v>
      </c>
      <c r="O2512" s="33" t="s">
        <v>30</v>
      </c>
      <c r="P2512" s="45">
        <f>SUMIFS('Raw Data'!$S$2:$S$3196,'Raw Data'!$D$2:$D$3196,'Solution Sheet'!N2512,'Raw Data'!$H$2:$H$3196,'Solution Sheet'!O2512)</f>
        <v>386262.99999999983</v>
      </c>
    </row>
    <row r="2513" spans="2:16" x14ac:dyDescent="0.35">
      <c r="B2513" s="33" t="s">
        <v>78</v>
      </c>
      <c r="C2513" s="33" t="s">
        <v>8</v>
      </c>
      <c r="D2513" s="45">
        <f>SUMIFS('Raw Data'!$S$2:$S$3196,'Raw Data'!$E$2:$E$3196,'Solution Sheet'!B2513,'Raw Data'!$G$2:$G$3196,'Solution Sheet'!C2513)</f>
        <v>81993.12000000001</v>
      </c>
      <c r="E2513" s="37"/>
      <c r="F2513" s="33" t="s">
        <v>45</v>
      </c>
      <c r="G2513" s="33" t="s">
        <v>30</v>
      </c>
      <c r="H2513" s="45">
        <f>COUNTIFS('Raw Data'!$L$2:$L$3196,'Solution Sheet'!F2513,'Raw Data'!$H$2:$H$3196,'Solution Sheet'!G2513)</f>
        <v>215</v>
      </c>
      <c r="J2513" s="33" t="s">
        <v>39</v>
      </c>
      <c r="K2513" s="33" t="s">
        <v>8</v>
      </c>
      <c r="L2513" s="45">
        <f>AVERAGEIFS('Raw Data'!$R$2:$R$3196,'Raw Data'!$K$2:$K$3196,'Solution Sheet'!J2513,'Raw Data'!$G$2:$G$3196,'Solution Sheet'!K2513)</f>
        <v>33.572815533980581</v>
      </c>
      <c r="N2513" s="33" t="s">
        <v>24</v>
      </c>
      <c r="O2513" s="33" t="s">
        <v>30</v>
      </c>
      <c r="P2513" s="45">
        <f>SUMIFS('Raw Data'!$S$2:$S$3196,'Raw Data'!$D$2:$D$3196,'Solution Sheet'!N2513,'Raw Data'!$H$2:$H$3196,'Solution Sheet'!O2513)</f>
        <v>902864.3899999999</v>
      </c>
    </row>
    <row r="2514" spans="2:16" x14ac:dyDescent="0.35">
      <c r="B2514" s="33" t="s">
        <v>63</v>
      </c>
      <c r="C2514" s="33" t="s">
        <v>7</v>
      </c>
      <c r="D2514" s="45">
        <f>SUMIFS('Raw Data'!$S$2:$S$3196,'Raw Data'!$E$2:$E$3196,'Solution Sheet'!B2514,'Raw Data'!$G$2:$G$3196,'Solution Sheet'!C2514)</f>
        <v>92763.590000000011</v>
      </c>
      <c r="E2514" s="37"/>
      <c r="F2514" s="33" t="s">
        <v>45</v>
      </c>
      <c r="G2514" s="33" t="s">
        <v>32</v>
      </c>
      <c r="H2514" s="45">
        <f>COUNTIFS('Raw Data'!$L$2:$L$3196,'Solution Sheet'!F2514,'Raw Data'!$H$2:$H$3196,'Solution Sheet'!G2514)</f>
        <v>204</v>
      </c>
      <c r="J2514" s="33" t="s">
        <v>39</v>
      </c>
      <c r="K2514" s="33" t="s">
        <v>7</v>
      </c>
      <c r="L2514" s="45">
        <f>AVERAGEIFS('Raw Data'!$R$2:$R$3196,'Raw Data'!$K$2:$K$3196,'Solution Sheet'!J2514,'Raw Data'!$G$2:$G$3196,'Solution Sheet'!K2514)</f>
        <v>36.319672131147541</v>
      </c>
      <c r="N2514" s="33" t="s">
        <v>24</v>
      </c>
      <c r="O2514" s="33" t="s">
        <v>32</v>
      </c>
      <c r="P2514" s="45">
        <f>SUMIFS('Raw Data'!$S$2:$S$3196,'Raw Data'!$D$2:$D$3196,'Solution Sheet'!N2514,'Raw Data'!$H$2:$H$3196,'Solution Sheet'!O2514)</f>
        <v>854150.37999999919</v>
      </c>
    </row>
    <row r="2515" spans="2:16" x14ac:dyDescent="0.35">
      <c r="B2515" s="33" t="s">
        <v>106</v>
      </c>
      <c r="C2515" s="33" t="s">
        <v>11</v>
      </c>
      <c r="D2515" s="45">
        <f>SUMIFS('Raw Data'!$S$2:$S$3196,'Raw Data'!$E$2:$E$3196,'Solution Sheet'!B2515,'Raw Data'!$G$2:$G$3196,'Solution Sheet'!C2515)</f>
        <v>87937.540000000023</v>
      </c>
      <c r="E2515" s="37"/>
      <c r="F2515" s="33" t="s">
        <v>45</v>
      </c>
      <c r="G2515" s="33" t="s">
        <v>33</v>
      </c>
      <c r="H2515" s="45">
        <f>COUNTIFS('Raw Data'!$L$2:$L$3196,'Solution Sheet'!F2515,'Raw Data'!$H$2:$H$3196,'Solution Sheet'!G2515)</f>
        <v>193</v>
      </c>
      <c r="J2515" s="33" t="s">
        <v>39</v>
      </c>
      <c r="K2515" s="33" t="s">
        <v>11</v>
      </c>
      <c r="L2515" s="45">
        <f>AVERAGEIFS('Raw Data'!$R$2:$R$3196,'Raw Data'!$K$2:$K$3196,'Solution Sheet'!J2515,'Raw Data'!$G$2:$G$3196,'Solution Sheet'!K2515)</f>
        <v>34.901785714285715</v>
      </c>
      <c r="N2515" s="33" t="s">
        <v>24</v>
      </c>
      <c r="O2515" s="33" t="s">
        <v>33</v>
      </c>
      <c r="P2515" s="45">
        <f>SUMIFS('Raw Data'!$S$2:$S$3196,'Raw Data'!$D$2:$D$3196,'Solution Sheet'!N2515,'Raw Data'!$H$2:$H$3196,'Solution Sheet'!O2515)</f>
        <v>777669.78999999957</v>
      </c>
    </row>
    <row r="2516" spans="2:16" x14ac:dyDescent="0.35">
      <c r="B2516" s="33" t="s">
        <v>106</v>
      </c>
      <c r="C2516" s="33" t="s">
        <v>13</v>
      </c>
      <c r="D2516" s="45">
        <f>SUMIFS('Raw Data'!$S$2:$S$3196,'Raw Data'!$E$2:$E$3196,'Solution Sheet'!B2516,'Raw Data'!$G$2:$G$3196,'Solution Sheet'!C2516)</f>
        <v>83772.33</v>
      </c>
      <c r="E2516" s="37"/>
      <c r="F2516" s="33" t="s">
        <v>43</v>
      </c>
      <c r="G2516" s="33" t="s">
        <v>30</v>
      </c>
      <c r="H2516" s="45">
        <f>COUNTIFS('Raw Data'!$L$2:$L$3196,'Solution Sheet'!F2516,'Raw Data'!$H$2:$H$3196,'Solution Sheet'!G2516)</f>
        <v>201</v>
      </c>
      <c r="J2516" s="33" t="s">
        <v>42</v>
      </c>
      <c r="K2516" s="33" t="s">
        <v>13</v>
      </c>
      <c r="L2516" s="45">
        <f>AVERAGEIFS('Raw Data'!$R$2:$R$3196,'Raw Data'!$K$2:$K$3196,'Solution Sheet'!J2516,'Raw Data'!$G$2:$G$3196,'Solution Sheet'!K2516)</f>
        <v>36.58</v>
      </c>
      <c r="N2516" s="33" t="s">
        <v>26</v>
      </c>
      <c r="O2516" s="33" t="s">
        <v>30</v>
      </c>
      <c r="P2516" s="45">
        <f>SUMIFS('Raw Data'!$S$2:$S$3196,'Raw Data'!$D$2:$D$3196,'Solution Sheet'!N2516,'Raw Data'!$H$2:$H$3196,'Solution Sheet'!O2516)</f>
        <v>705014.25000000035</v>
      </c>
    </row>
    <row r="2517" spans="2:16" x14ac:dyDescent="0.35">
      <c r="B2517" s="33" t="s">
        <v>85</v>
      </c>
      <c r="C2517" s="33" t="s">
        <v>11</v>
      </c>
      <c r="D2517" s="45">
        <f>SUMIFS('Raw Data'!$S$2:$S$3196,'Raw Data'!$E$2:$E$3196,'Solution Sheet'!B2517,'Raw Data'!$G$2:$G$3196,'Solution Sheet'!C2517)</f>
        <v>93988.74</v>
      </c>
      <c r="E2517" s="37"/>
      <c r="F2517" s="33" t="s">
        <v>45</v>
      </c>
      <c r="G2517" s="33" t="s">
        <v>32</v>
      </c>
      <c r="H2517" s="45">
        <f>COUNTIFS('Raw Data'!$L$2:$L$3196,'Solution Sheet'!F2517,'Raw Data'!$H$2:$H$3196,'Solution Sheet'!G2517)</f>
        <v>204</v>
      </c>
      <c r="J2517" s="33" t="s">
        <v>41</v>
      </c>
      <c r="K2517" s="33" t="s">
        <v>11</v>
      </c>
      <c r="L2517" s="45">
        <f>AVERAGEIFS('Raw Data'!$R$2:$R$3196,'Raw Data'!$K$2:$K$3196,'Solution Sheet'!J2517,'Raw Data'!$G$2:$G$3196,'Solution Sheet'!K2517)</f>
        <v>35.415929203539825</v>
      </c>
      <c r="N2517" s="33" t="s">
        <v>25</v>
      </c>
      <c r="O2517" s="33" t="s">
        <v>32</v>
      </c>
      <c r="P2517" s="45">
        <f>SUMIFS('Raw Data'!$S$2:$S$3196,'Raw Data'!$D$2:$D$3196,'Solution Sheet'!N2517,'Raw Data'!$H$2:$H$3196,'Solution Sheet'!O2517)</f>
        <v>420136.0300000002</v>
      </c>
    </row>
    <row r="2518" spans="2:16" x14ac:dyDescent="0.35">
      <c r="B2518" s="33" t="s">
        <v>55</v>
      </c>
      <c r="C2518" s="33" t="s">
        <v>12</v>
      </c>
      <c r="D2518" s="45">
        <f>SUMIFS('Raw Data'!$S$2:$S$3196,'Raw Data'!$E$2:$E$3196,'Solution Sheet'!B2518,'Raw Data'!$G$2:$G$3196,'Solution Sheet'!C2518)</f>
        <v>77941.099999999991</v>
      </c>
      <c r="E2518" s="37"/>
      <c r="F2518" s="33" t="s">
        <v>43</v>
      </c>
      <c r="G2518" s="33" t="s">
        <v>32</v>
      </c>
      <c r="H2518" s="45">
        <f>COUNTIFS('Raw Data'!$L$2:$L$3196,'Solution Sheet'!F2518,'Raw Data'!$H$2:$H$3196,'Solution Sheet'!G2518)</f>
        <v>206</v>
      </c>
      <c r="J2518" s="33" t="s">
        <v>42</v>
      </c>
      <c r="K2518" s="33" t="s">
        <v>12</v>
      </c>
      <c r="L2518" s="45">
        <f>AVERAGEIFS('Raw Data'!$R$2:$R$3196,'Raw Data'!$K$2:$K$3196,'Solution Sheet'!J2518,'Raw Data'!$G$2:$G$3196,'Solution Sheet'!K2518)</f>
        <v>36.418604651162788</v>
      </c>
      <c r="N2518" s="33" t="s">
        <v>25</v>
      </c>
      <c r="O2518" s="33" t="s">
        <v>32</v>
      </c>
      <c r="P2518" s="45">
        <f>SUMIFS('Raw Data'!$S$2:$S$3196,'Raw Data'!$D$2:$D$3196,'Solution Sheet'!N2518,'Raw Data'!$H$2:$H$3196,'Solution Sheet'!O2518)</f>
        <v>420136.0300000002</v>
      </c>
    </row>
    <row r="2519" spans="2:16" x14ac:dyDescent="0.35">
      <c r="B2519" s="33" t="s">
        <v>78</v>
      </c>
      <c r="C2519" s="33" t="s">
        <v>10</v>
      </c>
      <c r="D2519" s="45">
        <f>SUMIFS('Raw Data'!$S$2:$S$3196,'Raw Data'!$E$2:$E$3196,'Solution Sheet'!B2519,'Raw Data'!$G$2:$G$3196,'Solution Sheet'!C2519)</f>
        <v>92778.25</v>
      </c>
      <c r="E2519" s="37"/>
      <c r="F2519" s="33" t="s">
        <v>43</v>
      </c>
      <c r="G2519" s="33" t="s">
        <v>32</v>
      </c>
      <c r="H2519" s="45">
        <f>COUNTIFS('Raw Data'!$L$2:$L$3196,'Solution Sheet'!F2519,'Raw Data'!$H$2:$H$3196,'Solution Sheet'!G2519)</f>
        <v>206</v>
      </c>
      <c r="J2519" s="33" t="s">
        <v>39</v>
      </c>
      <c r="K2519" s="33" t="s">
        <v>10</v>
      </c>
      <c r="L2519" s="45">
        <f>AVERAGEIFS('Raw Data'!$R$2:$R$3196,'Raw Data'!$K$2:$K$3196,'Solution Sheet'!J2519,'Raw Data'!$G$2:$G$3196,'Solution Sheet'!K2519)</f>
        <v>35.052083333333336</v>
      </c>
      <c r="N2519" s="33" t="s">
        <v>25</v>
      </c>
      <c r="O2519" s="33" t="s">
        <v>32</v>
      </c>
      <c r="P2519" s="45">
        <f>SUMIFS('Raw Data'!$S$2:$S$3196,'Raw Data'!$D$2:$D$3196,'Solution Sheet'!N2519,'Raw Data'!$H$2:$H$3196,'Solution Sheet'!O2519)</f>
        <v>420136.0300000002</v>
      </c>
    </row>
    <row r="2520" spans="2:16" x14ac:dyDescent="0.35">
      <c r="B2520" s="33" t="s">
        <v>106</v>
      </c>
      <c r="C2520" s="33" t="s">
        <v>11</v>
      </c>
      <c r="D2520" s="45">
        <f>SUMIFS('Raw Data'!$S$2:$S$3196,'Raw Data'!$E$2:$E$3196,'Solution Sheet'!B2520,'Raw Data'!$G$2:$G$3196,'Solution Sheet'!C2520)</f>
        <v>87937.540000000023</v>
      </c>
      <c r="E2520" s="37"/>
      <c r="F2520" s="33" t="s">
        <v>43</v>
      </c>
      <c r="G2520" s="33" t="s">
        <v>33</v>
      </c>
      <c r="H2520" s="45">
        <f>COUNTIFS('Raw Data'!$L$2:$L$3196,'Solution Sheet'!F2520,'Raw Data'!$H$2:$H$3196,'Solution Sheet'!G2520)</f>
        <v>185</v>
      </c>
      <c r="J2520" s="33" t="s">
        <v>40</v>
      </c>
      <c r="K2520" s="33" t="s">
        <v>11</v>
      </c>
      <c r="L2520" s="45">
        <f>AVERAGEIFS('Raw Data'!$R$2:$R$3196,'Raw Data'!$K$2:$K$3196,'Solution Sheet'!J2520,'Raw Data'!$G$2:$G$3196,'Solution Sheet'!K2520)</f>
        <v>33.707865168539328</v>
      </c>
      <c r="N2520" s="33" t="s">
        <v>26</v>
      </c>
      <c r="O2520" s="33" t="s">
        <v>33</v>
      </c>
      <c r="P2520" s="45">
        <f>SUMIFS('Raw Data'!$S$2:$S$3196,'Raw Data'!$D$2:$D$3196,'Solution Sheet'!N2520,'Raw Data'!$H$2:$H$3196,'Solution Sheet'!O2520)</f>
        <v>688621.27000000118</v>
      </c>
    </row>
    <row r="2521" spans="2:16" x14ac:dyDescent="0.35">
      <c r="B2521" s="33" t="s">
        <v>52</v>
      </c>
      <c r="C2521" s="33" t="s">
        <v>13</v>
      </c>
      <c r="D2521" s="45">
        <f>SUMIFS('Raw Data'!$S$2:$S$3196,'Raw Data'!$E$2:$E$3196,'Solution Sheet'!B2521,'Raw Data'!$G$2:$G$3196,'Solution Sheet'!C2521)</f>
        <v>72641.01999999999</v>
      </c>
      <c r="E2521" s="37"/>
      <c r="F2521" s="33" t="s">
        <v>45</v>
      </c>
      <c r="G2521" s="33" t="s">
        <v>31</v>
      </c>
      <c r="H2521" s="45">
        <f>COUNTIFS('Raw Data'!$L$2:$L$3196,'Solution Sheet'!F2521,'Raw Data'!$H$2:$H$3196,'Solution Sheet'!G2521)</f>
        <v>200</v>
      </c>
      <c r="J2521" s="33" t="s">
        <v>40</v>
      </c>
      <c r="K2521" s="33" t="s">
        <v>13</v>
      </c>
      <c r="L2521" s="45">
        <f>AVERAGEIFS('Raw Data'!$R$2:$R$3196,'Raw Data'!$K$2:$K$3196,'Solution Sheet'!J2521,'Raw Data'!$G$2:$G$3196,'Solution Sheet'!K2521)</f>
        <v>34.651685393258425</v>
      </c>
      <c r="N2521" s="33" t="s">
        <v>26</v>
      </c>
      <c r="O2521" s="33" t="s">
        <v>31</v>
      </c>
      <c r="P2521" s="45">
        <f>SUMIFS('Raw Data'!$S$2:$S$3196,'Raw Data'!$D$2:$D$3196,'Solution Sheet'!N2521,'Raw Data'!$H$2:$H$3196,'Solution Sheet'!O2521)</f>
        <v>705928.4499999996</v>
      </c>
    </row>
    <row r="2522" spans="2:16" x14ac:dyDescent="0.35">
      <c r="B2522" s="33" t="s">
        <v>73</v>
      </c>
      <c r="C2522" s="33" t="s">
        <v>13</v>
      </c>
      <c r="D2522" s="45">
        <f>SUMIFS('Raw Data'!$S$2:$S$3196,'Raw Data'!$E$2:$E$3196,'Solution Sheet'!B2522,'Raw Data'!$G$2:$G$3196,'Solution Sheet'!C2522)</f>
        <v>66184.529999999984</v>
      </c>
      <c r="E2522" s="37"/>
      <c r="F2522" s="33" t="s">
        <v>43</v>
      </c>
      <c r="G2522" s="33" t="s">
        <v>32</v>
      </c>
      <c r="H2522" s="45">
        <f>COUNTIFS('Raw Data'!$L$2:$L$3196,'Solution Sheet'!F2522,'Raw Data'!$H$2:$H$3196,'Solution Sheet'!G2522)</f>
        <v>206</v>
      </c>
      <c r="J2522" s="33" t="s">
        <v>41</v>
      </c>
      <c r="K2522" s="33" t="s">
        <v>13</v>
      </c>
      <c r="L2522" s="45">
        <f>AVERAGEIFS('Raw Data'!$R$2:$R$3196,'Raw Data'!$K$2:$K$3196,'Solution Sheet'!J2522,'Raw Data'!$G$2:$G$3196,'Solution Sheet'!K2522)</f>
        <v>33.705882352941174</v>
      </c>
      <c r="N2522" s="33" t="s">
        <v>25</v>
      </c>
      <c r="O2522" s="33" t="s">
        <v>32</v>
      </c>
      <c r="P2522" s="45">
        <f>SUMIFS('Raw Data'!$S$2:$S$3196,'Raw Data'!$D$2:$D$3196,'Solution Sheet'!N2522,'Raw Data'!$H$2:$H$3196,'Solution Sheet'!O2522)</f>
        <v>420136.0300000002</v>
      </c>
    </row>
    <row r="2523" spans="2:16" x14ac:dyDescent="0.35">
      <c r="B2523" s="33" t="s">
        <v>73</v>
      </c>
      <c r="C2523" s="33" t="s">
        <v>10</v>
      </c>
      <c r="D2523" s="45">
        <f>SUMIFS('Raw Data'!$S$2:$S$3196,'Raw Data'!$E$2:$E$3196,'Solution Sheet'!B2523,'Raw Data'!$G$2:$G$3196,'Solution Sheet'!C2523)</f>
        <v>86987.81</v>
      </c>
      <c r="E2523" s="37"/>
      <c r="F2523" s="33" t="s">
        <v>44</v>
      </c>
      <c r="G2523" s="33" t="s">
        <v>30</v>
      </c>
      <c r="H2523" s="45">
        <f>COUNTIFS('Raw Data'!$L$2:$L$3196,'Solution Sheet'!F2523,'Raw Data'!$H$2:$H$3196,'Solution Sheet'!G2523)</f>
        <v>202</v>
      </c>
      <c r="J2523" s="33" t="s">
        <v>42</v>
      </c>
      <c r="K2523" s="33" t="s">
        <v>10</v>
      </c>
      <c r="L2523" s="45">
        <f>AVERAGEIFS('Raw Data'!$R$2:$R$3196,'Raw Data'!$K$2:$K$3196,'Solution Sheet'!J2523,'Raw Data'!$G$2:$G$3196,'Solution Sheet'!K2523)</f>
        <v>34.543689320388353</v>
      </c>
      <c r="N2523" s="33" t="s">
        <v>24</v>
      </c>
      <c r="O2523" s="33" t="s">
        <v>30</v>
      </c>
      <c r="P2523" s="45">
        <f>SUMIFS('Raw Data'!$S$2:$S$3196,'Raw Data'!$D$2:$D$3196,'Solution Sheet'!N2523,'Raw Data'!$H$2:$H$3196,'Solution Sheet'!O2523)</f>
        <v>902864.3899999999</v>
      </c>
    </row>
    <row r="2524" spans="2:16" x14ac:dyDescent="0.35">
      <c r="B2524" s="33" t="s">
        <v>58</v>
      </c>
      <c r="C2524" s="33" t="s">
        <v>9</v>
      </c>
      <c r="D2524" s="45">
        <f>SUMIFS('Raw Data'!$S$2:$S$3196,'Raw Data'!$E$2:$E$3196,'Solution Sheet'!B2524,'Raw Data'!$G$2:$G$3196,'Solution Sheet'!C2524)</f>
        <v>93015.799999999974</v>
      </c>
      <c r="E2524" s="37"/>
      <c r="F2524" s="33" t="s">
        <v>45</v>
      </c>
      <c r="G2524" s="33" t="s">
        <v>31</v>
      </c>
      <c r="H2524" s="45">
        <f>COUNTIFS('Raw Data'!$L$2:$L$3196,'Solution Sheet'!F2524,'Raw Data'!$H$2:$H$3196,'Solution Sheet'!G2524)</f>
        <v>200</v>
      </c>
      <c r="J2524" s="33" t="s">
        <v>42</v>
      </c>
      <c r="K2524" s="33" t="s">
        <v>9</v>
      </c>
      <c r="L2524" s="45">
        <f>AVERAGEIFS('Raw Data'!$R$2:$R$3196,'Raw Data'!$K$2:$K$3196,'Solution Sheet'!J2524,'Raw Data'!$G$2:$G$3196,'Solution Sheet'!K2524)</f>
        <v>36.282828282828284</v>
      </c>
      <c r="N2524" s="33" t="s">
        <v>24</v>
      </c>
      <c r="O2524" s="33" t="s">
        <v>31</v>
      </c>
      <c r="P2524" s="45">
        <f>SUMIFS('Raw Data'!$S$2:$S$3196,'Raw Data'!$D$2:$D$3196,'Solution Sheet'!N2524,'Raw Data'!$H$2:$H$3196,'Solution Sheet'!O2524)</f>
        <v>770751.94999999984</v>
      </c>
    </row>
    <row r="2525" spans="2:16" x14ac:dyDescent="0.35">
      <c r="B2525" s="33" t="s">
        <v>52</v>
      </c>
      <c r="C2525" s="33" t="s">
        <v>10</v>
      </c>
      <c r="D2525" s="45">
        <f>SUMIFS('Raw Data'!$S$2:$S$3196,'Raw Data'!$E$2:$E$3196,'Solution Sheet'!B2525,'Raw Data'!$G$2:$G$3196,'Solution Sheet'!C2525)</f>
        <v>122852.18999999999</v>
      </c>
      <c r="E2525" s="37"/>
      <c r="F2525" s="33" t="s">
        <v>43</v>
      </c>
      <c r="G2525" s="33" t="s">
        <v>31</v>
      </c>
      <c r="H2525" s="45">
        <f>COUNTIFS('Raw Data'!$L$2:$L$3196,'Solution Sheet'!F2525,'Raw Data'!$H$2:$H$3196,'Solution Sheet'!G2525)</f>
        <v>190</v>
      </c>
      <c r="J2525" s="33" t="s">
        <v>40</v>
      </c>
      <c r="K2525" s="33" t="s">
        <v>10</v>
      </c>
      <c r="L2525" s="45">
        <f>AVERAGEIFS('Raw Data'!$R$2:$R$3196,'Raw Data'!$K$2:$K$3196,'Solution Sheet'!J2525,'Raw Data'!$G$2:$G$3196,'Solution Sheet'!K2525)</f>
        <v>35.093023255813954</v>
      </c>
      <c r="N2525" s="33" t="s">
        <v>26</v>
      </c>
      <c r="O2525" s="33" t="s">
        <v>31</v>
      </c>
      <c r="P2525" s="45">
        <f>SUMIFS('Raw Data'!$S$2:$S$3196,'Raw Data'!$D$2:$D$3196,'Solution Sheet'!N2525,'Raw Data'!$H$2:$H$3196,'Solution Sheet'!O2525)</f>
        <v>705928.4499999996</v>
      </c>
    </row>
    <row r="2526" spans="2:16" x14ac:dyDescent="0.35">
      <c r="B2526" s="33" t="s">
        <v>63</v>
      </c>
      <c r="C2526" s="33" t="s">
        <v>6</v>
      </c>
      <c r="D2526" s="45">
        <f>SUMIFS('Raw Data'!$S$2:$S$3196,'Raw Data'!$E$2:$E$3196,'Solution Sheet'!B2526,'Raw Data'!$G$2:$G$3196,'Solution Sheet'!C2526)</f>
        <v>78031.63</v>
      </c>
      <c r="E2526" s="37"/>
      <c r="F2526" s="33" t="s">
        <v>45</v>
      </c>
      <c r="G2526" s="33" t="s">
        <v>32</v>
      </c>
      <c r="H2526" s="45">
        <f>COUNTIFS('Raw Data'!$L$2:$L$3196,'Solution Sheet'!F2526,'Raw Data'!$H$2:$H$3196,'Solution Sheet'!G2526)</f>
        <v>204</v>
      </c>
      <c r="J2526" s="33" t="s">
        <v>42</v>
      </c>
      <c r="K2526" s="33" t="s">
        <v>6</v>
      </c>
      <c r="L2526" s="45">
        <f>AVERAGEIFS('Raw Data'!$R$2:$R$3196,'Raw Data'!$K$2:$K$3196,'Solution Sheet'!J2526,'Raw Data'!$G$2:$G$3196,'Solution Sheet'!K2526)</f>
        <v>35.892857142857146</v>
      </c>
      <c r="N2526" s="33" t="s">
        <v>26</v>
      </c>
      <c r="O2526" s="33" t="s">
        <v>32</v>
      </c>
      <c r="P2526" s="45">
        <f>SUMIFS('Raw Data'!$S$2:$S$3196,'Raw Data'!$D$2:$D$3196,'Solution Sheet'!N2526,'Raw Data'!$H$2:$H$3196,'Solution Sheet'!O2526)</f>
        <v>713770.02999999945</v>
      </c>
    </row>
    <row r="2527" spans="2:16" x14ac:dyDescent="0.35">
      <c r="B2527" s="33" t="s">
        <v>115</v>
      </c>
      <c r="C2527" s="33" t="s">
        <v>9</v>
      </c>
      <c r="D2527" s="45">
        <f>SUMIFS('Raw Data'!$S$2:$S$3196,'Raw Data'!$E$2:$E$3196,'Solution Sheet'!B2527,'Raw Data'!$G$2:$G$3196,'Solution Sheet'!C2527)</f>
        <v>85954.940000000017</v>
      </c>
      <c r="E2527" s="37"/>
      <c r="F2527" s="33" t="s">
        <v>45</v>
      </c>
      <c r="G2527" s="33" t="s">
        <v>33</v>
      </c>
      <c r="H2527" s="45">
        <f>COUNTIFS('Raw Data'!$L$2:$L$3196,'Solution Sheet'!F2527,'Raw Data'!$H$2:$H$3196,'Solution Sheet'!G2527)</f>
        <v>193</v>
      </c>
      <c r="J2527" s="33" t="s">
        <v>40</v>
      </c>
      <c r="K2527" s="33" t="s">
        <v>9</v>
      </c>
      <c r="L2527" s="45">
        <f>AVERAGEIFS('Raw Data'!$R$2:$R$3196,'Raw Data'!$K$2:$K$3196,'Solution Sheet'!J2527,'Raw Data'!$G$2:$G$3196,'Solution Sheet'!K2527)</f>
        <v>33.942528735632187</v>
      </c>
      <c r="N2527" s="33" t="s">
        <v>24</v>
      </c>
      <c r="O2527" s="33" t="s">
        <v>33</v>
      </c>
      <c r="P2527" s="45">
        <f>SUMIFS('Raw Data'!$S$2:$S$3196,'Raw Data'!$D$2:$D$3196,'Solution Sheet'!N2527,'Raw Data'!$H$2:$H$3196,'Solution Sheet'!O2527)</f>
        <v>777669.78999999957</v>
      </c>
    </row>
    <row r="2528" spans="2:16" x14ac:dyDescent="0.35">
      <c r="B2528" s="33" t="s">
        <v>85</v>
      </c>
      <c r="C2528" s="33" t="s">
        <v>10</v>
      </c>
      <c r="D2528" s="45">
        <f>SUMIFS('Raw Data'!$S$2:$S$3196,'Raw Data'!$E$2:$E$3196,'Solution Sheet'!B2528,'Raw Data'!$G$2:$G$3196,'Solution Sheet'!C2528)</f>
        <v>88692.860000000015</v>
      </c>
      <c r="E2528" s="37"/>
      <c r="F2528" s="33" t="s">
        <v>43</v>
      </c>
      <c r="G2528" s="33" t="s">
        <v>30</v>
      </c>
      <c r="H2528" s="45">
        <f>COUNTIFS('Raw Data'!$L$2:$L$3196,'Solution Sheet'!F2528,'Raw Data'!$H$2:$H$3196,'Solution Sheet'!G2528)</f>
        <v>201</v>
      </c>
      <c r="J2528" s="33" t="s">
        <v>41</v>
      </c>
      <c r="K2528" s="33" t="s">
        <v>10</v>
      </c>
      <c r="L2528" s="45">
        <f>AVERAGEIFS('Raw Data'!$R$2:$R$3196,'Raw Data'!$K$2:$K$3196,'Solution Sheet'!J2528,'Raw Data'!$G$2:$G$3196,'Solution Sheet'!K2528)</f>
        <v>34.225806451612904</v>
      </c>
      <c r="N2528" s="33" t="s">
        <v>24</v>
      </c>
      <c r="O2528" s="33" t="s">
        <v>30</v>
      </c>
      <c r="P2528" s="45">
        <f>SUMIFS('Raw Data'!$S$2:$S$3196,'Raw Data'!$D$2:$D$3196,'Solution Sheet'!N2528,'Raw Data'!$H$2:$H$3196,'Solution Sheet'!O2528)</f>
        <v>902864.3899999999</v>
      </c>
    </row>
    <row r="2529" spans="2:16" x14ac:dyDescent="0.35">
      <c r="B2529" s="33" t="s">
        <v>85</v>
      </c>
      <c r="C2529" s="33" t="s">
        <v>8</v>
      </c>
      <c r="D2529" s="45">
        <f>SUMIFS('Raw Data'!$S$2:$S$3196,'Raw Data'!$E$2:$E$3196,'Solution Sheet'!B2529,'Raw Data'!$G$2:$G$3196,'Solution Sheet'!C2529)</f>
        <v>126785.84999999996</v>
      </c>
      <c r="E2529" s="37"/>
      <c r="F2529" s="33" t="s">
        <v>44</v>
      </c>
      <c r="G2529" s="33" t="s">
        <v>32</v>
      </c>
      <c r="H2529" s="45">
        <f>COUNTIFS('Raw Data'!$L$2:$L$3196,'Solution Sheet'!F2529,'Raw Data'!$H$2:$H$3196,'Solution Sheet'!G2529)</f>
        <v>196</v>
      </c>
      <c r="J2529" s="33" t="s">
        <v>39</v>
      </c>
      <c r="K2529" s="33" t="s">
        <v>8</v>
      </c>
      <c r="L2529" s="45">
        <f>AVERAGEIFS('Raw Data'!$R$2:$R$3196,'Raw Data'!$K$2:$K$3196,'Solution Sheet'!J2529,'Raw Data'!$G$2:$G$3196,'Solution Sheet'!K2529)</f>
        <v>33.572815533980581</v>
      </c>
      <c r="N2529" s="33" t="s">
        <v>24</v>
      </c>
      <c r="O2529" s="33" t="s">
        <v>32</v>
      </c>
      <c r="P2529" s="45">
        <f>SUMIFS('Raw Data'!$S$2:$S$3196,'Raw Data'!$D$2:$D$3196,'Solution Sheet'!N2529,'Raw Data'!$H$2:$H$3196,'Solution Sheet'!O2529)</f>
        <v>854150.37999999919</v>
      </c>
    </row>
    <row r="2530" spans="2:16" x14ac:dyDescent="0.35">
      <c r="B2530" s="33" t="s">
        <v>55</v>
      </c>
      <c r="C2530" s="33" t="s">
        <v>6</v>
      </c>
      <c r="D2530" s="45">
        <f>SUMIFS('Raw Data'!$S$2:$S$3196,'Raw Data'!$E$2:$E$3196,'Solution Sheet'!B2530,'Raw Data'!$G$2:$G$3196,'Solution Sheet'!C2530)</f>
        <v>103547.48999999999</v>
      </c>
      <c r="E2530" s="37"/>
      <c r="F2530" s="33" t="s">
        <v>44</v>
      </c>
      <c r="G2530" s="33" t="s">
        <v>30</v>
      </c>
      <c r="H2530" s="45">
        <f>COUNTIFS('Raw Data'!$L$2:$L$3196,'Solution Sheet'!F2530,'Raw Data'!$H$2:$H$3196,'Solution Sheet'!G2530)</f>
        <v>202</v>
      </c>
      <c r="J2530" s="33" t="s">
        <v>41</v>
      </c>
      <c r="K2530" s="33" t="s">
        <v>6</v>
      </c>
      <c r="L2530" s="45">
        <f>AVERAGEIFS('Raw Data'!$R$2:$R$3196,'Raw Data'!$K$2:$K$3196,'Solution Sheet'!J2530,'Raw Data'!$G$2:$G$3196,'Solution Sheet'!K2530)</f>
        <v>36.01075268817204</v>
      </c>
      <c r="N2530" s="33" t="s">
        <v>24</v>
      </c>
      <c r="O2530" s="33" t="s">
        <v>30</v>
      </c>
      <c r="P2530" s="45">
        <f>SUMIFS('Raw Data'!$S$2:$S$3196,'Raw Data'!$D$2:$D$3196,'Solution Sheet'!N2530,'Raw Data'!$H$2:$H$3196,'Solution Sheet'!O2530)</f>
        <v>902864.3899999999</v>
      </c>
    </row>
    <row r="2531" spans="2:16" x14ac:dyDescent="0.35">
      <c r="B2531" s="33" t="s">
        <v>106</v>
      </c>
      <c r="C2531" s="33" t="s">
        <v>11</v>
      </c>
      <c r="D2531" s="45">
        <f>SUMIFS('Raw Data'!$S$2:$S$3196,'Raw Data'!$E$2:$E$3196,'Solution Sheet'!B2531,'Raw Data'!$G$2:$G$3196,'Solution Sheet'!C2531)</f>
        <v>87937.540000000023</v>
      </c>
      <c r="E2531" s="37"/>
      <c r="F2531" s="33" t="s">
        <v>45</v>
      </c>
      <c r="G2531" s="33" t="s">
        <v>32</v>
      </c>
      <c r="H2531" s="45">
        <f>COUNTIFS('Raw Data'!$L$2:$L$3196,'Solution Sheet'!F2531,'Raw Data'!$H$2:$H$3196,'Solution Sheet'!G2531)</f>
        <v>204</v>
      </c>
      <c r="J2531" s="33" t="s">
        <v>40</v>
      </c>
      <c r="K2531" s="33" t="s">
        <v>11</v>
      </c>
      <c r="L2531" s="45">
        <f>AVERAGEIFS('Raw Data'!$R$2:$R$3196,'Raw Data'!$K$2:$K$3196,'Solution Sheet'!J2531,'Raw Data'!$G$2:$G$3196,'Solution Sheet'!K2531)</f>
        <v>33.707865168539328</v>
      </c>
      <c r="N2531" s="33" t="s">
        <v>25</v>
      </c>
      <c r="O2531" s="33" t="s">
        <v>32</v>
      </c>
      <c r="P2531" s="45">
        <f>SUMIFS('Raw Data'!$S$2:$S$3196,'Raw Data'!$D$2:$D$3196,'Solution Sheet'!N2531,'Raw Data'!$H$2:$H$3196,'Solution Sheet'!O2531)</f>
        <v>420136.0300000002</v>
      </c>
    </row>
    <row r="2532" spans="2:16" x14ac:dyDescent="0.35">
      <c r="B2532" s="33" t="s">
        <v>106</v>
      </c>
      <c r="C2532" s="33" t="s">
        <v>11</v>
      </c>
      <c r="D2532" s="45">
        <f>SUMIFS('Raw Data'!$S$2:$S$3196,'Raw Data'!$E$2:$E$3196,'Solution Sheet'!B2532,'Raw Data'!$G$2:$G$3196,'Solution Sheet'!C2532)</f>
        <v>87937.540000000023</v>
      </c>
      <c r="E2532" s="37"/>
      <c r="F2532" s="33" t="s">
        <v>44</v>
      </c>
      <c r="G2532" s="33" t="s">
        <v>31</v>
      </c>
      <c r="H2532" s="45">
        <f>COUNTIFS('Raw Data'!$L$2:$L$3196,'Solution Sheet'!F2532,'Raw Data'!$H$2:$H$3196,'Solution Sheet'!G2532)</f>
        <v>216</v>
      </c>
      <c r="J2532" s="33" t="s">
        <v>40</v>
      </c>
      <c r="K2532" s="33" t="s">
        <v>11</v>
      </c>
      <c r="L2532" s="45">
        <f>AVERAGEIFS('Raw Data'!$R$2:$R$3196,'Raw Data'!$K$2:$K$3196,'Solution Sheet'!J2532,'Raw Data'!$G$2:$G$3196,'Solution Sheet'!K2532)</f>
        <v>33.707865168539328</v>
      </c>
      <c r="N2532" s="33" t="s">
        <v>25</v>
      </c>
      <c r="O2532" s="33" t="s">
        <v>31</v>
      </c>
      <c r="P2532" s="45">
        <f>SUMIFS('Raw Data'!$S$2:$S$3196,'Raw Data'!$D$2:$D$3196,'Solution Sheet'!N2532,'Raw Data'!$H$2:$H$3196,'Solution Sheet'!O2532)</f>
        <v>343540.72000000003</v>
      </c>
    </row>
    <row r="2533" spans="2:16" x14ac:dyDescent="0.35">
      <c r="B2533" s="33" t="s">
        <v>115</v>
      </c>
      <c r="C2533" s="33" t="s">
        <v>11</v>
      </c>
      <c r="D2533" s="45">
        <f>SUMIFS('Raw Data'!$S$2:$S$3196,'Raw Data'!$E$2:$E$3196,'Solution Sheet'!B2533,'Raw Data'!$G$2:$G$3196,'Solution Sheet'!C2533)</f>
        <v>121509.75999999999</v>
      </c>
      <c r="E2533" s="37"/>
      <c r="F2533" s="33" t="s">
        <v>44</v>
      </c>
      <c r="G2533" s="33" t="s">
        <v>30</v>
      </c>
      <c r="H2533" s="45">
        <f>COUNTIFS('Raw Data'!$L$2:$L$3196,'Solution Sheet'!F2533,'Raw Data'!$H$2:$H$3196,'Solution Sheet'!G2533)</f>
        <v>202</v>
      </c>
      <c r="J2533" s="33" t="s">
        <v>40</v>
      </c>
      <c r="K2533" s="33" t="s">
        <v>11</v>
      </c>
      <c r="L2533" s="45">
        <f>AVERAGEIFS('Raw Data'!$R$2:$R$3196,'Raw Data'!$K$2:$K$3196,'Solution Sheet'!J2533,'Raw Data'!$G$2:$G$3196,'Solution Sheet'!K2533)</f>
        <v>33.707865168539328</v>
      </c>
      <c r="N2533" s="33" t="s">
        <v>24</v>
      </c>
      <c r="O2533" s="33" t="s">
        <v>30</v>
      </c>
      <c r="P2533" s="45">
        <f>SUMIFS('Raw Data'!$S$2:$S$3196,'Raw Data'!$D$2:$D$3196,'Solution Sheet'!N2533,'Raw Data'!$H$2:$H$3196,'Solution Sheet'!O2533)</f>
        <v>902864.3899999999</v>
      </c>
    </row>
    <row r="2534" spans="2:16" x14ac:dyDescent="0.35">
      <c r="B2534" s="33" t="s">
        <v>58</v>
      </c>
      <c r="C2534" s="33" t="s">
        <v>9</v>
      </c>
      <c r="D2534" s="45">
        <f>SUMIFS('Raw Data'!$S$2:$S$3196,'Raw Data'!$E$2:$E$3196,'Solution Sheet'!B2534,'Raw Data'!$G$2:$G$3196,'Solution Sheet'!C2534)</f>
        <v>93015.799999999974</v>
      </c>
      <c r="E2534" s="37"/>
      <c r="F2534" s="33" t="s">
        <v>43</v>
      </c>
      <c r="G2534" s="33" t="s">
        <v>31</v>
      </c>
      <c r="H2534" s="45">
        <f>COUNTIFS('Raw Data'!$L$2:$L$3196,'Solution Sheet'!F2534,'Raw Data'!$H$2:$H$3196,'Solution Sheet'!G2534)</f>
        <v>190</v>
      </c>
      <c r="J2534" s="33" t="s">
        <v>39</v>
      </c>
      <c r="K2534" s="33" t="s">
        <v>9</v>
      </c>
      <c r="L2534" s="45">
        <f>AVERAGEIFS('Raw Data'!$R$2:$R$3196,'Raw Data'!$K$2:$K$3196,'Solution Sheet'!J2534,'Raw Data'!$G$2:$G$3196,'Solution Sheet'!K2534)</f>
        <v>34.731182795698928</v>
      </c>
      <c r="N2534" s="33" t="s">
        <v>25</v>
      </c>
      <c r="O2534" s="33" t="s">
        <v>31</v>
      </c>
      <c r="P2534" s="45">
        <f>SUMIFS('Raw Data'!$S$2:$S$3196,'Raw Data'!$D$2:$D$3196,'Solution Sheet'!N2534,'Raw Data'!$H$2:$H$3196,'Solution Sheet'!O2534)</f>
        <v>343540.72000000003</v>
      </c>
    </row>
    <row r="2535" spans="2:16" x14ac:dyDescent="0.35">
      <c r="B2535" s="33" t="s">
        <v>55</v>
      </c>
      <c r="C2535" s="33" t="s">
        <v>9</v>
      </c>
      <c r="D2535" s="45">
        <f>SUMIFS('Raw Data'!$S$2:$S$3196,'Raw Data'!$E$2:$E$3196,'Solution Sheet'!B2535,'Raw Data'!$G$2:$G$3196,'Solution Sheet'!C2535)</f>
        <v>88747.839999999997</v>
      </c>
      <c r="E2535" s="37"/>
      <c r="F2535" s="33" t="s">
        <v>46</v>
      </c>
      <c r="G2535" s="33" t="s">
        <v>32</v>
      </c>
      <c r="H2535" s="45">
        <f>COUNTIFS('Raw Data'!$L$2:$L$3196,'Solution Sheet'!F2535,'Raw Data'!$H$2:$H$3196,'Solution Sheet'!G2535)</f>
        <v>216</v>
      </c>
      <c r="J2535" s="33" t="s">
        <v>39</v>
      </c>
      <c r="K2535" s="33" t="s">
        <v>9</v>
      </c>
      <c r="L2535" s="45">
        <f>AVERAGEIFS('Raw Data'!$R$2:$R$3196,'Raw Data'!$K$2:$K$3196,'Solution Sheet'!J2535,'Raw Data'!$G$2:$G$3196,'Solution Sheet'!K2535)</f>
        <v>34.731182795698928</v>
      </c>
      <c r="N2535" s="33" t="s">
        <v>26</v>
      </c>
      <c r="O2535" s="33" t="s">
        <v>32</v>
      </c>
      <c r="P2535" s="45">
        <f>SUMIFS('Raw Data'!$S$2:$S$3196,'Raw Data'!$D$2:$D$3196,'Solution Sheet'!N2535,'Raw Data'!$H$2:$H$3196,'Solution Sheet'!O2535)</f>
        <v>713770.02999999945</v>
      </c>
    </row>
    <row r="2536" spans="2:16" x14ac:dyDescent="0.35">
      <c r="B2536" s="33" t="s">
        <v>58</v>
      </c>
      <c r="C2536" s="33" t="s">
        <v>7</v>
      </c>
      <c r="D2536" s="45">
        <f>SUMIFS('Raw Data'!$S$2:$S$3196,'Raw Data'!$E$2:$E$3196,'Solution Sheet'!B2536,'Raw Data'!$G$2:$G$3196,'Solution Sheet'!C2536)</f>
        <v>104199.79000000001</v>
      </c>
      <c r="E2536" s="37"/>
      <c r="F2536" s="33" t="s">
        <v>44</v>
      </c>
      <c r="G2536" s="33" t="s">
        <v>31</v>
      </c>
      <c r="H2536" s="45">
        <f>COUNTIFS('Raw Data'!$L$2:$L$3196,'Solution Sheet'!F2536,'Raw Data'!$H$2:$H$3196,'Solution Sheet'!G2536)</f>
        <v>216</v>
      </c>
      <c r="J2536" s="33" t="s">
        <v>39</v>
      </c>
      <c r="K2536" s="33" t="s">
        <v>7</v>
      </c>
      <c r="L2536" s="45">
        <f>AVERAGEIFS('Raw Data'!$R$2:$R$3196,'Raw Data'!$K$2:$K$3196,'Solution Sheet'!J2536,'Raw Data'!$G$2:$G$3196,'Solution Sheet'!K2536)</f>
        <v>36.319672131147541</v>
      </c>
      <c r="N2536" s="33" t="s">
        <v>25</v>
      </c>
      <c r="O2536" s="33" t="s">
        <v>31</v>
      </c>
      <c r="P2536" s="45">
        <f>SUMIFS('Raw Data'!$S$2:$S$3196,'Raw Data'!$D$2:$D$3196,'Solution Sheet'!N2536,'Raw Data'!$H$2:$H$3196,'Solution Sheet'!O2536)</f>
        <v>343540.72000000003</v>
      </c>
    </row>
    <row r="2537" spans="2:16" x14ac:dyDescent="0.35">
      <c r="B2537" s="33" t="s">
        <v>68</v>
      </c>
      <c r="C2537" s="33" t="s">
        <v>13</v>
      </c>
      <c r="D2537" s="45">
        <f>SUMIFS('Raw Data'!$S$2:$S$3196,'Raw Data'!$E$2:$E$3196,'Solution Sheet'!B2537,'Raw Data'!$G$2:$G$3196,'Solution Sheet'!C2537)</f>
        <v>82678.639999999985</v>
      </c>
      <c r="E2537" s="37"/>
      <c r="F2537" s="33" t="s">
        <v>45</v>
      </c>
      <c r="G2537" s="33" t="s">
        <v>33</v>
      </c>
      <c r="H2537" s="45">
        <f>COUNTIFS('Raw Data'!$L$2:$L$3196,'Solution Sheet'!F2537,'Raw Data'!$H$2:$H$3196,'Solution Sheet'!G2537)</f>
        <v>193</v>
      </c>
      <c r="J2537" s="33" t="s">
        <v>42</v>
      </c>
      <c r="K2537" s="33" t="s">
        <v>13</v>
      </c>
      <c r="L2537" s="45">
        <f>AVERAGEIFS('Raw Data'!$R$2:$R$3196,'Raw Data'!$K$2:$K$3196,'Solution Sheet'!J2537,'Raw Data'!$G$2:$G$3196,'Solution Sheet'!K2537)</f>
        <v>36.58</v>
      </c>
      <c r="N2537" s="33" t="s">
        <v>24</v>
      </c>
      <c r="O2537" s="33" t="s">
        <v>33</v>
      </c>
      <c r="P2537" s="45">
        <f>SUMIFS('Raw Data'!$S$2:$S$3196,'Raw Data'!$D$2:$D$3196,'Solution Sheet'!N2537,'Raw Data'!$H$2:$H$3196,'Solution Sheet'!O2537)</f>
        <v>777669.78999999957</v>
      </c>
    </row>
    <row r="2538" spans="2:16" x14ac:dyDescent="0.35">
      <c r="B2538" s="33" t="s">
        <v>63</v>
      </c>
      <c r="C2538" s="33" t="s">
        <v>11</v>
      </c>
      <c r="D2538" s="45">
        <f>SUMIFS('Raw Data'!$S$2:$S$3196,'Raw Data'!$E$2:$E$3196,'Solution Sheet'!B2538,'Raw Data'!$G$2:$G$3196,'Solution Sheet'!C2538)</f>
        <v>122471.98000000001</v>
      </c>
      <c r="E2538" s="37"/>
      <c r="F2538" s="33" t="s">
        <v>44</v>
      </c>
      <c r="G2538" s="33" t="s">
        <v>33</v>
      </c>
      <c r="H2538" s="45">
        <f>COUNTIFS('Raw Data'!$L$2:$L$3196,'Solution Sheet'!F2538,'Raw Data'!$H$2:$H$3196,'Solution Sheet'!G2538)</f>
        <v>207</v>
      </c>
      <c r="J2538" s="33" t="s">
        <v>42</v>
      </c>
      <c r="K2538" s="33" t="s">
        <v>11</v>
      </c>
      <c r="L2538" s="45">
        <f>AVERAGEIFS('Raw Data'!$R$2:$R$3196,'Raw Data'!$K$2:$K$3196,'Solution Sheet'!J2538,'Raw Data'!$G$2:$G$3196,'Solution Sheet'!K2538)</f>
        <v>35.16949152542373</v>
      </c>
      <c r="N2538" s="33" t="s">
        <v>24</v>
      </c>
      <c r="O2538" s="33" t="s">
        <v>33</v>
      </c>
      <c r="P2538" s="45">
        <f>SUMIFS('Raw Data'!$S$2:$S$3196,'Raw Data'!$D$2:$D$3196,'Solution Sheet'!N2538,'Raw Data'!$H$2:$H$3196,'Solution Sheet'!O2538)</f>
        <v>777669.78999999957</v>
      </c>
    </row>
    <row r="2539" spans="2:16" x14ac:dyDescent="0.35">
      <c r="B2539" s="33" t="s">
        <v>63</v>
      </c>
      <c r="C2539" s="33" t="s">
        <v>6</v>
      </c>
      <c r="D2539" s="45">
        <f>SUMIFS('Raw Data'!$S$2:$S$3196,'Raw Data'!$E$2:$E$3196,'Solution Sheet'!B2539,'Raw Data'!$G$2:$G$3196,'Solution Sheet'!C2539)</f>
        <v>78031.63</v>
      </c>
      <c r="E2539" s="37"/>
      <c r="F2539" s="33" t="s">
        <v>43</v>
      </c>
      <c r="G2539" s="33" t="s">
        <v>31</v>
      </c>
      <c r="H2539" s="45">
        <f>COUNTIFS('Raw Data'!$L$2:$L$3196,'Solution Sheet'!F2539,'Raw Data'!$H$2:$H$3196,'Solution Sheet'!G2539)</f>
        <v>190</v>
      </c>
      <c r="J2539" s="33" t="s">
        <v>41</v>
      </c>
      <c r="K2539" s="33" t="s">
        <v>6</v>
      </c>
      <c r="L2539" s="45">
        <f>AVERAGEIFS('Raw Data'!$R$2:$R$3196,'Raw Data'!$K$2:$K$3196,'Solution Sheet'!J2539,'Raw Data'!$G$2:$G$3196,'Solution Sheet'!K2539)</f>
        <v>36.01075268817204</v>
      </c>
      <c r="N2539" s="33" t="s">
        <v>24</v>
      </c>
      <c r="O2539" s="33" t="s">
        <v>31</v>
      </c>
      <c r="P2539" s="45">
        <f>SUMIFS('Raw Data'!$S$2:$S$3196,'Raw Data'!$D$2:$D$3196,'Solution Sheet'!N2539,'Raw Data'!$H$2:$H$3196,'Solution Sheet'!O2539)</f>
        <v>770751.94999999984</v>
      </c>
    </row>
    <row r="2540" spans="2:16" x14ac:dyDescent="0.35">
      <c r="B2540" s="33" t="s">
        <v>52</v>
      </c>
      <c r="C2540" s="33" t="s">
        <v>8</v>
      </c>
      <c r="D2540" s="45">
        <f>SUMIFS('Raw Data'!$S$2:$S$3196,'Raw Data'!$E$2:$E$3196,'Solution Sheet'!B2540,'Raw Data'!$G$2:$G$3196,'Solution Sheet'!C2540)</f>
        <v>99924.459999999977</v>
      </c>
      <c r="E2540" s="37"/>
      <c r="F2540" s="33" t="s">
        <v>44</v>
      </c>
      <c r="G2540" s="33" t="s">
        <v>32</v>
      </c>
      <c r="H2540" s="45">
        <f>COUNTIFS('Raw Data'!$L$2:$L$3196,'Solution Sheet'!F2540,'Raw Data'!$H$2:$H$3196,'Solution Sheet'!G2540)</f>
        <v>196</v>
      </c>
      <c r="J2540" s="33" t="s">
        <v>40</v>
      </c>
      <c r="K2540" s="33" t="s">
        <v>8</v>
      </c>
      <c r="L2540" s="45">
        <f>AVERAGEIFS('Raw Data'!$R$2:$R$3196,'Raw Data'!$K$2:$K$3196,'Solution Sheet'!J2540,'Raw Data'!$G$2:$G$3196,'Solution Sheet'!K2540)</f>
        <v>34.319148936170215</v>
      </c>
      <c r="N2540" s="33" t="s">
        <v>24</v>
      </c>
      <c r="O2540" s="33" t="s">
        <v>32</v>
      </c>
      <c r="P2540" s="45">
        <f>SUMIFS('Raw Data'!$S$2:$S$3196,'Raw Data'!$D$2:$D$3196,'Solution Sheet'!N2540,'Raw Data'!$H$2:$H$3196,'Solution Sheet'!O2540)</f>
        <v>854150.37999999919</v>
      </c>
    </row>
    <row r="2541" spans="2:16" x14ac:dyDescent="0.35">
      <c r="B2541" s="33" t="s">
        <v>52</v>
      </c>
      <c r="C2541" s="33" t="s">
        <v>6</v>
      </c>
      <c r="D2541" s="45">
        <f>SUMIFS('Raw Data'!$S$2:$S$3196,'Raw Data'!$E$2:$E$3196,'Solution Sheet'!B2541,'Raw Data'!$G$2:$G$3196,'Solution Sheet'!C2541)</f>
        <v>128564.53000000004</v>
      </c>
      <c r="E2541" s="37"/>
      <c r="F2541" s="33" t="s">
        <v>44</v>
      </c>
      <c r="G2541" s="33" t="s">
        <v>32</v>
      </c>
      <c r="H2541" s="45">
        <f>COUNTIFS('Raw Data'!$L$2:$L$3196,'Solution Sheet'!F2541,'Raw Data'!$H$2:$H$3196,'Solution Sheet'!G2541)</f>
        <v>196</v>
      </c>
      <c r="J2541" s="33" t="s">
        <v>42</v>
      </c>
      <c r="K2541" s="33" t="s">
        <v>6</v>
      </c>
      <c r="L2541" s="45">
        <f>AVERAGEIFS('Raw Data'!$R$2:$R$3196,'Raw Data'!$K$2:$K$3196,'Solution Sheet'!J2541,'Raw Data'!$G$2:$G$3196,'Solution Sheet'!K2541)</f>
        <v>35.892857142857146</v>
      </c>
      <c r="N2541" s="33" t="s">
        <v>26</v>
      </c>
      <c r="O2541" s="33" t="s">
        <v>32</v>
      </c>
      <c r="P2541" s="45">
        <f>SUMIFS('Raw Data'!$S$2:$S$3196,'Raw Data'!$D$2:$D$3196,'Solution Sheet'!N2541,'Raw Data'!$H$2:$H$3196,'Solution Sheet'!O2541)</f>
        <v>713770.02999999945</v>
      </c>
    </row>
    <row r="2542" spans="2:16" x14ac:dyDescent="0.35">
      <c r="B2542" s="33" t="s">
        <v>106</v>
      </c>
      <c r="C2542" s="33" t="s">
        <v>12</v>
      </c>
      <c r="D2542" s="45">
        <f>SUMIFS('Raw Data'!$S$2:$S$3196,'Raw Data'!$E$2:$E$3196,'Solution Sheet'!B2542,'Raw Data'!$G$2:$G$3196,'Solution Sheet'!C2542)</f>
        <v>111983.70999999998</v>
      </c>
      <c r="E2542" s="37"/>
      <c r="F2542" s="33" t="s">
        <v>43</v>
      </c>
      <c r="G2542" s="33" t="s">
        <v>30</v>
      </c>
      <c r="H2542" s="45">
        <f>COUNTIFS('Raw Data'!$L$2:$L$3196,'Solution Sheet'!F2542,'Raw Data'!$H$2:$H$3196,'Solution Sheet'!G2542)</f>
        <v>201</v>
      </c>
      <c r="J2542" s="33" t="s">
        <v>39</v>
      </c>
      <c r="K2542" s="33" t="s">
        <v>12</v>
      </c>
      <c r="L2542" s="45">
        <f>AVERAGEIFS('Raw Data'!$R$2:$R$3196,'Raw Data'!$K$2:$K$3196,'Solution Sheet'!J2542,'Raw Data'!$G$2:$G$3196,'Solution Sheet'!K2542)</f>
        <v>35</v>
      </c>
      <c r="N2542" s="33" t="s">
        <v>24</v>
      </c>
      <c r="O2542" s="33" t="s">
        <v>30</v>
      </c>
      <c r="P2542" s="45">
        <f>SUMIFS('Raw Data'!$S$2:$S$3196,'Raw Data'!$D$2:$D$3196,'Solution Sheet'!N2542,'Raw Data'!$H$2:$H$3196,'Solution Sheet'!O2542)</f>
        <v>902864.3899999999</v>
      </c>
    </row>
    <row r="2543" spans="2:16" x14ac:dyDescent="0.35">
      <c r="B2543" s="33" t="s">
        <v>106</v>
      </c>
      <c r="C2543" s="33" t="s">
        <v>7</v>
      </c>
      <c r="D2543" s="45">
        <f>SUMIFS('Raw Data'!$S$2:$S$3196,'Raw Data'!$E$2:$E$3196,'Solution Sheet'!B2543,'Raw Data'!$G$2:$G$3196,'Solution Sheet'!C2543)</f>
        <v>77343.399999999994</v>
      </c>
      <c r="E2543" s="37"/>
      <c r="F2543" s="33" t="s">
        <v>44</v>
      </c>
      <c r="G2543" s="33" t="s">
        <v>32</v>
      </c>
      <c r="H2543" s="45">
        <f>COUNTIFS('Raw Data'!$L$2:$L$3196,'Solution Sheet'!F2543,'Raw Data'!$H$2:$H$3196,'Solution Sheet'!G2543)</f>
        <v>196</v>
      </c>
      <c r="J2543" s="33" t="s">
        <v>39</v>
      </c>
      <c r="K2543" s="33" t="s">
        <v>7</v>
      </c>
      <c r="L2543" s="45">
        <f>AVERAGEIFS('Raw Data'!$R$2:$R$3196,'Raw Data'!$K$2:$K$3196,'Solution Sheet'!J2543,'Raw Data'!$G$2:$G$3196,'Solution Sheet'!K2543)</f>
        <v>36.319672131147541</v>
      </c>
      <c r="N2543" s="33" t="s">
        <v>26</v>
      </c>
      <c r="O2543" s="33" t="s">
        <v>32</v>
      </c>
      <c r="P2543" s="45">
        <f>SUMIFS('Raw Data'!$S$2:$S$3196,'Raw Data'!$D$2:$D$3196,'Solution Sheet'!N2543,'Raw Data'!$H$2:$H$3196,'Solution Sheet'!O2543)</f>
        <v>713770.02999999945</v>
      </c>
    </row>
    <row r="2544" spans="2:16" x14ac:dyDescent="0.35">
      <c r="B2544" s="33" t="s">
        <v>58</v>
      </c>
      <c r="C2544" s="33" t="s">
        <v>11</v>
      </c>
      <c r="D2544" s="45">
        <f>SUMIFS('Raw Data'!$S$2:$S$3196,'Raw Data'!$E$2:$E$3196,'Solution Sheet'!B2544,'Raw Data'!$G$2:$G$3196,'Solution Sheet'!C2544)</f>
        <v>113195.5</v>
      </c>
      <c r="E2544" s="37"/>
      <c r="F2544" s="33" t="s">
        <v>44</v>
      </c>
      <c r="G2544" s="33" t="s">
        <v>33</v>
      </c>
      <c r="H2544" s="45">
        <f>COUNTIFS('Raw Data'!$L$2:$L$3196,'Solution Sheet'!F2544,'Raw Data'!$H$2:$H$3196,'Solution Sheet'!G2544)</f>
        <v>207</v>
      </c>
      <c r="J2544" s="33" t="s">
        <v>41</v>
      </c>
      <c r="K2544" s="33" t="s">
        <v>11</v>
      </c>
      <c r="L2544" s="45">
        <f>AVERAGEIFS('Raw Data'!$R$2:$R$3196,'Raw Data'!$K$2:$K$3196,'Solution Sheet'!J2544,'Raw Data'!$G$2:$G$3196,'Solution Sheet'!K2544)</f>
        <v>35.415929203539825</v>
      </c>
      <c r="N2544" s="33" t="s">
        <v>25</v>
      </c>
      <c r="O2544" s="33" t="s">
        <v>33</v>
      </c>
      <c r="P2544" s="45">
        <f>SUMIFS('Raw Data'!$S$2:$S$3196,'Raw Data'!$D$2:$D$3196,'Solution Sheet'!N2544,'Raw Data'!$H$2:$H$3196,'Solution Sheet'!O2544)</f>
        <v>226589.05000000008</v>
      </c>
    </row>
    <row r="2545" spans="2:16" x14ac:dyDescent="0.35">
      <c r="B2545" s="33" t="s">
        <v>52</v>
      </c>
      <c r="C2545" s="33" t="s">
        <v>11</v>
      </c>
      <c r="D2545" s="45">
        <f>SUMIFS('Raw Data'!$S$2:$S$3196,'Raw Data'!$E$2:$E$3196,'Solution Sheet'!B2545,'Raw Data'!$G$2:$G$3196,'Solution Sheet'!C2545)</f>
        <v>112086.30000000002</v>
      </c>
      <c r="E2545" s="37"/>
      <c r="F2545" s="33" t="s">
        <v>44</v>
      </c>
      <c r="G2545" s="33" t="s">
        <v>32</v>
      </c>
      <c r="H2545" s="45">
        <f>COUNTIFS('Raw Data'!$L$2:$L$3196,'Solution Sheet'!F2545,'Raw Data'!$H$2:$H$3196,'Solution Sheet'!G2545)</f>
        <v>196</v>
      </c>
      <c r="J2545" s="33" t="s">
        <v>39</v>
      </c>
      <c r="K2545" s="33" t="s">
        <v>11</v>
      </c>
      <c r="L2545" s="45">
        <f>AVERAGEIFS('Raw Data'!$R$2:$R$3196,'Raw Data'!$K$2:$K$3196,'Solution Sheet'!J2545,'Raw Data'!$G$2:$G$3196,'Solution Sheet'!K2545)</f>
        <v>34.901785714285715</v>
      </c>
      <c r="N2545" s="33" t="s">
        <v>26</v>
      </c>
      <c r="O2545" s="33" t="s">
        <v>32</v>
      </c>
      <c r="P2545" s="45">
        <f>SUMIFS('Raw Data'!$S$2:$S$3196,'Raw Data'!$D$2:$D$3196,'Solution Sheet'!N2545,'Raw Data'!$H$2:$H$3196,'Solution Sheet'!O2545)</f>
        <v>713770.02999999945</v>
      </c>
    </row>
    <row r="2546" spans="2:16" x14ac:dyDescent="0.35">
      <c r="B2546" s="33" t="s">
        <v>78</v>
      </c>
      <c r="C2546" s="33" t="s">
        <v>10</v>
      </c>
      <c r="D2546" s="45">
        <f>SUMIFS('Raw Data'!$S$2:$S$3196,'Raw Data'!$E$2:$E$3196,'Solution Sheet'!B2546,'Raw Data'!$G$2:$G$3196,'Solution Sheet'!C2546)</f>
        <v>92778.25</v>
      </c>
      <c r="E2546" s="37"/>
      <c r="F2546" s="33" t="s">
        <v>44</v>
      </c>
      <c r="G2546" s="33" t="s">
        <v>32</v>
      </c>
      <c r="H2546" s="45">
        <f>COUNTIFS('Raw Data'!$L$2:$L$3196,'Solution Sheet'!F2546,'Raw Data'!$H$2:$H$3196,'Solution Sheet'!G2546)</f>
        <v>196</v>
      </c>
      <c r="J2546" s="33" t="s">
        <v>40</v>
      </c>
      <c r="K2546" s="33" t="s">
        <v>10</v>
      </c>
      <c r="L2546" s="45">
        <f>AVERAGEIFS('Raw Data'!$R$2:$R$3196,'Raw Data'!$K$2:$K$3196,'Solution Sheet'!J2546,'Raw Data'!$G$2:$G$3196,'Solution Sheet'!K2546)</f>
        <v>35.093023255813954</v>
      </c>
      <c r="N2546" s="33" t="s">
        <v>25</v>
      </c>
      <c r="O2546" s="33" t="s">
        <v>32</v>
      </c>
      <c r="P2546" s="45">
        <f>SUMIFS('Raw Data'!$S$2:$S$3196,'Raw Data'!$D$2:$D$3196,'Solution Sheet'!N2546,'Raw Data'!$H$2:$H$3196,'Solution Sheet'!O2546)</f>
        <v>420136.0300000002</v>
      </c>
    </row>
    <row r="2547" spans="2:16" x14ac:dyDescent="0.35">
      <c r="B2547" s="33" t="s">
        <v>55</v>
      </c>
      <c r="C2547" s="33" t="s">
        <v>8</v>
      </c>
      <c r="D2547" s="45">
        <f>SUMIFS('Raw Data'!$S$2:$S$3196,'Raw Data'!$E$2:$E$3196,'Solution Sheet'!B2547,'Raw Data'!$G$2:$G$3196,'Solution Sheet'!C2547)</f>
        <v>101835.39000000001</v>
      </c>
      <c r="E2547" s="37"/>
      <c r="F2547" s="33" t="s">
        <v>46</v>
      </c>
      <c r="G2547" s="33" t="s">
        <v>32</v>
      </c>
      <c r="H2547" s="45">
        <f>COUNTIFS('Raw Data'!$L$2:$L$3196,'Solution Sheet'!F2547,'Raw Data'!$H$2:$H$3196,'Solution Sheet'!G2547)</f>
        <v>216</v>
      </c>
      <c r="J2547" s="33" t="s">
        <v>42</v>
      </c>
      <c r="K2547" s="33" t="s">
        <v>8</v>
      </c>
      <c r="L2547" s="45">
        <f>AVERAGEIFS('Raw Data'!$R$2:$R$3196,'Raw Data'!$K$2:$K$3196,'Solution Sheet'!J2547,'Raw Data'!$G$2:$G$3196,'Solution Sheet'!K2547)</f>
        <v>35.593023255813954</v>
      </c>
      <c r="N2547" s="33" t="s">
        <v>24</v>
      </c>
      <c r="O2547" s="33" t="s">
        <v>32</v>
      </c>
      <c r="P2547" s="45">
        <f>SUMIFS('Raw Data'!$S$2:$S$3196,'Raw Data'!$D$2:$D$3196,'Solution Sheet'!N2547,'Raw Data'!$H$2:$H$3196,'Solution Sheet'!O2547)</f>
        <v>854150.37999999919</v>
      </c>
    </row>
    <row r="2548" spans="2:16" x14ac:dyDescent="0.35">
      <c r="B2548" s="33" t="s">
        <v>78</v>
      </c>
      <c r="C2548" s="33" t="s">
        <v>11</v>
      </c>
      <c r="D2548" s="45">
        <f>SUMIFS('Raw Data'!$S$2:$S$3196,'Raw Data'!$E$2:$E$3196,'Solution Sheet'!B2548,'Raw Data'!$G$2:$G$3196,'Solution Sheet'!C2548)</f>
        <v>115609.13</v>
      </c>
      <c r="E2548" s="37"/>
      <c r="F2548" s="33" t="s">
        <v>43</v>
      </c>
      <c r="G2548" s="33" t="s">
        <v>32</v>
      </c>
      <c r="H2548" s="45">
        <f>COUNTIFS('Raw Data'!$L$2:$L$3196,'Solution Sheet'!F2548,'Raw Data'!$H$2:$H$3196,'Solution Sheet'!G2548)</f>
        <v>206</v>
      </c>
      <c r="J2548" s="33" t="s">
        <v>42</v>
      </c>
      <c r="K2548" s="33" t="s">
        <v>11</v>
      </c>
      <c r="L2548" s="45">
        <f>AVERAGEIFS('Raw Data'!$R$2:$R$3196,'Raw Data'!$K$2:$K$3196,'Solution Sheet'!J2548,'Raw Data'!$G$2:$G$3196,'Solution Sheet'!K2548)</f>
        <v>35.16949152542373</v>
      </c>
      <c r="N2548" s="33" t="s">
        <v>25</v>
      </c>
      <c r="O2548" s="33" t="s">
        <v>32</v>
      </c>
      <c r="P2548" s="45">
        <f>SUMIFS('Raw Data'!$S$2:$S$3196,'Raw Data'!$D$2:$D$3196,'Solution Sheet'!N2548,'Raw Data'!$H$2:$H$3196,'Solution Sheet'!O2548)</f>
        <v>420136.0300000002</v>
      </c>
    </row>
    <row r="2549" spans="2:16" x14ac:dyDescent="0.35">
      <c r="B2549" s="33" t="s">
        <v>52</v>
      </c>
      <c r="C2549" s="33" t="s">
        <v>12</v>
      </c>
      <c r="D2549" s="45">
        <f>SUMIFS('Raw Data'!$S$2:$S$3196,'Raw Data'!$E$2:$E$3196,'Solution Sheet'!B2549,'Raw Data'!$G$2:$G$3196,'Solution Sheet'!C2549)</f>
        <v>95376.180000000022</v>
      </c>
      <c r="E2549" s="37"/>
      <c r="F2549" s="33" t="s">
        <v>45</v>
      </c>
      <c r="G2549" s="33" t="s">
        <v>32</v>
      </c>
      <c r="H2549" s="45">
        <f>COUNTIFS('Raw Data'!$L$2:$L$3196,'Solution Sheet'!F2549,'Raw Data'!$H$2:$H$3196,'Solution Sheet'!G2549)</f>
        <v>204</v>
      </c>
      <c r="J2549" s="33" t="s">
        <v>39</v>
      </c>
      <c r="K2549" s="33" t="s">
        <v>12</v>
      </c>
      <c r="L2549" s="45">
        <f>AVERAGEIFS('Raw Data'!$R$2:$R$3196,'Raw Data'!$K$2:$K$3196,'Solution Sheet'!J2549,'Raw Data'!$G$2:$G$3196,'Solution Sheet'!K2549)</f>
        <v>35</v>
      </c>
      <c r="N2549" s="33" t="s">
        <v>24</v>
      </c>
      <c r="O2549" s="33" t="s">
        <v>32</v>
      </c>
      <c r="P2549" s="45">
        <f>SUMIFS('Raw Data'!$S$2:$S$3196,'Raw Data'!$D$2:$D$3196,'Solution Sheet'!N2549,'Raw Data'!$H$2:$H$3196,'Solution Sheet'!O2549)</f>
        <v>854150.37999999919</v>
      </c>
    </row>
    <row r="2550" spans="2:16" x14ac:dyDescent="0.35">
      <c r="B2550" s="33" t="s">
        <v>85</v>
      </c>
      <c r="C2550" s="33" t="s">
        <v>8</v>
      </c>
      <c r="D2550" s="45">
        <f>SUMIFS('Raw Data'!$S$2:$S$3196,'Raw Data'!$E$2:$E$3196,'Solution Sheet'!B2550,'Raw Data'!$G$2:$G$3196,'Solution Sheet'!C2550)</f>
        <v>126785.84999999996</v>
      </c>
      <c r="E2550" s="37"/>
      <c r="F2550" s="33" t="s">
        <v>44</v>
      </c>
      <c r="G2550" s="33" t="s">
        <v>32</v>
      </c>
      <c r="H2550" s="45">
        <f>COUNTIFS('Raw Data'!$L$2:$L$3196,'Solution Sheet'!F2550,'Raw Data'!$H$2:$H$3196,'Solution Sheet'!G2550)</f>
        <v>196</v>
      </c>
      <c r="J2550" s="33" t="s">
        <v>39</v>
      </c>
      <c r="K2550" s="33" t="s">
        <v>8</v>
      </c>
      <c r="L2550" s="45">
        <f>AVERAGEIFS('Raw Data'!$R$2:$R$3196,'Raw Data'!$K$2:$K$3196,'Solution Sheet'!J2550,'Raw Data'!$G$2:$G$3196,'Solution Sheet'!K2550)</f>
        <v>33.572815533980581</v>
      </c>
      <c r="N2550" s="33" t="s">
        <v>26</v>
      </c>
      <c r="O2550" s="33" t="s">
        <v>32</v>
      </c>
      <c r="P2550" s="45">
        <f>SUMIFS('Raw Data'!$S$2:$S$3196,'Raw Data'!$D$2:$D$3196,'Solution Sheet'!N2550,'Raw Data'!$H$2:$H$3196,'Solution Sheet'!O2550)</f>
        <v>713770.02999999945</v>
      </c>
    </row>
    <row r="2551" spans="2:16" x14ac:dyDescent="0.35">
      <c r="B2551" s="33" t="s">
        <v>63</v>
      </c>
      <c r="C2551" s="33" t="s">
        <v>7</v>
      </c>
      <c r="D2551" s="45">
        <f>SUMIFS('Raw Data'!$S$2:$S$3196,'Raw Data'!$E$2:$E$3196,'Solution Sheet'!B2551,'Raw Data'!$G$2:$G$3196,'Solution Sheet'!C2551)</f>
        <v>92763.590000000011</v>
      </c>
      <c r="E2551" s="37"/>
      <c r="F2551" s="33" t="s">
        <v>43</v>
      </c>
      <c r="G2551" s="33" t="s">
        <v>31</v>
      </c>
      <c r="H2551" s="45">
        <f>COUNTIFS('Raw Data'!$L$2:$L$3196,'Solution Sheet'!F2551,'Raw Data'!$H$2:$H$3196,'Solution Sheet'!G2551)</f>
        <v>190</v>
      </c>
      <c r="J2551" s="33" t="s">
        <v>42</v>
      </c>
      <c r="K2551" s="33" t="s">
        <v>7</v>
      </c>
      <c r="L2551" s="45">
        <f>AVERAGEIFS('Raw Data'!$R$2:$R$3196,'Raw Data'!$K$2:$K$3196,'Solution Sheet'!J2551,'Raw Data'!$G$2:$G$3196,'Solution Sheet'!K2551)</f>
        <v>34.288659793814432</v>
      </c>
      <c r="N2551" s="33" t="s">
        <v>26</v>
      </c>
      <c r="O2551" s="33" t="s">
        <v>31</v>
      </c>
      <c r="P2551" s="45">
        <f>SUMIFS('Raw Data'!$S$2:$S$3196,'Raw Data'!$D$2:$D$3196,'Solution Sheet'!N2551,'Raw Data'!$H$2:$H$3196,'Solution Sheet'!O2551)</f>
        <v>705928.4499999996</v>
      </c>
    </row>
    <row r="2552" spans="2:16" x14ac:dyDescent="0.35">
      <c r="B2552" s="33" t="s">
        <v>73</v>
      </c>
      <c r="C2552" s="33" t="s">
        <v>9</v>
      </c>
      <c r="D2552" s="45">
        <f>SUMIFS('Raw Data'!$S$2:$S$3196,'Raw Data'!$E$2:$E$3196,'Solution Sheet'!B2552,'Raw Data'!$G$2:$G$3196,'Solution Sheet'!C2552)</f>
        <v>97902.090000000011</v>
      </c>
      <c r="E2552" s="37"/>
      <c r="F2552" s="33" t="s">
        <v>45</v>
      </c>
      <c r="G2552" s="33" t="s">
        <v>30</v>
      </c>
      <c r="H2552" s="45">
        <f>COUNTIFS('Raw Data'!$L$2:$L$3196,'Solution Sheet'!F2552,'Raw Data'!$H$2:$H$3196,'Solution Sheet'!G2552)</f>
        <v>215</v>
      </c>
      <c r="J2552" s="33" t="s">
        <v>39</v>
      </c>
      <c r="K2552" s="33" t="s">
        <v>9</v>
      </c>
      <c r="L2552" s="45">
        <f>AVERAGEIFS('Raw Data'!$R$2:$R$3196,'Raw Data'!$K$2:$K$3196,'Solution Sheet'!J2552,'Raw Data'!$G$2:$G$3196,'Solution Sheet'!K2552)</f>
        <v>34.731182795698928</v>
      </c>
      <c r="N2552" s="33" t="s">
        <v>26</v>
      </c>
      <c r="O2552" s="33" t="s">
        <v>30</v>
      </c>
      <c r="P2552" s="45">
        <f>SUMIFS('Raw Data'!$S$2:$S$3196,'Raw Data'!$D$2:$D$3196,'Solution Sheet'!N2552,'Raw Data'!$H$2:$H$3196,'Solution Sheet'!O2552)</f>
        <v>705014.25000000035</v>
      </c>
    </row>
    <row r="2553" spans="2:16" x14ac:dyDescent="0.35">
      <c r="B2553" s="33" t="s">
        <v>58</v>
      </c>
      <c r="C2553" s="33" t="s">
        <v>7</v>
      </c>
      <c r="D2553" s="45">
        <f>SUMIFS('Raw Data'!$S$2:$S$3196,'Raw Data'!$E$2:$E$3196,'Solution Sheet'!B2553,'Raw Data'!$G$2:$G$3196,'Solution Sheet'!C2553)</f>
        <v>104199.79000000001</v>
      </c>
      <c r="E2553" s="37"/>
      <c r="F2553" s="33" t="s">
        <v>43</v>
      </c>
      <c r="G2553" s="33" t="s">
        <v>31</v>
      </c>
      <c r="H2553" s="45">
        <f>COUNTIFS('Raw Data'!$L$2:$L$3196,'Solution Sheet'!F2553,'Raw Data'!$H$2:$H$3196,'Solution Sheet'!G2553)</f>
        <v>190</v>
      </c>
      <c r="J2553" s="33" t="s">
        <v>41</v>
      </c>
      <c r="K2553" s="33" t="s">
        <v>7</v>
      </c>
      <c r="L2553" s="45">
        <f>AVERAGEIFS('Raw Data'!$R$2:$R$3196,'Raw Data'!$K$2:$K$3196,'Solution Sheet'!J2553,'Raw Data'!$G$2:$G$3196,'Solution Sheet'!K2553)</f>
        <v>33.821428571428569</v>
      </c>
      <c r="N2553" s="33" t="s">
        <v>26</v>
      </c>
      <c r="O2553" s="33" t="s">
        <v>31</v>
      </c>
      <c r="P2553" s="45">
        <f>SUMIFS('Raw Data'!$S$2:$S$3196,'Raw Data'!$D$2:$D$3196,'Solution Sheet'!N2553,'Raw Data'!$H$2:$H$3196,'Solution Sheet'!O2553)</f>
        <v>705928.4499999996</v>
      </c>
    </row>
    <row r="2554" spans="2:16" x14ac:dyDescent="0.35">
      <c r="B2554" s="33" t="s">
        <v>52</v>
      </c>
      <c r="C2554" s="33" t="s">
        <v>10</v>
      </c>
      <c r="D2554" s="45">
        <f>SUMIFS('Raw Data'!$S$2:$S$3196,'Raw Data'!$E$2:$E$3196,'Solution Sheet'!B2554,'Raw Data'!$G$2:$G$3196,'Solution Sheet'!C2554)</f>
        <v>122852.18999999999</v>
      </c>
      <c r="E2554" s="37"/>
      <c r="F2554" s="33" t="s">
        <v>44</v>
      </c>
      <c r="G2554" s="33" t="s">
        <v>31</v>
      </c>
      <c r="H2554" s="45">
        <f>COUNTIFS('Raw Data'!$L$2:$L$3196,'Solution Sheet'!F2554,'Raw Data'!$H$2:$H$3196,'Solution Sheet'!G2554)</f>
        <v>216</v>
      </c>
      <c r="J2554" s="33" t="s">
        <v>40</v>
      </c>
      <c r="K2554" s="33" t="s">
        <v>10</v>
      </c>
      <c r="L2554" s="45">
        <f>AVERAGEIFS('Raw Data'!$R$2:$R$3196,'Raw Data'!$K$2:$K$3196,'Solution Sheet'!J2554,'Raw Data'!$G$2:$G$3196,'Solution Sheet'!K2554)</f>
        <v>35.093023255813954</v>
      </c>
      <c r="N2554" s="33" t="s">
        <v>24</v>
      </c>
      <c r="O2554" s="33" t="s">
        <v>31</v>
      </c>
      <c r="P2554" s="45">
        <f>SUMIFS('Raw Data'!$S$2:$S$3196,'Raw Data'!$D$2:$D$3196,'Solution Sheet'!N2554,'Raw Data'!$H$2:$H$3196,'Solution Sheet'!O2554)</f>
        <v>770751.94999999984</v>
      </c>
    </row>
    <row r="2555" spans="2:16" x14ac:dyDescent="0.35">
      <c r="B2555" s="33" t="s">
        <v>58</v>
      </c>
      <c r="C2555" s="33" t="s">
        <v>9</v>
      </c>
      <c r="D2555" s="45">
        <f>SUMIFS('Raw Data'!$S$2:$S$3196,'Raw Data'!$E$2:$E$3196,'Solution Sheet'!B2555,'Raw Data'!$G$2:$G$3196,'Solution Sheet'!C2555)</f>
        <v>93015.799999999974</v>
      </c>
      <c r="E2555" s="37"/>
      <c r="F2555" s="33" t="s">
        <v>44</v>
      </c>
      <c r="G2555" s="33" t="s">
        <v>32</v>
      </c>
      <c r="H2555" s="45">
        <f>COUNTIFS('Raw Data'!$L$2:$L$3196,'Solution Sheet'!F2555,'Raw Data'!$H$2:$H$3196,'Solution Sheet'!G2555)</f>
        <v>196</v>
      </c>
      <c r="J2555" s="33" t="s">
        <v>39</v>
      </c>
      <c r="K2555" s="33" t="s">
        <v>9</v>
      </c>
      <c r="L2555" s="45">
        <f>AVERAGEIFS('Raw Data'!$R$2:$R$3196,'Raw Data'!$K$2:$K$3196,'Solution Sheet'!J2555,'Raw Data'!$G$2:$G$3196,'Solution Sheet'!K2555)</f>
        <v>34.731182795698928</v>
      </c>
      <c r="N2555" s="33" t="s">
        <v>24</v>
      </c>
      <c r="O2555" s="33" t="s">
        <v>32</v>
      </c>
      <c r="P2555" s="45">
        <f>SUMIFS('Raw Data'!$S$2:$S$3196,'Raw Data'!$D$2:$D$3196,'Solution Sheet'!N2555,'Raw Data'!$H$2:$H$3196,'Solution Sheet'!O2555)</f>
        <v>854150.37999999919</v>
      </c>
    </row>
    <row r="2556" spans="2:16" x14ac:dyDescent="0.35">
      <c r="B2556" s="33" t="s">
        <v>73</v>
      </c>
      <c r="C2556" s="33" t="s">
        <v>7</v>
      </c>
      <c r="D2556" s="45">
        <f>SUMIFS('Raw Data'!$S$2:$S$3196,'Raw Data'!$E$2:$E$3196,'Solution Sheet'!B2556,'Raw Data'!$G$2:$G$3196,'Solution Sheet'!C2556)</f>
        <v>125696.93000000001</v>
      </c>
      <c r="E2556" s="37"/>
      <c r="F2556" s="33" t="s">
        <v>46</v>
      </c>
      <c r="G2556" s="33" t="s">
        <v>33</v>
      </c>
      <c r="H2556" s="45">
        <f>COUNTIFS('Raw Data'!$L$2:$L$3196,'Solution Sheet'!F2556,'Raw Data'!$H$2:$H$3196,'Solution Sheet'!G2556)</f>
        <v>201</v>
      </c>
      <c r="J2556" s="33" t="s">
        <v>40</v>
      </c>
      <c r="K2556" s="33" t="s">
        <v>7</v>
      </c>
      <c r="L2556" s="45">
        <f>AVERAGEIFS('Raw Data'!$R$2:$R$3196,'Raw Data'!$K$2:$K$3196,'Solution Sheet'!J2556,'Raw Data'!$G$2:$G$3196,'Solution Sheet'!K2556)</f>
        <v>33.473118279569896</v>
      </c>
      <c r="N2556" s="33" t="s">
        <v>25</v>
      </c>
      <c r="O2556" s="33" t="s">
        <v>33</v>
      </c>
      <c r="P2556" s="45">
        <f>SUMIFS('Raw Data'!$S$2:$S$3196,'Raw Data'!$D$2:$D$3196,'Solution Sheet'!N2556,'Raw Data'!$H$2:$H$3196,'Solution Sheet'!O2556)</f>
        <v>226589.05000000008</v>
      </c>
    </row>
    <row r="2557" spans="2:16" x14ac:dyDescent="0.35">
      <c r="B2557" s="33" t="s">
        <v>68</v>
      </c>
      <c r="C2557" s="33" t="s">
        <v>8</v>
      </c>
      <c r="D2557" s="45">
        <f>SUMIFS('Raw Data'!$S$2:$S$3196,'Raw Data'!$E$2:$E$3196,'Solution Sheet'!B2557,'Raw Data'!$G$2:$G$3196,'Solution Sheet'!C2557)</f>
        <v>65393.969999999994</v>
      </c>
      <c r="E2557" s="37"/>
      <c r="F2557" s="33" t="s">
        <v>46</v>
      </c>
      <c r="G2557" s="33" t="s">
        <v>30</v>
      </c>
      <c r="H2557" s="45">
        <f>COUNTIFS('Raw Data'!$L$2:$L$3196,'Solution Sheet'!F2557,'Raw Data'!$H$2:$H$3196,'Solution Sheet'!G2557)</f>
        <v>204</v>
      </c>
      <c r="J2557" s="33" t="s">
        <v>41</v>
      </c>
      <c r="K2557" s="33" t="s">
        <v>8</v>
      </c>
      <c r="L2557" s="45">
        <f>AVERAGEIFS('Raw Data'!$R$2:$R$3196,'Raw Data'!$K$2:$K$3196,'Solution Sheet'!J2557,'Raw Data'!$G$2:$G$3196,'Solution Sheet'!K2557)</f>
        <v>35.169642857142854</v>
      </c>
      <c r="N2557" s="33" t="s">
        <v>26</v>
      </c>
      <c r="O2557" s="33" t="s">
        <v>30</v>
      </c>
      <c r="P2557" s="45">
        <f>SUMIFS('Raw Data'!$S$2:$S$3196,'Raw Data'!$D$2:$D$3196,'Solution Sheet'!N2557,'Raw Data'!$H$2:$H$3196,'Solution Sheet'!O2557)</f>
        <v>705014.25000000035</v>
      </c>
    </row>
    <row r="2558" spans="2:16" x14ac:dyDescent="0.35">
      <c r="B2558" s="33" t="s">
        <v>115</v>
      </c>
      <c r="C2558" s="33" t="s">
        <v>9</v>
      </c>
      <c r="D2558" s="45">
        <f>SUMIFS('Raw Data'!$S$2:$S$3196,'Raw Data'!$E$2:$E$3196,'Solution Sheet'!B2558,'Raw Data'!$G$2:$G$3196,'Solution Sheet'!C2558)</f>
        <v>85954.940000000017</v>
      </c>
      <c r="E2558" s="37"/>
      <c r="F2558" s="33" t="s">
        <v>44</v>
      </c>
      <c r="G2558" s="33" t="s">
        <v>33</v>
      </c>
      <c r="H2558" s="45">
        <f>COUNTIFS('Raw Data'!$L$2:$L$3196,'Solution Sheet'!F2558,'Raw Data'!$H$2:$H$3196,'Solution Sheet'!G2558)</f>
        <v>207</v>
      </c>
      <c r="J2558" s="33" t="s">
        <v>41</v>
      </c>
      <c r="K2558" s="33" t="s">
        <v>9</v>
      </c>
      <c r="L2558" s="45">
        <f>AVERAGEIFS('Raw Data'!$R$2:$R$3196,'Raw Data'!$K$2:$K$3196,'Solution Sheet'!J2558,'Raw Data'!$G$2:$G$3196,'Solution Sheet'!K2558)</f>
        <v>35.634615384615387</v>
      </c>
      <c r="N2558" s="33" t="s">
        <v>24</v>
      </c>
      <c r="O2558" s="33" t="s">
        <v>33</v>
      </c>
      <c r="P2558" s="45">
        <f>SUMIFS('Raw Data'!$S$2:$S$3196,'Raw Data'!$D$2:$D$3196,'Solution Sheet'!N2558,'Raw Data'!$H$2:$H$3196,'Solution Sheet'!O2558)</f>
        <v>777669.78999999957</v>
      </c>
    </row>
    <row r="2559" spans="2:16" x14ac:dyDescent="0.35">
      <c r="B2559" s="33" t="s">
        <v>63</v>
      </c>
      <c r="C2559" s="33" t="s">
        <v>10</v>
      </c>
      <c r="D2559" s="45">
        <f>SUMIFS('Raw Data'!$S$2:$S$3196,'Raw Data'!$E$2:$E$3196,'Solution Sheet'!B2559,'Raw Data'!$G$2:$G$3196,'Solution Sheet'!C2559)</f>
        <v>76274.34</v>
      </c>
      <c r="E2559" s="37"/>
      <c r="F2559" s="33" t="s">
        <v>46</v>
      </c>
      <c r="G2559" s="33" t="s">
        <v>32</v>
      </c>
      <c r="H2559" s="45">
        <f>COUNTIFS('Raw Data'!$L$2:$L$3196,'Solution Sheet'!F2559,'Raw Data'!$H$2:$H$3196,'Solution Sheet'!G2559)</f>
        <v>216</v>
      </c>
      <c r="J2559" s="33" t="s">
        <v>42</v>
      </c>
      <c r="K2559" s="33" t="s">
        <v>10</v>
      </c>
      <c r="L2559" s="45">
        <f>AVERAGEIFS('Raw Data'!$R$2:$R$3196,'Raw Data'!$K$2:$K$3196,'Solution Sheet'!J2559,'Raw Data'!$G$2:$G$3196,'Solution Sheet'!K2559)</f>
        <v>34.543689320388353</v>
      </c>
      <c r="N2559" s="33" t="s">
        <v>24</v>
      </c>
      <c r="O2559" s="33" t="s">
        <v>32</v>
      </c>
      <c r="P2559" s="45">
        <f>SUMIFS('Raw Data'!$S$2:$S$3196,'Raw Data'!$D$2:$D$3196,'Solution Sheet'!N2559,'Raw Data'!$H$2:$H$3196,'Solution Sheet'!O2559)</f>
        <v>854150.37999999919</v>
      </c>
    </row>
    <row r="2560" spans="2:16" x14ac:dyDescent="0.35">
      <c r="B2560" s="33" t="s">
        <v>55</v>
      </c>
      <c r="C2560" s="33" t="s">
        <v>11</v>
      </c>
      <c r="D2560" s="45">
        <f>SUMIFS('Raw Data'!$S$2:$S$3196,'Raw Data'!$E$2:$E$3196,'Solution Sheet'!B2560,'Raw Data'!$G$2:$G$3196,'Solution Sheet'!C2560)</f>
        <v>113543.59</v>
      </c>
      <c r="E2560" s="37"/>
      <c r="F2560" s="33" t="s">
        <v>43</v>
      </c>
      <c r="G2560" s="33" t="s">
        <v>32</v>
      </c>
      <c r="H2560" s="45">
        <f>COUNTIFS('Raw Data'!$L$2:$L$3196,'Solution Sheet'!F2560,'Raw Data'!$H$2:$H$3196,'Solution Sheet'!G2560)</f>
        <v>206</v>
      </c>
      <c r="J2560" s="33" t="s">
        <v>41</v>
      </c>
      <c r="K2560" s="33" t="s">
        <v>11</v>
      </c>
      <c r="L2560" s="45">
        <f>AVERAGEIFS('Raw Data'!$R$2:$R$3196,'Raw Data'!$K$2:$K$3196,'Solution Sheet'!J2560,'Raw Data'!$G$2:$G$3196,'Solution Sheet'!K2560)</f>
        <v>35.415929203539825</v>
      </c>
      <c r="N2560" s="33" t="s">
        <v>24</v>
      </c>
      <c r="O2560" s="33" t="s">
        <v>32</v>
      </c>
      <c r="P2560" s="45">
        <f>SUMIFS('Raw Data'!$S$2:$S$3196,'Raw Data'!$D$2:$D$3196,'Solution Sheet'!N2560,'Raw Data'!$H$2:$H$3196,'Solution Sheet'!O2560)</f>
        <v>854150.37999999919</v>
      </c>
    </row>
    <row r="2561" spans="2:16" x14ac:dyDescent="0.35">
      <c r="B2561" s="33" t="s">
        <v>73</v>
      </c>
      <c r="C2561" s="33" t="s">
        <v>6</v>
      </c>
      <c r="D2561" s="45">
        <f>SUMIFS('Raw Data'!$S$2:$S$3196,'Raw Data'!$E$2:$E$3196,'Solution Sheet'!B2561,'Raw Data'!$G$2:$G$3196,'Solution Sheet'!C2561)</f>
        <v>72259.55</v>
      </c>
      <c r="E2561" s="37"/>
      <c r="F2561" s="33" t="s">
        <v>45</v>
      </c>
      <c r="G2561" s="33" t="s">
        <v>32</v>
      </c>
      <c r="H2561" s="45">
        <f>COUNTIFS('Raw Data'!$L$2:$L$3196,'Solution Sheet'!F2561,'Raw Data'!$H$2:$H$3196,'Solution Sheet'!G2561)</f>
        <v>204</v>
      </c>
      <c r="J2561" s="33" t="s">
        <v>42</v>
      </c>
      <c r="K2561" s="33" t="s">
        <v>6</v>
      </c>
      <c r="L2561" s="45">
        <f>AVERAGEIFS('Raw Data'!$R$2:$R$3196,'Raw Data'!$K$2:$K$3196,'Solution Sheet'!J2561,'Raw Data'!$G$2:$G$3196,'Solution Sheet'!K2561)</f>
        <v>35.892857142857146</v>
      </c>
      <c r="N2561" s="33" t="s">
        <v>25</v>
      </c>
      <c r="O2561" s="33" t="s">
        <v>32</v>
      </c>
      <c r="P2561" s="45">
        <f>SUMIFS('Raw Data'!$S$2:$S$3196,'Raw Data'!$D$2:$D$3196,'Solution Sheet'!N2561,'Raw Data'!$H$2:$H$3196,'Solution Sheet'!O2561)</f>
        <v>420136.0300000002</v>
      </c>
    </row>
    <row r="2562" spans="2:16" x14ac:dyDescent="0.35">
      <c r="B2562" s="33" t="s">
        <v>68</v>
      </c>
      <c r="C2562" s="33" t="s">
        <v>8</v>
      </c>
      <c r="D2562" s="45">
        <f>SUMIFS('Raw Data'!$S$2:$S$3196,'Raw Data'!$E$2:$E$3196,'Solution Sheet'!B2562,'Raw Data'!$G$2:$G$3196,'Solution Sheet'!C2562)</f>
        <v>65393.969999999994</v>
      </c>
      <c r="E2562" s="37"/>
      <c r="F2562" s="33" t="s">
        <v>46</v>
      </c>
      <c r="G2562" s="33" t="s">
        <v>33</v>
      </c>
      <c r="H2562" s="45">
        <f>COUNTIFS('Raw Data'!$L$2:$L$3196,'Solution Sheet'!F2562,'Raw Data'!$H$2:$H$3196,'Solution Sheet'!G2562)</f>
        <v>201</v>
      </c>
      <c r="J2562" s="33" t="s">
        <v>40</v>
      </c>
      <c r="K2562" s="33" t="s">
        <v>8</v>
      </c>
      <c r="L2562" s="45">
        <f>AVERAGEIFS('Raw Data'!$R$2:$R$3196,'Raw Data'!$K$2:$K$3196,'Solution Sheet'!J2562,'Raw Data'!$G$2:$G$3196,'Solution Sheet'!K2562)</f>
        <v>34.319148936170215</v>
      </c>
      <c r="N2562" s="33" t="s">
        <v>26</v>
      </c>
      <c r="O2562" s="33" t="s">
        <v>33</v>
      </c>
      <c r="P2562" s="45">
        <f>SUMIFS('Raw Data'!$S$2:$S$3196,'Raw Data'!$D$2:$D$3196,'Solution Sheet'!N2562,'Raw Data'!$H$2:$H$3196,'Solution Sheet'!O2562)</f>
        <v>688621.27000000118</v>
      </c>
    </row>
    <row r="2563" spans="2:16" x14ac:dyDescent="0.35">
      <c r="B2563" s="33" t="s">
        <v>68</v>
      </c>
      <c r="C2563" s="33" t="s">
        <v>7</v>
      </c>
      <c r="D2563" s="45">
        <f>SUMIFS('Raw Data'!$S$2:$S$3196,'Raw Data'!$E$2:$E$3196,'Solution Sheet'!B2563,'Raw Data'!$G$2:$G$3196,'Solution Sheet'!C2563)</f>
        <v>100847.03999999999</v>
      </c>
      <c r="E2563" s="37"/>
      <c r="F2563" s="33" t="s">
        <v>43</v>
      </c>
      <c r="G2563" s="33" t="s">
        <v>32</v>
      </c>
      <c r="H2563" s="45">
        <f>COUNTIFS('Raw Data'!$L$2:$L$3196,'Solution Sheet'!F2563,'Raw Data'!$H$2:$H$3196,'Solution Sheet'!G2563)</f>
        <v>206</v>
      </c>
      <c r="J2563" s="33" t="s">
        <v>39</v>
      </c>
      <c r="K2563" s="33" t="s">
        <v>7</v>
      </c>
      <c r="L2563" s="45">
        <f>AVERAGEIFS('Raw Data'!$R$2:$R$3196,'Raw Data'!$K$2:$K$3196,'Solution Sheet'!J2563,'Raw Data'!$G$2:$G$3196,'Solution Sheet'!K2563)</f>
        <v>36.319672131147541</v>
      </c>
      <c r="N2563" s="33" t="s">
        <v>26</v>
      </c>
      <c r="O2563" s="33" t="s">
        <v>32</v>
      </c>
      <c r="P2563" s="45">
        <f>SUMIFS('Raw Data'!$S$2:$S$3196,'Raw Data'!$D$2:$D$3196,'Solution Sheet'!N2563,'Raw Data'!$H$2:$H$3196,'Solution Sheet'!O2563)</f>
        <v>713770.02999999945</v>
      </c>
    </row>
    <row r="2564" spans="2:16" x14ac:dyDescent="0.35">
      <c r="B2564" s="33" t="s">
        <v>52</v>
      </c>
      <c r="C2564" s="33" t="s">
        <v>13</v>
      </c>
      <c r="D2564" s="45">
        <f>SUMIFS('Raw Data'!$S$2:$S$3196,'Raw Data'!$E$2:$E$3196,'Solution Sheet'!B2564,'Raw Data'!$G$2:$G$3196,'Solution Sheet'!C2564)</f>
        <v>72641.01999999999</v>
      </c>
      <c r="E2564" s="37"/>
      <c r="F2564" s="33" t="s">
        <v>46</v>
      </c>
      <c r="G2564" s="33" t="s">
        <v>32</v>
      </c>
      <c r="H2564" s="45">
        <f>COUNTIFS('Raw Data'!$L$2:$L$3196,'Solution Sheet'!F2564,'Raw Data'!$H$2:$H$3196,'Solution Sheet'!G2564)</f>
        <v>216</v>
      </c>
      <c r="J2564" s="33" t="s">
        <v>40</v>
      </c>
      <c r="K2564" s="33" t="s">
        <v>13</v>
      </c>
      <c r="L2564" s="45">
        <f>AVERAGEIFS('Raw Data'!$R$2:$R$3196,'Raw Data'!$K$2:$K$3196,'Solution Sheet'!J2564,'Raw Data'!$G$2:$G$3196,'Solution Sheet'!K2564)</f>
        <v>34.651685393258425</v>
      </c>
      <c r="N2564" s="33" t="s">
        <v>25</v>
      </c>
      <c r="O2564" s="33" t="s">
        <v>32</v>
      </c>
      <c r="P2564" s="45">
        <f>SUMIFS('Raw Data'!$S$2:$S$3196,'Raw Data'!$D$2:$D$3196,'Solution Sheet'!N2564,'Raw Data'!$H$2:$H$3196,'Solution Sheet'!O2564)</f>
        <v>420136.0300000002</v>
      </c>
    </row>
    <row r="2565" spans="2:16" x14ac:dyDescent="0.35">
      <c r="B2565" s="33" t="s">
        <v>52</v>
      </c>
      <c r="C2565" s="33" t="s">
        <v>8</v>
      </c>
      <c r="D2565" s="45">
        <f>SUMIFS('Raw Data'!$S$2:$S$3196,'Raw Data'!$E$2:$E$3196,'Solution Sheet'!B2565,'Raw Data'!$G$2:$G$3196,'Solution Sheet'!C2565)</f>
        <v>99924.459999999977</v>
      </c>
      <c r="E2565" s="37"/>
      <c r="F2565" s="33" t="s">
        <v>45</v>
      </c>
      <c r="G2565" s="33" t="s">
        <v>31</v>
      </c>
      <c r="H2565" s="45">
        <f>COUNTIFS('Raw Data'!$L$2:$L$3196,'Solution Sheet'!F2565,'Raw Data'!$H$2:$H$3196,'Solution Sheet'!G2565)</f>
        <v>200</v>
      </c>
      <c r="J2565" s="33" t="s">
        <v>42</v>
      </c>
      <c r="K2565" s="33" t="s">
        <v>8</v>
      </c>
      <c r="L2565" s="45">
        <f>AVERAGEIFS('Raw Data'!$R$2:$R$3196,'Raw Data'!$K$2:$K$3196,'Solution Sheet'!J2565,'Raw Data'!$G$2:$G$3196,'Solution Sheet'!K2565)</f>
        <v>35.593023255813954</v>
      </c>
      <c r="N2565" s="33" t="s">
        <v>25</v>
      </c>
      <c r="O2565" s="33" t="s">
        <v>31</v>
      </c>
      <c r="P2565" s="45">
        <f>SUMIFS('Raw Data'!$S$2:$S$3196,'Raw Data'!$D$2:$D$3196,'Solution Sheet'!N2565,'Raw Data'!$H$2:$H$3196,'Solution Sheet'!O2565)</f>
        <v>343540.72000000003</v>
      </c>
    </row>
    <row r="2566" spans="2:16" x14ac:dyDescent="0.35">
      <c r="B2566" s="33" t="s">
        <v>63</v>
      </c>
      <c r="C2566" s="33" t="s">
        <v>7</v>
      </c>
      <c r="D2566" s="45">
        <f>SUMIFS('Raw Data'!$S$2:$S$3196,'Raw Data'!$E$2:$E$3196,'Solution Sheet'!B2566,'Raw Data'!$G$2:$G$3196,'Solution Sheet'!C2566)</f>
        <v>92763.590000000011</v>
      </c>
      <c r="E2566" s="37"/>
      <c r="F2566" s="33" t="s">
        <v>44</v>
      </c>
      <c r="G2566" s="33" t="s">
        <v>32</v>
      </c>
      <c r="H2566" s="45">
        <f>COUNTIFS('Raw Data'!$L$2:$L$3196,'Solution Sheet'!F2566,'Raw Data'!$H$2:$H$3196,'Solution Sheet'!G2566)</f>
        <v>196</v>
      </c>
      <c r="J2566" s="33" t="s">
        <v>39</v>
      </c>
      <c r="K2566" s="33" t="s">
        <v>7</v>
      </c>
      <c r="L2566" s="45">
        <f>AVERAGEIFS('Raw Data'!$R$2:$R$3196,'Raw Data'!$K$2:$K$3196,'Solution Sheet'!J2566,'Raw Data'!$G$2:$G$3196,'Solution Sheet'!K2566)</f>
        <v>36.319672131147541</v>
      </c>
      <c r="N2566" s="33" t="s">
        <v>24</v>
      </c>
      <c r="O2566" s="33" t="s">
        <v>32</v>
      </c>
      <c r="P2566" s="45">
        <f>SUMIFS('Raw Data'!$S$2:$S$3196,'Raw Data'!$D$2:$D$3196,'Solution Sheet'!N2566,'Raw Data'!$H$2:$H$3196,'Solution Sheet'!O2566)</f>
        <v>854150.37999999919</v>
      </c>
    </row>
    <row r="2567" spans="2:16" x14ac:dyDescent="0.35">
      <c r="B2567" s="33" t="s">
        <v>52</v>
      </c>
      <c r="C2567" s="33" t="s">
        <v>8</v>
      </c>
      <c r="D2567" s="45">
        <f>SUMIFS('Raw Data'!$S$2:$S$3196,'Raw Data'!$E$2:$E$3196,'Solution Sheet'!B2567,'Raw Data'!$G$2:$G$3196,'Solution Sheet'!C2567)</f>
        <v>99924.459999999977</v>
      </c>
      <c r="E2567" s="37"/>
      <c r="F2567" s="33" t="s">
        <v>44</v>
      </c>
      <c r="G2567" s="33" t="s">
        <v>31</v>
      </c>
      <c r="H2567" s="45">
        <f>COUNTIFS('Raw Data'!$L$2:$L$3196,'Solution Sheet'!F2567,'Raw Data'!$H$2:$H$3196,'Solution Sheet'!G2567)</f>
        <v>216</v>
      </c>
      <c r="J2567" s="33" t="s">
        <v>39</v>
      </c>
      <c r="K2567" s="33" t="s">
        <v>8</v>
      </c>
      <c r="L2567" s="45">
        <f>AVERAGEIFS('Raw Data'!$R$2:$R$3196,'Raw Data'!$K$2:$K$3196,'Solution Sheet'!J2567,'Raw Data'!$G$2:$G$3196,'Solution Sheet'!K2567)</f>
        <v>33.572815533980581</v>
      </c>
      <c r="N2567" s="33" t="s">
        <v>24</v>
      </c>
      <c r="O2567" s="33" t="s">
        <v>31</v>
      </c>
      <c r="P2567" s="45">
        <f>SUMIFS('Raw Data'!$S$2:$S$3196,'Raw Data'!$D$2:$D$3196,'Solution Sheet'!N2567,'Raw Data'!$H$2:$H$3196,'Solution Sheet'!O2567)</f>
        <v>770751.94999999984</v>
      </c>
    </row>
    <row r="2568" spans="2:16" x14ac:dyDescent="0.35">
      <c r="B2568" s="33" t="s">
        <v>85</v>
      </c>
      <c r="C2568" s="33" t="s">
        <v>6</v>
      </c>
      <c r="D2568" s="45">
        <f>SUMIFS('Raw Data'!$S$2:$S$3196,'Raw Data'!$E$2:$E$3196,'Solution Sheet'!B2568,'Raw Data'!$G$2:$G$3196,'Solution Sheet'!C2568)</f>
        <v>88130.46</v>
      </c>
      <c r="E2568" s="37"/>
      <c r="F2568" s="33" t="s">
        <v>43</v>
      </c>
      <c r="G2568" s="33" t="s">
        <v>30</v>
      </c>
      <c r="H2568" s="45">
        <f>COUNTIFS('Raw Data'!$L$2:$L$3196,'Solution Sheet'!F2568,'Raw Data'!$H$2:$H$3196,'Solution Sheet'!G2568)</f>
        <v>201</v>
      </c>
      <c r="J2568" s="33" t="s">
        <v>40</v>
      </c>
      <c r="K2568" s="33" t="s">
        <v>6</v>
      </c>
      <c r="L2568" s="45">
        <f>AVERAGEIFS('Raw Data'!$R$2:$R$3196,'Raw Data'!$K$2:$K$3196,'Solution Sheet'!J2568,'Raw Data'!$G$2:$G$3196,'Solution Sheet'!K2568)</f>
        <v>33.838383838383841</v>
      </c>
      <c r="N2568" s="33" t="s">
        <v>25</v>
      </c>
      <c r="O2568" s="33" t="s">
        <v>30</v>
      </c>
      <c r="P2568" s="45">
        <f>SUMIFS('Raw Data'!$S$2:$S$3196,'Raw Data'!$D$2:$D$3196,'Solution Sheet'!N2568,'Raw Data'!$H$2:$H$3196,'Solution Sheet'!O2568)</f>
        <v>386262.99999999983</v>
      </c>
    </row>
    <row r="2569" spans="2:16" x14ac:dyDescent="0.35">
      <c r="B2569" s="33" t="s">
        <v>52</v>
      </c>
      <c r="C2569" s="33" t="s">
        <v>6</v>
      </c>
      <c r="D2569" s="45">
        <f>SUMIFS('Raw Data'!$S$2:$S$3196,'Raw Data'!$E$2:$E$3196,'Solution Sheet'!B2569,'Raw Data'!$G$2:$G$3196,'Solution Sheet'!C2569)</f>
        <v>128564.53000000004</v>
      </c>
      <c r="E2569" s="37"/>
      <c r="F2569" s="33" t="s">
        <v>43</v>
      </c>
      <c r="G2569" s="33" t="s">
        <v>30</v>
      </c>
      <c r="H2569" s="45">
        <f>COUNTIFS('Raw Data'!$L$2:$L$3196,'Solution Sheet'!F2569,'Raw Data'!$H$2:$H$3196,'Solution Sheet'!G2569)</f>
        <v>201</v>
      </c>
      <c r="J2569" s="33" t="s">
        <v>41</v>
      </c>
      <c r="K2569" s="33" t="s">
        <v>6</v>
      </c>
      <c r="L2569" s="45">
        <f>AVERAGEIFS('Raw Data'!$R$2:$R$3196,'Raw Data'!$K$2:$K$3196,'Solution Sheet'!J2569,'Raw Data'!$G$2:$G$3196,'Solution Sheet'!K2569)</f>
        <v>36.01075268817204</v>
      </c>
      <c r="N2569" s="33" t="s">
        <v>26</v>
      </c>
      <c r="O2569" s="33" t="s">
        <v>30</v>
      </c>
      <c r="P2569" s="45">
        <f>SUMIFS('Raw Data'!$S$2:$S$3196,'Raw Data'!$D$2:$D$3196,'Solution Sheet'!N2569,'Raw Data'!$H$2:$H$3196,'Solution Sheet'!O2569)</f>
        <v>705014.25000000035</v>
      </c>
    </row>
    <row r="2570" spans="2:16" x14ac:dyDescent="0.35">
      <c r="B2570" s="33" t="s">
        <v>55</v>
      </c>
      <c r="C2570" s="33" t="s">
        <v>6</v>
      </c>
      <c r="D2570" s="45">
        <f>SUMIFS('Raw Data'!$S$2:$S$3196,'Raw Data'!$E$2:$E$3196,'Solution Sheet'!B2570,'Raw Data'!$G$2:$G$3196,'Solution Sheet'!C2570)</f>
        <v>103547.48999999999</v>
      </c>
      <c r="E2570" s="37"/>
      <c r="F2570" s="33" t="s">
        <v>45</v>
      </c>
      <c r="G2570" s="33" t="s">
        <v>30</v>
      </c>
      <c r="H2570" s="45">
        <f>COUNTIFS('Raw Data'!$L$2:$L$3196,'Solution Sheet'!F2570,'Raw Data'!$H$2:$H$3196,'Solution Sheet'!G2570)</f>
        <v>215</v>
      </c>
      <c r="J2570" s="33" t="s">
        <v>41</v>
      </c>
      <c r="K2570" s="33" t="s">
        <v>6</v>
      </c>
      <c r="L2570" s="45">
        <f>AVERAGEIFS('Raw Data'!$R$2:$R$3196,'Raw Data'!$K$2:$K$3196,'Solution Sheet'!J2570,'Raw Data'!$G$2:$G$3196,'Solution Sheet'!K2570)</f>
        <v>36.01075268817204</v>
      </c>
      <c r="N2570" s="33" t="s">
        <v>26</v>
      </c>
      <c r="O2570" s="33" t="s">
        <v>30</v>
      </c>
      <c r="P2570" s="45">
        <f>SUMIFS('Raw Data'!$S$2:$S$3196,'Raw Data'!$D$2:$D$3196,'Solution Sheet'!N2570,'Raw Data'!$H$2:$H$3196,'Solution Sheet'!O2570)</f>
        <v>705014.25000000035</v>
      </c>
    </row>
    <row r="2571" spans="2:16" x14ac:dyDescent="0.35">
      <c r="B2571" s="33" t="s">
        <v>115</v>
      </c>
      <c r="C2571" s="33" t="s">
        <v>9</v>
      </c>
      <c r="D2571" s="45">
        <f>SUMIFS('Raw Data'!$S$2:$S$3196,'Raw Data'!$E$2:$E$3196,'Solution Sheet'!B2571,'Raw Data'!$G$2:$G$3196,'Solution Sheet'!C2571)</f>
        <v>85954.940000000017</v>
      </c>
      <c r="E2571" s="37"/>
      <c r="F2571" s="33" t="s">
        <v>46</v>
      </c>
      <c r="G2571" s="33" t="s">
        <v>33</v>
      </c>
      <c r="H2571" s="45">
        <f>COUNTIFS('Raw Data'!$L$2:$L$3196,'Solution Sheet'!F2571,'Raw Data'!$H$2:$H$3196,'Solution Sheet'!G2571)</f>
        <v>201</v>
      </c>
      <c r="J2571" s="33" t="s">
        <v>40</v>
      </c>
      <c r="K2571" s="33" t="s">
        <v>9</v>
      </c>
      <c r="L2571" s="45">
        <f>AVERAGEIFS('Raw Data'!$R$2:$R$3196,'Raw Data'!$K$2:$K$3196,'Solution Sheet'!J2571,'Raw Data'!$G$2:$G$3196,'Solution Sheet'!K2571)</f>
        <v>33.942528735632187</v>
      </c>
      <c r="N2571" s="33" t="s">
        <v>26</v>
      </c>
      <c r="O2571" s="33" t="s">
        <v>33</v>
      </c>
      <c r="P2571" s="45">
        <f>SUMIFS('Raw Data'!$S$2:$S$3196,'Raw Data'!$D$2:$D$3196,'Solution Sheet'!N2571,'Raw Data'!$H$2:$H$3196,'Solution Sheet'!O2571)</f>
        <v>688621.27000000118</v>
      </c>
    </row>
    <row r="2572" spans="2:16" x14ac:dyDescent="0.35">
      <c r="B2572" s="33" t="s">
        <v>63</v>
      </c>
      <c r="C2572" s="33" t="s">
        <v>13</v>
      </c>
      <c r="D2572" s="45">
        <f>SUMIFS('Raw Data'!$S$2:$S$3196,'Raw Data'!$E$2:$E$3196,'Solution Sheet'!B2572,'Raw Data'!$G$2:$G$3196,'Solution Sheet'!C2572)</f>
        <v>116307.38</v>
      </c>
      <c r="E2572" s="37"/>
      <c r="F2572" s="33" t="s">
        <v>46</v>
      </c>
      <c r="G2572" s="33" t="s">
        <v>30</v>
      </c>
      <c r="H2572" s="45">
        <f>COUNTIFS('Raw Data'!$L$2:$L$3196,'Solution Sheet'!F2572,'Raw Data'!$H$2:$H$3196,'Solution Sheet'!G2572)</f>
        <v>204</v>
      </c>
      <c r="J2572" s="33" t="s">
        <v>39</v>
      </c>
      <c r="K2572" s="33" t="s">
        <v>13</v>
      </c>
      <c r="L2572" s="45">
        <f>AVERAGEIFS('Raw Data'!$R$2:$R$3196,'Raw Data'!$K$2:$K$3196,'Solution Sheet'!J2572,'Raw Data'!$G$2:$G$3196,'Solution Sheet'!K2572)</f>
        <v>35.833333333333336</v>
      </c>
      <c r="N2572" s="33" t="s">
        <v>24</v>
      </c>
      <c r="O2572" s="33" t="s">
        <v>30</v>
      </c>
      <c r="P2572" s="45">
        <f>SUMIFS('Raw Data'!$S$2:$S$3196,'Raw Data'!$D$2:$D$3196,'Solution Sheet'!N2572,'Raw Data'!$H$2:$H$3196,'Solution Sheet'!O2572)</f>
        <v>902864.3899999999</v>
      </c>
    </row>
    <row r="2573" spans="2:16" x14ac:dyDescent="0.35">
      <c r="B2573" s="33" t="s">
        <v>85</v>
      </c>
      <c r="C2573" s="33" t="s">
        <v>11</v>
      </c>
      <c r="D2573" s="45">
        <f>SUMIFS('Raw Data'!$S$2:$S$3196,'Raw Data'!$E$2:$E$3196,'Solution Sheet'!B2573,'Raw Data'!$G$2:$G$3196,'Solution Sheet'!C2573)</f>
        <v>93988.74</v>
      </c>
      <c r="E2573" s="37"/>
      <c r="F2573" s="33" t="s">
        <v>43</v>
      </c>
      <c r="G2573" s="33" t="s">
        <v>33</v>
      </c>
      <c r="H2573" s="45">
        <f>COUNTIFS('Raw Data'!$L$2:$L$3196,'Solution Sheet'!F2573,'Raw Data'!$H$2:$H$3196,'Solution Sheet'!G2573)</f>
        <v>185</v>
      </c>
      <c r="J2573" s="33" t="s">
        <v>40</v>
      </c>
      <c r="K2573" s="33" t="s">
        <v>11</v>
      </c>
      <c r="L2573" s="45">
        <f>AVERAGEIFS('Raw Data'!$R$2:$R$3196,'Raw Data'!$K$2:$K$3196,'Solution Sheet'!J2573,'Raw Data'!$G$2:$G$3196,'Solution Sheet'!K2573)</f>
        <v>33.707865168539328</v>
      </c>
      <c r="N2573" s="33" t="s">
        <v>24</v>
      </c>
      <c r="O2573" s="33" t="s">
        <v>33</v>
      </c>
      <c r="P2573" s="45">
        <f>SUMIFS('Raw Data'!$S$2:$S$3196,'Raw Data'!$D$2:$D$3196,'Solution Sheet'!N2573,'Raw Data'!$H$2:$H$3196,'Solution Sheet'!O2573)</f>
        <v>777669.78999999957</v>
      </c>
    </row>
    <row r="2574" spans="2:16" x14ac:dyDescent="0.35">
      <c r="B2574" s="33" t="s">
        <v>73</v>
      </c>
      <c r="C2574" s="33" t="s">
        <v>8</v>
      </c>
      <c r="D2574" s="45">
        <f>SUMIFS('Raw Data'!$S$2:$S$3196,'Raw Data'!$E$2:$E$3196,'Solution Sheet'!B2574,'Raw Data'!$G$2:$G$3196,'Solution Sheet'!C2574)</f>
        <v>106033.74999999996</v>
      </c>
      <c r="E2574" s="37"/>
      <c r="F2574" s="33" t="s">
        <v>43</v>
      </c>
      <c r="G2574" s="33" t="s">
        <v>31</v>
      </c>
      <c r="H2574" s="45">
        <f>COUNTIFS('Raw Data'!$L$2:$L$3196,'Solution Sheet'!F2574,'Raw Data'!$H$2:$H$3196,'Solution Sheet'!G2574)</f>
        <v>190</v>
      </c>
      <c r="J2574" s="33" t="s">
        <v>40</v>
      </c>
      <c r="K2574" s="33" t="s">
        <v>8</v>
      </c>
      <c r="L2574" s="45">
        <f>AVERAGEIFS('Raw Data'!$R$2:$R$3196,'Raw Data'!$K$2:$K$3196,'Solution Sheet'!J2574,'Raw Data'!$G$2:$G$3196,'Solution Sheet'!K2574)</f>
        <v>34.319148936170215</v>
      </c>
      <c r="N2574" s="33" t="s">
        <v>24</v>
      </c>
      <c r="O2574" s="33" t="s">
        <v>31</v>
      </c>
      <c r="P2574" s="45">
        <f>SUMIFS('Raw Data'!$S$2:$S$3196,'Raw Data'!$D$2:$D$3196,'Solution Sheet'!N2574,'Raw Data'!$H$2:$H$3196,'Solution Sheet'!O2574)</f>
        <v>770751.94999999984</v>
      </c>
    </row>
    <row r="2575" spans="2:16" x14ac:dyDescent="0.35">
      <c r="B2575" s="33" t="s">
        <v>73</v>
      </c>
      <c r="C2575" s="33" t="s">
        <v>7</v>
      </c>
      <c r="D2575" s="45">
        <f>SUMIFS('Raw Data'!$S$2:$S$3196,'Raw Data'!$E$2:$E$3196,'Solution Sheet'!B2575,'Raw Data'!$G$2:$G$3196,'Solution Sheet'!C2575)</f>
        <v>125696.93000000001</v>
      </c>
      <c r="E2575" s="37"/>
      <c r="F2575" s="33" t="s">
        <v>45</v>
      </c>
      <c r="G2575" s="33" t="s">
        <v>31</v>
      </c>
      <c r="H2575" s="45">
        <f>COUNTIFS('Raw Data'!$L$2:$L$3196,'Solution Sheet'!F2575,'Raw Data'!$H$2:$H$3196,'Solution Sheet'!G2575)</f>
        <v>200</v>
      </c>
      <c r="J2575" s="33" t="s">
        <v>41</v>
      </c>
      <c r="K2575" s="33" t="s">
        <v>7</v>
      </c>
      <c r="L2575" s="45">
        <f>AVERAGEIFS('Raw Data'!$R$2:$R$3196,'Raw Data'!$K$2:$K$3196,'Solution Sheet'!J2575,'Raw Data'!$G$2:$G$3196,'Solution Sheet'!K2575)</f>
        <v>33.821428571428569</v>
      </c>
      <c r="N2575" s="33" t="s">
        <v>25</v>
      </c>
      <c r="O2575" s="33" t="s">
        <v>31</v>
      </c>
      <c r="P2575" s="45">
        <f>SUMIFS('Raw Data'!$S$2:$S$3196,'Raw Data'!$D$2:$D$3196,'Solution Sheet'!N2575,'Raw Data'!$H$2:$H$3196,'Solution Sheet'!O2575)</f>
        <v>343540.72000000003</v>
      </c>
    </row>
    <row r="2576" spans="2:16" x14ac:dyDescent="0.35">
      <c r="B2576" s="33" t="s">
        <v>115</v>
      </c>
      <c r="C2576" s="33" t="s">
        <v>9</v>
      </c>
      <c r="D2576" s="45">
        <f>SUMIFS('Raw Data'!$S$2:$S$3196,'Raw Data'!$E$2:$E$3196,'Solution Sheet'!B2576,'Raw Data'!$G$2:$G$3196,'Solution Sheet'!C2576)</f>
        <v>85954.940000000017</v>
      </c>
      <c r="E2576" s="37"/>
      <c r="F2576" s="33" t="s">
        <v>43</v>
      </c>
      <c r="G2576" s="33" t="s">
        <v>33</v>
      </c>
      <c r="H2576" s="45">
        <f>COUNTIFS('Raw Data'!$L$2:$L$3196,'Solution Sheet'!F2576,'Raw Data'!$H$2:$H$3196,'Solution Sheet'!G2576)</f>
        <v>185</v>
      </c>
      <c r="J2576" s="33" t="s">
        <v>41</v>
      </c>
      <c r="K2576" s="33" t="s">
        <v>9</v>
      </c>
      <c r="L2576" s="45">
        <f>AVERAGEIFS('Raw Data'!$R$2:$R$3196,'Raw Data'!$K$2:$K$3196,'Solution Sheet'!J2576,'Raw Data'!$G$2:$G$3196,'Solution Sheet'!K2576)</f>
        <v>35.634615384615387</v>
      </c>
      <c r="N2576" s="33" t="s">
        <v>24</v>
      </c>
      <c r="O2576" s="33" t="s">
        <v>33</v>
      </c>
      <c r="P2576" s="45">
        <f>SUMIFS('Raw Data'!$S$2:$S$3196,'Raw Data'!$D$2:$D$3196,'Solution Sheet'!N2576,'Raw Data'!$H$2:$H$3196,'Solution Sheet'!O2576)</f>
        <v>777669.78999999957</v>
      </c>
    </row>
    <row r="2577" spans="2:16" x14ac:dyDescent="0.35">
      <c r="B2577" s="33" t="s">
        <v>106</v>
      </c>
      <c r="C2577" s="33" t="s">
        <v>13</v>
      </c>
      <c r="D2577" s="45">
        <f>SUMIFS('Raw Data'!$S$2:$S$3196,'Raw Data'!$E$2:$E$3196,'Solution Sheet'!B2577,'Raw Data'!$G$2:$G$3196,'Solution Sheet'!C2577)</f>
        <v>83772.33</v>
      </c>
      <c r="E2577" s="37"/>
      <c r="F2577" s="33" t="s">
        <v>45</v>
      </c>
      <c r="G2577" s="33" t="s">
        <v>30</v>
      </c>
      <c r="H2577" s="45">
        <f>COUNTIFS('Raw Data'!$L$2:$L$3196,'Solution Sheet'!F2577,'Raw Data'!$H$2:$H$3196,'Solution Sheet'!G2577)</f>
        <v>215</v>
      </c>
      <c r="J2577" s="33" t="s">
        <v>41</v>
      </c>
      <c r="K2577" s="33" t="s">
        <v>13</v>
      </c>
      <c r="L2577" s="45">
        <f>AVERAGEIFS('Raw Data'!$R$2:$R$3196,'Raw Data'!$K$2:$K$3196,'Solution Sheet'!J2577,'Raw Data'!$G$2:$G$3196,'Solution Sheet'!K2577)</f>
        <v>33.705882352941174</v>
      </c>
      <c r="N2577" s="33" t="s">
        <v>24</v>
      </c>
      <c r="O2577" s="33" t="s">
        <v>30</v>
      </c>
      <c r="P2577" s="45">
        <f>SUMIFS('Raw Data'!$S$2:$S$3196,'Raw Data'!$D$2:$D$3196,'Solution Sheet'!N2577,'Raw Data'!$H$2:$H$3196,'Solution Sheet'!O2577)</f>
        <v>902864.3899999999</v>
      </c>
    </row>
    <row r="2578" spans="2:16" x14ac:dyDescent="0.35">
      <c r="B2578" s="33" t="s">
        <v>115</v>
      </c>
      <c r="C2578" s="33" t="s">
        <v>6</v>
      </c>
      <c r="D2578" s="45">
        <f>SUMIFS('Raw Data'!$S$2:$S$3196,'Raw Data'!$E$2:$E$3196,'Solution Sheet'!B2578,'Raw Data'!$G$2:$G$3196,'Solution Sheet'!C2578)</f>
        <v>110066.44999999998</v>
      </c>
      <c r="E2578" s="37"/>
      <c r="F2578" s="33" t="s">
        <v>45</v>
      </c>
      <c r="G2578" s="33" t="s">
        <v>32</v>
      </c>
      <c r="H2578" s="45">
        <f>COUNTIFS('Raw Data'!$L$2:$L$3196,'Solution Sheet'!F2578,'Raw Data'!$H$2:$H$3196,'Solution Sheet'!G2578)</f>
        <v>204</v>
      </c>
      <c r="J2578" s="33" t="s">
        <v>40</v>
      </c>
      <c r="K2578" s="33" t="s">
        <v>6</v>
      </c>
      <c r="L2578" s="45">
        <f>AVERAGEIFS('Raw Data'!$R$2:$R$3196,'Raw Data'!$K$2:$K$3196,'Solution Sheet'!J2578,'Raw Data'!$G$2:$G$3196,'Solution Sheet'!K2578)</f>
        <v>33.838383838383841</v>
      </c>
      <c r="N2578" s="33" t="s">
        <v>26</v>
      </c>
      <c r="O2578" s="33" t="s">
        <v>32</v>
      </c>
      <c r="P2578" s="45">
        <f>SUMIFS('Raw Data'!$S$2:$S$3196,'Raw Data'!$D$2:$D$3196,'Solution Sheet'!N2578,'Raw Data'!$H$2:$H$3196,'Solution Sheet'!O2578)</f>
        <v>713770.02999999945</v>
      </c>
    </row>
    <row r="2579" spans="2:16" x14ac:dyDescent="0.35">
      <c r="B2579" s="33" t="s">
        <v>115</v>
      </c>
      <c r="C2579" s="33" t="s">
        <v>6</v>
      </c>
      <c r="D2579" s="45">
        <f>SUMIFS('Raw Data'!$S$2:$S$3196,'Raw Data'!$E$2:$E$3196,'Solution Sheet'!B2579,'Raw Data'!$G$2:$G$3196,'Solution Sheet'!C2579)</f>
        <v>110066.44999999998</v>
      </c>
      <c r="E2579" s="37"/>
      <c r="F2579" s="33" t="s">
        <v>46</v>
      </c>
      <c r="G2579" s="33" t="s">
        <v>33</v>
      </c>
      <c r="H2579" s="45">
        <f>COUNTIFS('Raw Data'!$L$2:$L$3196,'Solution Sheet'!F2579,'Raw Data'!$H$2:$H$3196,'Solution Sheet'!G2579)</f>
        <v>201</v>
      </c>
      <c r="J2579" s="33" t="s">
        <v>40</v>
      </c>
      <c r="K2579" s="33" t="s">
        <v>6</v>
      </c>
      <c r="L2579" s="45">
        <f>AVERAGEIFS('Raw Data'!$R$2:$R$3196,'Raw Data'!$K$2:$K$3196,'Solution Sheet'!J2579,'Raw Data'!$G$2:$G$3196,'Solution Sheet'!K2579)</f>
        <v>33.838383838383841</v>
      </c>
      <c r="N2579" s="33" t="s">
        <v>24</v>
      </c>
      <c r="O2579" s="33" t="s">
        <v>33</v>
      </c>
      <c r="P2579" s="45">
        <f>SUMIFS('Raw Data'!$S$2:$S$3196,'Raw Data'!$D$2:$D$3196,'Solution Sheet'!N2579,'Raw Data'!$H$2:$H$3196,'Solution Sheet'!O2579)</f>
        <v>777669.78999999957</v>
      </c>
    </row>
    <row r="2580" spans="2:16" x14ac:dyDescent="0.35">
      <c r="B2580" s="33" t="s">
        <v>63</v>
      </c>
      <c r="C2580" s="33" t="s">
        <v>11</v>
      </c>
      <c r="D2580" s="45">
        <f>SUMIFS('Raw Data'!$S$2:$S$3196,'Raw Data'!$E$2:$E$3196,'Solution Sheet'!B2580,'Raw Data'!$G$2:$G$3196,'Solution Sheet'!C2580)</f>
        <v>122471.98000000001</v>
      </c>
      <c r="E2580" s="37"/>
      <c r="F2580" s="33" t="s">
        <v>43</v>
      </c>
      <c r="G2580" s="33" t="s">
        <v>31</v>
      </c>
      <c r="H2580" s="45">
        <f>COUNTIFS('Raw Data'!$L$2:$L$3196,'Solution Sheet'!F2580,'Raw Data'!$H$2:$H$3196,'Solution Sheet'!G2580)</f>
        <v>190</v>
      </c>
      <c r="J2580" s="33" t="s">
        <v>39</v>
      </c>
      <c r="K2580" s="33" t="s">
        <v>11</v>
      </c>
      <c r="L2580" s="45">
        <f>AVERAGEIFS('Raw Data'!$R$2:$R$3196,'Raw Data'!$K$2:$K$3196,'Solution Sheet'!J2580,'Raw Data'!$G$2:$G$3196,'Solution Sheet'!K2580)</f>
        <v>34.901785714285715</v>
      </c>
      <c r="N2580" s="33" t="s">
        <v>26</v>
      </c>
      <c r="O2580" s="33" t="s">
        <v>31</v>
      </c>
      <c r="P2580" s="45">
        <f>SUMIFS('Raw Data'!$S$2:$S$3196,'Raw Data'!$D$2:$D$3196,'Solution Sheet'!N2580,'Raw Data'!$H$2:$H$3196,'Solution Sheet'!O2580)</f>
        <v>705928.4499999996</v>
      </c>
    </row>
    <row r="2581" spans="2:16" x14ac:dyDescent="0.35">
      <c r="B2581" s="33" t="s">
        <v>63</v>
      </c>
      <c r="C2581" s="33" t="s">
        <v>11</v>
      </c>
      <c r="D2581" s="45">
        <f>SUMIFS('Raw Data'!$S$2:$S$3196,'Raw Data'!$E$2:$E$3196,'Solution Sheet'!B2581,'Raw Data'!$G$2:$G$3196,'Solution Sheet'!C2581)</f>
        <v>122471.98000000001</v>
      </c>
      <c r="E2581" s="37"/>
      <c r="F2581" s="33" t="s">
        <v>46</v>
      </c>
      <c r="G2581" s="33" t="s">
        <v>32</v>
      </c>
      <c r="H2581" s="45">
        <f>COUNTIFS('Raw Data'!$L$2:$L$3196,'Solution Sheet'!F2581,'Raw Data'!$H$2:$H$3196,'Solution Sheet'!G2581)</f>
        <v>216</v>
      </c>
      <c r="J2581" s="33" t="s">
        <v>40</v>
      </c>
      <c r="K2581" s="33" t="s">
        <v>11</v>
      </c>
      <c r="L2581" s="45">
        <f>AVERAGEIFS('Raw Data'!$R$2:$R$3196,'Raw Data'!$K$2:$K$3196,'Solution Sheet'!J2581,'Raw Data'!$G$2:$G$3196,'Solution Sheet'!K2581)</f>
        <v>33.707865168539328</v>
      </c>
      <c r="N2581" s="33" t="s">
        <v>25</v>
      </c>
      <c r="O2581" s="33" t="s">
        <v>32</v>
      </c>
      <c r="P2581" s="45">
        <f>SUMIFS('Raw Data'!$S$2:$S$3196,'Raw Data'!$D$2:$D$3196,'Solution Sheet'!N2581,'Raw Data'!$H$2:$H$3196,'Solution Sheet'!O2581)</f>
        <v>420136.0300000002</v>
      </c>
    </row>
    <row r="2582" spans="2:16" x14ac:dyDescent="0.35">
      <c r="B2582" s="33" t="s">
        <v>68</v>
      </c>
      <c r="C2582" s="33" t="s">
        <v>11</v>
      </c>
      <c r="D2582" s="45">
        <f>SUMIFS('Raw Data'!$S$2:$S$3196,'Raw Data'!$E$2:$E$3196,'Solution Sheet'!B2582,'Raw Data'!$G$2:$G$3196,'Solution Sheet'!C2582)</f>
        <v>76381.910000000018</v>
      </c>
      <c r="E2582" s="37"/>
      <c r="F2582" s="33" t="s">
        <v>44</v>
      </c>
      <c r="G2582" s="33" t="s">
        <v>30</v>
      </c>
      <c r="H2582" s="45">
        <f>COUNTIFS('Raw Data'!$L$2:$L$3196,'Solution Sheet'!F2582,'Raw Data'!$H$2:$H$3196,'Solution Sheet'!G2582)</f>
        <v>202</v>
      </c>
      <c r="J2582" s="33" t="s">
        <v>42</v>
      </c>
      <c r="K2582" s="33" t="s">
        <v>11</v>
      </c>
      <c r="L2582" s="45">
        <f>AVERAGEIFS('Raw Data'!$R$2:$R$3196,'Raw Data'!$K$2:$K$3196,'Solution Sheet'!J2582,'Raw Data'!$G$2:$G$3196,'Solution Sheet'!K2582)</f>
        <v>35.16949152542373</v>
      </c>
      <c r="N2582" s="33" t="s">
        <v>24</v>
      </c>
      <c r="O2582" s="33" t="s">
        <v>30</v>
      </c>
      <c r="P2582" s="45">
        <f>SUMIFS('Raw Data'!$S$2:$S$3196,'Raw Data'!$D$2:$D$3196,'Solution Sheet'!N2582,'Raw Data'!$H$2:$H$3196,'Solution Sheet'!O2582)</f>
        <v>902864.3899999999</v>
      </c>
    </row>
    <row r="2583" spans="2:16" x14ac:dyDescent="0.35">
      <c r="B2583" s="33" t="s">
        <v>115</v>
      </c>
      <c r="C2583" s="33" t="s">
        <v>7</v>
      </c>
      <c r="D2583" s="45">
        <f>SUMIFS('Raw Data'!$S$2:$S$3196,'Raw Data'!$E$2:$E$3196,'Solution Sheet'!B2583,'Raw Data'!$G$2:$G$3196,'Solution Sheet'!C2583)</f>
        <v>104661.16</v>
      </c>
      <c r="E2583" s="37"/>
      <c r="F2583" s="33" t="s">
        <v>43</v>
      </c>
      <c r="G2583" s="33" t="s">
        <v>30</v>
      </c>
      <c r="H2583" s="45">
        <f>COUNTIFS('Raw Data'!$L$2:$L$3196,'Solution Sheet'!F2583,'Raw Data'!$H$2:$H$3196,'Solution Sheet'!G2583)</f>
        <v>201</v>
      </c>
      <c r="J2583" s="33" t="s">
        <v>39</v>
      </c>
      <c r="K2583" s="33" t="s">
        <v>7</v>
      </c>
      <c r="L2583" s="45">
        <f>AVERAGEIFS('Raw Data'!$R$2:$R$3196,'Raw Data'!$K$2:$K$3196,'Solution Sheet'!J2583,'Raw Data'!$G$2:$G$3196,'Solution Sheet'!K2583)</f>
        <v>36.319672131147541</v>
      </c>
      <c r="N2583" s="33" t="s">
        <v>26</v>
      </c>
      <c r="O2583" s="33" t="s">
        <v>30</v>
      </c>
      <c r="P2583" s="45">
        <f>SUMIFS('Raw Data'!$S$2:$S$3196,'Raw Data'!$D$2:$D$3196,'Solution Sheet'!N2583,'Raw Data'!$H$2:$H$3196,'Solution Sheet'!O2583)</f>
        <v>705014.25000000035</v>
      </c>
    </row>
    <row r="2584" spans="2:16" x14ac:dyDescent="0.35">
      <c r="B2584" s="33" t="s">
        <v>58</v>
      </c>
      <c r="C2584" s="33" t="s">
        <v>11</v>
      </c>
      <c r="D2584" s="45">
        <f>SUMIFS('Raw Data'!$S$2:$S$3196,'Raw Data'!$E$2:$E$3196,'Solution Sheet'!B2584,'Raw Data'!$G$2:$G$3196,'Solution Sheet'!C2584)</f>
        <v>113195.5</v>
      </c>
      <c r="E2584" s="37"/>
      <c r="F2584" s="33" t="s">
        <v>45</v>
      </c>
      <c r="G2584" s="33" t="s">
        <v>33</v>
      </c>
      <c r="H2584" s="45">
        <f>COUNTIFS('Raw Data'!$L$2:$L$3196,'Solution Sheet'!F2584,'Raw Data'!$H$2:$H$3196,'Solution Sheet'!G2584)</f>
        <v>193</v>
      </c>
      <c r="J2584" s="33" t="s">
        <v>40</v>
      </c>
      <c r="K2584" s="33" t="s">
        <v>11</v>
      </c>
      <c r="L2584" s="45">
        <f>AVERAGEIFS('Raw Data'!$R$2:$R$3196,'Raw Data'!$K$2:$K$3196,'Solution Sheet'!J2584,'Raw Data'!$G$2:$G$3196,'Solution Sheet'!K2584)</f>
        <v>33.707865168539328</v>
      </c>
      <c r="N2584" s="33" t="s">
        <v>24</v>
      </c>
      <c r="O2584" s="33" t="s">
        <v>33</v>
      </c>
      <c r="P2584" s="45">
        <f>SUMIFS('Raw Data'!$S$2:$S$3196,'Raw Data'!$D$2:$D$3196,'Solution Sheet'!N2584,'Raw Data'!$H$2:$H$3196,'Solution Sheet'!O2584)</f>
        <v>777669.78999999957</v>
      </c>
    </row>
    <row r="2585" spans="2:16" x14ac:dyDescent="0.35">
      <c r="B2585" s="33" t="s">
        <v>55</v>
      </c>
      <c r="C2585" s="33" t="s">
        <v>12</v>
      </c>
      <c r="D2585" s="45">
        <f>SUMIFS('Raw Data'!$S$2:$S$3196,'Raw Data'!$E$2:$E$3196,'Solution Sheet'!B2585,'Raw Data'!$G$2:$G$3196,'Solution Sheet'!C2585)</f>
        <v>77941.099999999991</v>
      </c>
      <c r="E2585" s="37"/>
      <c r="F2585" s="33" t="s">
        <v>44</v>
      </c>
      <c r="G2585" s="33" t="s">
        <v>33</v>
      </c>
      <c r="H2585" s="45">
        <f>COUNTIFS('Raw Data'!$L$2:$L$3196,'Solution Sheet'!F2585,'Raw Data'!$H$2:$H$3196,'Solution Sheet'!G2585)</f>
        <v>207</v>
      </c>
      <c r="J2585" s="33" t="s">
        <v>41</v>
      </c>
      <c r="K2585" s="33" t="s">
        <v>12</v>
      </c>
      <c r="L2585" s="45">
        <f>AVERAGEIFS('Raw Data'!$R$2:$R$3196,'Raw Data'!$K$2:$K$3196,'Solution Sheet'!J2585,'Raw Data'!$G$2:$G$3196,'Solution Sheet'!K2585)</f>
        <v>35.657142857142858</v>
      </c>
      <c r="N2585" s="33" t="s">
        <v>25</v>
      </c>
      <c r="O2585" s="33" t="s">
        <v>33</v>
      </c>
      <c r="P2585" s="45">
        <f>SUMIFS('Raw Data'!$S$2:$S$3196,'Raw Data'!$D$2:$D$3196,'Solution Sheet'!N2585,'Raw Data'!$H$2:$H$3196,'Solution Sheet'!O2585)</f>
        <v>226589.05000000008</v>
      </c>
    </row>
    <row r="2586" spans="2:16" x14ac:dyDescent="0.35">
      <c r="B2586" s="33" t="s">
        <v>73</v>
      </c>
      <c r="C2586" s="33" t="s">
        <v>6</v>
      </c>
      <c r="D2586" s="45">
        <f>SUMIFS('Raw Data'!$S$2:$S$3196,'Raw Data'!$E$2:$E$3196,'Solution Sheet'!B2586,'Raw Data'!$G$2:$G$3196,'Solution Sheet'!C2586)</f>
        <v>72259.55</v>
      </c>
      <c r="E2586" s="37"/>
      <c r="F2586" s="33" t="s">
        <v>45</v>
      </c>
      <c r="G2586" s="33" t="s">
        <v>31</v>
      </c>
      <c r="H2586" s="45">
        <f>COUNTIFS('Raw Data'!$L$2:$L$3196,'Solution Sheet'!F2586,'Raw Data'!$H$2:$H$3196,'Solution Sheet'!G2586)</f>
        <v>200</v>
      </c>
      <c r="J2586" s="33" t="s">
        <v>42</v>
      </c>
      <c r="K2586" s="33" t="s">
        <v>6</v>
      </c>
      <c r="L2586" s="45">
        <f>AVERAGEIFS('Raw Data'!$R$2:$R$3196,'Raw Data'!$K$2:$K$3196,'Solution Sheet'!J2586,'Raw Data'!$G$2:$G$3196,'Solution Sheet'!K2586)</f>
        <v>35.892857142857146</v>
      </c>
      <c r="N2586" s="33" t="s">
        <v>24</v>
      </c>
      <c r="O2586" s="33" t="s">
        <v>31</v>
      </c>
      <c r="P2586" s="45">
        <f>SUMIFS('Raw Data'!$S$2:$S$3196,'Raw Data'!$D$2:$D$3196,'Solution Sheet'!N2586,'Raw Data'!$H$2:$H$3196,'Solution Sheet'!O2586)</f>
        <v>770751.94999999984</v>
      </c>
    </row>
    <row r="2587" spans="2:16" x14ac:dyDescent="0.35">
      <c r="B2587" s="33" t="s">
        <v>58</v>
      </c>
      <c r="C2587" s="33" t="s">
        <v>8</v>
      </c>
      <c r="D2587" s="45">
        <f>SUMIFS('Raw Data'!$S$2:$S$3196,'Raw Data'!$E$2:$E$3196,'Solution Sheet'!B2587,'Raw Data'!$G$2:$G$3196,'Solution Sheet'!C2587)</f>
        <v>66369.94</v>
      </c>
      <c r="E2587" s="37"/>
      <c r="F2587" s="33" t="s">
        <v>43</v>
      </c>
      <c r="G2587" s="33" t="s">
        <v>31</v>
      </c>
      <c r="H2587" s="45">
        <f>COUNTIFS('Raw Data'!$L$2:$L$3196,'Solution Sheet'!F2587,'Raw Data'!$H$2:$H$3196,'Solution Sheet'!G2587)</f>
        <v>190</v>
      </c>
      <c r="J2587" s="33" t="s">
        <v>40</v>
      </c>
      <c r="K2587" s="33" t="s">
        <v>8</v>
      </c>
      <c r="L2587" s="45">
        <f>AVERAGEIFS('Raw Data'!$R$2:$R$3196,'Raw Data'!$K$2:$K$3196,'Solution Sheet'!J2587,'Raw Data'!$G$2:$G$3196,'Solution Sheet'!K2587)</f>
        <v>34.319148936170215</v>
      </c>
      <c r="N2587" s="33" t="s">
        <v>26</v>
      </c>
      <c r="O2587" s="33" t="s">
        <v>31</v>
      </c>
      <c r="P2587" s="45">
        <f>SUMIFS('Raw Data'!$S$2:$S$3196,'Raw Data'!$D$2:$D$3196,'Solution Sheet'!N2587,'Raw Data'!$H$2:$H$3196,'Solution Sheet'!O2587)</f>
        <v>705928.4499999996</v>
      </c>
    </row>
    <row r="2588" spans="2:16" x14ac:dyDescent="0.35">
      <c r="B2588" s="33" t="s">
        <v>55</v>
      </c>
      <c r="C2588" s="33" t="s">
        <v>6</v>
      </c>
      <c r="D2588" s="45">
        <f>SUMIFS('Raw Data'!$S$2:$S$3196,'Raw Data'!$E$2:$E$3196,'Solution Sheet'!B2588,'Raw Data'!$G$2:$G$3196,'Solution Sheet'!C2588)</f>
        <v>103547.48999999999</v>
      </c>
      <c r="E2588" s="37"/>
      <c r="F2588" s="33" t="s">
        <v>44</v>
      </c>
      <c r="G2588" s="33" t="s">
        <v>33</v>
      </c>
      <c r="H2588" s="45">
        <f>COUNTIFS('Raw Data'!$L$2:$L$3196,'Solution Sheet'!F2588,'Raw Data'!$H$2:$H$3196,'Solution Sheet'!G2588)</f>
        <v>207</v>
      </c>
      <c r="J2588" s="33" t="s">
        <v>39</v>
      </c>
      <c r="K2588" s="33" t="s">
        <v>6</v>
      </c>
      <c r="L2588" s="45">
        <f>AVERAGEIFS('Raw Data'!$R$2:$R$3196,'Raw Data'!$K$2:$K$3196,'Solution Sheet'!J2588,'Raw Data'!$G$2:$G$3196,'Solution Sheet'!K2588)</f>
        <v>36.370370370370374</v>
      </c>
      <c r="N2588" s="33" t="s">
        <v>24</v>
      </c>
      <c r="O2588" s="33" t="s">
        <v>33</v>
      </c>
      <c r="P2588" s="45">
        <f>SUMIFS('Raw Data'!$S$2:$S$3196,'Raw Data'!$D$2:$D$3196,'Solution Sheet'!N2588,'Raw Data'!$H$2:$H$3196,'Solution Sheet'!O2588)</f>
        <v>777669.78999999957</v>
      </c>
    </row>
    <row r="2589" spans="2:16" x14ac:dyDescent="0.35">
      <c r="B2589" s="33" t="s">
        <v>78</v>
      </c>
      <c r="C2589" s="33" t="s">
        <v>7</v>
      </c>
      <c r="D2589" s="45">
        <f>SUMIFS('Raw Data'!$S$2:$S$3196,'Raw Data'!$E$2:$E$3196,'Solution Sheet'!B2589,'Raw Data'!$G$2:$G$3196,'Solution Sheet'!C2589)</f>
        <v>91549.210000000021</v>
      </c>
      <c r="E2589" s="37"/>
      <c r="F2589" s="33" t="s">
        <v>45</v>
      </c>
      <c r="G2589" s="33" t="s">
        <v>31</v>
      </c>
      <c r="H2589" s="45">
        <f>COUNTIFS('Raw Data'!$L$2:$L$3196,'Solution Sheet'!F2589,'Raw Data'!$H$2:$H$3196,'Solution Sheet'!G2589)</f>
        <v>200</v>
      </c>
      <c r="J2589" s="33" t="s">
        <v>41</v>
      </c>
      <c r="K2589" s="33" t="s">
        <v>7</v>
      </c>
      <c r="L2589" s="45">
        <f>AVERAGEIFS('Raw Data'!$R$2:$R$3196,'Raw Data'!$K$2:$K$3196,'Solution Sheet'!J2589,'Raw Data'!$G$2:$G$3196,'Solution Sheet'!K2589)</f>
        <v>33.821428571428569</v>
      </c>
      <c r="N2589" s="33" t="s">
        <v>26</v>
      </c>
      <c r="O2589" s="33" t="s">
        <v>31</v>
      </c>
      <c r="P2589" s="45">
        <f>SUMIFS('Raw Data'!$S$2:$S$3196,'Raw Data'!$D$2:$D$3196,'Solution Sheet'!N2589,'Raw Data'!$H$2:$H$3196,'Solution Sheet'!O2589)</f>
        <v>705928.4499999996</v>
      </c>
    </row>
    <row r="2590" spans="2:16" x14ac:dyDescent="0.35">
      <c r="B2590" s="33" t="s">
        <v>58</v>
      </c>
      <c r="C2590" s="33" t="s">
        <v>8</v>
      </c>
      <c r="D2590" s="45">
        <f>SUMIFS('Raw Data'!$S$2:$S$3196,'Raw Data'!$E$2:$E$3196,'Solution Sheet'!B2590,'Raw Data'!$G$2:$G$3196,'Solution Sheet'!C2590)</f>
        <v>66369.94</v>
      </c>
      <c r="E2590" s="37"/>
      <c r="F2590" s="33" t="s">
        <v>43</v>
      </c>
      <c r="G2590" s="33" t="s">
        <v>30</v>
      </c>
      <c r="H2590" s="45">
        <f>COUNTIFS('Raw Data'!$L$2:$L$3196,'Solution Sheet'!F2590,'Raw Data'!$H$2:$H$3196,'Solution Sheet'!G2590)</f>
        <v>201</v>
      </c>
      <c r="J2590" s="33" t="s">
        <v>41</v>
      </c>
      <c r="K2590" s="33" t="s">
        <v>8</v>
      </c>
      <c r="L2590" s="45">
        <f>AVERAGEIFS('Raw Data'!$R$2:$R$3196,'Raw Data'!$K$2:$K$3196,'Solution Sheet'!J2590,'Raw Data'!$G$2:$G$3196,'Solution Sheet'!K2590)</f>
        <v>35.169642857142854</v>
      </c>
      <c r="N2590" s="33" t="s">
        <v>24</v>
      </c>
      <c r="O2590" s="33" t="s">
        <v>30</v>
      </c>
      <c r="P2590" s="45">
        <f>SUMIFS('Raw Data'!$S$2:$S$3196,'Raw Data'!$D$2:$D$3196,'Solution Sheet'!N2590,'Raw Data'!$H$2:$H$3196,'Solution Sheet'!O2590)</f>
        <v>902864.3899999999</v>
      </c>
    </row>
    <row r="2591" spans="2:16" x14ac:dyDescent="0.35">
      <c r="B2591" s="33" t="s">
        <v>52</v>
      </c>
      <c r="C2591" s="33" t="s">
        <v>9</v>
      </c>
      <c r="D2591" s="45">
        <f>SUMIFS('Raw Data'!$S$2:$S$3196,'Raw Data'!$E$2:$E$3196,'Solution Sheet'!B2591,'Raw Data'!$G$2:$G$3196,'Solution Sheet'!C2591)</f>
        <v>91971.540000000008</v>
      </c>
      <c r="E2591" s="37"/>
      <c r="F2591" s="33" t="s">
        <v>44</v>
      </c>
      <c r="G2591" s="33" t="s">
        <v>31</v>
      </c>
      <c r="H2591" s="45">
        <f>COUNTIFS('Raw Data'!$L$2:$L$3196,'Solution Sheet'!F2591,'Raw Data'!$H$2:$H$3196,'Solution Sheet'!G2591)</f>
        <v>216</v>
      </c>
      <c r="J2591" s="33" t="s">
        <v>39</v>
      </c>
      <c r="K2591" s="33" t="s">
        <v>9</v>
      </c>
      <c r="L2591" s="45">
        <f>AVERAGEIFS('Raw Data'!$R$2:$R$3196,'Raw Data'!$K$2:$K$3196,'Solution Sheet'!J2591,'Raw Data'!$G$2:$G$3196,'Solution Sheet'!K2591)</f>
        <v>34.731182795698928</v>
      </c>
      <c r="N2591" s="33" t="s">
        <v>24</v>
      </c>
      <c r="O2591" s="33" t="s">
        <v>31</v>
      </c>
      <c r="P2591" s="45">
        <f>SUMIFS('Raw Data'!$S$2:$S$3196,'Raw Data'!$D$2:$D$3196,'Solution Sheet'!N2591,'Raw Data'!$H$2:$H$3196,'Solution Sheet'!O2591)</f>
        <v>770751.94999999984</v>
      </c>
    </row>
    <row r="2592" spans="2:16" x14ac:dyDescent="0.35">
      <c r="B2592" s="33" t="s">
        <v>52</v>
      </c>
      <c r="C2592" s="33" t="s">
        <v>11</v>
      </c>
      <c r="D2592" s="45">
        <f>SUMIFS('Raw Data'!$S$2:$S$3196,'Raw Data'!$E$2:$E$3196,'Solution Sheet'!B2592,'Raw Data'!$G$2:$G$3196,'Solution Sheet'!C2592)</f>
        <v>112086.30000000002</v>
      </c>
      <c r="E2592" s="37"/>
      <c r="F2592" s="33" t="s">
        <v>45</v>
      </c>
      <c r="G2592" s="33" t="s">
        <v>32</v>
      </c>
      <c r="H2592" s="45">
        <f>COUNTIFS('Raw Data'!$L$2:$L$3196,'Solution Sheet'!F2592,'Raw Data'!$H$2:$H$3196,'Solution Sheet'!G2592)</f>
        <v>204</v>
      </c>
      <c r="J2592" s="33" t="s">
        <v>40</v>
      </c>
      <c r="K2592" s="33" t="s">
        <v>11</v>
      </c>
      <c r="L2592" s="45">
        <f>AVERAGEIFS('Raw Data'!$R$2:$R$3196,'Raw Data'!$K$2:$K$3196,'Solution Sheet'!J2592,'Raw Data'!$G$2:$G$3196,'Solution Sheet'!K2592)</f>
        <v>33.707865168539328</v>
      </c>
      <c r="N2592" s="33" t="s">
        <v>25</v>
      </c>
      <c r="O2592" s="33" t="s">
        <v>32</v>
      </c>
      <c r="P2592" s="45">
        <f>SUMIFS('Raw Data'!$S$2:$S$3196,'Raw Data'!$D$2:$D$3196,'Solution Sheet'!N2592,'Raw Data'!$H$2:$H$3196,'Solution Sheet'!O2592)</f>
        <v>420136.0300000002</v>
      </c>
    </row>
    <row r="2593" spans="2:16" x14ac:dyDescent="0.35">
      <c r="B2593" s="33" t="s">
        <v>63</v>
      </c>
      <c r="C2593" s="33" t="s">
        <v>7</v>
      </c>
      <c r="D2593" s="45">
        <f>SUMIFS('Raw Data'!$S$2:$S$3196,'Raw Data'!$E$2:$E$3196,'Solution Sheet'!B2593,'Raw Data'!$G$2:$G$3196,'Solution Sheet'!C2593)</f>
        <v>92763.590000000011</v>
      </c>
      <c r="E2593" s="37"/>
      <c r="F2593" s="33" t="s">
        <v>44</v>
      </c>
      <c r="G2593" s="33" t="s">
        <v>30</v>
      </c>
      <c r="H2593" s="45">
        <f>COUNTIFS('Raw Data'!$L$2:$L$3196,'Solution Sheet'!F2593,'Raw Data'!$H$2:$H$3196,'Solution Sheet'!G2593)</f>
        <v>202</v>
      </c>
      <c r="J2593" s="33" t="s">
        <v>40</v>
      </c>
      <c r="K2593" s="33" t="s">
        <v>7</v>
      </c>
      <c r="L2593" s="45">
        <f>AVERAGEIFS('Raw Data'!$R$2:$R$3196,'Raw Data'!$K$2:$K$3196,'Solution Sheet'!J2593,'Raw Data'!$G$2:$G$3196,'Solution Sheet'!K2593)</f>
        <v>33.473118279569896</v>
      </c>
      <c r="N2593" s="33" t="s">
        <v>24</v>
      </c>
      <c r="O2593" s="33" t="s">
        <v>30</v>
      </c>
      <c r="P2593" s="45">
        <f>SUMIFS('Raw Data'!$S$2:$S$3196,'Raw Data'!$D$2:$D$3196,'Solution Sheet'!N2593,'Raw Data'!$H$2:$H$3196,'Solution Sheet'!O2593)</f>
        <v>902864.3899999999</v>
      </c>
    </row>
    <row r="2594" spans="2:16" x14ac:dyDescent="0.35">
      <c r="B2594" s="33" t="s">
        <v>106</v>
      </c>
      <c r="C2594" s="33" t="s">
        <v>7</v>
      </c>
      <c r="D2594" s="45">
        <f>SUMIFS('Raw Data'!$S$2:$S$3196,'Raw Data'!$E$2:$E$3196,'Solution Sheet'!B2594,'Raw Data'!$G$2:$G$3196,'Solution Sheet'!C2594)</f>
        <v>77343.399999999994</v>
      </c>
      <c r="E2594" s="37"/>
      <c r="F2594" s="33" t="s">
        <v>46</v>
      </c>
      <c r="G2594" s="33" t="s">
        <v>32</v>
      </c>
      <c r="H2594" s="45">
        <f>COUNTIFS('Raw Data'!$L$2:$L$3196,'Solution Sheet'!F2594,'Raw Data'!$H$2:$H$3196,'Solution Sheet'!G2594)</f>
        <v>216</v>
      </c>
      <c r="J2594" s="33" t="s">
        <v>42</v>
      </c>
      <c r="K2594" s="33" t="s">
        <v>7</v>
      </c>
      <c r="L2594" s="45">
        <f>AVERAGEIFS('Raw Data'!$R$2:$R$3196,'Raw Data'!$K$2:$K$3196,'Solution Sheet'!J2594,'Raw Data'!$G$2:$G$3196,'Solution Sheet'!K2594)</f>
        <v>34.288659793814432</v>
      </c>
      <c r="N2594" s="33" t="s">
        <v>24</v>
      </c>
      <c r="O2594" s="33" t="s">
        <v>32</v>
      </c>
      <c r="P2594" s="45">
        <f>SUMIFS('Raw Data'!$S$2:$S$3196,'Raw Data'!$D$2:$D$3196,'Solution Sheet'!N2594,'Raw Data'!$H$2:$H$3196,'Solution Sheet'!O2594)</f>
        <v>854150.37999999919</v>
      </c>
    </row>
    <row r="2595" spans="2:16" x14ac:dyDescent="0.35">
      <c r="B2595" s="33" t="s">
        <v>58</v>
      </c>
      <c r="C2595" s="33" t="s">
        <v>11</v>
      </c>
      <c r="D2595" s="45">
        <f>SUMIFS('Raw Data'!$S$2:$S$3196,'Raw Data'!$E$2:$E$3196,'Solution Sheet'!B2595,'Raw Data'!$G$2:$G$3196,'Solution Sheet'!C2595)</f>
        <v>113195.5</v>
      </c>
      <c r="E2595" s="37"/>
      <c r="F2595" s="33" t="s">
        <v>44</v>
      </c>
      <c r="G2595" s="33" t="s">
        <v>31</v>
      </c>
      <c r="H2595" s="45">
        <f>COUNTIFS('Raw Data'!$L$2:$L$3196,'Solution Sheet'!F2595,'Raw Data'!$H$2:$H$3196,'Solution Sheet'!G2595)</f>
        <v>216</v>
      </c>
      <c r="J2595" s="33" t="s">
        <v>40</v>
      </c>
      <c r="K2595" s="33" t="s">
        <v>11</v>
      </c>
      <c r="L2595" s="45">
        <f>AVERAGEIFS('Raw Data'!$R$2:$R$3196,'Raw Data'!$K$2:$K$3196,'Solution Sheet'!J2595,'Raw Data'!$G$2:$G$3196,'Solution Sheet'!K2595)</f>
        <v>33.707865168539328</v>
      </c>
      <c r="N2595" s="33" t="s">
        <v>24</v>
      </c>
      <c r="O2595" s="33" t="s">
        <v>31</v>
      </c>
      <c r="P2595" s="45">
        <f>SUMIFS('Raw Data'!$S$2:$S$3196,'Raw Data'!$D$2:$D$3196,'Solution Sheet'!N2595,'Raw Data'!$H$2:$H$3196,'Solution Sheet'!O2595)</f>
        <v>770751.94999999984</v>
      </c>
    </row>
    <row r="2596" spans="2:16" x14ac:dyDescent="0.35">
      <c r="B2596" s="33" t="s">
        <v>85</v>
      </c>
      <c r="C2596" s="33" t="s">
        <v>10</v>
      </c>
      <c r="D2596" s="45">
        <f>SUMIFS('Raw Data'!$S$2:$S$3196,'Raw Data'!$E$2:$E$3196,'Solution Sheet'!B2596,'Raw Data'!$G$2:$G$3196,'Solution Sheet'!C2596)</f>
        <v>88692.860000000015</v>
      </c>
      <c r="E2596" s="37"/>
      <c r="F2596" s="33" t="s">
        <v>45</v>
      </c>
      <c r="G2596" s="33" t="s">
        <v>31</v>
      </c>
      <c r="H2596" s="45">
        <f>COUNTIFS('Raw Data'!$L$2:$L$3196,'Solution Sheet'!F2596,'Raw Data'!$H$2:$H$3196,'Solution Sheet'!G2596)</f>
        <v>200</v>
      </c>
      <c r="J2596" s="33" t="s">
        <v>42</v>
      </c>
      <c r="K2596" s="33" t="s">
        <v>10</v>
      </c>
      <c r="L2596" s="45">
        <f>AVERAGEIFS('Raw Data'!$R$2:$R$3196,'Raw Data'!$K$2:$K$3196,'Solution Sheet'!J2596,'Raw Data'!$G$2:$G$3196,'Solution Sheet'!K2596)</f>
        <v>34.543689320388353</v>
      </c>
      <c r="N2596" s="33" t="s">
        <v>26</v>
      </c>
      <c r="O2596" s="33" t="s">
        <v>31</v>
      </c>
      <c r="P2596" s="45">
        <f>SUMIFS('Raw Data'!$S$2:$S$3196,'Raw Data'!$D$2:$D$3196,'Solution Sheet'!N2596,'Raw Data'!$H$2:$H$3196,'Solution Sheet'!O2596)</f>
        <v>705928.4499999996</v>
      </c>
    </row>
    <row r="2597" spans="2:16" x14ac:dyDescent="0.35">
      <c r="B2597" s="33" t="s">
        <v>78</v>
      </c>
      <c r="C2597" s="33" t="s">
        <v>11</v>
      </c>
      <c r="D2597" s="45">
        <f>SUMIFS('Raw Data'!$S$2:$S$3196,'Raw Data'!$E$2:$E$3196,'Solution Sheet'!B2597,'Raw Data'!$G$2:$G$3196,'Solution Sheet'!C2597)</f>
        <v>115609.13</v>
      </c>
      <c r="E2597" s="37"/>
      <c r="F2597" s="33" t="s">
        <v>44</v>
      </c>
      <c r="G2597" s="33" t="s">
        <v>33</v>
      </c>
      <c r="H2597" s="45">
        <f>COUNTIFS('Raw Data'!$L$2:$L$3196,'Solution Sheet'!F2597,'Raw Data'!$H$2:$H$3196,'Solution Sheet'!G2597)</f>
        <v>207</v>
      </c>
      <c r="J2597" s="33" t="s">
        <v>42</v>
      </c>
      <c r="K2597" s="33" t="s">
        <v>11</v>
      </c>
      <c r="L2597" s="45">
        <f>AVERAGEIFS('Raw Data'!$R$2:$R$3196,'Raw Data'!$K$2:$K$3196,'Solution Sheet'!J2597,'Raw Data'!$G$2:$G$3196,'Solution Sheet'!K2597)</f>
        <v>35.16949152542373</v>
      </c>
      <c r="N2597" s="33" t="s">
        <v>24</v>
      </c>
      <c r="O2597" s="33" t="s">
        <v>33</v>
      </c>
      <c r="P2597" s="45">
        <f>SUMIFS('Raw Data'!$S$2:$S$3196,'Raw Data'!$D$2:$D$3196,'Solution Sheet'!N2597,'Raw Data'!$H$2:$H$3196,'Solution Sheet'!O2597)</f>
        <v>777669.78999999957</v>
      </c>
    </row>
    <row r="2598" spans="2:16" x14ac:dyDescent="0.35">
      <c r="B2598" s="33" t="s">
        <v>106</v>
      </c>
      <c r="C2598" s="33" t="s">
        <v>9</v>
      </c>
      <c r="D2598" s="45">
        <f>SUMIFS('Raw Data'!$S$2:$S$3196,'Raw Data'!$E$2:$E$3196,'Solution Sheet'!B2598,'Raw Data'!$G$2:$G$3196,'Solution Sheet'!C2598)</f>
        <v>86448.35000000002</v>
      </c>
      <c r="E2598" s="37"/>
      <c r="F2598" s="33" t="s">
        <v>45</v>
      </c>
      <c r="G2598" s="33" t="s">
        <v>32</v>
      </c>
      <c r="H2598" s="45">
        <f>COUNTIFS('Raw Data'!$L$2:$L$3196,'Solution Sheet'!F2598,'Raw Data'!$H$2:$H$3196,'Solution Sheet'!G2598)</f>
        <v>204</v>
      </c>
      <c r="J2598" s="33" t="s">
        <v>40</v>
      </c>
      <c r="K2598" s="33" t="s">
        <v>9</v>
      </c>
      <c r="L2598" s="45">
        <f>AVERAGEIFS('Raw Data'!$R$2:$R$3196,'Raw Data'!$K$2:$K$3196,'Solution Sheet'!J2598,'Raw Data'!$G$2:$G$3196,'Solution Sheet'!K2598)</f>
        <v>33.942528735632187</v>
      </c>
      <c r="N2598" s="33" t="s">
        <v>24</v>
      </c>
      <c r="O2598" s="33" t="s">
        <v>32</v>
      </c>
      <c r="P2598" s="45">
        <f>SUMIFS('Raw Data'!$S$2:$S$3196,'Raw Data'!$D$2:$D$3196,'Solution Sheet'!N2598,'Raw Data'!$H$2:$H$3196,'Solution Sheet'!O2598)</f>
        <v>854150.37999999919</v>
      </c>
    </row>
    <row r="2599" spans="2:16" x14ac:dyDescent="0.35">
      <c r="B2599" s="33" t="s">
        <v>78</v>
      </c>
      <c r="C2599" s="33" t="s">
        <v>13</v>
      </c>
      <c r="D2599" s="45">
        <f>SUMIFS('Raw Data'!$S$2:$S$3196,'Raw Data'!$E$2:$E$3196,'Solution Sheet'!B2599,'Raw Data'!$G$2:$G$3196,'Solution Sheet'!C2599)</f>
        <v>119976.9</v>
      </c>
      <c r="E2599" s="37"/>
      <c r="F2599" s="33" t="s">
        <v>45</v>
      </c>
      <c r="G2599" s="33" t="s">
        <v>32</v>
      </c>
      <c r="H2599" s="45">
        <f>COUNTIFS('Raw Data'!$L$2:$L$3196,'Solution Sheet'!F2599,'Raw Data'!$H$2:$H$3196,'Solution Sheet'!G2599)</f>
        <v>204</v>
      </c>
      <c r="J2599" s="33" t="s">
        <v>39</v>
      </c>
      <c r="K2599" s="33" t="s">
        <v>13</v>
      </c>
      <c r="L2599" s="45">
        <f>AVERAGEIFS('Raw Data'!$R$2:$R$3196,'Raw Data'!$K$2:$K$3196,'Solution Sheet'!J2599,'Raw Data'!$G$2:$G$3196,'Solution Sheet'!K2599)</f>
        <v>35.833333333333336</v>
      </c>
      <c r="N2599" s="33" t="s">
        <v>25</v>
      </c>
      <c r="O2599" s="33" t="s">
        <v>32</v>
      </c>
      <c r="P2599" s="45">
        <f>SUMIFS('Raw Data'!$S$2:$S$3196,'Raw Data'!$D$2:$D$3196,'Solution Sheet'!N2599,'Raw Data'!$H$2:$H$3196,'Solution Sheet'!O2599)</f>
        <v>420136.0300000002</v>
      </c>
    </row>
    <row r="2600" spans="2:16" x14ac:dyDescent="0.35">
      <c r="B2600" s="33" t="s">
        <v>106</v>
      </c>
      <c r="C2600" s="33" t="s">
        <v>11</v>
      </c>
      <c r="D2600" s="45">
        <f>SUMIFS('Raw Data'!$S$2:$S$3196,'Raw Data'!$E$2:$E$3196,'Solution Sheet'!B2600,'Raw Data'!$G$2:$G$3196,'Solution Sheet'!C2600)</f>
        <v>87937.540000000023</v>
      </c>
      <c r="E2600" s="37"/>
      <c r="F2600" s="33" t="s">
        <v>44</v>
      </c>
      <c r="G2600" s="33" t="s">
        <v>30</v>
      </c>
      <c r="H2600" s="45">
        <f>COUNTIFS('Raw Data'!$L$2:$L$3196,'Solution Sheet'!F2600,'Raw Data'!$H$2:$H$3196,'Solution Sheet'!G2600)</f>
        <v>202</v>
      </c>
      <c r="J2600" s="33" t="s">
        <v>41</v>
      </c>
      <c r="K2600" s="33" t="s">
        <v>11</v>
      </c>
      <c r="L2600" s="45">
        <f>AVERAGEIFS('Raw Data'!$R$2:$R$3196,'Raw Data'!$K$2:$K$3196,'Solution Sheet'!J2600,'Raw Data'!$G$2:$G$3196,'Solution Sheet'!K2600)</f>
        <v>35.415929203539825</v>
      </c>
      <c r="N2600" s="33" t="s">
        <v>26</v>
      </c>
      <c r="O2600" s="33" t="s">
        <v>30</v>
      </c>
      <c r="P2600" s="45">
        <f>SUMIFS('Raw Data'!$S$2:$S$3196,'Raw Data'!$D$2:$D$3196,'Solution Sheet'!N2600,'Raw Data'!$H$2:$H$3196,'Solution Sheet'!O2600)</f>
        <v>705014.25000000035</v>
      </c>
    </row>
    <row r="2601" spans="2:16" x14ac:dyDescent="0.35">
      <c r="B2601" s="33" t="s">
        <v>73</v>
      </c>
      <c r="C2601" s="33" t="s">
        <v>8</v>
      </c>
      <c r="D2601" s="45">
        <f>SUMIFS('Raw Data'!$S$2:$S$3196,'Raw Data'!$E$2:$E$3196,'Solution Sheet'!B2601,'Raw Data'!$G$2:$G$3196,'Solution Sheet'!C2601)</f>
        <v>106033.74999999996</v>
      </c>
      <c r="E2601" s="37"/>
      <c r="F2601" s="33" t="s">
        <v>46</v>
      </c>
      <c r="G2601" s="33" t="s">
        <v>30</v>
      </c>
      <c r="H2601" s="45">
        <f>COUNTIFS('Raw Data'!$L$2:$L$3196,'Solution Sheet'!F2601,'Raw Data'!$H$2:$H$3196,'Solution Sheet'!G2601)</f>
        <v>204</v>
      </c>
      <c r="J2601" s="33" t="s">
        <v>42</v>
      </c>
      <c r="K2601" s="33" t="s">
        <v>8</v>
      </c>
      <c r="L2601" s="45">
        <f>AVERAGEIFS('Raw Data'!$R$2:$R$3196,'Raw Data'!$K$2:$K$3196,'Solution Sheet'!J2601,'Raw Data'!$G$2:$G$3196,'Solution Sheet'!K2601)</f>
        <v>35.593023255813954</v>
      </c>
      <c r="N2601" s="33" t="s">
        <v>24</v>
      </c>
      <c r="O2601" s="33" t="s">
        <v>30</v>
      </c>
      <c r="P2601" s="45">
        <f>SUMIFS('Raw Data'!$S$2:$S$3196,'Raw Data'!$D$2:$D$3196,'Solution Sheet'!N2601,'Raw Data'!$H$2:$H$3196,'Solution Sheet'!O2601)</f>
        <v>902864.3899999999</v>
      </c>
    </row>
    <row r="2602" spans="2:16" x14ac:dyDescent="0.35">
      <c r="B2602" s="33" t="s">
        <v>58</v>
      </c>
      <c r="C2602" s="33" t="s">
        <v>8</v>
      </c>
      <c r="D2602" s="45">
        <f>SUMIFS('Raw Data'!$S$2:$S$3196,'Raw Data'!$E$2:$E$3196,'Solution Sheet'!B2602,'Raw Data'!$G$2:$G$3196,'Solution Sheet'!C2602)</f>
        <v>66369.94</v>
      </c>
      <c r="E2602" s="37"/>
      <c r="F2602" s="33" t="s">
        <v>45</v>
      </c>
      <c r="G2602" s="33" t="s">
        <v>32</v>
      </c>
      <c r="H2602" s="45">
        <f>COUNTIFS('Raw Data'!$L$2:$L$3196,'Solution Sheet'!F2602,'Raw Data'!$H$2:$H$3196,'Solution Sheet'!G2602)</f>
        <v>204</v>
      </c>
      <c r="J2602" s="33" t="s">
        <v>39</v>
      </c>
      <c r="K2602" s="33" t="s">
        <v>8</v>
      </c>
      <c r="L2602" s="45">
        <f>AVERAGEIFS('Raw Data'!$R$2:$R$3196,'Raw Data'!$K$2:$K$3196,'Solution Sheet'!J2602,'Raw Data'!$G$2:$G$3196,'Solution Sheet'!K2602)</f>
        <v>33.572815533980581</v>
      </c>
      <c r="N2602" s="33" t="s">
        <v>24</v>
      </c>
      <c r="O2602" s="33" t="s">
        <v>32</v>
      </c>
      <c r="P2602" s="45">
        <f>SUMIFS('Raw Data'!$S$2:$S$3196,'Raw Data'!$D$2:$D$3196,'Solution Sheet'!N2602,'Raw Data'!$H$2:$H$3196,'Solution Sheet'!O2602)</f>
        <v>854150.37999999919</v>
      </c>
    </row>
    <row r="2603" spans="2:16" x14ac:dyDescent="0.35">
      <c r="B2603" s="33" t="s">
        <v>115</v>
      </c>
      <c r="C2603" s="33" t="s">
        <v>7</v>
      </c>
      <c r="D2603" s="45">
        <f>SUMIFS('Raw Data'!$S$2:$S$3196,'Raw Data'!$E$2:$E$3196,'Solution Sheet'!B2603,'Raw Data'!$G$2:$G$3196,'Solution Sheet'!C2603)</f>
        <v>104661.16</v>
      </c>
      <c r="E2603" s="37"/>
      <c r="F2603" s="33" t="s">
        <v>44</v>
      </c>
      <c r="G2603" s="33" t="s">
        <v>31</v>
      </c>
      <c r="H2603" s="45">
        <f>COUNTIFS('Raw Data'!$L$2:$L$3196,'Solution Sheet'!F2603,'Raw Data'!$H$2:$H$3196,'Solution Sheet'!G2603)</f>
        <v>216</v>
      </c>
      <c r="J2603" s="33" t="s">
        <v>41</v>
      </c>
      <c r="K2603" s="33" t="s">
        <v>7</v>
      </c>
      <c r="L2603" s="45">
        <f>AVERAGEIFS('Raw Data'!$R$2:$R$3196,'Raw Data'!$K$2:$K$3196,'Solution Sheet'!J2603,'Raw Data'!$G$2:$G$3196,'Solution Sheet'!K2603)</f>
        <v>33.821428571428569</v>
      </c>
      <c r="N2603" s="33" t="s">
        <v>24</v>
      </c>
      <c r="O2603" s="33" t="s">
        <v>31</v>
      </c>
      <c r="P2603" s="45">
        <f>SUMIFS('Raw Data'!$S$2:$S$3196,'Raw Data'!$D$2:$D$3196,'Solution Sheet'!N2603,'Raw Data'!$H$2:$H$3196,'Solution Sheet'!O2603)</f>
        <v>770751.94999999984</v>
      </c>
    </row>
    <row r="2604" spans="2:16" x14ac:dyDescent="0.35">
      <c r="B2604" s="33" t="s">
        <v>106</v>
      </c>
      <c r="C2604" s="33" t="s">
        <v>13</v>
      </c>
      <c r="D2604" s="45">
        <f>SUMIFS('Raw Data'!$S$2:$S$3196,'Raw Data'!$E$2:$E$3196,'Solution Sheet'!B2604,'Raw Data'!$G$2:$G$3196,'Solution Sheet'!C2604)</f>
        <v>83772.33</v>
      </c>
      <c r="E2604" s="37"/>
      <c r="F2604" s="33" t="s">
        <v>44</v>
      </c>
      <c r="G2604" s="33" t="s">
        <v>33</v>
      </c>
      <c r="H2604" s="45">
        <f>COUNTIFS('Raw Data'!$L$2:$L$3196,'Solution Sheet'!F2604,'Raw Data'!$H$2:$H$3196,'Solution Sheet'!G2604)</f>
        <v>207</v>
      </c>
      <c r="J2604" s="33" t="s">
        <v>40</v>
      </c>
      <c r="K2604" s="33" t="s">
        <v>13</v>
      </c>
      <c r="L2604" s="45">
        <f>AVERAGEIFS('Raw Data'!$R$2:$R$3196,'Raw Data'!$K$2:$K$3196,'Solution Sheet'!J2604,'Raw Data'!$G$2:$G$3196,'Solution Sheet'!K2604)</f>
        <v>34.651685393258425</v>
      </c>
      <c r="N2604" s="33" t="s">
        <v>26</v>
      </c>
      <c r="O2604" s="33" t="s">
        <v>33</v>
      </c>
      <c r="P2604" s="45">
        <f>SUMIFS('Raw Data'!$S$2:$S$3196,'Raw Data'!$D$2:$D$3196,'Solution Sheet'!N2604,'Raw Data'!$H$2:$H$3196,'Solution Sheet'!O2604)</f>
        <v>688621.27000000118</v>
      </c>
    </row>
    <row r="2605" spans="2:16" x14ac:dyDescent="0.35">
      <c r="B2605" s="33" t="s">
        <v>55</v>
      </c>
      <c r="C2605" s="33" t="s">
        <v>12</v>
      </c>
      <c r="D2605" s="45">
        <f>SUMIFS('Raw Data'!$S$2:$S$3196,'Raw Data'!$E$2:$E$3196,'Solution Sheet'!B2605,'Raw Data'!$G$2:$G$3196,'Solution Sheet'!C2605)</f>
        <v>77941.099999999991</v>
      </c>
      <c r="E2605" s="37"/>
      <c r="F2605" s="33" t="s">
        <v>45</v>
      </c>
      <c r="G2605" s="33" t="s">
        <v>30</v>
      </c>
      <c r="H2605" s="45">
        <f>COUNTIFS('Raw Data'!$L$2:$L$3196,'Solution Sheet'!F2605,'Raw Data'!$H$2:$H$3196,'Solution Sheet'!G2605)</f>
        <v>215</v>
      </c>
      <c r="J2605" s="33" t="s">
        <v>40</v>
      </c>
      <c r="K2605" s="33" t="s">
        <v>12</v>
      </c>
      <c r="L2605" s="45">
        <f>AVERAGEIFS('Raw Data'!$R$2:$R$3196,'Raw Data'!$K$2:$K$3196,'Solution Sheet'!J2605,'Raw Data'!$G$2:$G$3196,'Solution Sheet'!K2605)</f>
        <v>34.373831775700936</v>
      </c>
      <c r="N2605" s="33" t="s">
        <v>26</v>
      </c>
      <c r="O2605" s="33" t="s">
        <v>30</v>
      </c>
      <c r="P2605" s="45">
        <f>SUMIFS('Raw Data'!$S$2:$S$3196,'Raw Data'!$D$2:$D$3196,'Solution Sheet'!N2605,'Raw Data'!$H$2:$H$3196,'Solution Sheet'!O2605)</f>
        <v>705014.25000000035</v>
      </c>
    </row>
    <row r="2606" spans="2:16" x14ac:dyDescent="0.35">
      <c r="B2606" s="33" t="s">
        <v>106</v>
      </c>
      <c r="C2606" s="33" t="s">
        <v>8</v>
      </c>
      <c r="D2606" s="45">
        <f>SUMIFS('Raw Data'!$S$2:$S$3196,'Raw Data'!$E$2:$E$3196,'Solution Sheet'!B2606,'Raw Data'!$G$2:$G$3196,'Solution Sheet'!C2606)</f>
        <v>122017.93000000001</v>
      </c>
      <c r="E2606" s="37"/>
      <c r="F2606" s="33" t="s">
        <v>46</v>
      </c>
      <c r="G2606" s="33" t="s">
        <v>32</v>
      </c>
      <c r="H2606" s="45">
        <f>COUNTIFS('Raw Data'!$L$2:$L$3196,'Solution Sheet'!F2606,'Raw Data'!$H$2:$H$3196,'Solution Sheet'!G2606)</f>
        <v>216</v>
      </c>
      <c r="J2606" s="33" t="s">
        <v>42</v>
      </c>
      <c r="K2606" s="33" t="s">
        <v>8</v>
      </c>
      <c r="L2606" s="45">
        <f>AVERAGEIFS('Raw Data'!$R$2:$R$3196,'Raw Data'!$K$2:$K$3196,'Solution Sheet'!J2606,'Raw Data'!$G$2:$G$3196,'Solution Sheet'!K2606)</f>
        <v>35.593023255813954</v>
      </c>
      <c r="N2606" s="33" t="s">
        <v>24</v>
      </c>
      <c r="O2606" s="33" t="s">
        <v>32</v>
      </c>
      <c r="P2606" s="45">
        <f>SUMIFS('Raw Data'!$S$2:$S$3196,'Raw Data'!$D$2:$D$3196,'Solution Sheet'!N2606,'Raw Data'!$H$2:$H$3196,'Solution Sheet'!O2606)</f>
        <v>854150.37999999919</v>
      </c>
    </row>
    <row r="2607" spans="2:16" x14ac:dyDescent="0.35">
      <c r="B2607" s="33" t="s">
        <v>115</v>
      </c>
      <c r="C2607" s="33" t="s">
        <v>13</v>
      </c>
      <c r="D2607" s="45">
        <f>SUMIFS('Raw Data'!$S$2:$S$3196,'Raw Data'!$E$2:$E$3196,'Solution Sheet'!B2607,'Raw Data'!$G$2:$G$3196,'Solution Sheet'!C2607)</f>
        <v>86905.229999999981</v>
      </c>
      <c r="E2607" s="37"/>
      <c r="F2607" s="33" t="s">
        <v>43</v>
      </c>
      <c r="G2607" s="33" t="s">
        <v>33</v>
      </c>
      <c r="H2607" s="45">
        <f>COUNTIFS('Raw Data'!$L$2:$L$3196,'Solution Sheet'!F2607,'Raw Data'!$H$2:$H$3196,'Solution Sheet'!G2607)</f>
        <v>185</v>
      </c>
      <c r="J2607" s="33" t="s">
        <v>40</v>
      </c>
      <c r="K2607" s="33" t="s">
        <v>13</v>
      </c>
      <c r="L2607" s="45">
        <f>AVERAGEIFS('Raw Data'!$R$2:$R$3196,'Raw Data'!$K$2:$K$3196,'Solution Sheet'!J2607,'Raw Data'!$G$2:$G$3196,'Solution Sheet'!K2607)</f>
        <v>34.651685393258425</v>
      </c>
      <c r="N2607" s="33" t="s">
        <v>24</v>
      </c>
      <c r="O2607" s="33" t="s">
        <v>33</v>
      </c>
      <c r="P2607" s="45">
        <f>SUMIFS('Raw Data'!$S$2:$S$3196,'Raw Data'!$D$2:$D$3196,'Solution Sheet'!N2607,'Raw Data'!$H$2:$H$3196,'Solution Sheet'!O2607)</f>
        <v>777669.78999999957</v>
      </c>
    </row>
    <row r="2608" spans="2:16" x14ac:dyDescent="0.35">
      <c r="B2608" s="33" t="s">
        <v>63</v>
      </c>
      <c r="C2608" s="33" t="s">
        <v>11</v>
      </c>
      <c r="D2608" s="45">
        <f>SUMIFS('Raw Data'!$S$2:$S$3196,'Raw Data'!$E$2:$E$3196,'Solution Sheet'!B2608,'Raw Data'!$G$2:$G$3196,'Solution Sheet'!C2608)</f>
        <v>122471.98000000001</v>
      </c>
      <c r="E2608" s="37"/>
      <c r="F2608" s="33" t="s">
        <v>46</v>
      </c>
      <c r="G2608" s="33" t="s">
        <v>31</v>
      </c>
      <c r="H2608" s="45">
        <f>COUNTIFS('Raw Data'!$L$2:$L$3196,'Solution Sheet'!F2608,'Raw Data'!$H$2:$H$3196,'Solution Sheet'!G2608)</f>
        <v>159</v>
      </c>
      <c r="J2608" s="33" t="s">
        <v>42</v>
      </c>
      <c r="K2608" s="33" t="s">
        <v>11</v>
      </c>
      <c r="L2608" s="45">
        <f>AVERAGEIFS('Raw Data'!$R$2:$R$3196,'Raw Data'!$K$2:$K$3196,'Solution Sheet'!J2608,'Raw Data'!$G$2:$G$3196,'Solution Sheet'!K2608)</f>
        <v>35.16949152542373</v>
      </c>
      <c r="N2608" s="33" t="s">
        <v>25</v>
      </c>
      <c r="O2608" s="33" t="s">
        <v>31</v>
      </c>
      <c r="P2608" s="45">
        <f>SUMIFS('Raw Data'!$S$2:$S$3196,'Raw Data'!$D$2:$D$3196,'Solution Sheet'!N2608,'Raw Data'!$H$2:$H$3196,'Solution Sheet'!O2608)</f>
        <v>343540.72000000003</v>
      </c>
    </row>
    <row r="2609" spans="2:16" x14ac:dyDescent="0.35">
      <c r="B2609" s="33" t="s">
        <v>106</v>
      </c>
      <c r="C2609" s="33" t="s">
        <v>13</v>
      </c>
      <c r="D2609" s="45">
        <f>SUMIFS('Raw Data'!$S$2:$S$3196,'Raw Data'!$E$2:$E$3196,'Solution Sheet'!B2609,'Raw Data'!$G$2:$G$3196,'Solution Sheet'!C2609)</f>
        <v>83772.33</v>
      </c>
      <c r="E2609" s="37"/>
      <c r="F2609" s="33" t="s">
        <v>44</v>
      </c>
      <c r="G2609" s="33" t="s">
        <v>33</v>
      </c>
      <c r="H2609" s="45">
        <f>COUNTIFS('Raw Data'!$L$2:$L$3196,'Solution Sheet'!F2609,'Raw Data'!$H$2:$H$3196,'Solution Sheet'!G2609)</f>
        <v>207</v>
      </c>
      <c r="J2609" s="33" t="s">
        <v>40</v>
      </c>
      <c r="K2609" s="33" t="s">
        <v>13</v>
      </c>
      <c r="L2609" s="45">
        <f>AVERAGEIFS('Raw Data'!$R$2:$R$3196,'Raw Data'!$K$2:$K$3196,'Solution Sheet'!J2609,'Raw Data'!$G$2:$G$3196,'Solution Sheet'!K2609)</f>
        <v>34.651685393258425</v>
      </c>
      <c r="N2609" s="33" t="s">
        <v>24</v>
      </c>
      <c r="O2609" s="33" t="s">
        <v>33</v>
      </c>
      <c r="P2609" s="45">
        <f>SUMIFS('Raw Data'!$S$2:$S$3196,'Raw Data'!$D$2:$D$3196,'Solution Sheet'!N2609,'Raw Data'!$H$2:$H$3196,'Solution Sheet'!O2609)</f>
        <v>777669.78999999957</v>
      </c>
    </row>
    <row r="2610" spans="2:16" x14ac:dyDescent="0.35">
      <c r="B2610" s="33" t="s">
        <v>63</v>
      </c>
      <c r="C2610" s="33" t="s">
        <v>9</v>
      </c>
      <c r="D2610" s="45">
        <f>SUMIFS('Raw Data'!$S$2:$S$3196,'Raw Data'!$E$2:$E$3196,'Solution Sheet'!B2610,'Raw Data'!$G$2:$G$3196,'Solution Sheet'!C2610)</f>
        <v>108730.27000000002</v>
      </c>
      <c r="E2610" s="37"/>
      <c r="F2610" s="33" t="s">
        <v>43</v>
      </c>
      <c r="G2610" s="33" t="s">
        <v>31</v>
      </c>
      <c r="H2610" s="45">
        <f>COUNTIFS('Raw Data'!$L$2:$L$3196,'Solution Sheet'!F2610,'Raw Data'!$H$2:$H$3196,'Solution Sheet'!G2610)</f>
        <v>190</v>
      </c>
      <c r="J2610" s="33" t="s">
        <v>39</v>
      </c>
      <c r="K2610" s="33" t="s">
        <v>9</v>
      </c>
      <c r="L2610" s="45">
        <f>AVERAGEIFS('Raw Data'!$R$2:$R$3196,'Raw Data'!$K$2:$K$3196,'Solution Sheet'!J2610,'Raw Data'!$G$2:$G$3196,'Solution Sheet'!K2610)</f>
        <v>34.731182795698928</v>
      </c>
      <c r="N2610" s="33" t="s">
        <v>24</v>
      </c>
      <c r="O2610" s="33" t="s">
        <v>31</v>
      </c>
      <c r="P2610" s="45">
        <f>SUMIFS('Raw Data'!$S$2:$S$3196,'Raw Data'!$D$2:$D$3196,'Solution Sheet'!N2610,'Raw Data'!$H$2:$H$3196,'Solution Sheet'!O2610)</f>
        <v>770751.94999999984</v>
      </c>
    </row>
    <row r="2611" spans="2:16" x14ac:dyDescent="0.35">
      <c r="B2611" s="33" t="s">
        <v>63</v>
      </c>
      <c r="C2611" s="33" t="s">
        <v>11</v>
      </c>
      <c r="D2611" s="45">
        <f>SUMIFS('Raw Data'!$S$2:$S$3196,'Raw Data'!$E$2:$E$3196,'Solution Sheet'!B2611,'Raw Data'!$G$2:$G$3196,'Solution Sheet'!C2611)</f>
        <v>122471.98000000001</v>
      </c>
      <c r="E2611" s="37"/>
      <c r="F2611" s="33" t="s">
        <v>44</v>
      </c>
      <c r="G2611" s="33" t="s">
        <v>32</v>
      </c>
      <c r="H2611" s="45">
        <f>COUNTIFS('Raw Data'!$L$2:$L$3196,'Solution Sheet'!F2611,'Raw Data'!$H$2:$H$3196,'Solution Sheet'!G2611)</f>
        <v>196</v>
      </c>
      <c r="J2611" s="33" t="s">
        <v>42</v>
      </c>
      <c r="K2611" s="33" t="s">
        <v>11</v>
      </c>
      <c r="L2611" s="45">
        <f>AVERAGEIFS('Raw Data'!$R$2:$R$3196,'Raw Data'!$K$2:$K$3196,'Solution Sheet'!J2611,'Raw Data'!$G$2:$G$3196,'Solution Sheet'!K2611)</f>
        <v>35.16949152542373</v>
      </c>
      <c r="N2611" s="33" t="s">
        <v>24</v>
      </c>
      <c r="O2611" s="33" t="s">
        <v>32</v>
      </c>
      <c r="P2611" s="45">
        <f>SUMIFS('Raw Data'!$S$2:$S$3196,'Raw Data'!$D$2:$D$3196,'Solution Sheet'!N2611,'Raw Data'!$H$2:$H$3196,'Solution Sheet'!O2611)</f>
        <v>854150.37999999919</v>
      </c>
    </row>
    <row r="2612" spans="2:16" x14ac:dyDescent="0.35">
      <c r="B2612" s="33" t="s">
        <v>85</v>
      </c>
      <c r="C2612" s="33" t="s">
        <v>10</v>
      </c>
      <c r="D2612" s="45">
        <f>SUMIFS('Raw Data'!$S$2:$S$3196,'Raw Data'!$E$2:$E$3196,'Solution Sheet'!B2612,'Raw Data'!$G$2:$G$3196,'Solution Sheet'!C2612)</f>
        <v>88692.860000000015</v>
      </c>
      <c r="E2612" s="37"/>
      <c r="F2612" s="33" t="s">
        <v>44</v>
      </c>
      <c r="G2612" s="33" t="s">
        <v>32</v>
      </c>
      <c r="H2612" s="45">
        <f>COUNTIFS('Raw Data'!$L$2:$L$3196,'Solution Sheet'!F2612,'Raw Data'!$H$2:$H$3196,'Solution Sheet'!G2612)</f>
        <v>196</v>
      </c>
      <c r="J2612" s="33" t="s">
        <v>39</v>
      </c>
      <c r="K2612" s="33" t="s">
        <v>10</v>
      </c>
      <c r="L2612" s="45">
        <f>AVERAGEIFS('Raw Data'!$R$2:$R$3196,'Raw Data'!$K$2:$K$3196,'Solution Sheet'!J2612,'Raw Data'!$G$2:$G$3196,'Solution Sheet'!K2612)</f>
        <v>35.052083333333336</v>
      </c>
      <c r="N2612" s="33" t="s">
        <v>26</v>
      </c>
      <c r="O2612" s="33" t="s">
        <v>32</v>
      </c>
      <c r="P2612" s="45">
        <f>SUMIFS('Raw Data'!$S$2:$S$3196,'Raw Data'!$D$2:$D$3196,'Solution Sheet'!N2612,'Raw Data'!$H$2:$H$3196,'Solution Sheet'!O2612)</f>
        <v>713770.02999999945</v>
      </c>
    </row>
    <row r="2613" spans="2:16" x14ac:dyDescent="0.35">
      <c r="B2613" s="33" t="s">
        <v>58</v>
      </c>
      <c r="C2613" s="33" t="s">
        <v>9</v>
      </c>
      <c r="D2613" s="45">
        <f>SUMIFS('Raw Data'!$S$2:$S$3196,'Raw Data'!$E$2:$E$3196,'Solution Sheet'!B2613,'Raw Data'!$G$2:$G$3196,'Solution Sheet'!C2613)</f>
        <v>93015.799999999974</v>
      </c>
      <c r="E2613" s="37"/>
      <c r="F2613" s="33" t="s">
        <v>45</v>
      </c>
      <c r="G2613" s="33" t="s">
        <v>31</v>
      </c>
      <c r="H2613" s="45">
        <f>COUNTIFS('Raw Data'!$L$2:$L$3196,'Solution Sheet'!F2613,'Raw Data'!$H$2:$H$3196,'Solution Sheet'!G2613)</f>
        <v>200</v>
      </c>
      <c r="J2613" s="33" t="s">
        <v>41</v>
      </c>
      <c r="K2613" s="33" t="s">
        <v>9</v>
      </c>
      <c r="L2613" s="45">
        <f>AVERAGEIFS('Raw Data'!$R$2:$R$3196,'Raw Data'!$K$2:$K$3196,'Solution Sheet'!J2613,'Raw Data'!$G$2:$G$3196,'Solution Sheet'!K2613)</f>
        <v>35.634615384615387</v>
      </c>
      <c r="N2613" s="33" t="s">
        <v>24</v>
      </c>
      <c r="O2613" s="33" t="s">
        <v>31</v>
      </c>
      <c r="P2613" s="45">
        <f>SUMIFS('Raw Data'!$S$2:$S$3196,'Raw Data'!$D$2:$D$3196,'Solution Sheet'!N2613,'Raw Data'!$H$2:$H$3196,'Solution Sheet'!O2613)</f>
        <v>770751.94999999984</v>
      </c>
    </row>
    <row r="2614" spans="2:16" x14ac:dyDescent="0.35">
      <c r="B2614" s="33" t="s">
        <v>55</v>
      </c>
      <c r="C2614" s="33" t="s">
        <v>11</v>
      </c>
      <c r="D2614" s="45">
        <f>SUMIFS('Raw Data'!$S$2:$S$3196,'Raw Data'!$E$2:$E$3196,'Solution Sheet'!B2614,'Raw Data'!$G$2:$G$3196,'Solution Sheet'!C2614)</f>
        <v>113543.59</v>
      </c>
      <c r="E2614" s="37"/>
      <c r="F2614" s="33" t="s">
        <v>45</v>
      </c>
      <c r="G2614" s="33" t="s">
        <v>32</v>
      </c>
      <c r="H2614" s="45">
        <f>COUNTIFS('Raw Data'!$L$2:$L$3196,'Solution Sheet'!F2614,'Raw Data'!$H$2:$H$3196,'Solution Sheet'!G2614)</f>
        <v>204</v>
      </c>
      <c r="J2614" s="33" t="s">
        <v>40</v>
      </c>
      <c r="K2614" s="33" t="s">
        <v>11</v>
      </c>
      <c r="L2614" s="45">
        <f>AVERAGEIFS('Raw Data'!$R$2:$R$3196,'Raw Data'!$K$2:$K$3196,'Solution Sheet'!J2614,'Raw Data'!$G$2:$G$3196,'Solution Sheet'!K2614)</f>
        <v>33.707865168539328</v>
      </c>
      <c r="N2614" s="33" t="s">
        <v>26</v>
      </c>
      <c r="O2614" s="33" t="s">
        <v>32</v>
      </c>
      <c r="P2614" s="45">
        <f>SUMIFS('Raw Data'!$S$2:$S$3196,'Raw Data'!$D$2:$D$3196,'Solution Sheet'!N2614,'Raw Data'!$H$2:$H$3196,'Solution Sheet'!O2614)</f>
        <v>713770.02999999945</v>
      </c>
    </row>
    <row r="2615" spans="2:16" x14ac:dyDescent="0.35">
      <c r="B2615" s="33" t="s">
        <v>115</v>
      </c>
      <c r="C2615" s="33" t="s">
        <v>6</v>
      </c>
      <c r="D2615" s="45">
        <f>SUMIFS('Raw Data'!$S$2:$S$3196,'Raw Data'!$E$2:$E$3196,'Solution Sheet'!B2615,'Raw Data'!$G$2:$G$3196,'Solution Sheet'!C2615)</f>
        <v>110066.44999999998</v>
      </c>
      <c r="E2615" s="37"/>
      <c r="F2615" s="33" t="s">
        <v>44</v>
      </c>
      <c r="G2615" s="33" t="s">
        <v>33</v>
      </c>
      <c r="H2615" s="45">
        <f>COUNTIFS('Raw Data'!$L$2:$L$3196,'Solution Sheet'!F2615,'Raw Data'!$H$2:$H$3196,'Solution Sheet'!G2615)</f>
        <v>207</v>
      </c>
      <c r="J2615" s="33" t="s">
        <v>40</v>
      </c>
      <c r="K2615" s="33" t="s">
        <v>6</v>
      </c>
      <c r="L2615" s="45">
        <f>AVERAGEIFS('Raw Data'!$R$2:$R$3196,'Raw Data'!$K$2:$K$3196,'Solution Sheet'!J2615,'Raw Data'!$G$2:$G$3196,'Solution Sheet'!K2615)</f>
        <v>33.838383838383841</v>
      </c>
      <c r="N2615" s="33" t="s">
        <v>24</v>
      </c>
      <c r="O2615" s="33" t="s">
        <v>33</v>
      </c>
      <c r="P2615" s="45">
        <f>SUMIFS('Raw Data'!$S$2:$S$3196,'Raw Data'!$D$2:$D$3196,'Solution Sheet'!N2615,'Raw Data'!$H$2:$H$3196,'Solution Sheet'!O2615)</f>
        <v>777669.78999999957</v>
      </c>
    </row>
    <row r="2616" spans="2:16" x14ac:dyDescent="0.35">
      <c r="B2616" s="33" t="s">
        <v>115</v>
      </c>
      <c r="C2616" s="33" t="s">
        <v>8</v>
      </c>
      <c r="D2616" s="45">
        <f>SUMIFS('Raw Data'!$S$2:$S$3196,'Raw Data'!$E$2:$E$3196,'Solution Sheet'!B2616,'Raw Data'!$G$2:$G$3196,'Solution Sheet'!C2616)</f>
        <v>78761.50999999998</v>
      </c>
      <c r="E2616" s="37"/>
      <c r="F2616" s="33" t="s">
        <v>44</v>
      </c>
      <c r="G2616" s="33" t="s">
        <v>31</v>
      </c>
      <c r="H2616" s="45">
        <f>COUNTIFS('Raw Data'!$L$2:$L$3196,'Solution Sheet'!F2616,'Raw Data'!$H$2:$H$3196,'Solution Sheet'!G2616)</f>
        <v>216</v>
      </c>
      <c r="J2616" s="33" t="s">
        <v>42</v>
      </c>
      <c r="K2616" s="33" t="s">
        <v>8</v>
      </c>
      <c r="L2616" s="45">
        <f>AVERAGEIFS('Raw Data'!$R$2:$R$3196,'Raw Data'!$K$2:$K$3196,'Solution Sheet'!J2616,'Raw Data'!$G$2:$G$3196,'Solution Sheet'!K2616)</f>
        <v>35.593023255813954</v>
      </c>
      <c r="N2616" s="33" t="s">
        <v>25</v>
      </c>
      <c r="O2616" s="33" t="s">
        <v>31</v>
      </c>
      <c r="P2616" s="45">
        <f>SUMIFS('Raw Data'!$S$2:$S$3196,'Raw Data'!$D$2:$D$3196,'Solution Sheet'!N2616,'Raw Data'!$H$2:$H$3196,'Solution Sheet'!O2616)</f>
        <v>343540.72000000003</v>
      </c>
    </row>
    <row r="2617" spans="2:16" x14ac:dyDescent="0.35">
      <c r="B2617" s="33" t="s">
        <v>78</v>
      </c>
      <c r="C2617" s="33" t="s">
        <v>10</v>
      </c>
      <c r="D2617" s="45">
        <f>SUMIFS('Raw Data'!$S$2:$S$3196,'Raw Data'!$E$2:$E$3196,'Solution Sheet'!B2617,'Raw Data'!$G$2:$G$3196,'Solution Sheet'!C2617)</f>
        <v>92778.25</v>
      </c>
      <c r="E2617" s="37"/>
      <c r="F2617" s="33" t="s">
        <v>46</v>
      </c>
      <c r="G2617" s="33" t="s">
        <v>32</v>
      </c>
      <c r="H2617" s="45">
        <f>COUNTIFS('Raw Data'!$L$2:$L$3196,'Solution Sheet'!F2617,'Raw Data'!$H$2:$H$3196,'Solution Sheet'!G2617)</f>
        <v>216</v>
      </c>
      <c r="J2617" s="33" t="s">
        <v>42</v>
      </c>
      <c r="K2617" s="33" t="s">
        <v>10</v>
      </c>
      <c r="L2617" s="45">
        <f>AVERAGEIFS('Raw Data'!$R$2:$R$3196,'Raw Data'!$K$2:$K$3196,'Solution Sheet'!J2617,'Raw Data'!$G$2:$G$3196,'Solution Sheet'!K2617)</f>
        <v>34.543689320388353</v>
      </c>
      <c r="N2617" s="33" t="s">
        <v>26</v>
      </c>
      <c r="O2617" s="33" t="s">
        <v>32</v>
      </c>
      <c r="P2617" s="45">
        <f>SUMIFS('Raw Data'!$S$2:$S$3196,'Raw Data'!$D$2:$D$3196,'Solution Sheet'!N2617,'Raw Data'!$H$2:$H$3196,'Solution Sheet'!O2617)</f>
        <v>713770.02999999945</v>
      </c>
    </row>
    <row r="2618" spans="2:16" x14ac:dyDescent="0.35">
      <c r="B2618" s="33" t="s">
        <v>68</v>
      </c>
      <c r="C2618" s="33" t="s">
        <v>13</v>
      </c>
      <c r="D2618" s="45">
        <f>SUMIFS('Raw Data'!$S$2:$S$3196,'Raw Data'!$E$2:$E$3196,'Solution Sheet'!B2618,'Raw Data'!$G$2:$G$3196,'Solution Sheet'!C2618)</f>
        <v>82678.639999999985</v>
      </c>
      <c r="E2618" s="37"/>
      <c r="F2618" s="33" t="s">
        <v>44</v>
      </c>
      <c r="G2618" s="33" t="s">
        <v>32</v>
      </c>
      <c r="H2618" s="45">
        <f>COUNTIFS('Raw Data'!$L$2:$L$3196,'Solution Sheet'!F2618,'Raw Data'!$H$2:$H$3196,'Solution Sheet'!G2618)</f>
        <v>196</v>
      </c>
      <c r="J2618" s="33" t="s">
        <v>39</v>
      </c>
      <c r="K2618" s="33" t="s">
        <v>13</v>
      </c>
      <c r="L2618" s="45">
        <f>AVERAGEIFS('Raw Data'!$R$2:$R$3196,'Raw Data'!$K$2:$K$3196,'Solution Sheet'!J2618,'Raw Data'!$G$2:$G$3196,'Solution Sheet'!K2618)</f>
        <v>35.833333333333336</v>
      </c>
      <c r="N2618" s="33" t="s">
        <v>26</v>
      </c>
      <c r="O2618" s="33" t="s">
        <v>32</v>
      </c>
      <c r="P2618" s="45">
        <f>SUMIFS('Raw Data'!$S$2:$S$3196,'Raw Data'!$D$2:$D$3196,'Solution Sheet'!N2618,'Raw Data'!$H$2:$H$3196,'Solution Sheet'!O2618)</f>
        <v>713770.02999999945</v>
      </c>
    </row>
    <row r="2619" spans="2:16" x14ac:dyDescent="0.35">
      <c r="B2619" s="33" t="s">
        <v>52</v>
      </c>
      <c r="C2619" s="33" t="s">
        <v>9</v>
      </c>
      <c r="D2619" s="45">
        <f>SUMIFS('Raw Data'!$S$2:$S$3196,'Raw Data'!$E$2:$E$3196,'Solution Sheet'!B2619,'Raw Data'!$G$2:$G$3196,'Solution Sheet'!C2619)</f>
        <v>91971.540000000008</v>
      </c>
      <c r="E2619" s="37"/>
      <c r="F2619" s="33" t="s">
        <v>44</v>
      </c>
      <c r="G2619" s="33" t="s">
        <v>33</v>
      </c>
      <c r="H2619" s="45">
        <f>COUNTIFS('Raw Data'!$L$2:$L$3196,'Solution Sheet'!F2619,'Raw Data'!$H$2:$H$3196,'Solution Sheet'!G2619)</f>
        <v>207</v>
      </c>
      <c r="J2619" s="33" t="s">
        <v>40</v>
      </c>
      <c r="K2619" s="33" t="s">
        <v>9</v>
      </c>
      <c r="L2619" s="45">
        <f>AVERAGEIFS('Raw Data'!$R$2:$R$3196,'Raw Data'!$K$2:$K$3196,'Solution Sheet'!J2619,'Raw Data'!$G$2:$G$3196,'Solution Sheet'!K2619)</f>
        <v>33.942528735632187</v>
      </c>
      <c r="N2619" s="33" t="s">
        <v>25</v>
      </c>
      <c r="O2619" s="33" t="s">
        <v>33</v>
      </c>
      <c r="P2619" s="45">
        <f>SUMIFS('Raw Data'!$S$2:$S$3196,'Raw Data'!$D$2:$D$3196,'Solution Sheet'!N2619,'Raw Data'!$H$2:$H$3196,'Solution Sheet'!O2619)</f>
        <v>226589.05000000008</v>
      </c>
    </row>
    <row r="2620" spans="2:16" x14ac:dyDescent="0.35">
      <c r="B2620" s="33" t="s">
        <v>52</v>
      </c>
      <c r="C2620" s="33" t="s">
        <v>6</v>
      </c>
      <c r="D2620" s="45">
        <f>SUMIFS('Raw Data'!$S$2:$S$3196,'Raw Data'!$E$2:$E$3196,'Solution Sheet'!B2620,'Raw Data'!$G$2:$G$3196,'Solution Sheet'!C2620)</f>
        <v>128564.53000000004</v>
      </c>
      <c r="E2620" s="37"/>
      <c r="F2620" s="33" t="s">
        <v>43</v>
      </c>
      <c r="G2620" s="33" t="s">
        <v>32</v>
      </c>
      <c r="H2620" s="45">
        <f>COUNTIFS('Raw Data'!$L$2:$L$3196,'Solution Sheet'!F2620,'Raw Data'!$H$2:$H$3196,'Solution Sheet'!G2620)</f>
        <v>206</v>
      </c>
      <c r="J2620" s="33" t="s">
        <v>41</v>
      </c>
      <c r="K2620" s="33" t="s">
        <v>6</v>
      </c>
      <c r="L2620" s="45">
        <f>AVERAGEIFS('Raw Data'!$R$2:$R$3196,'Raw Data'!$K$2:$K$3196,'Solution Sheet'!J2620,'Raw Data'!$G$2:$G$3196,'Solution Sheet'!K2620)</f>
        <v>36.01075268817204</v>
      </c>
      <c r="N2620" s="33" t="s">
        <v>24</v>
      </c>
      <c r="O2620" s="33" t="s">
        <v>32</v>
      </c>
      <c r="P2620" s="45">
        <f>SUMIFS('Raw Data'!$S$2:$S$3196,'Raw Data'!$D$2:$D$3196,'Solution Sheet'!N2620,'Raw Data'!$H$2:$H$3196,'Solution Sheet'!O2620)</f>
        <v>854150.37999999919</v>
      </c>
    </row>
    <row r="2621" spans="2:16" x14ac:dyDescent="0.35">
      <c r="B2621" s="33" t="s">
        <v>52</v>
      </c>
      <c r="C2621" s="33" t="s">
        <v>11</v>
      </c>
      <c r="D2621" s="45">
        <f>SUMIFS('Raw Data'!$S$2:$S$3196,'Raw Data'!$E$2:$E$3196,'Solution Sheet'!B2621,'Raw Data'!$G$2:$G$3196,'Solution Sheet'!C2621)</f>
        <v>112086.30000000002</v>
      </c>
      <c r="E2621" s="37"/>
      <c r="F2621" s="33" t="s">
        <v>46</v>
      </c>
      <c r="G2621" s="33" t="s">
        <v>31</v>
      </c>
      <c r="H2621" s="45">
        <f>COUNTIFS('Raw Data'!$L$2:$L$3196,'Solution Sheet'!F2621,'Raw Data'!$H$2:$H$3196,'Solution Sheet'!G2621)</f>
        <v>159</v>
      </c>
      <c r="J2621" s="33" t="s">
        <v>41</v>
      </c>
      <c r="K2621" s="33" t="s">
        <v>11</v>
      </c>
      <c r="L2621" s="45">
        <f>AVERAGEIFS('Raw Data'!$R$2:$R$3196,'Raw Data'!$K$2:$K$3196,'Solution Sheet'!J2621,'Raw Data'!$G$2:$G$3196,'Solution Sheet'!K2621)</f>
        <v>35.415929203539825</v>
      </c>
      <c r="N2621" s="33" t="s">
        <v>25</v>
      </c>
      <c r="O2621" s="33" t="s">
        <v>31</v>
      </c>
      <c r="P2621" s="45">
        <f>SUMIFS('Raw Data'!$S$2:$S$3196,'Raw Data'!$D$2:$D$3196,'Solution Sheet'!N2621,'Raw Data'!$H$2:$H$3196,'Solution Sheet'!O2621)</f>
        <v>343540.72000000003</v>
      </c>
    </row>
    <row r="2622" spans="2:16" x14ac:dyDescent="0.35">
      <c r="B2622" s="33" t="s">
        <v>78</v>
      </c>
      <c r="C2622" s="33" t="s">
        <v>6</v>
      </c>
      <c r="D2622" s="45">
        <f>SUMIFS('Raw Data'!$S$2:$S$3196,'Raw Data'!$E$2:$E$3196,'Solution Sheet'!B2622,'Raw Data'!$G$2:$G$3196,'Solution Sheet'!C2622)</f>
        <v>122595.86000000002</v>
      </c>
      <c r="E2622" s="37"/>
      <c r="F2622" s="33" t="s">
        <v>44</v>
      </c>
      <c r="G2622" s="33" t="s">
        <v>30</v>
      </c>
      <c r="H2622" s="45">
        <f>COUNTIFS('Raw Data'!$L$2:$L$3196,'Solution Sheet'!F2622,'Raw Data'!$H$2:$H$3196,'Solution Sheet'!G2622)</f>
        <v>202</v>
      </c>
      <c r="J2622" s="33" t="s">
        <v>40</v>
      </c>
      <c r="K2622" s="33" t="s">
        <v>6</v>
      </c>
      <c r="L2622" s="45">
        <f>AVERAGEIFS('Raw Data'!$R$2:$R$3196,'Raw Data'!$K$2:$K$3196,'Solution Sheet'!J2622,'Raw Data'!$G$2:$G$3196,'Solution Sheet'!K2622)</f>
        <v>33.838383838383841</v>
      </c>
      <c r="N2622" s="33" t="s">
        <v>24</v>
      </c>
      <c r="O2622" s="33" t="s">
        <v>30</v>
      </c>
      <c r="P2622" s="45">
        <f>SUMIFS('Raw Data'!$S$2:$S$3196,'Raw Data'!$D$2:$D$3196,'Solution Sheet'!N2622,'Raw Data'!$H$2:$H$3196,'Solution Sheet'!O2622)</f>
        <v>902864.3899999999</v>
      </c>
    </row>
    <row r="2623" spans="2:16" x14ac:dyDescent="0.35">
      <c r="B2623" s="33" t="s">
        <v>58</v>
      </c>
      <c r="C2623" s="33" t="s">
        <v>10</v>
      </c>
      <c r="D2623" s="45">
        <f>SUMIFS('Raw Data'!$S$2:$S$3196,'Raw Data'!$E$2:$E$3196,'Solution Sheet'!B2623,'Raw Data'!$G$2:$G$3196,'Solution Sheet'!C2623)</f>
        <v>93884.32</v>
      </c>
      <c r="E2623" s="37"/>
      <c r="F2623" s="33" t="s">
        <v>46</v>
      </c>
      <c r="G2623" s="33" t="s">
        <v>31</v>
      </c>
      <c r="H2623" s="45">
        <f>COUNTIFS('Raw Data'!$L$2:$L$3196,'Solution Sheet'!F2623,'Raw Data'!$H$2:$H$3196,'Solution Sheet'!G2623)</f>
        <v>159</v>
      </c>
      <c r="J2623" s="33" t="s">
        <v>40</v>
      </c>
      <c r="K2623" s="33" t="s">
        <v>10</v>
      </c>
      <c r="L2623" s="45">
        <f>AVERAGEIFS('Raw Data'!$R$2:$R$3196,'Raw Data'!$K$2:$K$3196,'Solution Sheet'!J2623,'Raw Data'!$G$2:$G$3196,'Solution Sheet'!K2623)</f>
        <v>35.093023255813954</v>
      </c>
      <c r="N2623" s="33" t="s">
        <v>24</v>
      </c>
      <c r="O2623" s="33" t="s">
        <v>31</v>
      </c>
      <c r="P2623" s="45">
        <f>SUMIFS('Raw Data'!$S$2:$S$3196,'Raw Data'!$D$2:$D$3196,'Solution Sheet'!N2623,'Raw Data'!$H$2:$H$3196,'Solution Sheet'!O2623)</f>
        <v>770751.94999999984</v>
      </c>
    </row>
    <row r="2624" spans="2:16" x14ac:dyDescent="0.35">
      <c r="B2624" s="33" t="s">
        <v>106</v>
      </c>
      <c r="C2624" s="33" t="s">
        <v>7</v>
      </c>
      <c r="D2624" s="45">
        <f>SUMIFS('Raw Data'!$S$2:$S$3196,'Raw Data'!$E$2:$E$3196,'Solution Sheet'!B2624,'Raw Data'!$G$2:$G$3196,'Solution Sheet'!C2624)</f>
        <v>77343.399999999994</v>
      </c>
      <c r="E2624" s="37"/>
      <c r="F2624" s="33" t="s">
        <v>43</v>
      </c>
      <c r="G2624" s="33" t="s">
        <v>31</v>
      </c>
      <c r="H2624" s="45">
        <f>COUNTIFS('Raw Data'!$L$2:$L$3196,'Solution Sheet'!F2624,'Raw Data'!$H$2:$H$3196,'Solution Sheet'!G2624)</f>
        <v>190</v>
      </c>
      <c r="J2624" s="33" t="s">
        <v>40</v>
      </c>
      <c r="K2624" s="33" t="s">
        <v>7</v>
      </c>
      <c r="L2624" s="45">
        <f>AVERAGEIFS('Raw Data'!$R$2:$R$3196,'Raw Data'!$K$2:$K$3196,'Solution Sheet'!J2624,'Raw Data'!$G$2:$G$3196,'Solution Sheet'!K2624)</f>
        <v>33.473118279569896</v>
      </c>
      <c r="N2624" s="33" t="s">
        <v>26</v>
      </c>
      <c r="O2624" s="33" t="s">
        <v>31</v>
      </c>
      <c r="P2624" s="45">
        <f>SUMIFS('Raw Data'!$S$2:$S$3196,'Raw Data'!$D$2:$D$3196,'Solution Sheet'!N2624,'Raw Data'!$H$2:$H$3196,'Solution Sheet'!O2624)</f>
        <v>705928.4499999996</v>
      </c>
    </row>
    <row r="2625" spans="2:16" x14ac:dyDescent="0.35">
      <c r="B2625" s="33" t="s">
        <v>78</v>
      </c>
      <c r="C2625" s="33" t="s">
        <v>9</v>
      </c>
      <c r="D2625" s="45">
        <f>SUMIFS('Raw Data'!$S$2:$S$3196,'Raw Data'!$E$2:$E$3196,'Solution Sheet'!B2625,'Raw Data'!$G$2:$G$3196,'Solution Sheet'!C2625)</f>
        <v>67867.660000000018</v>
      </c>
      <c r="E2625" s="37"/>
      <c r="F2625" s="33" t="s">
        <v>45</v>
      </c>
      <c r="G2625" s="33" t="s">
        <v>32</v>
      </c>
      <c r="H2625" s="45">
        <f>COUNTIFS('Raw Data'!$L$2:$L$3196,'Solution Sheet'!F2625,'Raw Data'!$H$2:$H$3196,'Solution Sheet'!G2625)</f>
        <v>204</v>
      </c>
      <c r="J2625" s="33" t="s">
        <v>40</v>
      </c>
      <c r="K2625" s="33" t="s">
        <v>9</v>
      </c>
      <c r="L2625" s="45">
        <f>AVERAGEIFS('Raw Data'!$R$2:$R$3196,'Raw Data'!$K$2:$K$3196,'Solution Sheet'!J2625,'Raw Data'!$G$2:$G$3196,'Solution Sheet'!K2625)</f>
        <v>33.942528735632187</v>
      </c>
      <c r="N2625" s="33" t="s">
        <v>24</v>
      </c>
      <c r="O2625" s="33" t="s">
        <v>32</v>
      </c>
      <c r="P2625" s="45">
        <f>SUMIFS('Raw Data'!$S$2:$S$3196,'Raw Data'!$D$2:$D$3196,'Solution Sheet'!N2625,'Raw Data'!$H$2:$H$3196,'Solution Sheet'!O2625)</f>
        <v>854150.37999999919</v>
      </c>
    </row>
    <row r="2626" spans="2:16" x14ac:dyDescent="0.35">
      <c r="B2626" s="33" t="s">
        <v>73</v>
      </c>
      <c r="C2626" s="33" t="s">
        <v>11</v>
      </c>
      <c r="D2626" s="45">
        <f>SUMIFS('Raw Data'!$S$2:$S$3196,'Raw Data'!$E$2:$E$3196,'Solution Sheet'!B2626,'Raw Data'!$G$2:$G$3196,'Solution Sheet'!C2626)</f>
        <v>112167.56</v>
      </c>
      <c r="E2626" s="37"/>
      <c r="F2626" s="33" t="s">
        <v>44</v>
      </c>
      <c r="G2626" s="33" t="s">
        <v>30</v>
      </c>
      <c r="H2626" s="45">
        <f>COUNTIFS('Raw Data'!$L$2:$L$3196,'Solution Sheet'!F2626,'Raw Data'!$H$2:$H$3196,'Solution Sheet'!G2626)</f>
        <v>202</v>
      </c>
      <c r="J2626" s="33" t="s">
        <v>41</v>
      </c>
      <c r="K2626" s="33" t="s">
        <v>11</v>
      </c>
      <c r="L2626" s="45">
        <f>AVERAGEIFS('Raw Data'!$R$2:$R$3196,'Raw Data'!$K$2:$K$3196,'Solution Sheet'!J2626,'Raw Data'!$G$2:$G$3196,'Solution Sheet'!K2626)</f>
        <v>35.415929203539825</v>
      </c>
      <c r="N2626" s="33" t="s">
        <v>25</v>
      </c>
      <c r="O2626" s="33" t="s">
        <v>30</v>
      </c>
      <c r="P2626" s="45">
        <f>SUMIFS('Raw Data'!$S$2:$S$3196,'Raw Data'!$D$2:$D$3196,'Solution Sheet'!N2626,'Raw Data'!$H$2:$H$3196,'Solution Sheet'!O2626)</f>
        <v>386262.99999999983</v>
      </c>
    </row>
    <row r="2627" spans="2:16" x14ac:dyDescent="0.35">
      <c r="B2627" s="33" t="s">
        <v>58</v>
      </c>
      <c r="C2627" s="33" t="s">
        <v>8</v>
      </c>
      <c r="D2627" s="45">
        <f>SUMIFS('Raw Data'!$S$2:$S$3196,'Raw Data'!$E$2:$E$3196,'Solution Sheet'!B2627,'Raw Data'!$G$2:$G$3196,'Solution Sheet'!C2627)</f>
        <v>66369.94</v>
      </c>
      <c r="E2627" s="37"/>
      <c r="F2627" s="33" t="s">
        <v>46</v>
      </c>
      <c r="G2627" s="33" t="s">
        <v>30</v>
      </c>
      <c r="H2627" s="45">
        <f>COUNTIFS('Raw Data'!$L$2:$L$3196,'Solution Sheet'!F2627,'Raw Data'!$H$2:$H$3196,'Solution Sheet'!G2627)</f>
        <v>204</v>
      </c>
      <c r="J2627" s="33" t="s">
        <v>41</v>
      </c>
      <c r="K2627" s="33" t="s">
        <v>8</v>
      </c>
      <c r="L2627" s="45">
        <f>AVERAGEIFS('Raw Data'!$R$2:$R$3196,'Raw Data'!$K$2:$K$3196,'Solution Sheet'!J2627,'Raw Data'!$G$2:$G$3196,'Solution Sheet'!K2627)</f>
        <v>35.169642857142854</v>
      </c>
      <c r="N2627" s="33" t="s">
        <v>25</v>
      </c>
      <c r="O2627" s="33" t="s">
        <v>30</v>
      </c>
      <c r="P2627" s="45">
        <f>SUMIFS('Raw Data'!$S$2:$S$3196,'Raw Data'!$D$2:$D$3196,'Solution Sheet'!N2627,'Raw Data'!$H$2:$H$3196,'Solution Sheet'!O2627)</f>
        <v>386262.99999999983</v>
      </c>
    </row>
    <row r="2628" spans="2:16" x14ac:dyDescent="0.35">
      <c r="B2628" s="33" t="s">
        <v>78</v>
      </c>
      <c r="C2628" s="33" t="s">
        <v>6</v>
      </c>
      <c r="D2628" s="45">
        <f>SUMIFS('Raw Data'!$S$2:$S$3196,'Raw Data'!$E$2:$E$3196,'Solution Sheet'!B2628,'Raw Data'!$G$2:$G$3196,'Solution Sheet'!C2628)</f>
        <v>122595.86000000002</v>
      </c>
      <c r="E2628" s="37"/>
      <c r="F2628" s="33" t="s">
        <v>43</v>
      </c>
      <c r="G2628" s="33" t="s">
        <v>32</v>
      </c>
      <c r="H2628" s="45">
        <f>COUNTIFS('Raw Data'!$L$2:$L$3196,'Solution Sheet'!F2628,'Raw Data'!$H$2:$H$3196,'Solution Sheet'!G2628)</f>
        <v>206</v>
      </c>
      <c r="J2628" s="33" t="s">
        <v>39</v>
      </c>
      <c r="K2628" s="33" t="s">
        <v>6</v>
      </c>
      <c r="L2628" s="45">
        <f>AVERAGEIFS('Raw Data'!$R$2:$R$3196,'Raw Data'!$K$2:$K$3196,'Solution Sheet'!J2628,'Raw Data'!$G$2:$G$3196,'Solution Sheet'!K2628)</f>
        <v>36.370370370370374</v>
      </c>
      <c r="N2628" s="33" t="s">
        <v>24</v>
      </c>
      <c r="O2628" s="33" t="s">
        <v>32</v>
      </c>
      <c r="P2628" s="45">
        <f>SUMIFS('Raw Data'!$S$2:$S$3196,'Raw Data'!$D$2:$D$3196,'Solution Sheet'!N2628,'Raw Data'!$H$2:$H$3196,'Solution Sheet'!O2628)</f>
        <v>854150.37999999919</v>
      </c>
    </row>
    <row r="2629" spans="2:16" x14ac:dyDescent="0.35">
      <c r="B2629" s="33" t="s">
        <v>68</v>
      </c>
      <c r="C2629" s="33" t="s">
        <v>11</v>
      </c>
      <c r="D2629" s="45">
        <f>SUMIFS('Raw Data'!$S$2:$S$3196,'Raw Data'!$E$2:$E$3196,'Solution Sheet'!B2629,'Raw Data'!$G$2:$G$3196,'Solution Sheet'!C2629)</f>
        <v>76381.910000000018</v>
      </c>
      <c r="E2629" s="37"/>
      <c r="F2629" s="33" t="s">
        <v>46</v>
      </c>
      <c r="G2629" s="33" t="s">
        <v>32</v>
      </c>
      <c r="H2629" s="45">
        <f>COUNTIFS('Raw Data'!$L$2:$L$3196,'Solution Sheet'!F2629,'Raw Data'!$H$2:$H$3196,'Solution Sheet'!G2629)</f>
        <v>216</v>
      </c>
      <c r="J2629" s="33" t="s">
        <v>42</v>
      </c>
      <c r="K2629" s="33" t="s">
        <v>11</v>
      </c>
      <c r="L2629" s="45">
        <f>AVERAGEIFS('Raw Data'!$R$2:$R$3196,'Raw Data'!$K$2:$K$3196,'Solution Sheet'!J2629,'Raw Data'!$G$2:$G$3196,'Solution Sheet'!K2629)</f>
        <v>35.16949152542373</v>
      </c>
      <c r="N2629" s="33" t="s">
        <v>24</v>
      </c>
      <c r="O2629" s="33" t="s">
        <v>32</v>
      </c>
      <c r="P2629" s="45">
        <f>SUMIFS('Raw Data'!$S$2:$S$3196,'Raw Data'!$D$2:$D$3196,'Solution Sheet'!N2629,'Raw Data'!$H$2:$H$3196,'Solution Sheet'!O2629)</f>
        <v>854150.37999999919</v>
      </c>
    </row>
    <row r="2630" spans="2:16" x14ac:dyDescent="0.35">
      <c r="B2630" s="33" t="s">
        <v>63</v>
      </c>
      <c r="C2630" s="33" t="s">
        <v>8</v>
      </c>
      <c r="D2630" s="45">
        <f>SUMIFS('Raw Data'!$S$2:$S$3196,'Raw Data'!$E$2:$E$3196,'Solution Sheet'!B2630,'Raw Data'!$G$2:$G$3196,'Solution Sheet'!C2630)</f>
        <v>87482.73</v>
      </c>
      <c r="E2630" s="37"/>
      <c r="F2630" s="33" t="s">
        <v>44</v>
      </c>
      <c r="G2630" s="33" t="s">
        <v>33</v>
      </c>
      <c r="H2630" s="45">
        <f>COUNTIFS('Raw Data'!$L$2:$L$3196,'Solution Sheet'!F2630,'Raw Data'!$H$2:$H$3196,'Solution Sheet'!G2630)</f>
        <v>207</v>
      </c>
      <c r="J2630" s="33" t="s">
        <v>41</v>
      </c>
      <c r="K2630" s="33" t="s">
        <v>8</v>
      </c>
      <c r="L2630" s="45">
        <f>AVERAGEIFS('Raw Data'!$R$2:$R$3196,'Raw Data'!$K$2:$K$3196,'Solution Sheet'!J2630,'Raw Data'!$G$2:$G$3196,'Solution Sheet'!K2630)</f>
        <v>35.169642857142854</v>
      </c>
      <c r="N2630" s="33" t="s">
        <v>24</v>
      </c>
      <c r="O2630" s="33" t="s">
        <v>33</v>
      </c>
      <c r="P2630" s="45">
        <f>SUMIFS('Raw Data'!$S$2:$S$3196,'Raw Data'!$D$2:$D$3196,'Solution Sheet'!N2630,'Raw Data'!$H$2:$H$3196,'Solution Sheet'!O2630)</f>
        <v>777669.78999999957</v>
      </c>
    </row>
    <row r="2631" spans="2:16" x14ac:dyDescent="0.35">
      <c r="B2631" s="33" t="s">
        <v>85</v>
      </c>
      <c r="C2631" s="33" t="s">
        <v>10</v>
      </c>
      <c r="D2631" s="45">
        <f>SUMIFS('Raw Data'!$S$2:$S$3196,'Raw Data'!$E$2:$E$3196,'Solution Sheet'!B2631,'Raw Data'!$G$2:$G$3196,'Solution Sheet'!C2631)</f>
        <v>88692.860000000015</v>
      </c>
      <c r="E2631" s="37"/>
      <c r="F2631" s="33" t="s">
        <v>46</v>
      </c>
      <c r="G2631" s="33" t="s">
        <v>30</v>
      </c>
      <c r="H2631" s="45">
        <f>COUNTIFS('Raw Data'!$L$2:$L$3196,'Solution Sheet'!F2631,'Raw Data'!$H$2:$H$3196,'Solution Sheet'!G2631)</f>
        <v>204</v>
      </c>
      <c r="J2631" s="33" t="s">
        <v>40</v>
      </c>
      <c r="K2631" s="33" t="s">
        <v>10</v>
      </c>
      <c r="L2631" s="45">
        <f>AVERAGEIFS('Raw Data'!$R$2:$R$3196,'Raw Data'!$K$2:$K$3196,'Solution Sheet'!J2631,'Raw Data'!$G$2:$G$3196,'Solution Sheet'!K2631)</f>
        <v>35.093023255813954</v>
      </c>
      <c r="N2631" s="33" t="s">
        <v>26</v>
      </c>
      <c r="O2631" s="33" t="s">
        <v>30</v>
      </c>
      <c r="P2631" s="45">
        <f>SUMIFS('Raw Data'!$S$2:$S$3196,'Raw Data'!$D$2:$D$3196,'Solution Sheet'!N2631,'Raw Data'!$H$2:$H$3196,'Solution Sheet'!O2631)</f>
        <v>705014.25000000035</v>
      </c>
    </row>
    <row r="2632" spans="2:16" x14ac:dyDescent="0.35">
      <c r="B2632" s="33" t="s">
        <v>115</v>
      </c>
      <c r="C2632" s="33" t="s">
        <v>11</v>
      </c>
      <c r="D2632" s="45">
        <f>SUMIFS('Raw Data'!$S$2:$S$3196,'Raw Data'!$E$2:$E$3196,'Solution Sheet'!B2632,'Raw Data'!$G$2:$G$3196,'Solution Sheet'!C2632)</f>
        <v>121509.75999999999</v>
      </c>
      <c r="E2632" s="37"/>
      <c r="F2632" s="33" t="s">
        <v>46</v>
      </c>
      <c r="G2632" s="33" t="s">
        <v>30</v>
      </c>
      <c r="H2632" s="45">
        <f>COUNTIFS('Raw Data'!$L$2:$L$3196,'Solution Sheet'!F2632,'Raw Data'!$H$2:$H$3196,'Solution Sheet'!G2632)</f>
        <v>204</v>
      </c>
      <c r="J2632" s="33" t="s">
        <v>39</v>
      </c>
      <c r="K2632" s="33" t="s">
        <v>11</v>
      </c>
      <c r="L2632" s="45">
        <f>AVERAGEIFS('Raw Data'!$R$2:$R$3196,'Raw Data'!$K$2:$K$3196,'Solution Sheet'!J2632,'Raw Data'!$G$2:$G$3196,'Solution Sheet'!K2632)</f>
        <v>34.901785714285715</v>
      </c>
      <c r="N2632" s="33" t="s">
        <v>26</v>
      </c>
      <c r="O2632" s="33" t="s">
        <v>30</v>
      </c>
      <c r="P2632" s="45">
        <f>SUMIFS('Raw Data'!$S$2:$S$3196,'Raw Data'!$D$2:$D$3196,'Solution Sheet'!N2632,'Raw Data'!$H$2:$H$3196,'Solution Sheet'!O2632)</f>
        <v>705014.25000000035</v>
      </c>
    </row>
    <row r="2633" spans="2:16" x14ac:dyDescent="0.35">
      <c r="B2633" s="33" t="s">
        <v>115</v>
      </c>
      <c r="C2633" s="33" t="s">
        <v>7</v>
      </c>
      <c r="D2633" s="45">
        <f>SUMIFS('Raw Data'!$S$2:$S$3196,'Raw Data'!$E$2:$E$3196,'Solution Sheet'!B2633,'Raw Data'!$G$2:$G$3196,'Solution Sheet'!C2633)</f>
        <v>104661.16</v>
      </c>
      <c r="E2633" s="37"/>
      <c r="F2633" s="33" t="s">
        <v>45</v>
      </c>
      <c r="G2633" s="33" t="s">
        <v>32</v>
      </c>
      <c r="H2633" s="45">
        <f>COUNTIFS('Raw Data'!$L$2:$L$3196,'Solution Sheet'!F2633,'Raw Data'!$H$2:$H$3196,'Solution Sheet'!G2633)</f>
        <v>204</v>
      </c>
      <c r="J2633" s="33" t="s">
        <v>41</v>
      </c>
      <c r="K2633" s="33" t="s">
        <v>7</v>
      </c>
      <c r="L2633" s="45">
        <f>AVERAGEIFS('Raw Data'!$R$2:$R$3196,'Raw Data'!$K$2:$K$3196,'Solution Sheet'!J2633,'Raw Data'!$G$2:$G$3196,'Solution Sheet'!K2633)</f>
        <v>33.821428571428569</v>
      </c>
      <c r="N2633" s="33" t="s">
        <v>25</v>
      </c>
      <c r="O2633" s="33" t="s">
        <v>32</v>
      </c>
      <c r="P2633" s="45">
        <f>SUMIFS('Raw Data'!$S$2:$S$3196,'Raw Data'!$D$2:$D$3196,'Solution Sheet'!N2633,'Raw Data'!$H$2:$H$3196,'Solution Sheet'!O2633)</f>
        <v>420136.0300000002</v>
      </c>
    </row>
    <row r="2634" spans="2:16" x14ac:dyDescent="0.35">
      <c r="B2634" s="33" t="s">
        <v>63</v>
      </c>
      <c r="C2634" s="33" t="s">
        <v>7</v>
      </c>
      <c r="D2634" s="45">
        <f>SUMIFS('Raw Data'!$S$2:$S$3196,'Raw Data'!$E$2:$E$3196,'Solution Sheet'!B2634,'Raw Data'!$G$2:$G$3196,'Solution Sheet'!C2634)</f>
        <v>92763.590000000011</v>
      </c>
      <c r="E2634" s="37"/>
      <c r="F2634" s="33" t="s">
        <v>45</v>
      </c>
      <c r="G2634" s="33" t="s">
        <v>30</v>
      </c>
      <c r="H2634" s="45">
        <f>COUNTIFS('Raw Data'!$L$2:$L$3196,'Solution Sheet'!F2634,'Raw Data'!$H$2:$H$3196,'Solution Sheet'!G2634)</f>
        <v>215</v>
      </c>
      <c r="J2634" s="33" t="s">
        <v>39</v>
      </c>
      <c r="K2634" s="33" t="s">
        <v>7</v>
      </c>
      <c r="L2634" s="45">
        <f>AVERAGEIFS('Raw Data'!$R$2:$R$3196,'Raw Data'!$K$2:$K$3196,'Solution Sheet'!J2634,'Raw Data'!$G$2:$G$3196,'Solution Sheet'!K2634)</f>
        <v>36.319672131147541</v>
      </c>
      <c r="N2634" s="33" t="s">
        <v>24</v>
      </c>
      <c r="O2634" s="33" t="s">
        <v>30</v>
      </c>
      <c r="P2634" s="45">
        <f>SUMIFS('Raw Data'!$S$2:$S$3196,'Raw Data'!$D$2:$D$3196,'Solution Sheet'!N2634,'Raw Data'!$H$2:$H$3196,'Solution Sheet'!O2634)</f>
        <v>902864.3899999999</v>
      </c>
    </row>
    <row r="2635" spans="2:16" x14ac:dyDescent="0.35">
      <c r="B2635" s="33" t="s">
        <v>78</v>
      </c>
      <c r="C2635" s="33" t="s">
        <v>10</v>
      </c>
      <c r="D2635" s="45">
        <f>SUMIFS('Raw Data'!$S$2:$S$3196,'Raw Data'!$E$2:$E$3196,'Solution Sheet'!B2635,'Raw Data'!$G$2:$G$3196,'Solution Sheet'!C2635)</f>
        <v>92778.25</v>
      </c>
      <c r="E2635" s="37"/>
      <c r="F2635" s="33" t="s">
        <v>46</v>
      </c>
      <c r="G2635" s="33" t="s">
        <v>32</v>
      </c>
      <c r="H2635" s="45">
        <f>COUNTIFS('Raw Data'!$L$2:$L$3196,'Solution Sheet'!F2635,'Raw Data'!$H$2:$H$3196,'Solution Sheet'!G2635)</f>
        <v>216</v>
      </c>
      <c r="J2635" s="33" t="s">
        <v>42</v>
      </c>
      <c r="K2635" s="33" t="s">
        <v>10</v>
      </c>
      <c r="L2635" s="45">
        <f>AVERAGEIFS('Raw Data'!$R$2:$R$3196,'Raw Data'!$K$2:$K$3196,'Solution Sheet'!J2635,'Raw Data'!$G$2:$G$3196,'Solution Sheet'!K2635)</f>
        <v>34.543689320388353</v>
      </c>
      <c r="N2635" s="33" t="s">
        <v>24</v>
      </c>
      <c r="O2635" s="33" t="s">
        <v>32</v>
      </c>
      <c r="P2635" s="45">
        <f>SUMIFS('Raw Data'!$S$2:$S$3196,'Raw Data'!$D$2:$D$3196,'Solution Sheet'!N2635,'Raw Data'!$H$2:$H$3196,'Solution Sheet'!O2635)</f>
        <v>854150.37999999919</v>
      </c>
    </row>
    <row r="2636" spans="2:16" x14ac:dyDescent="0.35">
      <c r="B2636" s="33" t="s">
        <v>85</v>
      </c>
      <c r="C2636" s="33" t="s">
        <v>7</v>
      </c>
      <c r="D2636" s="45">
        <f>SUMIFS('Raw Data'!$S$2:$S$3196,'Raw Data'!$E$2:$E$3196,'Solution Sheet'!B2636,'Raw Data'!$G$2:$G$3196,'Solution Sheet'!C2636)</f>
        <v>95667.16</v>
      </c>
      <c r="E2636" s="37"/>
      <c r="F2636" s="33" t="s">
        <v>44</v>
      </c>
      <c r="G2636" s="33" t="s">
        <v>30</v>
      </c>
      <c r="H2636" s="45">
        <f>COUNTIFS('Raw Data'!$L$2:$L$3196,'Solution Sheet'!F2636,'Raw Data'!$H$2:$H$3196,'Solution Sheet'!G2636)</f>
        <v>202</v>
      </c>
      <c r="J2636" s="33" t="s">
        <v>41</v>
      </c>
      <c r="K2636" s="33" t="s">
        <v>7</v>
      </c>
      <c r="L2636" s="45">
        <f>AVERAGEIFS('Raw Data'!$R$2:$R$3196,'Raw Data'!$K$2:$K$3196,'Solution Sheet'!J2636,'Raw Data'!$G$2:$G$3196,'Solution Sheet'!K2636)</f>
        <v>33.821428571428569</v>
      </c>
      <c r="N2636" s="33" t="s">
        <v>26</v>
      </c>
      <c r="O2636" s="33" t="s">
        <v>30</v>
      </c>
      <c r="P2636" s="45">
        <f>SUMIFS('Raw Data'!$S$2:$S$3196,'Raw Data'!$D$2:$D$3196,'Solution Sheet'!N2636,'Raw Data'!$H$2:$H$3196,'Solution Sheet'!O2636)</f>
        <v>705014.25000000035</v>
      </c>
    </row>
    <row r="2637" spans="2:16" x14ac:dyDescent="0.35">
      <c r="B2637" s="33" t="s">
        <v>55</v>
      </c>
      <c r="C2637" s="33" t="s">
        <v>11</v>
      </c>
      <c r="D2637" s="45">
        <f>SUMIFS('Raw Data'!$S$2:$S$3196,'Raw Data'!$E$2:$E$3196,'Solution Sheet'!B2637,'Raw Data'!$G$2:$G$3196,'Solution Sheet'!C2637)</f>
        <v>113543.59</v>
      </c>
      <c r="E2637" s="37"/>
      <c r="F2637" s="33" t="s">
        <v>43</v>
      </c>
      <c r="G2637" s="33" t="s">
        <v>30</v>
      </c>
      <c r="H2637" s="45">
        <f>COUNTIFS('Raw Data'!$L$2:$L$3196,'Solution Sheet'!F2637,'Raw Data'!$H$2:$H$3196,'Solution Sheet'!G2637)</f>
        <v>201</v>
      </c>
      <c r="J2637" s="33" t="s">
        <v>41</v>
      </c>
      <c r="K2637" s="33" t="s">
        <v>11</v>
      </c>
      <c r="L2637" s="45">
        <f>AVERAGEIFS('Raw Data'!$R$2:$R$3196,'Raw Data'!$K$2:$K$3196,'Solution Sheet'!J2637,'Raw Data'!$G$2:$G$3196,'Solution Sheet'!K2637)</f>
        <v>35.415929203539825</v>
      </c>
      <c r="N2637" s="33" t="s">
        <v>24</v>
      </c>
      <c r="O2637" s="33" t="s">
        <v>30</v>
      </c>
      <c r="P2637" s="45">
        <f>SUMIFS('Raw Data'!$S$2:$S$3196,'Raw Data'!$D$2:$D$3196,'Solution Sheet'!N2637,'Raw Data'!$H$2:$H$3196,'Solution Sheet'!O2637)</f>
        <v>902864.3899999999</v>
      </c>
    </row>
    <row r="2638" spans="2:16" x14ac:dyDescent="0.35">
      <c r="B2638" s="33" t="s">
        <v>55</v>
      </c>
      <c r="C2638" s="33" t="s">
        <v>9</v>
      </c>
      <c r="D2638" s="45">
        <f>SUMIFS('Raw Data'!$S$2:$S$3196,'Raw Data'!$E$2:$E$3196,'Solution Sheet'!B2638,'Raw Data'!$G$2:$G$3196,'Solution Sheet'!C2638)</f>
        <v>88747.839999999997</v>
      </c>
      <c r="E2638" s="37"/>
      <c r="F2638" s="33" t="s">
        <v>45</v>
      </c>
      <c r="G2638" s="33" t="s">
        <v>32</v>
      </c>
      <c r="H2638" s="45">
        <f>COUNTIFS('Raw Data'!$L$2:$L$3196,'Solution Sheet'!F2638,'Raw Data'!$H$2:$H$3196,'Solution Sheet'!G2638)</f>
        <v>204</v>
      </c>
      <c r="J2638" s="33" t="s">
        <v>39</v>
      </c>
      <c r="K2638" s="33" t="s">
        <v>9</v>
      </c>
      <c r="L2638" s="45">
        <f>AVERAGEIFS('Raw Data'!$R$2:$R$3196,'Raw Data'!$K$2:$K$3196,'Solution Sheet'!J2638,'Raw Data'!$G$2:$G$3196,'Solution Sheet'!K2638)</f>
        <v>34.731182795698928</v>
      </c>
      <c r="N2638" s="33" t="s">
        <v>24</v>
      </c>
      <c r="O2638" s="33" t="s">
        <v>32</v>
      </c>
      <c r="P2638" s="45">
        <f>SUMIFS('Raw Data'!$S$2:$S$3196,'Raw Data'!$D$2:$D$3196,'Solution Sheet'!N2638,'Raw Data'!$H$2:$H$3196,'Solution Sheet'!O2638)</f>
        <v>854150.37999999919</v>
      </c>
    </row>
    <row r="2639" spans="2:16" x14ac:dyDescent="0.35">
      <c r="B2639" s="33" t="s">
        <v>73</v>
      </c>
      <c r="C2639" s="33" t="s">
        <v>13</v>
      </c>
      <c r="D2639" s="45">
        <f>SUMIFS('Raw Data'!$S$2:$S$3196,'Raw Data'!$E$2:$E$3196,'Solution Sheet'!B2639,'Raw Data'!$G$2:$G$3196,'Solution Sheet'!C2639)</f>
        <v>66184.529999999984</v>
      </c>
      <c r="E2639" s="37"/>
      <c r="F2639" s="33" t="s">
        <v>44</v>
      </c>
      <c r="G2639" s="33" t="s">
        <v>31</v>
      </c>
      <c r="H2639" s="45">
        <f>COUNTIFS('Raw Data'!$L$2:$L$3196,'Solution Sheet'!F2639,'Raw Data'!$H$2:$H$3196,'Solution Sheet'!G2639)</f>
        <v>216</v>
      </c>
      <c r="J2639" s="33" t="s">
        <v>42</v>
      </c>
      <c r="K2639" s="33" t="s">
        <v>13</v>
      </c>
      <c r="L2639" s="45">
        <f>AVERAGEIFS('Raw Data'!$R$2:$R$3196,'Raw Data'!$K$2:$K$3196,'Solution Sheet'!J2639,'Raw Data'!$G$2:$G$3196,'Solution Sheet'!K2639)</f>
        <v>36.58</v>
      </c>
      <c r="N2639" s="33" t="s">
        <v>26</v>
      </c>
      <c r="O2639" s="33" t="s">
        <v>31</v>
      </c>
      <c r="P2639" s="45">
        <f>SUMIFS('Raw Data'!$S$2:$S$3196,'Raw Data'!$D$2:$D$3196,'Solution Sheet'!N2639,'Raw Data'!$H$2:$H$3196,'Solution Sheet'!O2639)</f>
        <v>705928.4499999996</v>
      </c>
    </row>
    <row r="2640" spans="2:16" x14ac:dyDescent="0.35">
      <c r="B2640" s="33" t="s">
        <v>115</v>
      </c>
      <c r="C2640" s="33" t="s">
        <v>7</v>
      </c>
      <c r="D2640" s="45">
        <f>SUMIFS('Raw Data'!$S$2:$S$3196,'Raw Data'!$E$2:$E$3196,'Solution Sheet'!B2640,'Raw Data'!$G$2:$G$3196,'Solution Sheet'!C2640)</f>
        <v>104661.16</v>
      </c>
      <c r="E2640" s="37"/>
      <c r="F2640" s="33" t="s">
        <v>46</v>
      </c>
      <c r="G2640" s="33" t="s">
        <v>31</v>
      </c>
      <c r="H2640" s="45">
        <f>COUNTIFS('Raw Data'!$L$2:$L$3196,'Solution Sheet'!F2640,'Raw Data'!$H$2:$H$3196,'Solution Sheet'!G2640)</f>
        <v>159</v>
      </c>
      <c r="J2640" s="33" t="s">
        <v>40</v>
      </c>
      <c r="K2640" s="33" t="s">
        <v>7</v>
      </c>
      <c r="L2640" s="45">
        <f>AVERAGEIFS('Raw Data'!$R$2:$R$3196,'Raw Data'!$K$2:$K$3196,'Solution Sheet'!J2640,'Raw Data'!$G$2:$G$3196,'Solution Sheet'!K2640)</f>
        <v>33.473118279569896</v>
      </c>
      <c r="N2640" s="33" t="s">
        <v>24</v>
      </c>
      <c r="O2640" s="33" t="s">
        <v>31</v>
      </c>
      <c r="P2640" s="45">
        <f>SUMIFS('Raw Data'!$S$2:$S$3196,'Raw Data'!$D$2:$D$3196,'Solution Sheet'!N2640,'Raw Data'!$H$2:$H$3196,'Solution Sheet'!O2640)</f>
        <v>770751.94999999984</v>
      </c>
    </row>
    <row r="2641" spans="2:16" x14ac:dyDescent="0.35">
      <c r="B2641" s="33" t="s">
        <v>55</v>
      </c>
      <c r="C2641" s="33" t="s">
        <v>12</v>
      </c>
      <c r="D2641" s="45">
        <f>SUMIFS('Raw Data'!$S$2:$S$3196,'Raw Data'!$E$2:$E$3196,'Solution Sheet'!B2641,'Raw Data'!$G$2:$G$3196,'Solution Sheet'!C2641)</f>
        <v>77941.099999999991</v>
      </c>
      <c r="E2641" s="37"/>
      <c r="F2641" s="33" t="s">
        <v>43</v>
      </c>
      <c r="G2641" s="33" t="s">
        <v>33</v>
      </c>
      <c r="H2641" s="45">
        <f>COUNTIFS('Raw Data'!$L$2:$L$3196,'Solution Sheet'!F2641,'Raw Data'!$H$2:$H$3196,'Solution Sheet'!G2641)</f>
        <v>185</v>
      </c>
      <c r="J2641" s="33" t="s">
        <v>42</v>
      </c>
      <c r="K2641" s="33" t="s">
        <v>12</v>
      </c>
      <c r="L2641" s="45">
        <f>AVERAGEIFS('Raw Data'!$R$2:$R$3196,'Raw Data'!$K$2:$K$3196,'Solution Sheet'!J2641,'Raw Data'!$G$2:$G$3196,'Solution Sheet'!K2641)</f>
        <v>36.418604651162788</v>
      </c>
      <c r="N2641" s="33" t="s">
        <v>24</v>
      </c>
      <c r="O2641" s="33" t="s">
        <v>33</v>
      </c>
      <c r="P2641" s="45">
        <f>SUMIFS('Raw Data'!$S$2:$S$3196,'Raw Data'!$D$2:$D$3196,'Solution Sheet'!N2641,'Raw Data'!$H$2:$H$3196,'Solution Sheet'!O2641)</f>
        <v>777669.78999999957</v>
      </c>
    </row>
    <row r="2642" spans="2:16" x14ac:dyDescent="0.35">
      <c r="B2642" s="33" t="s">
        <v>63</v>
      </c>
      <c r="C2642" s="33" t="s">
        <v>13</v>
      </c>
      <c r="D2642" s="45">
        <f>SUMIFS('Raw Data'!$S$2:$S$3196,'Raw Data'!$E$2:$E$3196,'Solution Sheet'!B2642,'Raw Data'!$G$2:$G$3196,'Solution Sheet'!C2642)</f>
        <v>116307.38</v>
      </c>
      <c r="E2642" s="37"/>
      <c r="F2642" s="33" t="s">
        <v>46</v>
      </c>
      <c r="G2642" s="33" t="s">
        <v>30</v>
      </c>
      <c r="H2642" s="45">
        <f>COUNTIFS('Raw Data'!$L$2:$L$3196,'Solution Sheet'!F2642,'Raw Data'!$H$2:$H$3196,'Solution Sheet'!G2642)</f>
        <v>204</v>
      </c>
      <c r="J2642" s="33" t="s">
        <v>39</v>
      </c>
      <c r="K2642" s="33" t="s">
        <v>13</v>
      </c>
      <c r="L2642" s="45">
        <f>AVERAGEIFS('Raw Data'!$R$2:$R$3196,'Raw Data'!$K$2:$K$3196,'Solution Sheet'!J2642,'Raw Data'!$G$2:$G$3196,'Solution Sheet'!K2642)</f>
        <v>35.833333333333336</v>
      </c>
      <c r="N2642" s="33" t="s">
        <v>24</v>
      </c>
      <c r="O2642" s="33" t="s">
        <v>30</v>
      </c>
      <c r="P2642" s="45">
        <f>SUMIFS('Raw Data'!$S$2:$S$3196,'Raw Data'!$D$2:$D$3196,'Solution Sheet'!N2642,'Raw Data'!$H$2:$H$3196,'Solution Sheet'!O2642)</f>
        <v>902864.3899999999</v>
      </c>
    </row>
    <row r="2643" spans="2:16" x14ac:dyDescent="0.35">
      <c r="B2643" s="33" t="s">
        <v>115</v>
      </c>
      <c r="C2643" s="33" t="s">
        <v>7</v>
      </c>
      <c r="D2643" s="45">
        <f>SUMIFS('Raw Data'!$S$2:$S$3196,'Raw Data'!$E$2:$E$3196,'Solution Sheet'!B2643,'Raw Data'!$G$2:$G$3196,'Solution Sheet'!C2643)</f>
        <v>104661.16</v>
      </c>
      <c r="E2643" s="37"/>
      <c r="F2643" s="33" t="s">
        <v>44</v>
      </c>
      <c r="G2643" s="33" t="s">
        <v>33</v>
      </c>
      <c r="H2643" s="45">
        <f>COUNTIFS('Raw Data'!$L$2:$L$3196,'Solution Sheet'!F2643,'Raw Data'!$H$2:$H$3196,'Solution Sheet'!G2643)</f>
        <v>207</v>
      </c>
      <c r="J2643" s="33" t="s">
        <v>39</v>
      </c>
      <c r="K2643" s="33" t="s">
        <v>7</v>
      </c>
      <c r="L2643" s="45">
        <f>AVERAGEIFS('Raw Data'!$R$2:$R$3196,'Raw Data'!$K$2:$K$3196,'Solution Sheet'!J2643,'Raw Data'!$G$2:$G$3196,'Solution Sheet'!K2643)</f>
        <v>36.319672131147541</v>
      </c>
      <c r="N2643" s="33" t="s">
        <v>26</v>
      </c>
      <c r="O2643" s="33" t="s">
        <v>33</v>
      </c>
      <c r="P2643" s="45">
        <f>SUMIFS('Raw Data'!$S$2:$S$3196,'Raw Data'!$D$2:$D$3196,'Solution Sheet'!N2643,'Raw Data'!$H$2:$H$3196,'Solution Sheet'!O2643)</f>
        <v>688621.27000000118</v>
      </c>
    </row>
    <row r="2644" spans="2:16" x14ac:dyDescent="0.35">
      <c r="B2644" s="33" t="s">
        <v>52</v>
      </c>
      <c r="C2644" s="33" t="s">
        <v>9</v>
      </c>
      <c r="D2644" s="45">
        <f>SUMIFS('Raw Data'!$S$2:$S$3196,'Raw Data'!$E$2:$E$3196,'Solution Sheet'!B2644,'Raw Data'!$G$2:$G$3196,'Solution Sheet'!C2644)</f>
        <v>91971.540000000008</v>
      </c>
      <c r="E2644" s="37"/>
      <c r="F2644" s="33" t="s">
        <v>44</v>
      </c>
      <c r="G2644" s="33" t="s">
        <v>32</v>
      </c>
      <c r="H2644" s="45">
        <f>COUNTIFS('Raw Data'!$L$2:$L$3196,'Solution Sheet'!F2644,'Raw Data'!$H$2:$H$3196,'Solution Sheet'!G2644)</f>
        <v>196</v>
      </c>
      <c r="J2644" s="33" t="s">
        <v>40</v>
      </c>
      <c r="K2644" s="33" t="s">
        <v>9</v>
      </c>
      <c r="L2644" s="45">
        <f>AVERAGEIFS('Raw Data'!$R$2:$R$3196,'Raw Data'!$K$2:$K$3196,'Solution Sheet'!J2644,'Raw Data'!$G$2:$G$3196,'Solution Sheet'!K2644)</f>
        <v>33.942528735632187</v>
      </c>
      <c r="N2644" s="33" t="s">
        <v>25</v>
      </c>
      <c r="O2644" s="33" t="s">
        <v>32</v>
      </c>
      <c r="P2644" s="45">
        <f>SUMIFS('Raw Data'!$S$2:$S$3196,'Raw Data'!$D$2:$D$3196,'Solution Sheet'!N2644,'Raw Data'!$H$2:$H$3196,'Solution Sheet'!O2644)</f>
        <v>420136.0300000002</v>
      </c>
    </row>
    <row r="2645" spans="2:16" x14ac:dyDescent="0.35">
      <c r="B2645" s="33" t="s">
        <v>68</v>
      </c>
      <c r="C2645" s="33" t="s">
        <v>10</v>
      </c>
      <c r="D2645" s="45">
        <f>SUMIFS('Raw Data'!$S$2:$S$3196,'Raw Data'!$E$2:$E$3196,'Solution Sheet'!B2645,'Raw Data'!$G$2:$G$3196,'Solution Sheet'!C2645)</f>
        <v>86801.049999999988</v>
      </c>
      <c r="E2645" s="37"/>
      <c r="F2645" s="33" t="s">
        <v>45</v>
      </c>
      <c r="G2645" s="33" t="s">
        <v>30</v>
      </c>
      <c r="H2645" s="45">
        <f>COUNTIFS('Raw Data'!$L$2:$L$3196,'Solution Sheet'!F2645,'Raw Data'!$H$2:$H$3196,'Solution Sheet'!G2645)</f>
        <v>215</v>
      </c>
      <c r="J2645" s="33" t="s">
        <v>40</v>
      </c>
      <c r="K2645" s="33" t="s">
        <v>10</v>
      </c>
      <c r="L2645" s="45">
        <f>AVERAGEIFS('Raw Data'!$R$2:$R$3196,'Raw Data'!$K$2:$K$3196,'Solution Sheet'!J2645,'Raw Data'!$G$2:$G$3196,'Solution Sheet'!K2645)</f>
        <v>35.093023255813954</v>
      </c>
      <c r="N2645" s="33" t="s">
        <v>24</v>
      </c>
      <c r="O2645" s="33" t="s">
        <v>30</v>
      </c>
      <c r="P2645" s="45">
        <f>SUMIFS('Raw Data'!$S$2:$S$3196,'Raw Data'!$D$2:$D$3196,'Solution Sheet'!N2645,'Raw Data'!$H$2:$H$3196,'Solution Sheet'!O2645)</f>
        <v>902864.3899999999</v>
      </c>
    </row>
    <row r="2646" spans="2:16" x14ac:dyDescent="0.35">
      <c r="B2646" s="33" t="s">
        <v>58</v>
      </c>
      <c r="C2646" s="33" t="s">
        <v>6</v>
      </c>
      <c r="D2646" s="45">
        <f>SUMIFS('Raw Data'!$S$2:$S$3196,'Raw Data'!$E$2:$E$3196,'Solution Sheet'!B2646,'Raw Data'!$G$2:$G$3196,'Solution Sheet'!C2646)</f>
        <v>115367.16999999998</v>
      </c>
      <c r="E2646" s="37"/>
      <c r="F2646" s="33" t="s">
        <v>45</v>
      </c>
      <c r="G2646" s="33" t="s">
        <v>32</v>
      </c>
      <c r="H2646" s="45">
        <f>COUNTIFS('Raw Data'!$L$2:$L$3196,'Solution Sheet'!F2646,'Raw Data'!$H$2:$H$3196,'Solution Sheet'!G2646)</f>
        <v>204</v>
      </c>
      <c r="J2646" s="33" t="s">
        <v>40</v>
      </c>
      <c r="K2646" s="33" t="s">
        <v>6</v>
      </c>
      <c r="L2646" s="45">
        <f>AVERAGEIFS('Raw Data'!$R$2:$R$3196,'Raw Data'!$K$2:$K$3196,'Solution Sheet'!J2646,'Raw Data'!$G$2:$G$3196,'Solution Sheet'!K2646)</f>
        <v>33.838383838383841</v>
      </c>
      <c r="N2646" s="33" t="s">
        <v>24</v>
      </c>
      <c r="O2646" s="33" t="s">
        <v>32</v>
      </c>
      <c r="P2646" s="45">
        <f>SUMIFS('Raw Data'!$S$2:$S$3196,'Raw Data'!$D$2:$D$3196,'Solution Sheet'!N2646,'Raw Data'!$H$2:$H$3196,'Solution Sheet'!O2646)</f>
        <v>854150.37999999919</v>
      </c>
    </row>
    <row r="2647" spans="2:16" x14ac:dyDescent="0.35">
      <c r="B2647" s="33" t="s">
        <v>68</v>
      </c>
      <c r="C2647" s="33" t="s">
        <v>11</v>
      </c>
      <c r="D2647" s="45">
        <f>SUMIFS('Raw Data'!$S$2:$S$3196,'Raw Data'!$E$2:$E$3196,'Solution Sheet'!B2647,'Raw Data'!$G$2:$G$3196,'Solution Sheet'!C2647)</f>
        <v>76381.910000000018</v>
      </c>
      <c r="E2647" s="37"/>
      <c r="F2647" s="33" t="s">
        <v>44</v>
      </c>
      <c r="G2647" s="33" t="s">
        <v>31</v>
      </c>
      <c r="H2647" s="45">
        <f>COUNTIFS('Raw Data'!$L$2:$L$3196,'Solution Sheet'!F2647,'Raw Data'!$H$2:$H$3196,'Solution Sheet'!G2647)</f>
        <v>216</v>
      </c>
      <c r="J2647" s="33" t="s">
        <v>41</v>
      </c>
      <c r="K2647" s="33" t="s">
        <v>11</v>
      </c>
      <c r="L2647" s="45">
        <f>AVERAGEIFS('Raw Data'!$R$2:$R$3196,'Raw Data'!$K$2:$K$3196,'Solution Sheet'!J2647,'Raw Data'!$G$2:$G$3196,'Solution Sheet'!K2647)</f>
        <v>35.415929203539825</v>
      </c>
      <c r="N2647" s="33" t="s">
        <v>26</v>
      </c>
      <c r="O2647" s="33" t="s">
        <v>31</v>
      </c>
      <c r="P2647" s="45">
        <f>SUMIFS('Raw Data'!$S$2:$S$3196,'Raw Data'!$D$2:$D$3196,'Solution Sheet'!N2647,'Raw Data'!$H$2:$H$3196,'Solution Sheet'!O2647)</f>
        <v>705928.4499999996</v>
      </c>
    </row>
    <row r="2648" spans="2:16" x14ac:dyDescent="0.35">
      <c r="B2648" s="33" t="s">
        <v>55</v>
      </c>
      <c r="C2648" s="33" t="s">
        <v>9</v>
      </c>
      <c r="D2648" s="45">
        <f>SUMIFS('Raw Data'!$S$2:$S$3196,'Raw Data'!$E$2:$E$3196,'Solution Sheet'!B2648,'Raw Data'!$G$2:$G$3196,'Solution Sheet'!C2648)</f>
        <v>88747.839999999997</v>
      </c>
      <c r="E2648" s="37"/>
      <c r="F2648" s="33" t="s">
        <v>43</v>
      </c>
      <c r="G2648" s="33" t="s">
        <v>30</v>
      </c>
      <c r="H2648" s="45">
        <f>COUNTIFS('Raw Data'!$L$2:$L$3196,'Solution Sheet'!F2648,'Raw Data'!$H$2:$H$3196,'Solution Sheet'!G2648)</f>
        <v>201</v>
      </c>
      <c r="J2648" s="33" t="s">
        <v>42</v>
      </c>
      <c r="K2648" s="33" t="s">
        <v>9</v>
      </c>
      <c r="L2648" s="45">
        <f>AVERAGEIFS('Raw Data'!$R$2:$R$3196,'Raw Data'!$K$2:$K$3196,'Solution Sheet'!J2648,'Raw Data'!$G$2:$G$3196,'Solution Sheet'!K2648)</f>
        <v>36.282828282828284</v>
      </c>
      <c r="N2648" s="33" t="s">
        <v>26</v>
      </c>
      <c r="O2648" s="33" t="s">
        <v>30</v>
      </c>
      <c r="P2648" s="45">
        <f>SUMIFS('Raw Data'!$S$2:$S$3196,'Raw Data'!$D$2:$D$3196,'Solution Sheet'!N2648,'Raw Data'!$H$2:$H$3196,'Solution Sheet'!O2648)</f>
        <v>705014.25000000035</v>
      </c>
    </row>
    <row r="2649" spans="2:16" x14ac:dyDescent="0.35">
      <c r="B2649" s="33" t="s">
        <v>73</v>
      </c>
      <c r="C2649" s="33" t="s">
        <v>6</v>
      </c>
      <c r="D2649" s="45">
        <f>SUMIFS('Raw Data'!$S$2:$S$3196,'Raw Data'!$E$2:$E$3196,'Solution Sheet'!B2649,'Raw Data'!$G$2:$G$3196,'Solution Sheet'!C2649)</f>
        <v>72259.55</v>
      </c>
      <c r="E2649" s="37"/>
      <c r="F2649" s="33" t="s">
        <v>46</v>
      </c>
      <c r="G2649" s="33" t="s">
        <v>31</v>
      </c>
      <c r="H2649" s="45">
        <f>COUNTIFS('Raw Data'!$L$2:$L$3196,'Solution Sheet'!F2649,'Raw Data'!$H$2:$H$3196,'Solution Sheet'!G2649)</f>
        <v>159</v>
      </c>
      <c r="J2649" s="33" t="s">
        <v>40</v>
      </c>
      <c r="K2649" s="33" t="s">
        <v>6</v>
      </c>
      <c r="L2649" s="45">
        <f>AVERAGEIFS('Raw Data'!$R$2:$R$3196,'Raw Data'!$K$2:$K$3196,'Solution Sheet'!J2649,'Raw Data'!$G$2:$G$3196,'Solution Sheet'!K2649)</f>
        <v>33.838383838383841</v>
      </c>
      <c r="N2649" s="33" t="s">
        <v>26</v>
      </c>
      <c r="O2649" s="33" t="s">
        <v>31</v>
      </c>
      <c r="P2649" s="45">
        <f>SUMIFS('Raw Data'!$S$2:$S$3196,'Raw Data'!$D$2:$D$3196,'Solution Sheet'!N2649,'Raw Data'!$H$2:$H$3196,'Solution Sheet'!O2649)</f>
        <v>705928.4499999996</v>
      </c>
    </row>
    <row r="2650" spans="2:16" x14ac:dyDescent="0.35">
      <c r="B2650" s="33" t="s">
        <v>106</v>
      </c>
      <c r="C2650" s="33" t="s">
        <v>6</v>
      </c>
      <c r="D2650" s="45">
        <f>SUMIFS('Raw Data'!$S$2:$S$3196,'Raw Data'!$E$2:$E$3196,'Solution Sheet'!B2650,'Raw Data'!$G$2:$G$3196,'Solution Sheet'!C2650)</f>
        <v>106057.18</v>
      </c>
      <c r="E2650" s="37"/>
      <c r="F2650" s="33" t="s">
        <v>43</v>
      </c>
      <c r="G2650" s="33" t="s">
        <v>33</v>
      </c>
      <c r="H2650" s="45">
        <f>COUNTIFS('Raw Data'!$L$2:$L$3196,'Solution Sheet'!F2650,'Raw Data'!$H$2:$H$3196,'Solution Sheet'!G2650)</f>
        <v>185</v>
      </c>
      <c r="J2650" s="33" t="s">
        <v>39</v>
      </c>
      <c r="K2650" s="33" t="s">
        <v>6</v>
      </c>
      <c r="L2650" s="45">
        <f>AVERAGEIFS('Raw Data'!$R$2:$R$3196,'Raw Data'!$K$2:$K$3196,'Solution Sheet'!J2650,'Raw Data'!$G$2:$G$3196,'Solution Sheet'!K2650)</f>
        <v>36.370370370370374</v>
      </c>
      <c r="N2650" s="33" t="s">
        <v>24</v>
      </c>
      <c r="O2650" s="33" t="s">
        <v>33</v>
      </c>
      <c r="P2650" s="45">
        <f>SUMIFS('Raw Data'!$S$2:$S$3196,'Raw Data'!$D$2:$D$3196,'Solution Sheet'!N2650,'Raw Data'!$H$2:$H$3196,'Solution Sheet'!O2650)</f>
        <v>777669.78999999957</v>
      </c>
    </row>
    <row r="2651" spans="2:16" x14ac:dyDescent="0.35">
      <c r="B2651" s="33" t="s">
        <v>52</v>
      </c>
      <c r="C2651" s="33" t="s">
        <v>13</v>
      </c>
      <c r="D2651" s="45">
        <f>SUMIFS('Raw Data'!$S$2:$S$3196,'Raw Data'!$E$2:$E$3196,'Solution Sheet'!B2651,'Raw Data'!$G$2:$G$3196,'Solution Sheet'!C2651)</f>
        <v>72641.01999999999</v>
      </c>
      <c r="E2651" s="37"/>
      <c r="F2651" s="33" t="s">
        <v>46</v>
      </c>
      <c r="G2651" s="33" t="s">
        <v>30</v>
      </c>
      <c r="H2651" s="45">
        <f>COUNTIFS('Raw Data'!$L$2:$L$3196,'Solution Sheet'!F2651,'Raw Data'!$H$2:$H$3196,'Solution Sheet'!G2651)</f>
        <v>204</v>
      </c>
      <c r="J2651" s="33" t="s">
        <v>39</v>
      </c>
      <c r="K2651" s="33" t="s">
        <v>13</v>
      </c>
      <c r="L2651" s="45">
        <f>AVERAGEIFS('Raw Data'!$R$2:$R$3196,'Raw Data'!$K$2:$K$3196,'Solution Sheet'!J2651,'Raw Data'!$G$2:$G$3196,'Solution Sheet'!K2651)</f>
        <v>35.833333333333336</v>
      </c>
      <c r="N2651" s="33" t="s">
        <v>25</v>
      </c>
      <c r="O2651" s="33" t="s">
        <v>30</v>
      </c>
      <c r="P2651" s="45">
        <f>SUMIFS('Raw Data'!$S$2:$S$3196,'Raw Data'!$D$2:$D$3196,'Solution Sheet'!N2651,'Raw Data'!$H$2:$H$3196,'Solution Sheet'!O2651)</f>
        <v>386262.99999999983</v>
      </c>
    </row>
    <row r="2652" spans="2:16" x14ac:dyDescent="0.35">
      <c r="B2652" s="33" t="s">
        <v>52</v>
      </c>
      <c r="C2652" s="33" t="s">
        <v>7</v>
      </c>
      <c r="D2652" s="45">
        <f>SUMIFS('Raw Data'!$S$2:$S$3196,'Raw Data'!$E$2:$E$3196,'Solution Sheet'!B2652,'Raw Data'!$G$2:$G$3196,'Solution Sheet'!C2652)</f>
        <v>91854.499999999971</v>
      </c>
      <c r="E2652" s="37"/>
      <c r="F2652" s="33" t="s">
        <v>46</v>
      </c>
      <c r="G2652" s="33" t="s">
        <v>33</v>
      </c>
      <c r="H2652" s="45">
        <f>COUNTIFS('Raw Data'!$L$2:$L$3196,'Solution Sheet'!F2652,'Raw Data'!$H$2:$H$3196,'Solution Sheet'!G2652)</f>
        <v>201</v>
      </c>
      <c r="J2652" s="33" t="s">
        <v>41</v>
      </c>
      <c r="K2652" s="33" t="s">
        <v>7</v>
      </c>
      <c r="L2652" s="45">
        <f>AVERAGEIFS('Raw Data'!$R$2:$R$3196,'Raw Data'!$K$2:$K$3196,'Solution Sheet'!J2652,'Raw Data'!$G$2:$G$3196,'Solution Sheet'!K2652)</f>
        <v>33.821428571428569</v>
      </c>
      <c r="N2652" s="33" t="s">
        <v>24</v>
      </c>
      <c r="O2652" s="33" t="s">
        <v>33</v>
      </c>
      <c r="P2652" s="45">
        <f>SUMIFS('Raw Data'!$S$2:$S$3196,'Raw Data'!$D$2:$D$3196,'Solution Sheet'!N2652,'Raw Data'!$H$2:$H$3196,'Solution Sheet'!O2652)</f>
        <v>777669.78999999957</v>
      </c>
    </row>
    <row r="2653" spans="2:16" x14ac:dyDescent="0.35">
      <c r="B2653" s="33" t="s">
        <v>73</v>
      </c>
      <c r="C2653" s="33" t="s">
        <v>11</v>
      </c>
      <c r="D2653" s="45">
        <f>SUMIFS('Raw Data'!$S$2:$S$3196,'Raw Data'!$E$2:$E$3196,'Solution Sheet'!B2653,'Raw Data'!$G$2:$G$3196,'Solution Sheet'!C2653)</f>
        <v>112167.56</v>
      </c>
      <c r="E2653" s="37"/>
      <c r="F2653" s="33" t="s">
        <v>46</v>
      </c>
      <c r="G2653" s="33" t="s">
        <v>32</v>
      </c>
      <c r="H2653" s="45">
        <f>COUNTIFS('Raw Data'!$L$2:$L$3196,'Solution Sheet'!F2653,'Raw Data'!$H$2:$H$3196,'Solution Sheet'!G2653)</f>
        <v>216</v>
      </c>
      <c r="J2653" s="33" t="s">
        <v>42</v>
      </c>
      <c r="K2653" s="33" t="s">
        <v>11</v>
      </c>
      <c r="L2653" s="45">
        <f>AVERAGEIFS('Raw Data'!$R$2:$R$3196,'Raw Data'!$K$2:$K$3196,'Solution Sheet'!J2653,'Raw Data'!$G$2:$G$3196,'Solution Sheet'!K2653)</f>
        <v>35.16949152542373</v>
      </c>
      <c r="N2653" s="33" t="s">
        <v>25</v>
      </c>
      <c r="O2653" s="33" t="s">
        <v>32</v>
      </c>
      <c r="P2653" s="45">
        <f>SUMIFS('Raw Data'!$S$2:$S$3196,'Raw Data'!$D$2:$D$3196,'Solution Sheet'!N2653,'Raw Data'!$H$2:$H$3196,'Solution Sheet'!O2653)</f>
        <v>420136.0300000002</v>
      </c>
    </row>
    <row r="2654" spans="2:16" x14ac:dyDescent="0.35">
      <c r="B2654" s="33" t="s">
        <v>58</v>
      </c>
      <c r="C2654" s="33" t="s">
        <v>7</v>
      </c>
      <c r="D2654" s="45">
        <f>SUMIFS('Raw Data'!$S$2:$S$3196,'Raw Data'!$E$2:$E$3196,'Solution Sheet'!B2654,'Raw Data'!$G$2:$G$3196,'Solution Sheet'!C2654)</f>
        <v>104199.79000000001</v>
      </c>
      <c r="E2654" s="37"/>
      <c r="F2654" s="33" t="s">
        <v>45</v>
      </c>
      <c r="G2654" s="33" t="s">
        <v>32</v>
      </c>
      <c r="H2654" s="45">
        <f>COUNTIFS('Raw Data'!$L$2:$L$3196,'Solution Sheet'!F2654,'Raw Data'!$H$2:$H$3196,'Solution Sheet'!G2654)</f>
        <v>204</v>
      </c>
      <c r="J2654" s="33" t="s">
        <v>39</v>
      </c>
      <c r="K2654" s="33" t="s">
        <v>7</v>
      </c>
      <c r="L2654" s="45">
        <f>AVERAGEIFS('Raw Data'!$R$2:$R$3196,'Raw Data'!$K$2:$K$3196,'Solution Sheet'!J2654,'Raw Data'!$G$2:$G$3196,'Solution Sheet'!K2654)</f>
        <v>36.319672131147541</v>
      </c>
      <c r="N2654" s="33" t="s">
        <v>25</v>
      </c>
      <c r="O2654" s="33" t="s">
        <v>32</v>
      </c>
      <c r="P2654" s="45">
        <f>SUMIFS('Raw Data'!$S$2:$S$3196,'Raw Data'!$D$2:$D$3196,'Solution Sheet'!N2654,'Raw Data'!$H$2:$H$3196,'Solution Sheet'!O2654)</f>
        <v>420136.0300000002</v>
      </c>
    </row>
    <row r="2655" spans="2:16" x14ac:dyDescent="0.35">
      <c r="B2655" s="33" t="s">
        <v>52</v>
      </c>
      <c r="C2655" s="33" t="s">
        <v>10</v>
      </c>
      <c r="D2655" s="45">
        <f>SUMIFS('Raw Data'!$S$2:$S$3196,'Raw Data'!$E$2:$E$3196,'Solution Sheet'!B2655,'Raw Data'!$G$2:$G$3196,'Solution Sheet'!C2655)</f>
        <v>122852.18999999999</v>
      </c>
      <c r="E2655" s="37"/>
      <c r="F2655" s="33" t="s">
        <v>44</v>
      </c>
      <c r="G2655" s="33" t="s">
        <v>30</v>
      </c>
      <c r="H2655" s="45">
        <f>COUNTIFS('Raw Data'!$L$2:$L$3196,'Solution Sheet'!F2655,'Raw Data'!$H$2:$H$3196,'Solution Sheet'!G2655)</f>
        <v>202</v>
      </c>
      <c r="J2655" s="33" t="s">
        <v>41</v>
      </c>
      <c r="K2655" s="33" t="s">
        <v>10</v>
      </c>
      <c r="L2655" s="45">
        <f>AVERAGEIFS('Raw Data'!$R$2:$R$3196,'Raw Data'!$K$2:$K$3196,'Solution Sheet'!J2655,'Raw Data'!$G$2:$G$3196,'Solution Sheet'!K2655)</f>
        <v>34.225806451612904</v>
      </c>
      <c r="N2655" s="33" t="s">
        <v>24</v>
      </c>
      <c r="O2655" s="33" t="s">
        <v>30</v>
      </c>
      <c r="P2655" s="45">
        <f>SUMIFS('Raw Data'!$S$2:$S$3196,'Raw Data'!$D$2:$D$3196,'Solution Sheet'!N2655,'Raw Data'!$H$2:$H$3196,'Solution Sheet'!O2655)</f>
        <v>902864.3899999999</v>
      </c>
    </row>
    <row r="2656" spans="2:16" x14ac:dyDescent="0.35">
      <c r="B2656" s="33" t="s">
        <v>52</v>
      </c>
      <c r="C2656" s="33" t="s">
        <v>7</v>
      </c>
      <c r="D2656" s="45">
        <f>SUMIFS('Raw Data'!$S$2:$S$3196,'Raw Data'!$E$2:$E$3196,'Solution Sheet'!B2656,'Raw Data'!$G$2:$G$3196,'Solution Sheet'!C2656)</f>
        <v>91854.499999999971</v>
      </c>
      <c r="E2656" s="37"/>
      <c r="F2656" s="33" t="s">
        <v>44</v>
      </c>
      <c r="G2656" s="33" t="s">
        <v>32</v>
      </c>
      <c r="H2656" s="45">
        <f>COUNTIFS('Raw Data'!$L$2:$L$3196,'Solution Sheet'!F2656,'Raw Data'!$H$2:$H$3196,'Solution Sheet'!G2656)</f>
        <v>196</v>
      </c>
      <c r="J2656" s="33" t="s">
        <v>39</v>
      </c>
      <c r="K2656" s="33" t="s">
        <v>7</v>
      </c>
      <c r="L2656" s="45">
        <f>AVERAGEIFS('Raw Data'!$R$2:$R$3196,'Raw Data'!$K$2:$K$3196,'Solution Sheet'!J2656,'Raw Data'!$G$2:$G$3196,'Solution Sheet'!K2656)</f>
        <v>36.319672131147541</v>
      </c>
      <c r="N2656" s="33" t="s">
        <v>24</v>
      </c>
      <c r="O2656" s="33" t="s">
        <v>32</v>
      </c>
      <c r="P2656" s="45">
        <f>SUMIFS('Raw Data'!$S$2:$S$3196,'Raw Data'!$D$2:$D$3196,'Solution Sheet'!N2656,'Raw Data'!$H$2:$H$3196,'Solution Sheet'!O2656)</f>
        <v>854150.37999999919</v>
      </c>
    </row>
    <row r="2657" spans="2:16" x14ac:dyDescent="0.35">
      <c r="B2657" s="33" t="s">
        <v>68</v>
      </c>
      <c r="C2657" s="33" t="s">
        <v>11</v>
      </c>
      <c r="D2657" s="45">
        <f>SUMIFS('Raw Data'!$S$2:$S$3196,'Raw Data'!$E$2:$E$3196,'Solution Sheet'!B2657,'Raw Data'!$G$2:$G$3196,'Solution Sheet'!C2657)</f>
        <v>76381.910000000018</v>
      </c>
      <c r="E2657" s="37"/>
      <c r="F2657" s="33" t="s">
        <v>44</v>
      </c>
      <c r="G2657" s="33" t="s">
        <v>31</v>
      </c>
      <c r="H2657" s="45">
        <f>COUNTIFS('Raw Data'!$L$2:$L$3196,'Solution Sheet'!F2657,'Raw Data'!$H$2:$H$3196,'Solution Sheet'!G2657)</f>
        <v>216</v>
      </c>
      <c r="J2657" s="33" t="s">
        <v>39</v>
      </c>
      <c r="K2657" s="33" t="s">
        <v>11</v>
      </c>
      <c r="L2657" s="45">
        <f>AVERAGEIFS('Raw Data'!$R$2:$R$3196,'Raw Data'!$K$2:$K$3196,'Solution Sheet'!J2657,'Raw Data'!$G$2:$G$3196,'Solution Sheet'!K2657)</f>
        <v>34.901785714285715</v>
      </c>
      <c r="N2657" s="33" t="s">
        <v>26</v>
      </c>
      <c r="O2657" s="33" t="s">
        <v>31</v>
      </c>
      <c r="P2657" s="45">
        <f>SUMIFS('Raw Data'!$S$2:$S$3196,'Raw Data'!$D$2:$D$3196,'Solution Sheet'!N2657,'Raw Data'!$H$2:$H$3196,'Solution Sheet'!O2657)</f>
        <v>705928.4499999996</v>
      </c>
    </row>
    <row r="2658" spans="2:16" x14ac:dyDescent="0.35">
      <c r="B2658" s="33" t="s">
        <v>55</v>
      </c>
      <c r="C2658" s="33" t="s">
        <v>10</v>
      </c>
      <c r="D2658" s="45">
        <f>SUMIFS('Raw Data'!$S$2:$S$3196,'Raw Data'!$E$2:$E$3196,'Solution Sheet'!B2658,'Raw Data'!$G$2:$G$3196,'Solution Sheet'!C2658)</f>
        <v>73114.26999999999</v>
      </c>
      <c r="E2658" s="37"/>
      <c r="F2658" s="33" t="s">
        <v>45</v>
      </c>
      <c r="G2658" s="33" t="s">
        <v>31</v>
      </c>
      <c r="H2658" s="45">
        <f>COUNTIFS('Raw Data'!$L$2:$L$3196,'Solution Sheet'!F2658,'Raw Data'!$H$2:$H$3196,'Solution Sheet'!G2658)</f>
        <v>200</v>
      </c>
      <c r="J2658" s="33" t="s">
        <v>42</v>
      </c>
      <c r="K2658" s="33" t="s">
        <v>10</v>
      </c>
      <c r="L2658" s="45">
        <f>AVERAGEIFS('Raw Data'!$R$2:$R$3196,'Raw Data'!$K$2:$K$3196,'Solution Sheet'!J2658,'Raw Data'!$G$2:$G$3196,'Solution Sheet'!K2658)</f>
        <v>34.543689320388353</v>
      </c>
      <c r="N2658" s="33" t="s">
        <v>25</v>
      </c>
      <c r="O2658" s="33" t="s">
        <v>31</v>
      </c>
      <c r="P2658" s="45">
        <f>SUMIFS('Raw Data'!$S$2:$S$3196,'Raw Data'!$D$2:$D$3196,'Solution Sheet'!N2658,'Raw Data'!$H$2:$H$3196,'Solution Sheet'!O2658)</f>
        <v>343540.72000000003</v>
      </c>
    </row>
    <row r="2659" spans="2:16" x14ac:dyDescent="0.35">
      <c r="B2659" s="33" t="s">
        <v>85</v>
      </c>
      <c r="C2659" s="33" t="s">
        <v>13</v>
      </c>
      <c r="D2659" s="45">
        <f>SUMIFS('Raw Data'!$S$2:$S$3196,'Raw Data'!$E$2:$E$3196,'Solution Sheet'!B2659,'Raw Data'!$G$2:$G$3196,'Solution Sheet'!C2659)</f>
        <v>84756.55</v>
      </c>
      <c r="E2659" s="37"/>
      <c r="F2659" s="33" t="s">
        <v>43</v>
      </c>
      <c r="G2659" s="33" t="s">
        <v>32</v>
      </c>
      <c r="H2659" s="45">
        <f>COUNTIFS('Raw Data'!$L$2:$L$3196,'Solution Sheet'!F2659,'Raw Data'!$H$2:$H$3196,'Solution Sheet'!G2659)</f>
        <v>206</v>
      </c>
      <c r="J2659" s="33" t="s">
        <v>39</v>
      </c>
      <c r="K2659" s="33" t="s">
        <v>13</v>
      </c>
      <c r="L2659" s="45">
        <f>AVERAGEIFS('Raw Data'!$R$2:$R$3196,'Raw Data'!$K$2:$K$3196,'Solution Sheet'!J2659,'Raw Data'!$G$2:$G$3196,'Solution Sheet'!K2659)</f>
        <v>35.833333333333336</v>
      </c>
      <c r="N2659" s="33" t="s">
        <v>25</v>
      </c>
      <c r="O2659" s="33" t="s">
        <v>32</v>
      </c>
      <c r="P2659" s="45">
        <f>SUMIFS('Raw Data'!$S$2:$S$3196,'Raw Data'!$D$2:$D$3196,'Solution Sheet'!N2659,'Raw Data'!$H$2:$H$3196,'Solution Sheet'!O2659)</f>
        <v>420136.0300000002</v>
      </c>
    </row>
    <row r="2660" spans="2:16" x14ac:dyDescent="0.35">
      <c r="B2660" s="33" t="s">
        <v>106</v>
      </c>
      <c r="C2660" s="33" t="s">
        <v>13</v>
      </c>
      <c r="D2660" s="45">
        <f>SUMIFS('Raw Data'!$S$2:$S$3196,'Raw Data'!$E$2:$E$3196,'Solution Sheet'!B2660,'Raw Data'!$G$2:$G$3196,'Solution Sheet'!C2660)</f>
        <v>83772.33</v>
      </c>
      <c r="E2660" s="37"/>
      <c r="F2660" s="33" t="s">
        <v>45</v>
      </c>
      <c r="G2660" s="33" t="s">
        <v>33</v>
      </c>
      <c r="H2660" s="45">
        <f>COUNTIFS('Raw Data'!$L$2:$L$3196,'Solution Sheet'!F2660,'Raw Data'!$H$2:$H$3196,'Solution Sheet'!G2660)</f>
        <v>193</v>
      </c>
      <c r="J2660" s="33" t="s">
        <v>42</v>
      </c>
      <c r="K2660" s="33" t="s">
        <v>13</v>
      </c>
      <c r="L2660" s="45">
        <f>AVERAGEIFS('Raw Data'!$R$2:$R$3196,'Raw Data'!$K$2:$K$3196,'Solution Sheet'!J2660,'Raw Data'!$G$2:$G$3196,'Solution Sheet'!K2660)</f>
        <v>36.58</v>
      </c>
      <c r="N2660" s="33" t="s">
        <v>24</v>
      </c>
      <c r="O2660" s="33" t="s">
        <v>33</v>
      </c>
      <c r="P2660" s="45">
        <f>SUMIFS('Raw Data'!$S$2:$S$3196,'Raw Data'!$D$2:$D$3196,'Solution Sheet'!N2660,'Raw Data'!$H$2:$H$3196,'Solution Sheet'!O2660)</f>
        <v>777669.78999999957</v>
      </c>
    </row>
    <row r="2661" spans="2:16" x14ac:dyDescent="0.35">
      <c r="B2661" s="33" t="s">
        <v>63</v>
      </c>
      <c r="C2661" s="33" t="s">
        <v>7</v>
      </c>
      <c r="D2661" s="45">
        <f>SUMIFS('Raw Data'!$S$2:$S$3196,'Raw Data'!$E$2:$E$3196,'Solution Sheet'!B2661,'Raw Data'!$G$2:$G$3196,'Solution Sheet'!C2661)</f>
        <v>92763.590000000011</v>
      </c>
      <c r="E2661" s="37"/>
      <c r="F2661" s="33" t="s">
        <v>43</v>
      </c>
      <c r="G2661" s="33" t="s">
        <v>33</v>
      </c>
      <c r="H2661" s="45">
        <f>COUNTIFS('Raw Data'!$L$2:$L$3196,'Solution Sheet'!F2661,'Raw Data'!$H$2:$H$3196,'Solution Sheet'!G2661)</f>
        <v>185</v>
      </c>
      <c r="J2661" s="33" t="s">
        <v>42</v>
      </c>
      <c r="K2661" s="33" t="s">
        <v>7</v>
      </c>
      <c r="L2661" s="45">
        <f>AVERAGEIFS('Raw Data'!$R$2:$R$3196,'Raw Data'!$K$2:$K$3196,'Solution Sheet'!J2661,'Raw Data'!$G$2:$G$3196,'Solution Sheet'!K2661)</f>
        <v>34.288659793814432</v>
      </c>
      <c r="N2661" s="33" t="s">
        <v>24</v>
      </c>
      <c r="O2661" s="33" t="s">
        <v>33</v>
      </c>
      <c r="P2661" s="45">
        <f>SUMIFS('Raw Data'!$S$2:$S$3196,'Raw Data'!$D$2:$D$3196,'Solution Sheet'!N2661,'Raw Data'!$H$2:$H$3196,'Solution Sheet'!O2661)</f>
        <v>777669.78999999957</v>
      </c>
    </row>
    <row r="2662" spans="2:16" x14ac:dyDescent="0.35">
      <c r="B2662" s="33" t="s">
        <v>63</v>
      </c>
      <c r="C2662" s="33" t="s">
        <v>7</v>
      </c>
      <c r="D2662" s="45">
        <f>SUMIFS('Raw Data'!$S$2:$S$3196,'Raw Data'!$E$2:$E$3196,'Solution Sheet'!B2662,'Raw Data'!$G$2:$G$3196,'Solution Sheet'!C2662)</f>
        <v>92763.590000000011</v>
      </c>
      <c r="E2662" s="37"/>
      <c r="F2662" s="33" t="s">
        <v>46</v>
      </c>
      <c r="G2662" s="33" t="s">
        <v>31</v>
      </c>
      <c r="H2662" s="45">
        <f>COUNTIFS('Raw Data'!$L$2:$L$3196,'Solution Sheet'!F2662,'Raw Data'!$H$2:$H$3196,'Solution Sheet'!G2662)</f>
        <v>159</v>
      </c>
      <c r="J2662" s="33" t="s">
        <v>41</v>
      </c>
      <c r="K2662" s="33" t="s">
        <v>7</v>
      </c>
      <c r="L2662" s="45">
        <f>AVERAGEIFS('Raw Data'!$R$2:$R$3196,'Raw Data'!$K$2:$K$3196,'Solution Sheet'!J2662,'Raw Data'!$G$2:$G$3196,'Solution Sheet'!K2662)</f>
        <v>33.821428571428569</v>
      </c>
      <c r="N2662" s="33" t="s">
        <v>26</v>
      </c>
      <c r="O2662" s="33" t="s">
        <v>31</v>
      </c>
      <c r="P2662" s="45">
        <f>SUMIFS('Raw Data'!$S$2:$S$3196,'Raw Data'!$D$2:$D$3196,'Solution Sheet'!N2662,'Raw Data'!$H$2:$H$3196,'Solution Sheet'!O2662)</f>
        <v>705928.4499999996</v>
      </c>
    </row>
    <row r="2663" spans="2:16" x14ac:dyDescent="0.35">
      <c r="B2663" s="33" t="s">
        <v>115</v>
      </c>
      <c r="C2663" s="33" t="s">
        <v>7</v>
      </c>
      <c r="D2663" s="45">
        <f>SUMIFS('Raw Data'!$S$2:$S$3196,'Raw Data'!$E$2:$E$3196,'Solution Sheet'!B2663,'Raw Data'!$G$2:$G$3196,'Solution Sheet'!C2663)</f>
        <v>104661.16</v>
      </c>
      <c r="E2663" s="37"/>
      <c r="F2663" s="33" t="s">
        <v>46</v>
      </c>
      <c r="G2663" s="33" t="s">
        <v>30</v>
      </c>
      <c r="H2663" s="45">
        <f>COUNTIFS('Raw Data'!$L$2:$L$3196,'Solution Sheet'!F2663,'Raw Data'!$H$2:$H$3196,'Solution Sheet'!G2663)</f>
        <v>204</v>
      </c>
      <c r="J2663" s="33" t="s">
        <v>41</v>
      </c>
      <c r="K2663" s="33" t="s">
        <v>7</v>
      </c>
      <c r="L2663" s="45">
        <f>AVERAGEIFS('Raw Data'!$R$2:$R$3196,'Raw Data'!$K$2:$K$3196,'Solution Sheet'!J2663,'Raw Data'!$G$2:$G$3196,'Solution Sheet'!K2663)</f>
        <v>33.821428571428569</v>
      </c>
      <c r="N2663" s="33" t="s">
        <v>25</v>
      </c>
      <c r="O2663" s="33" t="s">
        <v>30</v>
      </c>
      <c r="P2663" s="45">
        <f>SUMIFS('Raw Data'!$S$2:$S$3196,'Raw Data'!$D$2:$D$3196,'Solution Sheet'!N2663,'Raw Data'!$H$2:$H$3196,'Solution Sheet'!O2663)</f>
        <v>386262.99999999983</v>
      </c>
    </row>
    <row r="2664" spans="2:16" x14ac:dyDescent="0.35">
      <c r="B2664" s="33" t="s">
        <v>55</v>
      </c>
      <c r="C2664" s="33" t="s">
        <v>11</v>
      </c>
      <c r="D2664" s="45">
        <f>SUMIFS('Raw Data'!$S$2:$S$3196,'Raw Data'!$E$2:$E$3196,'Solution Sheet'!B2664,'Raw Data'!$G$2:$G$3196,'Solution Sheet'!C2664)</f>
        <v>113543.59</v>
      </c>
      <c r="E2664" s="37"/>
      <c r="F2664" s="33" t="s">
        <v>45</v>
      </c>
      <c r="G2664" s="33" t="s">
        <v>32</v>
      </c>
      <c r="H2664" s="45">
        <f>COUNTIFS('Raw Data'!$L$2:$L$3196,'Solution Sheet'!F2664,'Raw Data'!$H$2:$H$3196,'Solution Sheet'!G2664)</f>
        <v>204</v>
      </c>
      <c r="J2664" s="33" t="s">
        <v>42</v>
      </c>
      <c r="K2664" s="33" t="s">
        <v>11</v>
      </c>
      <c r="L2664" s="45">
        <f>AVERAGEIFS('Raw Data'!$R$2:$R$3196,'Raw Data'!$K$2:$K$3196,'Solution Sheet'!J2664,'Raw Data'!$G$2:$G$3196,'Solution Sheet'!K2664)</f>
        <v>35.16949152542373</v>
      </c>
      <c r="N2664" s="33" t="s">
        <v>24</v>
      </c>
      <c r="O2664" s="33" t="s">
        <v>32</v>
      </c>
      <c r="P2664" s="45">
        <f>SUMIFS('Raw Data'!$S$2:$S$3196,'Raw Data'!$D$2:$D$3196,'Solution Sheet'!N2664,'Raw Data'!$H$2:$H$3196,'Solution Sheet'!O2664)</f>
        <v>854150.37999999919</v>
      </c>
    </row>
    <row r="2665" spans="2:16" x14ac:dyDescent="0.35">
      <c r="B2665" s="33" t="s">
        <v>63</v>
      </c>
      <c r="C2665" s="33" t="s">
        <v>11</v>
      </c>
      <c r="D2665" s="45">
        <f>SUMIFS('Raw Data'!$S$2:$S$3196,'Raw Data'!$E$2:$E$3196,'Solution Sheet'!B2665,'Raw Data'!$G$2:$G$3196,'Solution Sheet'!C2665)</f>
        <v>122471.98000000001</v>
      </c>
      <c r="E2665" s="37"/>
      <c r="F2665" s="33" t="s">
        <v>44</v>
      </c>
      <c r="G2665" s="33" t="s">
        <v>33</v>
      </c>
      <c r="H2665" s="45">
        <f>COUNTIFS('Raw Data'!$L$2:$L$3196,'Solution Sheet'!F2665,'Raw Data'!$H$2:$H$3196,'Solution Sheet'!G2665)</f>
        <v>207</v>
      </c>
      <c r="J2665" s="33" t="s">
        <v>40</v>
      </c>
      <c r="K2665" s="33" t="s">
        <v>11</v>
      </c>
      <c r="L2665" s="45">
        <f>AVERAGEIFS('Raw Data'!$R$2:$R$3196,'Raw Data'!$K$2:$K$3196,'Solution Sheet'!J2665,'Raw Data'!$G$2:$G$3196,'Solution Sheet'!K2665)</f>
        <v>33.707865168539328</v>
      </c>
      <c r="N2665" s="33" t="s">
        <v>24</v>
      </c>
      <c r="O2665" s="33" t="s">
        <v>33</v>
      </c>
      <c r="P2665" s="45">
        <f>SUMIFS('Raw Data'!$S$2:$S$3196,'Raw Data'!$D$2:$D$3196,'Solution Sheet'!N2665,'Raw Data'!$H$2:$H$3196,'Solution Sheet'!O2665)</f>
        <v>777669.78999999957</v>
      </c>
    </row>
    <row r="2666" spans="2:16" x14ac:dyDescent="0.35">
      <c r="B2666" s="33" t="s">
        <v>73</v>
      </c>
      <c r="C2666" s="33" t="s">
        <v>7</v>
      </c>
      <c r="D2666" s="45">
        <f>SUMIFS('Raw Data'!$S$2:$S$3196,'Raw Data'!$E$2:$E$3196,'Solution Sheet'!B2666,'Raw Data'!$G$2:$G$3196,'Solution Sheet'!C2666)</f>
        <v>125696.93000000001</v>
      </c>
      <c r="E2666" s="37"/>
      <c r="F2666" s="33" t="s">
        <v>43</v>
      </c>
      <c r="G2666" s="33" t="s">
        <v>32</v>
      </c>
      <c r="H2666" s="45">
        <f>COUNTIFS('Raw Data'!$L$2:$L$3196,'Solution Sheet'!F2666,'Raw Data'!$H$2:$H$3196,'Solution Sheet'!G2666)</f>
        <v>206</v>
      </c>
      <c r="J2666" s="33" t="s">
        <v>39</v>
      </c>
      <c r="K2666" s="33" t="s">
        <v>7</v>
      </c>
      <c r="L2666" s="45">
        <f>AVERAGEIFS('Raw Data'!$R$2:$R$3196,'Raw Data'!$K$2:$K$3196,'Solution Sheet'!J2666,'Raw Data'!$G$2:$G$3196,'Solution Sheet'!K2666)</f>
        <v>36.319672131147541</v>
      </c>
      <c r="N2666" s="33" t="s">
        <v>25</v>
      </c>
      <c r="O2666" s="33" t="s">
        <v>32</v>
      </c>
      <c r="P2666" s="45">
        <f>SUMIFS('Raw Data'!$S$2:$S$3196,'Raw Data'!$D$2:$D$3196,'Solution Sheet'!N2666,'Raw Data'!$H$2:$H$3196,'Solution Sheet'!O2666)</f>
        <v>420136.0300000002</v>
      </c>
    </row>
    <row r="2667" spans="2:16" x14ac:dyDescent="0.35">
      <c r="B2667" s="33" t="s">
        <v>58</v>
      </c>
      <c r="C2667" s="33" t="s">
        <v>12</v>
      </c>
      <c r="D2667" s="45">
        <f>SUMIFS('Raw Data'!$S$2:$S$3196,'Raw Data'!$E$2:$E$3196,'Solution Sheet'!B2667,'Raw Data'!$G$2:$G$3196,'Solution Sheet'!C2667)</f>
        <v>103622.23999999999</v>
      </c>
      <c r="E2667" s="37"/>
      <c r="F2667" s="33" t="s">
        <v>46</v>
      </c>
      <c r="G2667" s="33" t="s">
        <v>33</v>
      </c>
      <c r="H2667" s="45">
        <f>COUNTIFS('Raw Data'!$L$2:$L$3196,'Solution Sheet'!F2667,'Raw Data'!$H$2:$H$3196,'Solution Sheet'!G2667)</f>
        <v>201</v>
      </c>
      <c r="J2667" s="33" t="s">
        <v>39</v>
      </c>
      <c r="K2667" s="33" t="s">
        <v>12</v>
      </c>
      <c r="L2667" s="45">
        <f>AVERAGEIFS('Raw Data'!$R$2:$R$3196,'Raw Data'!$K$2:$K$3196,'Solution Sheet'!J2667,'Raw Data'!$G$2:$G$3196,'Solution Sheet'!K2667)</f>
        <v>35</v>
      </c>
      <c r="N2667" s="33" t="s">
        <v>24</v>
      </c>
      <c r="O2667" s="33" t="s">
        <v>33</v>
      </c>
      <c r="P2667" s="45">
        <f>SUMIFS('Raw Data'!$S$2:$S$3196,'Raw Data'!$D$2:$D$3196,'Solution Sheet'!N2667,'Raw Data'!$H$2:$H$3196,'Solution Sheet'!O2667)</f>
        <v>777669.78999999957</v>
      </c>
    </row>
    <row r="2668" spans="2:16" x14ac:dyDescent="0.35">
      <c r="B2668" s="33" t="s">
        <v>115</v>
      </c>
      <c r="C2668" s="33" t="s">
        <v>11</v>
      </c>
      <c r="D2668" s="45">
        <f>SUMIFS('Raw Data'!$S$2:$S$3196,'Raw Data'!$E$2:$E$3196,'Solution Sheet'!B2668,'Raw Data'!$G$2:$G$3196,'Solution Sheet'!C2668)</f>
        <v>121509.75999999999</v>
      </c>
      <c r="E2668" s="37"/>
      <c r="F2668" s="33" t="s">
        <v>44</v>
      </c>
      <c r="G2668" s="33" t="s">
        <v>33</v>
      </c>
      <c r="H2668" s="45">
        <f>COUNTIFS('Raw Data'!$L$2:$L$3196,'Solution Sheet'!F2668,'Raw Data'!$H$2:$H$3196,'Solution Sheet'!G2668)</f>
        <v>207</v>
      </c>
      <c r="J2668" s="33" t="s">
        <v>41</v>
      </c>
      <c r="K2668" s="33" t="s">
        <v>11</v>
      </c>
      <c r="L2668" s="45">
        <f>AVERAGEIFS('Raw Data'!$R$2:$R$3196,'Raw Data'!$K$2:$K$3196,'Solution Sheet'!J2668,'Raw Data'!$G$2:$G$3196,'Solution Sheet'!K2668)</f>
        <v>35.415929203539825</v>
      </c>
      <c r="N2668" s="33" t="s">
        <v>26</v>
      </c>
      <c r="O2668" s="33" t="s">
        <v>33</v>
      </c>
      <c r="P2668" s="45">
        <f>SUMIFS('Raw Data'!$S$2:$S$3196,'Raw Data'!$D$2:$D$3196,'Solution Sheet'!N2668,'Raw Data'!$H$2:$H$3196,'Solution Sheet'!O2668)</f>
        <v>688621.27000000118</v>
      </c>
    </row>
    <row r="2669" spans="2:16" x14ac:dyDescent="0.35">
      <c r="B2669" s="33" t="s">
        <v>68</v>
      </c>
      <c r="C2669" s="33" t="s">
        <v>6</v>
      </c>
      <c r="D2669" s="45">
        <f>SUMIFS('Raw Data'!$S$2:$S$3196,'Raw Data'!$E$2:$E$3196,'Solution Sheet'!B2669,'Raw Data'!$G$2:$G$3196,'Solution Sheet'!C2669)</f>
        <v>76254.89</v>
      </c>
      <c r="E2669" s="37"/>
      <c r="F2669" s="33" t="s">
        <v>44</v>
      </c>
      <c r="G2669" s="33" t="s">
        <v>30</v>
      </c>
      <c r="H2669" s="45">
        <f>COUNTIFS('Raw Data'!$L$2:$L$3196,'Solution Sheet'!F2669,'Raw Data'!$H$2:$H$3196,'Solution Sheet'!G2669)</f>
        <v>202</v>
      </c>
      <c r="J2669" s="33" t="s">
        <v>42</v>
      </c>
      <c r="K2669" s="33" t="s">
        <v>6</v>
      </c>
      <c r="L2669" s="45">
        <f>AVERAGEIFS('Raw Data'!$R$2:$R$3196,'Raw Data'!$K$2:$K$3196,'Solution Sheet'!J2669,'Raw Data'!$G$2:$G$3196,'Solution Sheet'!K2669)</f>
        <v>35.892857142857146</v>
      </c>
      <c r="N2669" s="33" t="s">
        <v>24</v>
      </c>
      <c r="O2669" s="33" t="s">
        <v>30</v>
      </c>
      <c r="P2669" s="45">
        <f>SUMIFS('Raw Data'!$S$2:$S$3196,'Raw Data'!$D$2:$D$3196,'Solution Sheet'!N2669,'Raw Data'!$H$2:$H$3196,'Solution Sheet'!O2669)</f>
        <v>902864.3899999999</v>
      </c>
    </row>
    <row r="2670" spans="2:16" x14ac:dyDescent="0.35">
      <c r="B2670" s="33" t="s">
        <v>58</v>
      </c>
      <c r="C2670" s="33" t="s">
        <v>12</v>
      </c>
      <c r="D2670" s="45">
        <f>SUMIFS('Raw Data'!$S$2:$S$3196,'Raw Data'!$E$2:$E$3196,'Solution Sheet'!B2670,'Raw Data'!$G$2:$G$3196,'Solution Sheet'!C2670)</f>
        <v>103622.23999999999</v>
      </c>
      <c r="E2670" s="37"/>
      <c r="F2670" s="33" t="s">
        <v>45</v>
      </c>
      <c r="G2670" s="33" t="s">
        <v>33</v>
      </c>
      <c r="H2670" s="45">
        <f>COUNTIFS('Raw Data'!$L$2:$L$3196,'Solution Sheet'!F2670,'Raw Data'!$H$2:$H$3196,'Solution Sheet'!G2670)</f>
        <v>193</v>
      </c>
      <c r="J2670" s="33" t="s">
        <v>40</v>
      </c>
      <c r="K2670" s="33" t="s">
        <v>12</v>
      </c>
      <c r="L2670" s="45">
        <f>AVERAGEIFS('Raw Data'!$R$2:$R$3196,'Raw Data'!$K$2:$K$3196,'Solution Sheet'!J2670,'Raw Data'!$G$2:$G$3196,'Solution Sheet'!K2670)</f>
        <v>34.373831775700936</v>
      </c>
      <c r="N2670" s="33" t="s">
        <v>24</v>
      </c>
      <c r="O2670" s="33" t="s">
        <v>33</v>
      </c>
      <c r="P2670" s="45">
        <f>SUMIFS('Raw Data'!$S$2:$S$3196,'Raw Data'!$D$2:$D$3196,'Solution Sheet'!N2670,'Raw Data'!$H$2:$H$3196,'Solution Sheet'!O2670)</f>
        <v>777669.78999999957</v>
      </c>
    </row>
    <row r="2671" spans="2:16" x14ac:dyDescent="0.35">
      <c r="B2671" s="33" t="s">
        <v>115</v>
      </c>
      <c r="C2671" s="33" t="s">
        <v>11</v>
      </c>
      <c r="D2671" s="45">
        <f>SUMIFS('Raw Data'!$S$2:$S$3196,'Raw Data'!$E$2:$E$3196,'Solution Sheet'!B2671,'Raw Data'!$G$2:$G$3196,'Solution Sheet'!C2671)</f>
        <v>121509.75999999999</v>
      </c>
      <c r="E2671" s="37"/>
      <c r="F2671" s="33" t="s">
        <v>44</v>
      </c>
      <c r="G2671" s="33" t="s">
        <v>33</v>
      </c>
      <c r="H2671" s="45">
        <f>COUNTIFS('Raw Data'!$L$2:$L$3196,'Solution Sheet'!F2671,'Raw Data'!$H$2:$H$3196,'Solution Sheet'!G2671)</f>
        <v>207</v>
      </c>
      <c r="J2671" s="33" t="s">
        <v>42</v>
      </c>
      <c r="K2671" s="33" t="s">
        <v>11</v>
      </c>
      <c r="L2671" s="45">
        <f>AVERAGEIFS('Raw Data'!$R$2:$R$3196,'Raw Data'!$K$2:$K$3196,'Solution Sheet'!J2671,'Raw Data'!$G$2:$G$3196,'Solution Sheet'!K2671)</f>
        <v>35.16949152542373</v>
      </c>
      <c r="N2671" s="33" t="s">
        <v>24</v>
      </c>
      <c r="O2671" s="33" t="s">
        <v>33</v>
      </c>
      <c r="P2671" s="45">
        <f>SUMIFS('Raw Data'!$S$2:$S$3196,'Raw Data'!$D$2:$D$3196,'Solution Sheet'!N2671,'Raw Data'!$H$2:$H$3196,'Solution Sheet'!O2671)</f>
        <v>777669.78999999957</v>
      </c>
    </row>
    <row r="2672" spans="2:16" x14ac:dyDescent="0.35">
      <c r="B2672" s="33" t="s">
        <v>73</v>
      </c>
      <c r="C2672" s="33" t="s">
        <v>8</v>
      </c>
      <c r="D2672" s="45">
        <f>SUMIFS('Raw Data'!$S$2:$S$3196,'Raw Data'!$E$2:$E$3196,'Solution Sheet'!B2672,'Raw Data'!$G$2:$G$3196,'Solution Sheet'!C2672)</f>
        <v>106033.74999999996</v>
      </c>
      <c r="E2672" s="37"/>
      <c r="F2672" s="33" t="s">
        <v>44</v>
      </c>
      <c r="G2672" s="33" t="s">
        <v>33</v>
      </c>
      <c r="H2672" s="45">
        <f>COUNTIFS('Raw Data'!$L$2:$L$3196,'Solution Sheet'!F2672,'Raw Data'!$H$2:$H$3196,'Solution Sheet'!G2672)</f>
        <v>207</v>
      </c>
      <c r="J2672" s="33" t="s">
        <v>39</v>
      </c>
      <c r="K2672" s="33" t="s">
        <v>8</v>
      </c>
      <c r="L2672" s="45">
        <f>AVERAGEIFS('Raw Data'!$R$2:$R$3196,'Raw Data'!$K$2:$K$3196,'Solution Sheet'!J2672,'Raw Data'!$G$2:$G$3196,'Solution Sheet'!K2672)</f>
        <v>33.572815533980581</v>
      </c>
      <c r="N2672" s="33" t="s">
        <v>26</v>
      </c>
      <c r="O2672" s="33" t="s">
        <v>33</v>
      </c>
      <c r="P2672" s="45">
        <f>SUMIFS('Raw Data'!$S$2:$S$3196,'Raw Data'!$D$2:$D$3196,'Solution Sheet'!N2672,'Raw Data'!$H$2:$H$3196,'Solution Sheet'!O2672)</f>
        <v>688621.27000000118</v>
      </c>
    </row>
    <row r="2673" spans="2:16" x14ac:dyDescent="0.35">
      <c r="B2673" s="33" t="s">
        <v>52</v>
      </c>
      <c r="C2673" s="33" t="s">
        <v>12</v>
      </c>
      <c r="D2673" s="45">
        <f>SUMIFS('Raw Data'!$S$2:$S$3196,'Raw Data'!$E$2:$E$3196,'Solution Sheet'!B2673,'Raw Data'!$G$2:$G$3196,'Solution Sheet'!C2673)</f>
        <v>95376.180000000022</v>
      </c>
      <c r="E2673" s="37"/>
      <c r="F2673" s="33" t="s">
        <v>46</v>
      </c>
      <c r="G2673" s="33" t="s">
        <v>33</v>
      </c>
      <c r="H2673" s="45">
        <f>COUNTIFS('Raw Data'!$L$2:$L$3196,'Solution Sheet'!F2673,'Raw Data'!$H$2:$H$3196,'Solution Sheet'!G2673)</f>
        <v>201</v>
      </c>
      <c r="J2673" s="33" t="s">
        <v>42</v>
      </c>
      <c r="K2673" s="33" t="s">
        <v>12</v>
      </c>
      <c r="L2673" s="45">
        <f>AVERAGEIFS('Raw Data'!$R$2:$R$3196,'Raw Data'!$K$2:$K$3196,'Solution Sheet'!J2673,'Raw Data'!$G$2:$G$3196,'Solution Sheet'!K2673)</f>
        <v>36.418604651162788</v>
      </c>
      <c r="N2673" s="33" t="s">
        <v>24</v>
      </c>
      <c r="O2673" s="33" t="s">
        <v>33</v>
      </c>
      <c r="P2673" s="45">
        <f>SUMIFS('Raw Data'!$S$2:$S$3196,'Raw Data'!$D$2:$D$3196,'Solution Sheet'!N2673,'Raw Data'!$H$2:$H$3196,'Solution Sheet'!O2673)</f>
        <v>777669.78999999957</v>
      </c>
    </row>
    <row r="2674" spans="2:16" x14ac:dyDescent="0.35">
      <c r="B2674" s="33" t="s">
        <v>115</v>
      </c>
      <c r="C2674" s="33" t="s">
        <v>12</v>
      </c>
      <c r="D2674" s="45">
        <f>SUMIFS('Raw Data'!$S$2:$S$3196,'Raw Data'!$E$2:$E$3196,'Solution Sheet'!B2674,'Raw Data'!$G$2:$G$3196,'Solution Sheet'!C2674)</f>
        <v>66619.010000000009</v>
      </c>
      <c r="E2674" s="37"/>
      <c r="F2674" s="33" t="s">
        <v>44</v>
      </c>
      <c r="G2674" s="33" t="s">
        <v>32</v>
      </c>
      <c r="H2674" s="45">
        <f>COUNTIFS('Raw Data'!$L$2:$L$3196,'Solution Sheet'!F2674,'Raw Data'!$H$2:$H$3196,'Solution Sheet'!G2674)</f>
        <v>196</v>
      </c>
      <c r="J2674" s="33" t="s">
        <v>39</v>
      </c>
      <c r="K2674" s="33" t="s">
        <v>12</v>
      </c>
      <c r="L2674" s="45">
        <f>AVERAGEIFS('Raw Data'!$R$2:$R$3196,'Raw Data'!$K$2:$K$3196,'Solution Sheet'!J2674,'Raw Data'!$G$2:$G$3196,'Solution Sheet'!K2674)</f>
        <v>35</v>
      </c>
      <c r="N2674" s="33" t="s">
        <v>26</v>
      </c>
      <c r="O2674" s="33" t="s">
        <v>32</v>
      </c>
      <c r="P2674" s="45">
        <f>SUMIFS('Raw Data'!$S$2:$S$3196,'Raw Data'!$D$2:$D$3196,'Solution Sheet'!N2674,'Raw Data'!$H$2:$H$3196,'Solution Sheet'!O2674)</f>
        <v>713770.02999999945</v>
      </c>
    </row>
    <row r="2675" spans="2:16" x14ac:dyDescent="0.35">
      <c r="B2675" s="33" t="s">
        <v>78</v>
      </c>
      <c r="C2675" s="33" t="s">
        <v>6</v>
      </c>
      <c r="D2675" s="45">
        <f>SUMIFS('Raw Data'!$S$2:$S$3196,'Raw Data'!$E$2:$E$3196,'Solution Sheet'!B2675,'Raw Data'!$G$2:$G$3196,'Solution Sheet'!C2675)</f>
        <v>122595.86000000002</v>
      </c>
      <c r="E2675" s="37"/>
      <c r="F2675" s="33" t="s">
        <v>44</v>
      </c>
      <c r="G2675" s="33" t="s">
        <v>30</v>
      </c>
      <c r="H2675" s="45">
        <f>COUNTIFS('Raw Data'!$L$2:$L$3196,'Solution Sheet'!F2675,'Raw Data'!$H$2:$H$3196,'Solution Sheet'!G2675)</f>
        <v>202</v>
      </c>
      <c r="J2675" s="33" t="s">
        <v>42</v>
      </c>
      <c r="K2675" s="33" t="s">
        <v>6</v>
      </c>
      <c r="L2675" s="45">
        <f>AVERAGEIFS('Raw Data'!$R$2:$R$3196,'Raw Data'!$K$2:$K$3196,'Solution Sheet'!J2675,'Raw Data'!$G$2:$G$3196,'Solution Sheet'!K2675)</f>
        <v>35.892857142857146</v>
      </c>
      <c r="N2675" s="33" t="s">
        <v>25</v>
      </c>
      <c r="O2675" s="33" t="s">
        <v>30</v>
      </c>
      <c r="P2675" s="45">
        <f>SUMIFS('Raw Data'!$S$2:$S$3196,'Raw Data'!$D$2:$D$3196,'Solution Sheet'!N2675,'Raw Data'!$H$2:$H$3196,'Solution Sheet'!O2675)</f>
        <v>386262.99999999983</v>
      </c>
    </row>
    <row r="2676" spans="2:16" x14ac:dyDescent="0.35">
      <c r="B2676" s="33" t="s">
        <v>85</v>
      </c>
      <c r="C2676" s="33" t="s">
        <v>8</v>
      </c>
      <c r="D2676" s="45">
        <f>SUMIFS('Raw Data'!$S$2:$S$3196,'Raw Data'!$E$2:$E$3196,'Solution Sheet'!B2676,'Raw Data'!$G$2:$G$3196,'Solution Sheet'!C2676)</f>
        <v>126785.84999999996</v>
      </c>
      <c r="E2676" s="37"/>
      <c r="F2676" s="33" t="s">
        <v>45</v>
      </c>
      <c r="G2676" s="33" t="s">
        <v>32</v>
      </c>
      <c r="H2676" s="45">
        <f>COUNTIFS('Raw Data'!$L$2:$L$3196,'Solution Sheet'!F2676,'Raw Data'!$H$2:$H$3196,'Solution Sheet'!G2676)</f>
        <v>204</v>
      </c>
      <c r="J2676" s="33" t="s">
        <v>42</v>
      </c>
      <c r="K2676" s="33" t="s">
        <v>8</v>
      </c>
      <c r="L2676" s="45">
        <f>AVERAGEIFS('Raw Data'!$R$2:$R$3196,'Raw Data'!$K$2:$K$3196,'Solution Sheet'!J2676,'Raw Data'!$G$2:$G$3196,'Solution Sheet'!K2676)</f>
        <v>35.593023255813954</v>
      </c>
      <c r="N2676" s="33" t="s">
        <v>24</v>
      </c>
      <c r="O2676" s="33" t="s">
        <v>32</v>
      </c>
      <c r="P2676" s="45">
        <f>SUMIFS('Raw Data'!$S$2:$S$3196,'Raw Data'!$D$2:$D$3196,'Solution Sheet'!N2676,'Raw Data'!$H$2:$H$3196,'Solution Sheet'!O2676)</f>
        <v>854150.37999999919</v>
      </c>
    </row>
    <row r="2677" spans="2:16" x14ac:dyDescent="0.35">
      <c r="B2677" s="33" t="s">
        <v>85</v>
      </c>
      <c r="C2677" s="33" t="s">
        <v>11</v>
      </c>
      <c r="D2677" s="45">
        <f>SUMIFS('Raw Data'!$S$2:$S$3196,'Raw Data'!$E$2:$E$3196,'Solution Sheet'!B2677,'Raw Data'!$G$2:$G$3196,'Solution Sheet'!C2677)</f>
        <v>93988.74</v>
      </c>
      <c r="E2677" s="37"/>
      <c r="F2677" s="33" t="s">
        <v>46</v>
      </c>
      <c r="G2677" s="33" t="s">
        <v>31</v>
      </c>
      <c r="H2677" s="45">
        <f>COUNTIFS('Raw Data'!$L$2:$L$3196,'Solution Sheet'!F2677,'Raw Data'!$H$2:$H$3196,'Solution Sheet'!G2677)</f>
        <v>159</v>
      </c>
      <c r="J2677" s="33" t="s">
        <v>40</v>
      </c>
      <c r="K2677" s="33" t="s">
        <v>11</v>
      </c>
      <c r="L2677" s="45">
        <f>AVERAGEIFS('Raw Data'!$R$2:$R$3196,'Raw Data'!$K$2:$K$3196,'Solution Sheet'!J2677,'Raw Data'!$G$2:$G$3196,'Solution Sheet'!K2677)</f>
        <v>33.707865168539328</v>
      </c>
      <c r="N2677" s="33" t="s">
        <v>25</v>
      </c>
      <c r="O2677" s="33" t="s">
        <v>31</v>
      </c>
      <c r="P2677" s="45">
        <f>SUMIFS('Raw Data'!$S$2:$S$3196,'Raw Data'!$D$2:$D$3196,'Solution Sheet'!N2677,'Raw Data'!$H$2:$H$3196,'Solution Sheet'!O2677)</f>
        <v>343540.72000000003</v>
      </c>
    </row>
    <row r="2678" spans="2:16" x14ac:dyDescent="0.35">
      <c r="B2678" s="33" t="s">
        <v>73</v>
      </c>
      <c r="C2678" s="33" t="s">
        <v>9</v>
      </c>
      <c r="D2678" s="45">
        <f>SUMIFS('Raw Data'!$S$2:$S$3196,'Raw Data'!$E$2:$E$3196,'Solution Sheet'!B2678,'Raw Data'!$G$2:$G$3196,'Solution Sheet'!C2678)</f>
        <v>97902.090000000011</v>
      </c>
      <c r="E2678" s="37"/>
      <c r="F2678" s="33" t="s">
        <v>43</v>
      </c>
      <c r="G2678" s="33" t="s">
        <v>31</v>
      </c>
      <c r="H2678" s="45">
        <f>COUNTIFS('Raw Data'!$L$2:$L$3196,'Solution Sheet'!F2678,'Raw Data'!$H$2:$H$3196,'Solution Sheet'!G2678)</f>
        <v>190</v>
      </c>
      <c r="J2678" s="33" t="s">
        <v>39</v>
      </c>
      <c r="K2678" s="33" t="s">
        <v>9</v>
      </c>
      <c r="L2678" s="45">
        <f>AVERAGEIFS('Raw Data'!$R$2:$R$3196,'Raw Data'!$K$2:$K$3196,'Solution Sheet'!J2678,'Raw Data'!$G$2:$G$3196,'Solution Sheet'!K2678)</f>
        <v>34.731182795698928</v>
      </c>
      <c r="N2678" s="33" t="s">
        <v>26</v>
      </c>
      <c r="O2678" s="33" t="s">
        <v>31</v>
      </c>
      <c r="P2678" s="45">
        <f>SUMIFS('Raw Data'!$S$2:$S$3196,'Raw Data'!$D$2:$D$3196,'Solution Sheet'!N2678,'Raw Data'!$H$2:$H$3196,'Solution Sheet'!O2678)</f>
        <v>705928.4499999996</v>
      </c>
    </row>
    <row r="2679" spans="2:16" x14ac:dyDescent="0.35">
      <c r="B2679" s="33" t="s">
        <v>52</v>
      </c>
      <c r="C2679" s="33" t="s">
        <v>12</v>
      </c>
      <c r="D2679" s="45">
        <f>SUMIFS('Raw Data'!$S$2:$S$3196,'Raw Data'!$E$2:$E$3196,'Solution Sheet'!B2679,'Raw Data'!$G$2:$G$3196,'Solution Sheet'!C2679)</f>
        <v>95376.180000000022</v>
      </c>
      <c r="E2679" s="37"/>
      <c r="F2679" s="33" t="s">
        <v>44</v>
      </c>
      <c r="G2679" s="33" t="s">
        <v>31</v>
      </c>
      <c r="H2679" s="45">
        <f>COUNTIFS('Raw Data'!$L$2:$L$3196,'Solution Sheet'!F2679,'Raw Data'!$H$2:$H$3196,'Solution Sheet'!G2679)</f>
        <v>216</v>
      </c>
      <c r="J2679" s="33" t="s">
        <v>40</v>
      </c>
      <c r="K2679" s="33" t="s">
        <v>12</v>
      </c>
      <c r="L2679" s="45">
        <f>AVERAGEIFS('Raw Data'!$R$2:$R$3196,'Raw Data'!$K$2:$K$3196,'Solution Sheet'!J2679,'Raw Data'!$G$2:$G$3196,'Solution Sheet'!K2679)</f>
        <v>34.373831775700936</v>
      </c>
      <c r="N2679" s="33" t="s">
        <v>26</v>
      </c>
      <c r="O2679" s="33" t="s">
        <v>31</v>
      </c>
      <c r="P2679" s="45">
        <f>SUMIFS('Raw Data'!$S$2:$S$3196,'Raw Data'!$D$2:$D$3196,'Solution Sheet'!N2679,'Raw Data'!$H$2:$H$3196,'Solution Sheet'!O2679)</f>
        <v>705928.4499999996</v>
      </c>
    </row>
    <row r="2680" spans="2:16" x14ac:dyDescent="0.35">
      <c r="B2680" s="33" t="s">
        <v>115</v>
      </c>
      <c r="C2680" s="33" t="s">
        <v>10</v>
      </c>
      <c r="D2680" s="45">
        <f>SUMIFS('Raw Data'!$S$2:$S$3196,'Raw Data'!$E$2:$E$3196,'Solution Sheet'!B2680,'Raw Data'!$G$2:$G$3196,'Solution Sheet'!C2680)</f>
        <v>50149.599999999999</v>
      </c>
      <c r="E2680" s="37"/>
      <c r="F2680" s="33" t="s">
        <v>45</v>
      </c>
      <c r="G2680" s="33" t="s">
        <v>33</v>
      </c>
      <c r="H2680" s="45">
        <f>COUNTIFS('Raw Data'!$L$2:$L$3196,'Solution Sheet'!F2680,'Raw Data'!$H$2:$H$3196,'Solution Sheet'!G2680)</f>
        <v>193</v>
      </c>
      <c r="J2680" s="33" t="s">
        <v>40</v>
      </c>
      <c r="K2680" s="33" t="s">
        <v>10</v>
      </c>
      <c r="L2680" s="45">
        <f>AVERAGEIFS('Raw Data'!$R$2:$R$3196,'Raw Data'!$K$2:$K$3196,'Solution Sheet'!J2680,'Raw Data'!$G$2:$G$3196,'Solution Sheet'!K2680)</f>
        <v>35.093023255813954</v>
      </c>
      <c r="N2680" s="33" t="s">
        <v>24</v>
      </c>
      <c r="O2680" s="33" t="s">
        <v>33</v>
      </c>
      <c r="P2680" s="45">
        <f>SUMIFS('Raw Data'!$S$2:$S$3196,'Raw Data'!$D$2:$D$3196,'Solution Sheet'!N2680,'Raw Data'!$H$2:$H$3196,'Solution Sheet'!O2680)</f>
        <v>777669.78999999957</v>
      </c>
    </row>
    <row r="2681" spans="2:16" x14ac:dyDescent="0.35">
      <c r="B2681" s="33" t="s">
        <v>106</v>
      </c>
      <c r="C2681" s="33" t="s">
        <v>10</v>
      </c>
      <c r="D2681" s="45">
        <f>SUMIFS('Raw Data'!$S$2:$S$3196,'Raw Data'!$E$2:$E$3196,'Solution Sheet'!B2681,'Raw Data'!$G$2:$G$3196,'Solution Sheet'!C2681)</f>
        <v>86293.68</v>
      </c>
      <c r="E2681" s="37"/>
      <c r="F2681" s="33" t="s">
        <v>44</v>
      </c>
      <c r="G2681" s="33" t="s">
        <v>31</v>
      </c>
      <c r="H2681" s="45">
        <f>COUNTIFS('Raw Data'!$L$2:$L$3196,'Solution Sheet'!F2681,'Raw Data'!$H$2:$H$3196,'Solution Sheet'!G2681)</f>
        <v>216</v>
      </c>
      <c r="J2681" s="33" t="s">
        <v>39</v>
      </c>
      <c r="K2681" s="33" t="s">
        <v>10</v>
      </c>
      <c r="L2681" s="45">
        <f>AVERAGEIFS('Raw Data'!$R$2:$R$3196,'Raw Data'!$K$2:$K$3196,'Solution Sheet'!J2681,'Raw Data'!$G$2:$G$3196,'Solution Sheet'!K2681)</f>
        <v>35.052083333333336</v>
      </c>
      <c r="N2681" s="33" t="s">
        <v>24</v>
      </c>
      <c r="O2681" s="33" t="s">
        <v>31</v>
      </c>
      <c r="P2681" s="45">
        <f>SUMIFS('Raw Data'!$S$2:$S$3196,'Raw Data'!$D$2:$D$3196,'Solution Sheet'!N2681,'Raw Data'!$H$2:$H$3196,'Solution Sheet'!O2681)</f>
        <v>770751.94999999984</v>
      </c>
    </row>
    <row r="2682" spans="2:16" x14ac:dyDescent="0.35">
      <c r="B2682" s="33" t="s">
        <v>68</v>
      </c>
      <c r="C2682" s="33" t="s">
        <v>9</v>
      </c>
      <c r="D2682" s="45">
        <f>SUMIFS('Raw Data'!$S$2:$S$3196,'Raw Data'!$E$2:$E$3196,'Solution Sheet'!B2682,'Raw Data'!$G$2:$G$3196,'Solution Sheet'!C2682)</f>
        <v>139938.12</v>
      </c>
      <c r="E2682" s="37"/>
      <c r="F2682" s="33" t="s">
        <v>44</v>
      </c>
      <c r="G2682" s="33" t="s">
        <v>33</v>
      </c>
      <c r="H2682" s="45">
        <f>COUNTIFS('Raw Data'!$L$2:$L$3196,'Solution Sheet'!F2682,'Raw Data'!$H$2:$H$3196,'Solution Sheet'!G2682)</f>
        <v>207</v>
      </c>
      <c r="J2682" s="33" t="s">
        <v>42</v>
      </c>
      <c r="K2682" s="33" t="s">
        <v>9</v>
      </c>
      <c r="L2682" s="45">
        <f>AVERAGEIFS('Raw Data'!$R$2:$R$3196,'Raw Data'!$K$2:$K$3196,'Solution Sheet'!J2682,'Raw Data'!$G$2:$G$3196,'Solution Sheet'!K2682)</f>
        <v>36.282828282828284</v>
      </c>
      <c r="N2682" s="33" t="s">
        <v>26</v>
      </c>
      <c r="O2682" s="33" t="s">
        <v>33</v>
      </c>
      <c r="P2682" s="45">
        <f>SUMIFS('Raw Data'!$S$2:$S$3196,'Raw Data'!$D$2:$D$3196,'Solution Sheet'!N2682,'Raw Data'!$H$2:$H$3196,'Solution Sheet'!O2682)</f>
        <v>688621.27000000118</v>
      </c>
    </row>
    <row r="2683" spans="2:16" x14ac:dyDescent="0.35">
      <c r="B2683" s="33" t="s">
        <v>78</v>
      </c>
      <c r="C2683" s="33" t="s">
        <v>11</v>
      </c>
      <c r="D2683" s="45">
        <f>SUMIFS('Raw Data'!$S$2:$S$3196,'Raw Data'!$E$2:$E$3196,'Solution Sheet'!B2683,'Raw Data'!$G$2:$G$3196,'Solution Sheet'!C2683)</f>
        <v>115609.13</v>
      </c>
      <c r="E2683" s="37"/>
      <c r="F2683" s="33" t="s">
        <v>43</v>
      </c>
      <c r="G2683" s="33" t="s">
        <v>31</v>
      </c>
      <c r="H2683" s="45">
        <f>COUNTIFS('Raw Data'!$L$2:$L$3196,'Solution Sheet'!F2683,'Raw Data'!$H$2:$H$3196,'Solution Sheet'!G2683)</f>
        <v>190</v>
      </c>
      <c r="J2683" s="33" t="s">
        <v>39</v>
      </c>
      <c r="K2683" s="33" t="s">
        <v>11</v>
      </c>
      <c r="L2683" s="45">
        <f>AVERAGEIFS('Raw Data'!$R$2:$R$3196,'Raw Data'!$K$2:$K$3196,'Solution Sheet'!J2683,'Raw Data'!$G$2:$G$3196,'Solution Sheet'!K2683)</f>
        <v>34.901785714285715</v>
      </c>
      <c r="N2683" s="33" t="s">
        <v>25</v>
      </c>
      <c r="O2683" s="33" t="s">
        <v>31</v>
      </c>
      <c r="P2683" s="45">
        <f>SUMIFS('Raw Data'!$S$2:$S$3196,'Raw Data'!$D$2:$D$3196,'Solution Sheet'!N2683,'Raw Data'!$H$2:$H$3196,'Solution Sheet'!O2683)</f>
        <v>343540.72000000003</v>
      </c>
    </row>
    <row r="2684" spans="2:16" x14ac:dyDescent="0.35">
      <c r="B2684" s="33" t="s">
        <v>78</v>
      </c>
      <c r="C2684" s="33" t="s">
        <v>7</v>
      </c>
      <c r="D2684" s="45">
        <f>SUMIFS('Raw Data'!$S$2:$S$3196,'Raw Data'!$E$2:$E$3196,'Solution Sheet'!B2684,'Raw Data'!$G$2:$G$3196,'Solution Sheet'!C2684)</f>
        <v>91549.210000000021</v>
      </c>
      <c r="E2684" s="37"/>
      <c r="F2684" s="33" t="s">
        <v>44</v>
      </c>
      <c r="G2684" s="33" t="s">
        <v>30</v>
      </c>
      <c r="H2684" s="45">
        <f>COUNTIFS('Raw Data'!$L$2:$L$3196,'Solution Sheet'!F2684,'Raw Data'!$H$2:$H$3196,'Solution Sheet'!G2684)</f>
        <v>202</v>
      </c>
      <c r="J2684" s="33" t="s">
        <v>39</v>
      </c>
      <c r="K2684" s="33" t="s">
        <v>7</v>
      </c>
      <c r="L2684" s="45">
        <f>AVERAGEIFS('Raw Data'!$R$2:$R$3196,'Raw Data'!$K$2:$K$3196,'Solution Sheet'!J2684,'Raw Data'!$G$2:$G$3196,'Solution Sheet'!K2684)</f>
        <v>36.319672131147541</v>
      </c>
      <c r="N2684" s="33" t="s">
        <v>24</v>
      </c>
      <c r="O2684" s="33" t="s">
        <v>30</v>
      </c>
      <c r="P2684" s="45">
        <f>SUMIFS('Raw Data'!$S$2:$S$3196,'Raw Data'!$D$2:$D$3196,'Solution Sheet'!N2684,'Raw Data'!$H$2:$H$3196,'Solution Sheet'!O2684)</f>
        <v>902864.3899999999</v>
      </c>
    </row>
    <row r="2685" spans="2:16" x14ac:dyDescent="0.35">
      <c r="B2685" s="33" t="s">
        <v>58</v>
      </c>
      <c r="C2685" s="33" t="s">
        <v>10</v>
      </c>
      <c r="D2685" s="45">
        <f>SUMIFS('Raw Data'!$S$2:$S$3196,'Raw Data'!$E$2:$E$3196,'Solution Sheet'!B2685,'Raw Data'!$G$2:$G$3196,'Solution Sheet'!C2685)</f>
        <v>93884.32</v>
      </c>
      <c r="E2685" s="37"/>
      <c r="F2685" s="33" t="s">
        <v>43</v>
      </c>
      <c r="G2685" s="33" t="s">
        <v>33</v>
      </c>
      <c r="H2685" s="45">
        <f>COUNTIFS('Raw Data'!$L$2:$L$3196,'Solution Sheet'!F2685,'Raw Data'!$H$2:$H$3196,'Solution Sheet'!G2685)</f>
        <v>185</v>
      </c>
      <c r="J2685" s="33" t="s">
        <v>40</v>
      </c>
      <c r="K2685" s="33" t="s">
        <v>10</v>
      </c>
      <c r="L2685" s="45">
        <f>AVERAGEIFS('Raw Data'!$R$2:$R$3196,'Raw Data'!$K$2:$K$3196,'Solution Sheet'!J2685,'Raw Data'!$G$2:$G$3196,'Solution Sheet'!K2685)</f>
        <v>35.093023255813954</v>
      </c>
      <c r="N2685" s="33" t="s">
        <v>26</v>
      </c>
      <c r="O2685" s="33" t="s">
        <v>33</v>
      </c>
      <c r="P2685" s="45">
        <f>SUMIFS('Raw Data'!$S$2:$S$3196,'Raw Data'!$D$2:$D$3196,'Solution Sheet'!N2685,'Raw Data'!$H$2:$H$3196,'Solution Sheet'!O2685)</f>
        <v>688621.27000000118</v>
      </c>
    </row>
    <row r="2686" spans="2:16" x14ac:dyDescent="0.35">
      <c r="B2686" s="33" t="s">
        <v>55</v>
      </c>
      <c r="C2686" s="33" t="s">
        <v>13</v>
      </c>
      <c r="D2686" s="45">
        <f>SUMIFS('Raw Data'!$S$2:$S$3196,'Raw Data'!$E$2:$E$3196,'Solution Sheet'!B2686,'Raw Data'!$G$2:$G$3196,'Solution Sheet'!C2686)</f>
        <v>74301.89</v>
      </c>
      <c r="E2686" s="37"/>
      <c r="F2686" s="33" t="s">
        <v>44</v>
      </c>
      <c r="G2686" s="33" t="s">
        <v>31</v>
      </c>
      <c r="H2686" s="45">
        <f>COUNTIFS('Raw Data'!$L$2:$L$3196,'Solution Sheet'!F2686,'Raw Data'!$H$2:$H$3196,'Solution Sheet'!G2686)</f>
        <v>216</v>
      </c>
      <c r="J2686" s="33" t="s">
        <v>41</v>
      </c>
      <c r="K2686" s="33" t="s">
        <v>13</v>
      </c>
      <c r="L2686" s="45">
        <f>AVERAGEIFS('Raw Data'!$R$2:$R$3196,'Raw Data'!$K$2:$K$3196,'Solution Sheet'!J2686,'Raw Data'!$G$2:$G$3196,'Solution Sheet'!K2686)</f>
        <v>33.705882352941174</v>
      </c>
      <c r="N2686" s="33" t="s">
        <v>26</v>
      </c>
      <c r="O2686" s="33" t="s">
        <v>31</v>
      </c>
      <c r="P2686" s="45">
        <f>SUMIFS('Raw Data'!$S$2:$S$3196,'Raw Data'!$D$2:$D$3196,'Solution Sheet'!N2686,'Raw Data'!$H$2:$H$3196,'Solution Sheet'!O2686)</f>
        <v>705928.4499999996</v>
      </c>
    </row>
    <row r="2687" spans="2:16" x14ac:dyDescent="0.35">
      <c r="B2687" s="33" t="s">
        <v>63</v>
      </c>
      <c r="C2687" s="33" t="s">
        <v>13</v>
      </c>
      <c r="D2687" s="45">
        <f>SUMIFS('Raw Data'!$S$2:$S$3196,'Raw Data'!$E$2:$E$3196,'Solution Sheet'!B2687,'Raw Data'!$G$2:$G$3196,'Solution Sheet'!C2687)</f>
        <v>116307.38</v>
      </c>
      <c r="E2687" s="37"/>
      <c r="F2687" s="33" t="s">
        <v>43</v>
      </c>
      <c r="G2687" s="33" t="s">
        <v>30</v>
      </c>
      <c r="H2687" s="45">
        <f>COUNTIFS('Raw Data'!$L$2:$L$3196,'Solution Sheet'!F2687,'Raw Data'!$H$2:$H$3196,'Solution Sheet'!G2687)</f>
        <v>201</v>
      </c>
      <c r="J2687" s="33" t="s">
        <v>39</v>
      </c>
      <c r="K2687" s="33" t="s">
        <v>13</v>
      </c>
      <c r="L2687" s="45">
        <f>AVERAGEIFS('Raw Data'!$R$2:$R$3196,'Raw Data'!$K$2:$K$3196,'Solution Sheet'!J2687,'Raw Data'!$G$2:$G$3196,'Solution Sheet'!K2687)</f>
        <v>35.833333333333336</v>
      </c>
      <c r="N2687" s="33" t="s">
        <v>24</v>
      </c>
      <c r="O2687" s="33" t="s">
        <v>30</v>
      </c>
      <c r="P2687" s="45">
        <f>SUMIFS('Raw Data'!$S$2:$S$3196,'Raw Data'!$D$2:$D$3196,'Solution Sheet'!N2687,'Raw Data'!$H$2:$H$3196,'Solution Sheet'!O2687)</f>
        <v>902864.3899999999</v>
      </c>
    </row>
    <row r="2688" spans="2:16" x14ac:dyDescent="0.35">
      <c r="B2688" s="33" t="s">
        <v>68</v>
      </c>
      <c r="C2688" s="33" t="s">
        <v>13</v>
      </c>
      <c r="D2688" s="45">
        <f>SUMIFS('Raw Data'!$S$2:$S$3196,'Raw Data'!$E$2:$E$3196,'Solution Sheet'!B2688,'Raw Data'!$G$2:$G$3196,'Solution Sheet'!C2688)</f>
        <v>82678.639999999985</v>
      </c>
      <c r="E2688" s="37"/>
      <c r="F2688" s="33" t="s">
        <v>46</v>
      </c>
      <c r="G2688" s="33" t="s">
        <v>30</v>
      </c>
      <c r="H2688" s="45">
        <f>COUNTIFS('Raw Data'!$L$2:$L$3196,'Solution Sheet'!F2688,'Raw Data'!$H$2:$H$3196,'Solution Sheet'!G2688)</f>
        <v>204</v>
      </c>
      <c r="J2688" s="33" t="s">
        <v>41</v>
      </c>
      <c r="K2688" s="33" t="s">
        <v>13</v>
      </c>
      <c r="L2688" s="45">
        <f>AVERAGEIFS('Raw Data'!$R$2:$R$3196,'Raw Data'!$K$2:$K$3196,'Solution Sheet'!J2688,'Raw Data'!$G$2:$G$3196,'Solution Sheet'!K2688)</f>
        <v>33.705882352941174</v>
      </c>
      <c r="N2688" s="33" t="s">
        <v>24</v>
      </c>
      <c r="O2688" s="33" t="s">
        <v>30</v>
      </c>
      <c r="P2688" s="45">
        <f>SUMIFS('Raw Data'!$S$2:$S$3196,'Raw Data'!$D$2:$D$3196,'Solution Sheet'!N2688,'Raw Data'!$H$2:$H$3196,'Solution Sheet'!O2688)</f>
        <v>902864.3899999999</v>
      </c>
    </row>
    <row r="2689" spans="2:16" x14ac:dyDescent="0.35">
      <c r="B2689" s="33" t="s">
        <v>73</v>
      </c>
      <c r="C2689" s="33" t="s">
        <v>7</v>
      </c>
      <c r="D2689" s="45">
        <f>SUMIFS('Raw Data'!$S$2:$S$3196,'Raw Data'!$E$2:$E$3196,'Solution Sheet'!B2689,'Raw Data'!$G$2:$G$3196,'Solution Sheet'!C2689)</f>
        <v>125696.93000000001</v>
      </c>
      <c r="E2689" s="37"/>
      <c r="F2689" s="33" t="s">
        <v>44</v>
      </c>
      <c r="G2689" s="33" t="s">
        <v>31</v>
      </c>
      <c r="H2689" s="45">
        <f>COUNTIFS('Raw Data'!$L$2:$L$3196,'Solution Sheet'!F2689,'Raw Data'!$H$2:$H$3196,'Solution Sheet'!G2689)</f>
        <v>216</v>
      </c>
      <c r="J2689" s="33" t="s">
        <v>41</v>
      </c>
      <c r="K2689" s="33" t="s">
        <v>7</v>
      </c>
      <c r="L2689" s="45">
        <f>AVERAGEIFS('Raw Data'!$R$2:$R$3196,'Raw Data'!$K$2:$K$3196,'Solution Sheet'!J2689,'Raw Data'!$G$2:$G$3196,'Solution Sheet'!K2689)</f>
        <v>33.821428571428569</v>
      </c>
      <c r="N2689" s="33" t="s">
        <v>24</v>
      </c>
      <c r="O2689" s="33" t="s">
        <v>31</v>
      </c>
      <c r="P2689" s="45">
        <f>SUMIFS('Raw Data'!$S$2:$S$3196,'Raw Data'!$D$2:$D$3196,'Solution Sheet'!N2689,'Raw Data'!$H$2:$H$3196,'Solution Sheet'!O2689)</f>
        <v>770751.94999999984</v>
      </c>
    </row>
    <row r="2690" spans="2:16" x14ac:dyDescent="0.35">
      <c r="B2690" s="33" t="s">
        <v>115</v>
      </c>
      <c r="C2690" s="33" t="s">
        <v>9</v>
      </c>
      <c r="D2690" s="45">
        <f>SUMIFS('Raw Data'!$S$2:$S$3196,'Raw Data'!$E$2:$E$3196,'Solution Sheet'!B2690,'Raw Data'!$G$2:$G$3196,'Solution Sheet'!C2690)</f>
        <v>85954.940000000017</v>
      </c>
      <c r="E2690" s="37"/>
      <c r="F2690" s="33" t="s">
        <v>45</v>
      </c>
      <c r="G2690" s="33" t="s">
        <v>32</v>
      </c>
      <c r="H2690" s="45">
        <f>COUNTIFS('Raw Data'!$L$2:$L$3196,'Solution Sheet'!F2690,'Raw Data'!$H$2:$H$3196,'Solution Sheet'!G2690)</f>
        <v>204</v>
      </c>
      <c r="J2690" s="33" t="s">
        <v>42</v>
      </c>
      <c r="K2690" s="33" t="s">
        <v>9</v>
      </c>
      <c r="L2690" s="45">
        <f>AVERAGEIFS('Raw Data'!$R$2:$R$3196,'Raw Data'!$K$2:$K$3196,'Solution Sheet'!J2690,'Raw Data'!$G$2:$G$3196,'Solution Sheet'!K2690)</f>
        <v>36.282828282828284</v>
      </c>
      <c r="N2690" s="33" t="s">
        <v>24</v>
      </c>
      <c r="O2690" s="33" t="s">
        <v>32</v>
      </c>
      <c r="P2690" s="45">
        <f>SUMIFS('Raw Data'!$S$2:$S$3196,'Raw Data'!$D$2:$D$3196,'Solution Sheet'!N2690,'Raw Data'!$H$2:$H$3196,'Solution Sheet'!O2690)</f>
        <v>854150.37999999919</v>
      </c>
    </row>
    <row r="2691" spans="2:16" x14ac:dyDescent="0.35">
      <c r="B2691" s="33" t="s">
        <v>68</v>
      </c>
      <c r="C2691" s="33" t="s">
        <v>11</v>
      </c>
      <c r="D2691" s="45">
        <f>SUMIFS('Raw Data'!$S$2:$S$3196,'Raw Data'!$E$2:$E$3196,'Solution Sheet'!B2691,'Raw Data'!$G$2:$G$3196,'Solution Sheet'!C2691)</f>
        <v>76381.910000000018</v>
      </c>
      <c r="E2691" s="37"/>
      <c r="F2691" s="33" t="s">
        <v>44</v>
      </c>
      <c r="G2691" s="33" t="s">
        <v>33</v>
      </c>
      <c r="H2691" s="45">
        <f>COUNTIFS('Raw Data'!$L$2:$L$3196,'Solution Sheet'!F2691,'Raw Data'!$H$2:$H$3196,'Solution Sheet'!G2691)</f>
        <v>207</v>
      </c>
      <c r="J2691" s="33" t="s">
        <v>41</v>
      </c>
      <c r="K2691" s="33" t="s">
        <v>11</v>
      </c>
      <c r="L2691" s="45">
        <f>AVERAGEIFS('Raw Data'!$R$2:$R$3196,'Raw Data'!$K$2:$K$3196,'Solution Sheet'!J2691,'Raw Data'!$G$2:$G$3196,'Solution Sheet'!K2691)</f>
        <v>35.415929203539825</v>
      </c>
      <c r="N2691" s="33" t="s">
        <v>26</v>
      </c>
      <c r="O2691" s="33" t="s">
        <v>33</v>
      </c>
      <c r="P2691" s="45">
        <f>SUMIFS('Raw Data'!$S$2:$S$3196,'Raw Data'!$D$2:$D$3196,'Solution Sheet'!N2691,'Raw Data'!$H$2:$H$3196,'Solution Sheet'!O2691)</f>
        <v>688621.27000000118</v>
      </c>
    </row>
    <row r="2692" spans="2:16" x14ac:dyDescent="0.35">
      <c r="B2692" s="33" t="s">
        <v>68</v>
      </c>
      <c r="C2692" s="33" t="s">
        <v>11</v>
      </c>
      <c r="D2692" s="45">
        <f>SUMIFS('Raw Data'!$S$2:$S$3196,'Raw Data'!$E$2:$E$3196,'Solution Sheet'!B2692,'Raw Data'!$G$2:$G$3196,'Solution Sheet'!C2692)</f>
        <v>76381.910000000018</v>
      </c>
      <c r="E2692" s="37"/>
      <c r="F2692" s="33" t="s">
        <v>43</v>
      </c>
      <c r="G2692" s="33" t="s">
        <v>33</v>
      </c>
      <c r="H2692" s="45">
        <f>COUNTIFS('Raw Data'!$L$2:$L$3196,'Solution Sheet'!F2692,'Raw Data'!$H$2:$H$3196,'Solution Sheet'!G2692)</f>
        <v>185</v>
      </c>
      <c r="J2692" s="33" t="s">
        <v>40</v>
      </c>
      <c r="K2692" s="33" t="s">
        <v>11</v>
      </c>
      <c r="L2692" s="45">
        <f>AVERAGEIFS('Raw Data'!$R$2:$R$3196,'Raw Data'!$K$2:$K$3196,'Solution Sheet'!J2692,'Raw Data'!$G$2:$G$3196,'Solution Sheet'!K2692)</f>
        <v>33.707865168539328</v>
      </c>
      <c r="N2692" s="33" t="s">
        <v>26</v>
      </c>
      <c r="O2692" s="33" t="s">
        <v>33</v>
      </c>
      <c r="P2692" s="45">
        <f>SUMIFS('Raw Data'!$S$2:$S$3196,'Raw Data'!$D$2:$D$3196,'Solution Sheet'!N2692,'Raw Data'!$H$2:$H$3196,'Solution Sheet'!O2692)</f>
        <v>688621.27000000118</v>
      </c>
    </row>
    <row r="2693" spans="2:16" x14ac:dyDescent="0.35">
      <c r="B2693" s="33" t="s">
        <v>58</v>
      </c>
      <c r="C2693" s="33" t="s">
        <v>13</v>
      </c>
      <c r="D2693" s="45">
        <f>SUMIFS('Raw Data'!$S$2:$S$3196,'Raw Data'!$E$2:$E$3196,'Solution Sheet'!B2693,'Raw Data'!$G$2:$G$3196,'Solution Sheet'!C2693)</f>
        <v>88782.809999999969</v>
      </c>
      <c r="E2693" s="37"/>
      <c r="F2693" s="33" t="s">
        <v>43</v>
      </c>
      <c r="G2693" s="33" t="s">
        <v>32</v>
      </c>
      <c r="H2693" s="45">
        <f>COUNTIFS('Raw Data'!$L$2:$L$3196,'Solution Sheet'!F2693,'Raw Data'!$H$2:$H$3196,'Solution Sheet'!G2693)</f>
        <v>206</v>
      </c>
      <c r="J2693" s="33" t="s">
        <v>40</v>
      </c>
      <c r="K2693" s="33" t="s">
        <v>13</v>
      </c>
      <c r="L2693" s="45">
        <f>AVERAGEIFS('Raw Data'!$R$2:$R$3196,'Raw Data'!$K$2:$K$3196,'Solution Sheet'!J2693,'Raw Data'!$G$2:$G$3196,'Solution Sheet'!K2693)</f>
        <v>34.651685393258425</v>
      </c>
      <c r="N2693" s="33" t="s">
        <v>24</v>
      </c>
      <c r="O2693" s="33" t="s">
        <v>32</v>
      </c>
      <c r="P2693" s="45">
        <f>SUMIFS('Raw Data'!$S$2:$S$3196,'Raw Data'!$D$2:$D$3196,'Solution Sheet'!N2693,'Raw Data'!$H$2:$H$3196,'Solution Sheet'!O2693)</f>
        <v>854150.37999999919</v>
      </c>
    </row>
    <row r="2694" spans="2:16" x14ac:dyDescent="0.35">
      <c r="B2694" s="33" t="s">
        <v>63</v>
      </c>
      <c r="C2694" s="33" t="s">
        <v>8</v>
      </c>
      <c r="D2694" s="45">
        <f>SUMIFS('Raw Data'!$S$2:$S$3196,'Raw Data'!$E$2:$E$3196,'Solution Sheet'!B2694,'Raw Data'!$G$2:$G$3196,'Solution Sheet'!C2694)</f>
        <v>87482.73</v>
      </c>
      <c r="E2694" s="37"/>
      <c r="F2694" s="33" t="s">
        <v>46</v>
      </c>
      <c r="G2694" s="33" t="s">
        <v>32</v>
      </c>
      <c r="H2694" s="45">
        <f>COUNTIFS('Raw Data'!$L$2:$L$3196,'Solution Sheet'!F2694,'Raw Data'!$H$2:$H$3196,'Solution Sheet'!G2694)</f>
        <v>216</v>
      </c>
      <c r="J2694" s="33" t="s">
        <v>42</v>
      </c>
      <c r="K2694" s="33" t="s">
        <v>8</v>
      </c>
      <c r="L2694" s="45">
        <f>AVERAGEIFS('Raw Data'!$R$2:$R$3196,'Raw Data'!$K$2:$K$3196,'Solution Sheet'!J2694,'Raw Data'!$G$2:$G$3196,'Solution Sheet'!K2694)</f>
        <v>35.593023255813954</v>
      </c>
      <c r="N2694" s="33" t="s">
        <v>24</v>
      </c>
      <c r="O2694" s="33" t="s">
        <v>32</v>
      </c>
      <c r="P2694" s="45">
        <f>SUMIFS('Raw Data'!$S$2:$S$3196,'Raw Data'!$D$2:$D$3196,'Solution Sheet'!N2694,'Raw Data'!$H$2:$H$3196,'Solution Sheet'!O2694)</f>
        <v>854150.37999999919</v>
      </c>
    </row>
    <row r="2695" spans="2:16" x14ac:dyDescent="0.35">
      <c r="B2695" s="33" t="s">
        <v>52</v>
      </c>
      <c r="C2695" s="33" t="s">
        <v>8</v>
      </c>
      <c r="D2695" s="45">
        <f>SUMIFS('Raw Data'!$S$2:$S$3196,'Raw Data'!$E$2:$E$3196,'Solution Sheet'!B2695,'Raw Data'!$G$2:$G$3196,'Solution Sheet'!C2695)</f>
        <v>99924.459999999977</v>
      </c>
      <c r="E2695" s="37"/>
      <c r="F2695" s="33" t="s">
        <v>46</v>
      </c>
      <c r="G2695" s="33" t="s">
        <v>30</v>
      </c>
      <c r="H2695" s="45">
        <f>COUNTIFS('Raw Data'!$L$2:$L$3196,'Solution Sheet'!F2695,'Raw Data'!$H$2:$H$3196,'Solution Sheet'!G2695)</f>
        <v>204</v>
      </c>
      <c r="J2695" s="33" t="s">
        <v>39</v>
      </c>
      <c r="K2695" s="33" t="s">
        <v>8</v>
      </c>
      <c r="L2695" s="45">
        <f>AVERAGEIFS('Raw Data'!$R$2:$R$3196,'Raw Data'!$K$2:$K$3196,'Solution Sheet'!J2695,'Raw Data'!$G$2:$G$3196,'Solution Sheet'!K2695)</f>
        <v>33.572815533980581</v>
      </c>
      <c r="N2695" s="33" t="s">
        <v>26</v>
      </c>
      <c r="O2695" s="33" t="s">
        <v>30</v>
      </c>
      <c r="P2695" s="45">
        <f>SUMIFS('Raw Data'!$S$2:$S$3196,'Raw Data'!$D$2:$D$3196,'Solution Sheet'!N2695,'Raw Data'!$H$2:$H$3196,'Solution Sheet'!O2695)</f>
        <v>705014.25000000035</v>
      </c>
    </row>
    <row r="2696" spans="2:16" x14ac:dyDescent="0.35">
      <c r="B2696" s="33" t="s">
        <v>106</v>
      </c>
      <c r="C2696" s="33" t="s">
        <v>8</v>
      </c>
      <c r="D2696" s="45">
        <f>SUMIFS('Raw Data'!$S$2:$S$3196,'Raw Data'!$E$2:$E$3196,'Solution Sheet'!B2696,'Raw Data'!$G$2:$G$3196,'Solution Sheet'!C2696)</f>
        <v>122017.93000000001</v>
      </c>
      <c r="E2696" s="37"/>
      <c r="F2696" s="33" t="s">
        <v>46</v>
      </c>
      <c r="G2696" s="33" t="s">
        <v>30</v>
      </c>
      <c r="H2696" s="45">
        <f>COUNTIFS('Raw Data'!$L$2:$L$3196,'Solution Sheet'!F2696,'Raw Data'!$H$2:$H$3196,'Solution Sheet'!G2696)</f>
        <v>204</v>
      </c>
      <c r="J2696" s="33" t="s">
        <v>42</v>
      </c>
      <c r="K2696" s="33" t="s">
        <v>8</v>
      </c>
      <c r="L2696" s="45">
        <f>AVERAGEIFS('Raw Data'!$R$2:$R$3196,'Raw Data'!$K$2:$K$3196,'Solution Sheet'!J2696,'Raw Data'!$G$2:$G$3196,'Solution Sheet'!K2696)</f>
        <v>35.593023255813954</v>
      </c>
      <c r="N2696" s="33" t="s">
        <v>24</v>
      </c>
      <c r="O2696" s="33" t="s">
        <v>30</v>
      </c>
      <c r="P2696" s="45">
        <f>SUMIFS('Raw Data'!$S$2:$S$3196,'Raw Data'!$D$2:$D$3196,'Solution Sheet'!N2696,'Raw Data'!$H$2:$H$3196,'Solution Sheet'!O2696)</f>
        <v>902864.3899999999</v>
      </c>
    </row>
    <row r="2697" spans="2:16" x14ac:dyDescent="0.35">
      <c r="B2697" s="33" t="s">
        <v>55</v>
      </c>
      <c r="C2697" s="33" t="s">
        <v>9</v>
      </c>
      <c r="D2697" s="45">
        <f>SUMIFS('Raw Data'!$S$2:$S$3196,'Raw Data'!$E$2:$E$3196,'Solution Sheet'!B2697,'Raw Data'!$G$2:$G$3196,'Solution Sheet'!C2697)</f>
        <v>88747.839999999997</v>
      </c>
      <c r="E2697" s="37"/>
      <c r="F2697" s="33" t="s">
        <v>43</v>
      </c>
      <c r="G2697" s="33" t="s">
        <v>32</v>
      </c>
      <c r="H2697" s="45">
        <f>COUNTIFS('Raw Data'!$L$2:$L$3196,'Solution Sheet'!F2697,'Raw Data'!$H$2:$H$3196,'Solution Sheet'!G2697)</f>
        <v>206</v>
      </c>
      <c r="J2697" s="33" t="s">
        <v>41</v>
      </c>
      <c r="K2697" s="33" t="s">
        <v>9</v>
      </c>
      <c r="L2697" s="45">
        <f>AVERAGEIFS('Raw Data'!$R$2:$R$3196,'Raw Data'!$K$2:$K$3196,'Solution Sheet'!J2697,'Raw Data'!$G$2:$G$3196,'Solution Sheet'!K2697)</f>
        <v>35.634615384615387</v>
      </c>
      <c r="N2697" s="33" t="s">
        <v>26</v>
      </c>
      <c r="O2697" s="33" t="s">
        <v>32</v>
      </c>
      <c r="P2697" s="45">
        <f>SUMIFS('Raw Data'!$S$2:$S$3196,'Raw Data'!$D$2:$D$3196,'Solution Sheet'!N2697,'Raw Data'!$H$2:$H$3196,'Solution Sheet'!O2697)</f>
        <v>713770.02999999945</v>
      </c>
    </row>
    <row r="2698" spans="2:16" x14ac:dyDescent="0.35">
      <c r="B2698" s="33" t="s">
        <v>73</v>
      </c>
      <c r="C2698" s="33" t="s">
        <v>11</v>
      </c>
      <c r="D2698" s="45">
        <f>SUMIFS('Raw Data'!$S$2:$S$3196,'Raw Data'!$E$2:$E$3196,'Solution Sheet'!B2698,'Raw Data'!$G$2:$G$3196,'Solution Sheet'!C2698)</f>
        <v>112167.56</v>
      </c>
      <c r="E2698" s="37"/>
      <c r="F2698" s="33" t="s">
        <v>45</v>
      </c>
      <c r="G2698" s="33" t="s">
        <v>33</v>
      </c>
      <c r="H2698" s="45">
        <f>COUNTIFS('Raw Data'!$L$2:$L$3196,'Solution Sheet'!F2698,'Raw Data'!$H$2:$H$3196,'Solution Sheet'!G2698)</f>
        <v>193</v>
      </c>
      <c r="J2698" s="33" t="s">
        <v>42</v>
      </c>
      <c r="K2698" s="33" t="s">
        <v>11</v>
      </c>
      <c r="L2698" s="45">
        <f>AVERAGEIFS('Raw Data'!$R$2:$R$3196,'Raw Data'!$K$2:$K$3196,'Solution Sheet'!J2698,'Raw Data'!$G$2:$G$3196,'Solution Sheet'!K2698)</f>
        <v>35.16949152542373</v>
      </c>
      <c r="N2698" s="33" t="s">
        <v>26</v>
      </c>
      <c r="O2698" s="33" t="s">
        <v>33</v>
      </c>
      <c r="P2698" s="45">
        <f>SUMIFS('Raw Data'!$S$2:$S$3196,'Raw Data'!$D$2:$D$3196,'Solution Sheet'!N2698,'Raw Data'!$H$2:$H$3196,'Solution Sheet'!O2698)</f>
        <v>688621.27000000118</v>
      </c>
    </row>
    <row r="2699" spans="2:16" x14ac:dyDescent="0.35">
      <c r="B2699" s="33" t="s">
        <v>78</v>
      </c>
      <c r="C2699" s="33" t="s">
        <v>12</v>
      </c>
      <c r="D2699" s="45">
        <f>SUMIFS('Raw Data'!$S$2:$S$3196,'Raw Data'!$E$2:$E$3196,'Solution Sheet'!B2699,'Raw Data'!$G$2:$G$3196,'Solution Sheet'!C2699)</f>
        <v>76955.800000000017</v>
      </c>
      <c r="E2699" s="37"/>
      <c r="F2699" s="33" t="s">
        <v>43</v>
      </c>
      <c r="G2699" s="33" t="s">
        <v>30</v>
      </c>
      <c r="H2699" s="45">
        <f>COUNTIFS('Raw Data'!$L$2:$L$3196,'Solution Sheet'!F2699,'Raw Data'!$H$2:$H$3196,'Solution Sheet'!G2699)</f>
        <v>201</v>
      </c>
      <c r="J2699" s="33" t="s">
        <v>40</v>
      </c>
      <c r="K2699" s="33" t="s">
        <v>12</v>
      </c>
      <c r="L2699" s="45">
        <f>AVERAGEIFS('Raw Data'!$R$2:$R$3196,'Raw Data'!$K$2:$K$3196,'Solution Sheet'!J2699,'Raw Data'!$G$2:$G$3196,'Solution Sheet'!K2699)</f>
        <v>34.373831775700936</v>
      </c>
      <c r="N2699" s="33" t="s">
        <v>24</v>
      </c>
      <c r="O2699" s="33" t="s">
        <v>30</v>
      </c>
      <c r="P2699" s="45">
        <f>SUMIFS('Raw Data'!$S$2:$S$3196,'Raw Data'!$D$2:$D$3196,'Solution Sheet'!N2699,'Raw Data'!$H$2:$H$3196,'Solution Sheet'!O2699)</f>
        <v>902864.3899999999</v>
      </c>
    </row>
    <row r="2700" spans="2:16" x14ac:dyDescent="0.35">
      <c r="B2700" s="33" t="s">
        <v>73</v>
      </c>
      <c r="C2700" s="33" t="s">
        <v>9</v>
      </c>
      <c r="D2700" s="45">
        <f>SUMIFS('Raw Data'!$S$2:$S$3196,'Raw Data'!$E$2:$E$3196,'Solution Sheet'!B2700,'Raw Data'!$G$2:$G$3196,'Solution Sheet'!C2700)</f>
        <v>97902.090000000011</v>
      </c>
      <c r="E2700" s="37"/>
      <c r="F2700" s="33" t="s">
        <v>44</v>
      </c>
      <c r="G2700" s="33" t="s">
        <v>31</v>
      </c>
      <c r="H2700" s="45">
        <f>COUNTIFS('Raw Data'!$L$2:$L$3196,'Solution Sheet'!F2700,'Raw Data'!$H$2:$H$3196,'Solution Sheet'!G2700)</f>
        <v>216</v>
      </c>
      <c r="J2700" s="33" t="s">
        <v>40</v>
      </c>
      <c r="K2700" s="33" t="s">
        <v>9</v>
      </c>
      <c r="L2700" s="45">
        <f>AVERAGEIFS('Raw Data'!$R$2:$R$3196,'Raw Data'!$K$2:$K$3196,'Solution Sheet'!J2700,'Raw Data'!$G$2:$G$3196,'Solution Sheet'!K2700)</f>
        <v>33.942528735632187</v>
      </c>
      <c r="N2700" s="33" t="s">
        <v>24</v>
      </c>
      <c r="O2700" s="33" t="s">
        <v>31</v>
      </c>
      <c r="P2700" s="45">
        <f>SUMIFS('Raw Data'!$S$2:$S$3196,'Raw Data'!$D$2:$D$3196,'Solution Sheet'!N2700,'Raw Data'!$H$2:$H$3196,'Solution Sheet'!O2700)</f>
        <v>770751.94999999984</v>
      </c>
    </row>
    <row r="2701" spans="2:16" x14ac:dyDescent="0.35">
      <c r="B2701" s="33" t="s">
        <v>52</v>
      </c>
      <c r="C2701" s="33" t="s">
        <v>7</v>
      </c>
      <c r="D2701" s="45">
        <f>SUMIFS('Raw Data'!$S$2:$S$3196,'Raw Data'!$E$2:$E$3196,'Solution Sheet'!B2701,'Raw Data'!$G$2:$G$3196,'Solution Sheet'!C2701)</f>
        <v>91854.499999999971</v>
      </c>
      <c r="E2701" s="37"/>
      <c r="F2701" s="33" t="s">
        <v>46</v>
      </c>
      <c r="G2701" s="33" t="s">
        <v>31</v>
      </c>
      <c r="H2701" s="45">
        <f>COUNTIFS('Raw Data'!$L$2:$L$3196,'Solution Sheet'!F2701,'Raw Data'!$H$2:$H$3196,'Solution Sheet'!G2701)</f>
        <v>159</v>
      </c>
      <c r="J2701" s="33" t="s">
        <v>40</v>
      </c>
      <c r="K2701" s="33" t="s">
        <v>7</v>
      </c>
      <c r="L2701" s="45">
        <f>AVERAGEIFS('Raw Data'!$R$2:$R$3196,'Raw Data'!$K$2:$K$3196,'Solution Sheet'!J2701,'Raw Data'!$G$2:$G$3196,'Solution Sheet'!K2701)</f>
        <v>33.473118279569896</v>
      </c>
      <c r="N2701" s="33" t="s">
        <v>24</v>
      </c>
      <c r="O2701" s="33" t="s">
        <v>31</v>
      </c>
      <c r="P2701" s="45">
        <f>SUMIFS('Raw Data'!$S$2:$S$3196,'Raw Data'!$D$2:$D$3196,'Solution Sheet'!N2701,'Raw Data'!$H$2:$H$3196,'Solution Sheet'!O2701)</f>
        <v>770751.94999999984</v>
      </c>
    </row>
    <row r="2702" spans="2:16" x14ac:dyDescent="0.35">
      <c r="B2702" s="33" t="s">
        <v>52</v>
      </c>
      <c r="C2702" s="33" t="s">
        <v>9</v>
      </c>
      <c r="D2702" s="45">
        <f>SUMIFS('Raw Data'!$S$2:$S$3196,'Raw Data'!$E$2:$E$3196,'Solution Sheet'!B2702,'Raw Data'!$G$2:$G$3196,'Solution Sheet'!C2702)</f>
        <v>91971.540000000008</v>
      </c>
      <c r="E2702" s="37"/>
      <c r="F2702" s="33" t="s">
        <v>45</v>
      </c>
      <c r="G2702" s="33" t="s">
        <v>32</v>
      </c>
      <c r="H2702" s="45">
        <f>COUNTIFS('Raw Data'!$L$2:$L$3196,'Solution Sheet'!F2702,'Raw Data'!$H$2:$H$3196,'Solution Sheet'!G2702)</f>
        <v>204</v>
      </c>
      <c r="J2702" s="33" t="s">
        <v>40</v>
      </c>
      <c r="K2702" s="33" t="s">
        <v>9</v>
      </c>
      <c r="L2702" s="45">
        <f>AVERAGEIFS('Raw Data'!$R$2:$R$3196,'Raw Data'!$K$2:$K$3196,'Solution Sheet'!J2702,'Raw Data'!$G$2:$G$3196,'Solution Sheet'!K2702)</f>
        <v>33.942528735632187</v>
      </c>
      <c r="N2702" s="33" t="s">
        <v>25</v>
      </c>
      <c r="O2702" s="33" t="s">
        <v>32</v>
      </c>
      <c r="P2702" s="45">
        <f>SUMIFS('Raw Data'!$S$2:$S$3196,'Raw Data'!$D$2:$D$3196,'Solution Sheet'!N2702,'Raw Data'!$H$2:$H$3196,'Solution Sheet'!O2702)</f>
        <v>420136.0300000002</v>
      </c>
    </row>
    <row r="2703" spans="2:16" x14ac:dyDescent="0.35">
      <c r="B2703" s="33" t="s">
        <v>73</v>
      </c>
      <c r="C2703" s="33" t="s">
        <v>6</v>
      </c>
      <c r="D2703" s="45">
        <f>SUMIFS('Raw Data'!$S$2:$S$3196,'Raw Data'!$E$2:$E$3196,'Solution Sheet'!B2703,'Raw Data'!$G$2:$G$3196,'Solution Sheet'!C2703)</f>
        <v>72259.55</v>
      </c>
      <c r="E2703" s="37"/>
      <c r="F2703" s="33" t="s">
        <v>43</v>
      </c>
      <c r="G2703" s="33" t="s">
        <v>30</v>
      </c>
      <c r="H2703" s="45">
        <f>COUNTIFS('Raw Data'!$L$2:$L$3196,'Solution Sheet'!F2703,'Raw Data'!$H$2:$H$3196,'Solution Sheet'!G2703)</f>
        <v>201</v>
      </c>
      <c r="J2703" s="33" t="s">
        <v>40</v>
      </c>
      <c r="K2703" s="33" t="s">
        <v>6</v>
      </c>
      <c r="L2703" s="45">
        <f>AVERAGEIFS('Raw Data'!$R$2:$R$3196,'Raw Data'!$K$2:$K$3196,'Solution Sheet'!J2703,'Raw Data'!$G$2:$G$3196,'Solution Sheet'!K2703)</f>
        <v>33.838383838383841</v>
      </c>
      <c r="N2703" s="33" t="s">
        <v>24</v>
      </c>
      <c r="O2703" s="33" t="s">
        <v>30</v>
      </c>
      <c r="P2703" s="45">
        <f>SUMIFS('Raw Data'!$S$2:$S$3196,'Raw Data'!$D$2:$D$3196,'Solution Sheet'!N2703,'Raw Data'!$H$2:$H$3196,'Solution Sheet'!O2703)</f>
        <v>902864.3899999999</v>
      </c>
    </row>
    <row r="2704" spans="2:16" x14ac:dyDescent="0.35">
      <c r="B2704" s="33" t="s">
        <v>68</v>
      </c>
      <c r="C2704" s="33" t="s">
        <v>13</v>
      </c>
      <c r="D2704" s="45">
        <f>SUMIFS('Raw Data'!$S$2:$S$3196,'Raw Data'!$E$2:$E$3196,'Solution Sheet'!B2704,'Raw Data'!$G$2:$G$3196,'Solution Sheet'!C2704)</f>
        <v>82678.639999999985</v>
      </c>
      <c r="E2704" s="37"/>
      <c r="F2704" s="33" t="s">
        <v>46</v>
      </c>
      <c r="G2704" s="33" t="s">
        <v>30</v>
      </c>
      <c r="H2704" s="45">
        <f>COUNTIFS('Raw Data'!$L$2:$L$3196,'Solution Sheet'!F2704,'Raw Data'!$H$2:$H$3196,'Solution Sheet'!G2704)</f>
        <v>204</v>
      </c>
      <c r="J2704" s="33" t="s">
        <v>41</v>
      </c>
      <c r="K2704" s="33" t="s">
        <v>13</v>
      </c>
      <c r="L2704" s="45">
        <f>AVERAGEIFS('Raw Data'!$R$2:$R$3196,'Raw Data'!$K$2:$K$3196,'Solution Sheet'!J2704,'Raw Data'!$G$2:$G$3196,'Solution Sheet'!K2704)</f>
        <v>33.705882352941174</v>
      </c>
      <c r="N2704" s="33" t="s">
        <v>25</v>
      </c>
      <c r="O2704" s="33" t="s">
        <v>30</v>
      </c>
      <c r="P2704" s="45">
        <f>SUMIFS('Raw Data'!$S$2:$S$3196,'Raw Data'!$D$2:$D$3196,'Solution Sheet'!N2704,'Raw Data'!$H$2:$H$3196,'Solution Sheet'!O2704)</f>
        <v>386262.99999999983</v>
      </c>
    </row>
    <row r="2705" spans="2:16" x14ac:dyDescent="0.35">
      <c r="B2705" s="33" t="s">
        <v>52</v>
      </c>
      <c r="C2705" s="33" t="s">
        <v>11</v>
      </c>
      <c r="D2705" s="45">
        <f>SUMIFS('Raw Data'!$S$2:$S$3196,'Raw Data'!$E$2:$E$3196,'Solution Sheet'!B2705,'Raw Data'!$G$2:$G$3196,'Solution Sheet'!C2705)</f>
        <v>112086.30000000002</v>
      </c>
      <c r="E2705" s="37"/>
      <c r="F2705" s="33" t="s">
        <v>44</v>
      </c>
      <c r="G2705" s="33" t="s">
        <v>33</v>
      </c>
      <c r="H2705" s="45">
        <f>COUNTIFS('Raw Data'!$L$2:$L$3196,'Solution Sheet'!F2705,'Raw Data'!$H$2:$H$3196,'Solution Sheet'!G2705)</f>
        <v>207</v>
      </c>
      <c r="J2705" s="33" t="s">
        <v>41</v>
      </c>
      <c r="K2705" s="33" t="s">
        <v>11</v>
      </c>
      <c r="L2705" s="45">
        <f>AVERAGEIFS('Raw Data'!$R$2:$R$3196,'Raw Data'!$K$2:$K$3196,'Solution Sheet'!J2705,'Raw Data'!$G$2:$G$3196,'Solution Sheet'!K2705)</f>
        <v>35.415929203539825</v>
      </c>
      <c r="N2705" s="33" t="s">
        <v>26</v>
      </c>
      <c r="O2705" s="33" t="s">
        <v>33</v>
      </c>
      <c r="P2705" s="45">
        <f>SUMIFS('Raw Data'!$S$2:$S$3196,'Raw Data'!$D$2:$D$3196,'Solution Sheet'!N2705,'Raw Data'!$H$2:$H$3196,'Solution Sheet'!O2705)</f>
        <v>688621.27000000118</v>
      </c>
    </row>
    <row r="2706" spans="2:16" x14ac:dyDescent="0.35">
      <c r="B2706" s="33" t="s">
        <v>78</v>
      </c>
      <c r="C2706" s="33" t="s">
        <v>10</v>
      </c>
      <c r="D2706" s="45">
        <f>SUMIFS('Raw Data'!$S$2:$S$3196,'Raw Data'!$E$2:$E$3196,'Solution Sheet'!B2706,'Raw Data'!$G$2:$G$3196,'Solution Sheet'!C2706)</f>
        <v>92778.25</v>
      </c>
      <c r="E2706" s="37"/>
      <c r="F2706" s="33" t="s">
        <v>46</v>
      </c>
      <c r="G2706" s="33" t="s">
        <v>31</v>
      </c>
      <c r="H2706" s="45">
        <f>COUNTIFS('Raw Data'!$L$2:$L$3196,'Solution Sheet'!F2706,'Raw Data'!$H$2:$H$3196,'Solution Sheet'!G2706)</f>
        <v>159</v>
      </c>
      <c r="J2706" s="33" t="s">
        <v>41</v>
      </c>
      <c r="K2706" s="33" t="s">
        <v>10</v>
      </c>
      <c r="L2706" s="45">
        <f>AVERAGEIFS('Raw Data'!$R$2:$R$3196,'Raw Data'!$K$2:$K$3196,'Solution Sheet'!J2706,'Raw Data'!$G$2:$G$3196,'Solution Sheet'!K2706)</f>
        <v>34.225806451612904</v>
      </c>
      <c r="N2706" s="33" t="s">
        <v>25</v>
      </c>
      <c r="O2706" s="33" t="s">
        <v>31</v>
      </c>
      <c r="P2706" s="45">
        <f>SUMIFS('Raw Data'!$S$2:$S$3196,'Raw Data'!$D$2:$D$3196,'Solution Sheet'!N2706,'Raw Data'!$H$2:$H$3196,'Solution Sheet'!O2706)</f>
        <v>343540.72000000003</v>
      </c>
    </row>
    <row r="2707" spans="2:16" x14ac:dyDescent="0.35">
      <c r="B2707" s="33" t="s">
        <v>55</v>
      </c>
      <c r="C2707" s="33" t="s">
        <v>6</v>
      </c>
      <c r="D2707" s="45">
        <f>SUMIFS('Raw Data'!$S$2:$S$3196,'Raw Data'!$E$2:$E$3196,'Solution Sheet'!B2707,'Raw Data'!$G$2:$G$3196,'Solution Sheet'!C2707)</f>
        <v>103547.48999999999</v>
      </c>
      <c r="E2707" s="37"/>
      <c r="F2707" s="33" t="s">
        <v>43</v>
      </c>
      <c r="G2707" s="33" t="s">
        <v>31</v>
      </c>
      <c r="H2707" s="45">
        <f>COUNTIFS('Raw Data'!$L$2:$L$3196,'Solution Sheet'!F2707,'Raw Data'!$H$2:$H$3196,'Solution Sheet'!G2707)</f>
        <v>190</v>
      </c>
      <c r="J2707" s="33" t="s">
        <v>41</v>
      </c>
      <c r="K2707" s="33" t="s">
        <v>6</v>
      </c>
      <c r="L2707" s="45">
        <f>AVERAGEIFS('Raw Data'!$R$2:$R$3196,'Raw Data'!$K$2:$K$3196,'Solution Sheet'!J2707,'Raw Data'!$G$2:$G$3196,'Solution Sheet'!K2707)</f>
        <v>36.01075268817204</v>
      </c>
      <c r="N2707" s="33" t="s">
        <v>26</v>
      </c>
      <c r="O2707" s="33" t="s">
        <v>31</v>
      </c>
      <c r="P2707" s="45">
        <f>SUMIFS('Raw Data'!$S$2:$S$3196,'Raw Data'!$D$2:$D$3196,'Solution Sheet'!N2707,'Raw Data'!$H$2:$H$3196,'Solution Sheet'!O2707)</f>
        <v>705928.4499999996</v>
      </c>
    </row>
    <row r="2708" spans="2:16" x14ac:dyDescent="0.35">
      <c r="B2708" s="33" t="s">
        <v>78</v>
      </c>
      <c r="C2708" s="33" t="s">
        <v>8</v>
      </c>
      <c r="D2708" s="45">
        <f>SUMIFS('Raw Data'!$S$2:$S$3196,'Raw Data'!$E$2:$E$3196,'Solution Sheet'!B2708,'Raw Data'!$G$2:$G$3196,'Solution Sheet'!C2708)</f>
        <v>81993.12000000001</v>
      </c>
      <c r="E2708" s="37"/>
      <c r="F2708" s="33" t="s">
        <v>46</v>
      </c>
      <c r="G2708" s="33" t="s">
        <v>33</v>
      </c>
      <c r="H2708" s="45">
        <f>COUNTIFS('Raw Data'!$L$2:$L$3196,'Solution Sheet'!F2708,'Raw Data'!$H$2:$H$3196,'Solution Sheet'!G2708)</f>
        <v>201</v>
      </c>
      <c r="J2708" s="33" t="s">
        <v>41</v>
      </c>
      <c r="K2708" s="33" t="s">
        <v>8</v>
      </c>
      <c r="L2708" s="45">
        <f>AVERAGEIFS('Raw Data'!$R$2:$R$3196,'Raw Data'!$K$2:$K$3196,'Solution Sheet'!J2708,'Raw Data'!$G$2:$G$3196,'Solution Sheet'!K2708)</f>
        <v>35.169642857142854</v>
      </c>
      <c r="N2708" s="33" t="s">
        <v>26</v>
      </c>
      <c r="O2708" s="33" t="s">
        <v>33</v>
      </c>
      <c r="P2708" s="45">
        <f>SUMIFS('Raw Data'!$S$2:$S$3196,'Raw Data'!$D$2:$D$3196,'Solution Sheet'!N2708,'Raw Data'!$H$2:$H$3196,'Solution Sheet'!O2708)</f>
        <v>688621.27000000118</v>
      </c>
    </row>
    <row r="2709" spans="2:16" x14ac:dyDescent="0.35">
      <c r="B2709" s="33" t="s">
        <v>106</v>
      </c>
      <c r="C2709" s="33" t="s">
        <v>7</v>
      </c>
      <c r="D2709" s="45">
        <f>SUMIFS('Raw Data'!$S$2:$S$3196,'Raw Data'!$E$2:$E$3196,'Solution Sheet'!B2709,'Raw Data'!$G$2:$G$3196,'Solution Sheet'!C2709)</f>
        <v>77343.399999999994</v>
      </c>
      <c r="E2709" s="37"/>
      <c r="F2709" s="33" t="s">
        <v>44</v>
      </c>
      <c r="G2709" s="33" t="s">
        <v>31</v>
      </c>
      <c r="H2709" s="45">
        <f>COUNTIFS('Raw Data'!$L$2:$L$3196,'Solution Sheet'!F2709,'Raw Data'!$H$2:$H$3196,'Solution Sheet'!G2709)</f>
        <v>216</v>
      </c>
      <c r="J2709" s="33" t="s">
        <v>42</v>
      </c>
      <c r="K2709" s="33" t="s">
        <v>7</v>
      </c>
      <c r="L2709" s="45">
        <f>AVERAGEIFS('Raw Data'!$R$2:$R$3196,'Raw Data'!$K$2:$K$3196,'Solution Sheet'!J2709,'Raw Data'!$G$2:$G$3196,'Solution Sheet'!K2709)</f>
        <v>34.288659793814432</v>
      </c>
      <c r="N2709" s="33" t="s">
        <v>24</v>
      </c>
      <c r="O2709" s="33" t="s">
        <v>31</v>
      </c>
      <c r="P2709" s="45">
        <f>SUMIFS('Raw Data'!$S$2:$S$3196,'Raw Data'!$D$2:$D$3196,'Solution Sheet'!N2709,'Raw Data'!$H$2:$H$3196,'Solution Sheet'!O2709)</f>
        <v>770751.94999999984</v>
      </c>
    </row>
    <row r="2710" spans="2:16" x14ac:dyDescent="0.35">
      <c r="B2710" s="33" t="s">
        <v>73</v>
      </c>
      <c r="C2710" s="33" t="s">
        <v>7</v>
      </c>
      <c r="D2710" s="45">
        <f>SUMIFS('Raw Data'!$S$2:$S$3196,'Raw Data'!$E$2:$E$3196,'Solution Sheet'!B2710,'Raw Data'!$G$2:$G$3196,'Solution Sheet'!C2710)</f>
        <v>125696.93000000001</v>
      </c>
      <c r="E2710" s="37"/>
      <c r="F2710" s="33" t="s">
        <v>46</v>
      </c>
      <c r="G2710" s="33" t="s">
        <v>33</v>
      </c>
      <c r="H2710" s="45">
        <f>COUNTIFS('Raw Data'!$L$2:$L$3196,'Solution Sheet'!F2710,'Raw Data'!$H$2:$H$3196,'Solution Sheet'!G2710)</f>
        <v>201</v>
      </c>
      <c r="J2710" s="33" t="s">
        <v>39</v>
      </c>
      <c r="K2710" s="33" t="s">
        <v>7</v>
      </c>
      <c r="L2710" s="45">
        <f>AVERAGEIFS('Raw Data'!$R$2:$R$3196,'Raw Data'!$K$2:$K$3196,'Solution Sheet'!J2710,'Raw Data'!$G$2:$G$3196,'Solution Sheet'!K2710)</f>
        <v>36.319672131147541</v>
      </c>
      <c r="N2710" s="33" t="s">
        <v>25</v>
      </c>
      <c r="O2710" s="33" t="s">
        <v>33</v>
      </c>
      <c r="P2710" s="45">
        <f>SUMIFS('Raw Data'!$S$2:$S$3196,'Raw Data'!$D$2:$D$3196,'Solution Sheet'!N2710,'Raw Data'!$H$2:$H$3196,'Solution Sheet'!O2710)</f>
        <v>226589.05000000008</v>
      </c>
    </row>
    <row r="2711" spans="2:16" x14ac:dyDescent="0.35">
      <c r="B2711" s="33" t="s">
        <v>78</v>
      </c>
      <c r="C2711" s="33" t="s">
        <v>10</v>
      </c>
      <c r="D2711" s="45">
        <f>SUMIFS('Raw Data'!$S$2:$S$3196,'Raw Data'!$E$2:$E$3196,'Solution Sheet'!B2711,'Raw Data'!$G$2:$G$3196,'Solution Sheet'!C2711)</f>
        <v>92778.25</v>
      </c>
      <c r="E2711" s="37"/>
      <c r="F2711" s="33" t="s">
        <v>43</v>
      </c>
      <c r="G2711" s="33" t="s">
        <v>31</v>
      </c>
      <c r="H2711" s="45">
        <f>COUNTIFS('Raw Data'!$L$2:$L$3196,'Solution Sheet'!F2711,'Raw Data'!$H$2:$H$3196,'Solution Sheet'!G2711)</f>
        <v>190</v>
      </c>
      <c r="J2711" s="33" t="s">
        <v>39</v>
      </c>
      <c r="K2711" s="33" t="s">
        <v>10</v>
      </c>
      <c r="L2711" s="45">
        <f>AVERAGEIFS('Raw Data'!$R$2:$R$3196,'Raw Data'!$K$2:$K$3196,'Solution Sheet'!J2711,'Raw Data'!$G$2:$G$3196,'Solution Sheet'!K2711)</f>
        <v>35.052083333333336</v>
      </c>
      <c r="N2711" s="33" t="s">
        <v>24</v>
      </c>
      <c r="O2711" s="33" t="s">
        <v>31</v>
      </c>
      <c r="P2711" s="45">
        <f>SUMIFS('Raw Data'!$S$2:$S$3196,'Raw Data'!$D$2:$D$3196,'Solution Sheet'!N2711,'Raw Data'!$H$2:$H$3196,'Solution Sheet'!O2711)</f>
        <v>770751.94999999984</v>
      </c>
    </row>
    <row r="2712" spans="2:16" x14ac:dyDescent="0.35">
      <c r="B2712" s="33" t="s">
        <v>85</v>
      </c>
      <c r="C2712" s="33" t="s">
        <v>8</v>
      </c>
      <c r="D2712" s="45">
        <f>SUMIFS('Raw Data'!$S$2:$S$3196,'Raw Data'!$E$2:$E$3196,'Solution Sheet'!B2712,'Raw Data'!$G$2:$G$3196,'Solution Sheet'!C2712)</f>
        <v>126785.84999999996</v>
      </c>
      <c r="E2712" s="37"/>
      <c r="F2712" s="33" t="s">
        <v>46</v>
      </c>
      <c r="G2712" s="33" t="s">
        <v>31</v>
      </c>
      <c r="H2712" s="45">
        <f>COUNTIFS('Raw Data'!$L$2:$L$3196,'Solution Sheet'!F2712,'Raw Data'!$H$2:$H$3196,'Solution Sheet'!G2712)</f>
        <v>159</v>
      </c>
      <c r="J2712" s="33" t="s">
        <v>41</v>
      </c>
      <c r="K2712" s="33" t="s">
        <v>8</v>
      </c>
      <c r="L2712" s="45">
        <f>AVERAGEIFS('Raw Data'!$R$2:$R$3196,'Raw Data'!$K$2:$K$3196,'Solution Sheet'!J2712,'Raw Data'!$G$2:$G$3196,'Solution Sheet'!K2712)</f>
        <v>35.169642857142854</v>
      </c>
      <c r="N2712" s="33" t="s">
        <v>26</v>
      </c>
      <c r="O2712" s="33" t="s">
        <v>31</v>
      </c>
      <c r="P2712" s="45">
        <f>SUMIFS('Raw Data'!$S$2:$S$3196,'Raw Data'!$D$2:$D$3196,'Solution Sheet'!N2712,'Raw Data'!$H$2:$H$3196,'Solution Sheet'!O2712)</f>
        <v>705928.4499999996</v>
      </c>
    </row>
    <row r="2713" spans="2:16" x14ac:dyDescent="0.35">
      <c r="B2713" s="33" t="s">
        <v>68</v>
      </c>
      <c r="C2713" s="33" t="s">
        <v>11</v>
      </c>
      <c r="D2713" s="45">
        <f>SUMIFS('Raw Data'!$S$2:$S$3196,'Raw Data'!$E$2:$E$3196,'Solution Sheet'!B2713,'Raw Data'!$G$2:$G$3196,'Solution Sheet'!C2713)</f>
        <v>76381.910000000018</v>
      </c>
      <c r="E2713" s="37"/>
      <c r="F2713" s="33" t="s">
        <v>45</v>
      </c>
      <c r="G2713" s="33" t="s">
        <v>30</v>
      </c>
      <c r="H2713" s="45">
        <f>COUNTIFS('Raw Data'!$L$2:$L$3196,'Solution Sheet'!F2713,'Raw Data'!$H$2:$H$3196,'Solution Sheet'!G2713)</f>
        <v>215</v>
      </c>
      <c r="J2713" s="33" t="s">
        <v>40</v>
      </c>
      <c r="K2713" s="33" t="s">
        <v>11</v>
      </c>
      <c r="L2713" s="45">
        <f>AVERAGEIFS('Raw Data'!$R$2:$R$3196,'Raw Data'!$K$2:$K$3196,'Solution Sheet'!J2713,'Raw Data'!$G$2:$G$3196,'Solution Sheet'!K2713)</f>
        <v>33.707865168539328</v>
      </c>
      <c r="N2713" s="33" t="s">
        <v>24</v>
      </c>
      <c r="O2713" s="33" t="s">
        <v>30</v>
      </c>
      <c r="P2713" s="45">
        <f>SUMIFS('Raw Data'!$S$2:$S$3196,'Raw Data'!$D$2:$D$3196,'Solution Sheet'!N2713,'Raw Data'!$H$2:$H$3196,'Solution Sheet'!O2713)</f>
        <v>902864.3899999999</v>
      </c>
    </row>
    <row r="2714" spans="2:16" x14ac:dyDescent="0.35">
      <c r="B2714" s="33" t="s">
        <v>78</v>
      </c>
      <c r="C2714" s="33" t="s">
        <v>11</v>
      </c>
      <c r="D2714" s="45">
        <f>SUMIFS('Raw Data'!$S$2:$S$3196,'Raw Data'!$E$2:$E$3196,'Solution Sheet'!B2714,'Raw Data'!$G$2:$G$3196,'Solution Sheet'!C2714)</f>
        <v>115609.13</v>
      </c>
      <c r="E2714" s="37"/>
      <c r="F2714" s="33" t="s">
        <v>44</v>
      </c>
      <c r="G2714" s="33" t="s">
        <v>33</v>
      </c>
      <c r="H2714" s="45">
        <f>COUNTIFS('Raw Data'!$L$2:$L$3196,'Solution Sheet'!F2714,'Raw Data'!$H$2:$H$3196,'Solution Sheet'!G2714)</f>
        <v>207</v>
      </c>
      <c r="J2714" s="33" t="s">
        <v>40</v>
      </c>
      <c r="K2714" s="33" t="s">
        <v>11</v>
      </c>
      <c r="L2714" s="45">
        <f>AVERAGEIFS('Raw Data'!$R$2:$R$3196,'Raw Data'!$K$2:$K$3196,'Solution Sheet'!J2714,'Raw Data'!$G$2:$G$3196,'Solution Sheet'!K2714)</f>
        <v>33.707865168539328</v>
      </c>
      <c r="N2714" s="33" t="s">
        <v>24</v>
      </c>
      <c r="O2714" s="33" t="s">
        <v>33</v>
      </c>
      <c r="P2714" s="45">
        <f>SUMIFS('Raw Data'!$S$2:$S$3196,'Raw Data'!$D$2:$D$3196,'Solution Sheet'!N2714,'Raw Data'!$H$2:$H$3196,'Solution Sheet'!O2714)</f>
        <v>777669.78999999957</v>
      </c>
    </row>
    <row r="2715" spans="2:16" x14ac:dyDescent="0.35">
      <c r="B2715" s="33" t="s">
        <v>78</v>
      </c>
      <c r="C2715" s="33" t="s">
        <v>6</v>
      </c>
      <c r="D2715" s="45">
        <f>SUMIFS('Raw Data'!$S$2:$S$3196,'Raw Data'!$E$2:$E$3196,'Solution Sheet'!B2715,'Raw Data'!$G$2:$G$3196,'Solution Sheet'!C2715)</f>
        <v>122595.86000000002</v>
      </c>
      <c r="E2715" s="37"/>
      <c r="F2715" s="33" t="s">
        <v>43</v>
      </c>
      <c r="G2715" s="33" t="s">
        <v>33</v>
      </c>
      <c r="H2715" s="45">
        <f>COUNTIFS('Raw Data'!$L$2:$L$3196,'Solution Sheet'!F2715,'Raw Data'!$H$2:$H$3196,'Solution Sheet'!G2715)</f>
        <v>185</v>
      </c>
      <c r="J2715" s="33" t="s">
        <v>40</v>
      </c>
      <c r="K2715" s="33" t="s">
        <v>6</v>
      </c>
      <c r="L2715" s="45">
        <f>AVERAGEIFS('Raw Data'!$R$2:$R$3196,'Raw Data'!$K$2:$K$3196,'Solution Sheet'!J2715,'Raw Data'!$G$2:$G$3196,'Solution Sheet'!K2715)</f>
        <v>33.838383838383841</v>
      </c>
      <c r="N2715" s="33" t="s">
        <v>25</v>
      </c>
      <c r="O2715" s="33" t="s">
        <v>33</v>
      </c>
      <c r="P2715" s="45">
        <f>SUMIFS('Raw Data'!$S$2:$S$3196,'Raw Data'!$D$2:$D$3196,'Solution Sheet'!N2715,'Raw Data'!$H$2:$H$3196,'Solution Sheet'!O2715)</f>
        <v>226589.05000000008</v>
      </c>
    </row>
    <row r="2716" spans="2:16" x14ac:dyDescent="0.35">
      <c r="B2716" s="33" t="s">
        <v>63</v>
      </c>
      <c r="C2716" s="33" t="s">
        <v>7</v>
      </c>
      <c r="D2716" s="45">
        <f>SUMIFS('Raw Data'!$S$2:$S$3196,'Raw Data'!$E$2:$E$3196,'Solution Sheet'!B2716,'Raw Data'!$G$2:$G$3196,'Solution Sheet'!C2716)</f>
        <v>92763.590000000011</v>
      </c>
      <c r="E2716" s="37"/>
      <c r="F2716" s="33" t="s">
        <v>46</v>
      </c>
      <c r="G2716" s="33" t="s">
        <v>30</v>
      </c>
      <c r="H2716" s="45">
        <f>COUNTIFS('Raw Data'!$L$2:$L$3196,'Solution Sheet'!F2716,'Raw Data'!$H$2:$H$3196,'Solution Sheet'!G2716)</f>
        <v>204</v>
      </c>
      <c r="J2716" s="33" t="s">
        <v>40</v>
      </c>
      <c r="K2716" s="33" t="s">
        <v>7</v>
      </c>
      <c r="L2716" s="45">
        <f>AVERAGEIFS('Raw Data'!$R$2:$R$3196,'Raw Data'!$K$2:$K$3196,'Solution Sheet'!J2716,'Raw Data'!$G$2:$G$3196,'Solution Sheet'!K2716)</f>
        <v>33.473118279569896</v>
      </c>
      <c r="N2716" s="33" t="s">
        <v>24</v>
      </c>
      <c r="O2716" s="33" t="s">
        <v>30</v>
      </c>
      <c r="P2716" s="45">
        <f>SUMIFS('Raw Data'!$S$2:$S$3196,'Raw Data'!$D$2:$D$3196,'Solution Sheet'!N2716,'Raw Data'!$H$2:$H$3196,'Solution Sheet'!O2716)</f>
        <v>902864.3899999999</v>
      </c>
    </row>
    <row r="2717" spans="2:16" x14ac:dyDescent="0.35">
      <c r="B2717" s="33" t="s">
        <v>63</v>
      </c>
      <c r="C2717" s="33" t="s">
        <v>7</v>
      </c>
      <c r="D2717" s="45">
        <f>SUMIFS('Raw Data'!$S$2:$S$3196,'Raw Data'!$E$2:$E$3196,'Solution Sheet'!B2717,'Raw Data'!$G$2:$G$3196,'Solution Sheet'!C2717)</f>
        <v>92763.590000000011</v>
      </c>
      <c r="E2717" s="37"/>
      <c r="F2717" s="33" t="s">
        <v>44</v>
      </c>
      <c r="G2717" s="33" t="s">
        <v>31</v>
      </c>
      <c r="H2717" s="45">
        <f>COUNTIFS('Raw Data'!$L$2:$L$3196,'Solution Sheet'!F2717,'Raw Data'!$H$2:$H$3196,'Solution Sheet'!G2717)</f>
        <v>216</v>
      </c>
      <c r="J2717" s="33" t="s">
        <v>40</v>
      </c>
      <c r="K2717" s="33" t="s">
        <v>7</v>
      </c>
      <c r="L2717" s="45">
        <f>AVERAGEIFS('Raw Data'!$R$2:$R$3196,'Raw Data'!$K$2:$K$3196,'Solution Sheet'!J2717,'Raw Data'!$G$2:$G$3196,'Solution Sheet'!K2717)</f>
        <v>33.473118279569896</v>
      </c>
      <c r="N2717" s="33" t="s">
        <v>26</v>
      </c>
      <c r="O2717" s="33" t="s">
        <v>31</v>
      </c>
      <c r="P2717" s="45">
        <f>SUMIFS('Raw Data'!$S$2:$S$3196,'Raw Data'!$D$2:$D$3196,'Solution Sheet'!N2717,'Raw Data'!$H$2:$H$3196,'Solution Sheet'!O2717)</f>
        <v>705928.4499999996</v>
      </c>
    </row>
    <row r="2718" spans="2:16" x14ac:dyDescent="0.35">
      <c r="B2718" s="33" t="s">
        <v>68</v>
      </c>
      <c r="C2718" s="33" t="s">
        <v>8</v>
      </c>
      <c r="D2718" s="45">
        <f>SUMIFS('Raw Data'!$S$2:$S$3196,'Raw Data'!$E$2:$E$3196,'Solution Sheet'!B2718,'Raw Data'!$G$2:$G$3196,'Solution Sheet'!C2718)</f>
        <v>65393.969999999994</v>
      </c>
      <c r="E2718" s="37"/>
      <c r="F2718" s="33" t="s">
        <v>45</v>
      </c>
      <c r="G2718" s="33" t="s">
        <v>31</v>
      </c>
      <c r="H2718" s="45">
        <f>COUNTIFS('Raw Data'!$L$2:$L$3196,'Solution Sheet'!F2718,'Raw Data'!$H$2:$H$3196,'Solution Sheet'!G2718)</f>
        <v>200</v>
      </c>
      <c r="J2718" s="33" t="s">
        <v>42</v>
      </c>
      <c r="K2718" s="33" t="s">
        <v>8</v>
      </c>
      <c r="L2718" s="45">
        <f>AVERAGEIFS('Raw Data'!$R$2:$R$3196,'Raw Data'!$K$2:$K$3196,'Solution Sheet'!J2718,'Raw Data'!$G$2:$G$3196,'Solution Sheet'!K2718)</f>
        <v>35.593023255813954</v>
      </c>
      <c r="N2718" s="33" t="s">
        <v>24</v>
      </c>
      <c r="O2718" s="33" t="s">
        <v>31</v>
      </c>
      <c r="P2718" s="45">
        <f>SUMIFS('Raw Data'!$S$2:$S$3196,'Raw Data'!$D$2:$D$3196,'Solution Sheet'!N2718,'Raw Data'!$H$2:$H$3196,'Solution Sheet'!O2718)</f>
        <v>770751.94999999984</v>
      </c>
    </row>
    <row r="2719" spans="2:16" x14ac:dyDescent="0.35">
      <c r="B2719" s="33" t="s">
        <v>115</v>
      </c>
      <c r="C2719" s="33" t="s">
        <v>9</v>
      </c>
      <c r="D2719" s="45">
        <f>SUMIFS('Raw Data'!$S$2:$S$3196,'Raw Data'!$E$2:$E$3196,'Solution Sheet'!B2719,'Raw Data'!$G$2:$G$3196,'Solution Sheet'!C2719)</f>
        <v>85954.940000000017</v>
      </c>
      <c r="E2719" s="37"/>
      <c r="F2719" s="33" t="s">
        <v>45</v>
      </c>
      <c r="G2719" s="33" t="s">
        <v>33</v>
      </c>
      <c r="H2719" s="45">
        <f>COUNTIFS('Raw Data'!$L$2:$L$3196,'Solution Sheet'!F2719,'Raw Data'!$H$2:$H$3196,'Solution Sheet'!G2719)</f>
        <v>193</v>
      </c>
      <c r="J2719" s="33" t="s">
        <v>40</v>
      </c>
      <c r="K2719" s="33" t="s">
        <v>9</v>
      </c>
      <c r="L2719" s="45">
        <f>AVERAGEIFS('Raw Data'!$R$2:$R$3196,'Raw Data'!$K$2:$K$3196,'Solution Sheet'!J2719,'Raw Data'!$G$2:$G$3196,'Solution Sheet'!K2719)</f>
        <v>33.942528735632187</v>
      </c>
      <c r="N2719" s="33" t="s">
        <v>26</v>
      </c>
      <c r="O2719" s="33" t="s">
        <v>33</v>
      </c>
      <c r="P2719" s="45">
        <f>SUMIFS('Raw Data'!$S$2:$S$3196,'Raw Data'!$D$2:$D$3196,'Solution Sheet'!N2719,'Raw Data'!$H$2:$H$3196,'Solution Sheet'!O2719)</f>
        <v>688621.27000000118</v>
      </c>
    </row>
    <row r="2720" spans="2:16" x14ac:dyDescent="0.35">
      <c r="B2720" s="33" t="s">
        <v>55</v>
      </c>
      <c r="C2720" s="33" t="s">
        <v>9</v>
      </c>
      <c r="D2720" s="45">
        <f>SUMIFS('Raw Data'!$S$2:$S$3196,'Raw Data'!$E$2:$E$3196,'Solution Sheet'!B2720,'Raw Data'!$G$2:$G$3196,'Solution Sheet'!C2720)</f>
        <v>88747.839999999997</v>
      </c>
      <c r="E2720" s="37"/>
      <c r="F2720" s="33" t="s">
        <v>46</v>
      </c>
      <c r="G2720" s="33" t="s">
        <v>32</v>
      </c>
      <c r="H2720" s="45">
        <f>COUNTIFS('Raw Data'!$L$2:$L$3196,'Solution Sheet'!F2720,'Raw Data'!$H$2:$H$3196,'Solution Sheet'!G2720)</f>
        <v>216</v>
      </c>
      <c r="J2720" s="33" t="s">
        <v>42</v>
      </c>
      <c r="K2720" s="33" t="s">
        <v>9</v>
      </c>
      <c r="L2720" s="45">
        <f>AVERAGEIFS('Raw Data'!$R$2:$R$3196,'Raw Data'!$K$2:$K$3196,'Solution Sheet'!J2720,'Raw Data'!$G$2:$G$3196,'Solution Sheet'!K2720)</f>
        <v>36.282828282828284</v>
      </c>
      <c r="N2720" s="33" t="s">
        <v>26</v>
      </c>
      <c r="O2720" s="33" t="s">
        <v>32</v>
      </c>
      <c r="P2720" s="45">
        <f>SUMIFS('Raw Data'!$S$2:$S$3196,'Raw Data'!$D$2:$D$3196,'Solution Sheet'!N2720,'Raw Data'!$H$2:$H$3196,'Solution Sheet'!O2720)</f>
        <v>713770.02999999945</v>
      </c>
    </row>
    <row r="2721" spans="2:16" x14ac:dyDescent="0.35">
      <c r="B2721" s="33" t="s">
        <v>85</v>
      </c>
      <c r="C2721" s="33" t="s">
        <v>6</v>
      </c>
      <c r="D2721" s="45">
        <f>SUMIFS('Raw Data'!$S$2:$S$3196,'Raw Data'!$E$2:$E$3196,'Solution Sheet'!B2721,'Raw Data'!$G$2:$G$3196,'Solution Sheet'!C2721)</f>
        <v>88130.46</v>
      </c>
      <c r="E2721" s="37"/>
      <c r="F2721" s="33" t="s">
        <v>45</v>
      </c>
      <c r="G2721" s="33" t="s">
        <v>30</v>
      </c>
      <c r="H2721" s="45">
        <f>COUNTIFS('Raw Data'!$L$2:$L$3196,'Solution Sheet'!F2721,'Raw Data'!$H$2:$H$3196,'Solution Sheet'!G2721)</f>
        <v>215</v>
      </c>
      <c r="J2721" s="33" t="s">
        <v>40</v>
      </c>
      <c r="K2721" s="33" t="s">
        <v>6</v>
      </c>
      <c r="L2721" s="45">
        <f>AVERAGEIFS('Raw Data'!$R$2:$R$3196,'Raw Data'!$K$2:$K$3196,'Solution Sheet'!J2721,'Raw Data'!$G$2:$G$3196,'Solution Sheet'!K2721)</f>
        <v>33.838383838383841</v>
      </c>
      <c r="N2721" s="33" t="s">
        <v>24</v>
      </c>
      <c r="O2721" s="33" t="s">
        <v>30</v>
      </c>
      <c r="P2721" s="45">
        <f>SUMIFS('Raw Data'!$S$2:$S$3196,'Raw Data'!$D$2:$D$3196,'Solution Sheet'!N2721,'Raw Data'!$H$2:$H$3196,'Solution Sheet'!O2721)</f>
        <v>902864.3899999999</v>
      </c>
    </row>
    <row r="2722" spans="2:16" x14ac:dyDescent="0.35">
      <c r="B2722" s="33" t="s">
        <v>68</v>
      </c>
      <c r="C2722" s="33" t="s">
        <v>12</v>
      </c>
      <c r="D2722" s="45">
        <f>SUMIFS('Raw Data'!$S$2:$S$3196,'Raw Data'!$E$2:$E$3196,'Solution Sheet'!B2722,'Raw Data'!$G$2:$G$3196,'Solution Sheet'!C2722)</f>
        <v>70361.200000000026</v>
      </c>
      <c r="E2722" s="37"/>
      <c r="F2722" s="33" t="s">
        <v>43</v>
      </c>
      <c r="G2722" s="33" t="s">
        <v>33</v>
      </c>
      <c r="H2722" s="45">
        <f>COUNTIFS('Raw Data'!$L$2:$L$3196,'Solution Sheet'!F2722,'Raw Data'!$H$2:$H$3196,'Solution Sheet'!G2722)</f>
        <v>185</v>
      </c>
      <c r="J2722" s="33" t="s">
        <v>39</v>
      </c>
      <c r="K2722" s="33" t="s">
        <v>12</v>
      </c>
      <c r="L2722" s="45">
        <f>AVERAGEIFS('Raw Data'!$R$2:$R$3196,'Raw Data'!$K$2:$K$3196,'Solution Sheet'!J2722,'Raw Data'!$G$2:$G$3196,'Solution Sheet'!K2722)</f>
        <v>35</v>
      </c>
      <c r="N2722" s="33" t="s">
        <v>24</v>
      </c>
      <c r="O2722" s="33" t="s">
        <v>33</v>
      </c>
      <c r="P2722" s="45">
        <f>SUMIFS('Raw Data'!$S$2:$S$3196,'Raw Data'!$D$2:$D$3196,'Solution Sheet'!N2722,'Raw Data'!$H$2:$H$3196,'Solution Sheet'!O2722)</f>
        <v>777669.78999999957</v>
      </c>
    </row>
    <row r="2723" spans="2:16" x14ac:dyDescent="0.35">
      <c r="B2723" s="33" t="s">
        <v>85</v>
      </c>
      <c r="C2723" s="33" t="s">
        <v>9</v>
      </c>
      <c r="D2723" s="45">
        <f>SUMIFS('Raw Data'!$S$2:$S$3196,'Raw Data'!$E$2:$E$3196,'Solution Sheet'!B2723,'Raw Data'!$G$2:$G$3196,'Solution Sheet'!C2723)</f>
        <v>54180.78</v>
      </c>
      <c r="E2723" s="37"/>
      <c r="F2723" s="33" t="s">
        <v>45</v>
      </c>
      <c r="G2723" s="33" t="s">
        <v>32</v>
      </c>
      <c r="H2723" s="45">
        <f>COUNTIFS('Raw Data'!$L$2:$L$3196,'Solution Sheet'!F2723,'Raw Data'!$H$2:$H$3196,'Solution Sheet'!G2723)</f>
        <v>204</v>
      </c>
      <c r="J2723" s="33" t="s">
        <v>41</v>
      </c>
      <c r="K2723" s="33" t="s">
        <v>9</v>
      </c>
      <c r="L2723" s="45">
        <f>AVERAGEIFS('Raw Data'!$R$2:$R$3196,'Raw Data'!$K$2:$K$3196,'Solution Sheet'!J2723,'Raw Data'!$G$2:$G$3196,'Solution Sheet'!K2723)</f>
        <v>35.634615384615387</v>
      </c>
      <c r="N2723" s="33" t="s">
        <v>24</v>
      </c>
      <c r="O2723" s="33" t="s">
        <v>32</v>
      </c>
      <c r="P2723" s="45">
        <f>SUMIFS('Raw Data'!$S$2:$S$3196,'Raw Data'!$D$2:$D$3196,'Solution Sheet'!N2723,'Raw Data'!$H$2:$H$3196,'Solution Sheet'!O2723)</f>
        <v>854150.37999999919</v>
      </c>
    </row>
    <row r="2724" spans="2:16" x14ac:dyDescent="0.35">
      <c r="B2724" s="33" t="s">
        <v>68</v>
      </c>
      <c r="C2724" s="33" t="s">
        <v>9</v>
      </c>
      <c r="D2724" s="45">
        <f>SUMIFS('Raw Data'!$S$2:$S$3196,'Raw Data'!$E$2:$E$3196,'Solution Sheet'!B2724,'Raw Data'!$G$2:$G$3196,'Solution Sheet'!C2724)</f>
        <v>139938.12</v>
      </c>
      <c r="E2724" s="37"/>
      <c r="F2724" s="33" t="s">
        <v>44</v>
      </c>
      <c r="G2724" s="33" t="s">
        <v>33</v>
      </c>
      <c r="H2724" s="45">
        <f>COUNTIFS('Raw Data'!$L$2:$L$3196,'Solution Sheet'!F2724,'Raw Data'!$H$2:$H$3196,'Solution Sheet'!G2724)</f>
        <v>207</v>
      </c>
      <c r="J2724" s="33" t="s">
        <v>42</v>
      </c>
      <c r="K2724" s="33" t="s">
        <v>9</v>
      </c>
      <c r="L2724" s="45">
        <f>AVERAGEIFS('Raw Data'!$R$2:$R$3196,'Raw Data'!$K$2:$K$3196,'Solution Sheet'!J2724,'Raw Data'!$G$2:$G$3196,'Solution Sheet'!K2724)</f>
        <v>36.282828282828284</v>
      </c>
      <c r="N2724" s="33" t="s">
        <v>25</v>
      </c>
      <c r="O2724" s="33" t="s">
        <v>33</v>
      </c>
      <c r="P2724" s="45">
        <f>SUMIFS('Raw Data'!$S$2:$S$3196,'Raw Data'!$D$2:$D$3196,'Solution Sheet'!N2724,'Raw Data'!$H$2:$H$3196,'Solution Sheet'!O2724)</f>
        <v>226589.05000000008</v>
      </c>
    </row>
    <row r="2725" spans="2:16" x14ac:dyDescent="0.35">
      <c r="B2725" s="33" t="s">
        <v>106</v>
      </c>
      <c r="C2725" s="33" t="s">
        <v>6</v>
      </c>
      <c r="D2725" s="45">
        <f>SUMIFS('Raw Data'!$S$2:$S$3196,'Raw Data'!$E$2:$E$3196,'Solution Sheet'!B2725,'Raw Data'!$G$2:$G$3196,'Solution Sheet'!C2725)</f>
        <v>106057.18</v>
      </c>
      <c r="E2725" s="37"/>
      <c r="F2725" s="33" t="s">
        <v>43</v>
      </c>
      <c r="G2725" s="33" t="s">
        <v>31</v>
      </c>
      <c r="H2725" s="45">
        <f>COUNTIFS('Raw Data'!$L$2:$L$3196,'Solution Sheet'!F2725,'Raw Data'!$H$2:$H$3196,'Solution Sheet'!G2725)</f>
        <v>190</v>
      </c>
      <c r="J2725" s="33" t="s">
        <v>40</v>
      </c>
      <c r="K2725" s="33" t="s">
        <v>6</v>
      </c>
      <c r="L2725" s="45">
        <f>AVERAGEIFS('Raw Data'!$R$2:$R$3196,'Raw Data'!$K$2:$K$3196,'Solution Sheet'!J2725,'Raw Data'!$G$2:$G$3196,'Solution Sheet'!K2725)</f>
        <v>33.838383838383841</v>
      </c>
      <c r="N2725" s="33" t="s">
        <v>24</v>
      </c>
      <c r="O2725" s="33" t="s">
        <v>31</v>
      </c>
      <c r="P2725" s="45">
        <f>SUMIFS('Raw Data'!$S$2:$S$3196,'Raw Data'!$D$2:$D$3196,'Solution Sheet'!N2725,'Raw Data'!$H$2:$H$3196,'Solution Sheet'!O2725)</f>
        <v>770751.94999999984</v>
      </c>
    </row>
    <row r="2726" spans="2:16" x14ac:dyDescent="0.35">
      <c r="B2726" s="33" t="s">
        <v>115</v>
      </c>
      <c r="C2726" s="33" t="s">
        <v>9</v>
      </c>
      <c r="D2726" s="45">
        <f>SUMIFS('Raw Data'!$S$2:$S$3196,'Raw Data'!$E$2:$E$3196,'Solution Sheet'!B2726,'Raw Data'!$G$2:$G$3196,'Solution Sheet'!C2726)</f>
        <v>85954.940000000017</v>
      </c>
      <c r="E2726" s="37"/>
      <c r="F2726" s="33" t="s">
        <v>45</v>
      </c>
      <c r="G2726" s="33" t="s">
        <v>32</v>
      </c>
      <c r="H2726" s="45">
        <f>COUNTIFS('Raw Data'!$L$2:$L$3196,'Solution Sheet'!F2726,'Raw Data'!$H$2:$H$3196,'Solution Sheet'!G2726)</f>
        <v>204</v>
      </c>
      <c r="J2726" s="33" t="s">
        <v>41</v>
      </c>
      <c r="K2726" s="33" t="s">
        <v>9</v>
      </c>
      <c r="L2726" s="45">
        <f>AVERAGEIFS('Raw Data'!$R$2:$R$3196,'Raw Data'!$K$2:$K$3196,'Solution Sheet'!J2726,'Raw Data'!$G$2:$G$3196,'Solution Sheet'!K2726)</f>
        <v>35.634615384615387</v>
      </c>
      <c r="N2726" s="33" t="s">
        <v>25</v>
      </c>
      <c r="O2726" s="33" t="s">
        <v>32</v>
      </c>
      <c r="P2726" s="45">
        <f>SUMIFS('Raw Data'!$S$2:$S$3196,'Raw Data'!$D$2:$D$3196,'Solution Sheet'!N2726,'Raw Data'!$H$2:$H$3196,'Solution Sheet'!O2726)</f>
        <v>420136.0300000002</v>
      </c>
    </row>
    <row r="2727" spans="2:16" x14ac:dyDescent="0.35">
      <c r="B2727" s="33" t="s">
        <v>55</v>
      </c>
      <c r="C2727" s="33" t="s">
        <v>10</v>
      </c>
      <c r="D2727" s="45">
        <f>SUMIFS('Raw Data'!$S$2:$S$3196,'Raw Data'!$E$2:$E$3196,'Solution Sheet'!B2727,'Raw Data'!$G$2:$G$3196,'Solution Sheet'!C2727)</f>
        <v>73114.26999999999</v>
      </c>
      <c r="E2727" s="37"/>
      <c r="F2727" s="33" t="s">
        <v>43</v>
      </c>
      <c r="G2727" s="33" t="s">
        <v>33</v>
      </c>
      <c r="H2727" s="45">
        <f>COUNTIFS('Raw Data'!$L$2:$L$3196,'Solution Sheet'!F2727,'Raw Data'!$H$2:$H$3196,'Solution Sheet'!G2727)</f>
        <v>185</v>
      </c>
      <c r="J2727" s="33" t="s">
        <v>41</v>
      </c>
      <c r="K2727" s="33" t="s">
        <v>10</v>
      </c>
      <c r="L2727" s="45">
        <f>AVERAGEIFS('Raw Data'!$R$2:$R$3196,'Raw Data'!$K$2:$K$3196,'Solution Sheet'!J2727,'Raw Data'!$G$2:$G$3196,'Solution Sheet'!K2727)</f>
        <v>34.225806451612904</v>
      </c>
      <c r="N2727" s="33" t="s">
        <v>24</v>
      </c>
      <c r="O2727" s="33" t="s">
        <v>33</v>
      </c>
      <c r="P2727" s="45">
        <f>SUMIFS('Raw Data'!$S$2:$S$3196,'Raw Data'!$D$2:$D$3196,'Solution Sheet'!N2727,'Raw Data'!$H$2:$H$3196,'Solution Sheet'!O2727)</f>
        <v>777669.78999999957</v>
      </c>
    </row>
    <row r="2728" spans="2:16" x14ac:dyDescent="0.35">
      <c r="B2728" s="33" t="s">
        <v>106</v>
      </c>
      <c r="C2728" s="33" t="s">
        <v>7</v>
      </c>
      <c r="D2728" s="45">
        <f>SUMIFS('Raw Data'!$S$2:$S$3196,'Raw Data'!$E$2:$E$3196,'Solution Sheet'!B2728,'Raw Data'!$G$2:$G$3196,'Solution Sheet'!C2728)</f>
        <v>77343.399999999994</v>
      </c>
      <c r="E2728" s="37"/>
      <c r="F2728" s="33" t="s">
        <v>45</v>
      </c>
      <c r="G2728" s="33" t="s">
        <v>31</v>
      </c>
      <c r="H2728" s="45">
        <f>COUNTIFS('Raw Data'!$L$2:$L$3196,'Solution Sheet'!F2728,'Raw Data'!$H$2:$H$3196,'Solution Sheet'!G2728)</f>
        <v>200</v>
      </c>
      <c r="J2728" s="33" t="s">
        <v>42</v>
      </c>
      <c r="K2728" s="33" t="s">
        <v>7</v>
      </c>
      <c r="L2728" s="45">
        <f>AVERAGEIFS('Raw Data'!$R$2:$R$3196,'Raw Data'!$K$2:$K$3196,'Solution Sheet'!J2728,'Raw Data'!$G$2:$G$3196,'Solution Sheet'!K2728)</f>
        <v>34.288659793814432</v>
      </c>
      <c r="N2728" s="33" t="s">
        <v>26</v>
      </c>
      <c r="O2728" s="33" t="s">
        <v>31</v>
      </c>
      <c r="P2728" s="45">
        <f>SUMIFS('Raw Data'!$S$2:$S$3196,'Raw Data'!$D$2:$D$3196,'Solution Sheet'!N2728,'Raw Data'!$H$2:$H$3196,'Solution Sheet'!O2728)</f>
        <v>705928.4499999996</v>
      </c>
    </row>
    <row r="2729" spans="2:16" x14ac:dyDescent="0.35">
      <c r="B2729" s="33" t="s">
        <v>73</v>
      </c>
      <c r="C2729" s="33" t="s">
        <v>13</v>
      </c>
      <c r="D2729" s="45">
        <f>SUMIFS('Raw Data'!$S$2:$S$3196,'Raw Data'!$E$2:$E$3196,'Solution Sheet'!B2729,'Raw Data'!$G$2:$G$3196,'Solution Sheet'!C2729)</f>
        <v>66184.529999999984</v>
      </c>
      <c r="E2729" s="37"/>
      <c r="F2729" s="33" t="s">
        <v>44</v>
      </c>
      <c r="G2729" s="33" t="s">
        <v>31</v>
      </c>
      <c r="H2729" s="45">
        <f>COUNTIFS('Raw Data'!$L$2:$L$3196,'Solution Sheet'!F2729,'Raw Data'!$H$2:$H$3196,'Solution Sheet'!G2729)</f>
        <v>216</v>
      </c>
      <c r="J2729" s="33" t="s">
        <v>40</v>
      </c>
      <c r="K2729" s="33" t="s">
        <v>13</v>
      </c>
      <c r="L2729" s="45">
        <f>AVERAGEIFS('Raw Data'!$R$2:$R$3196,'Raw Data'!$K$2:$K$3196,'Solution Sheet'!J2729,'Raw Data'!$G$2:$G$3196,'Solution Sheet'!K2729)</f>
        <v>34.651685393258425</v>
      </c>
      <c r="N2729" s="33" t="s">
        <v>26</v>
      </c>
      <c r="O2729" s="33" t="s">
        <v>31</v>
      </c>
      <c r="P2729" s="45">
        <f>SUMIFS('Raw Data'!$S$2:$S$3196,'Raw Data'!$D$2:$D$3196,'Solution Sheet'!N2729,'Raw Data'!$H$2:$H$3196,'Solution Sheet'!O2729)</f>
        <v>705928.4499999996</v>
      </c>
    </row>
    <row r="2730" spans="2:16" x14ac:dyDescent="0.35">
      <c r="B2730" s="33" t="s">
        <v>55</v>
      </c>
      <c r="C2730" s="33" t="s">
        <v>13</v>
      </c>
      <c r="D2730" s="45">
        <f>SUMIFS('Raw Data'!$S$2:$S$3196,'Raw Data'!$E$2:$E$3196,'Solution Sheet'!B2730,'Raw Data'!$G$2:$G$3196,'Solution Sheet'!C2730)</f>
        <v>74301.89</v>
      </c>
      <c r="E2730" s="37"/>
      <c r="F2730" s="33" t="s">
        <v>43</v>
      </c>
      <c r="G2730" s="33" t="s">
        <v>32</v>
      </c>
      <c r="H2730" s="45">
        <f>COUNTIFS('Raw Data'!$L$2:$L$3196,'Solution Sheet'!F2730,'Raw Data'!$H$2:$H$3196,'Solution Sheet'!G2730)</f>
        <v>206</v>
      </c>
      <c r="J2730" s="33" t="s">
        <v>40</v>
      </c>
      <c r="K2730" s="33" t="s">
        <v>13</v>
      </c>
      <c r="L2730" s="45">
        <f>AVERAGEIFS('Raw Data'!$R$2:$R$3196,'Raw Data'!$K$2:$K$3196,'Solution Sheet'!J2730,'Raw Data'!$G$2:$G$3196,'Solution Sheet'!K2730)</f>
        <v>34.651685393258425</v>
      </c>
      <c r="N2730" s="33" t="s">
        <v>25</v>
      </c>
      <c r="O2730" s="33" t="s">
        <v>32</v>
      </c>
      <c r="P2730" s="45">
        <f>SUMIFS('Raw Data'!$S$2:$S$3196,'Raw Data'!$D$2:$D$3196,'Solution Sheet'!N2730,'Raw Data'!$H$2:$H$3196,'Solution Sheet'!O2730)</f>
        <v>420136.0300000002</v>
      </c>
    </row>
    <row r="2731" spans="2:16" x14ac:dyDescent="0.35">
      <c r="B2731" s="33" t="s">
        <v>78</v>
      </c>
      <c r="C2731" s="33" t="s">
        <v>9</v>
      </c>
      <c r="D2731" s="45">
        <f>SUMIFS('Raw Data'!$S$2:$S$3196,'Raw Data'!$E$2:$E$3196,'Solution Sheet'!B2731,'Raw Data'!$G$2:$G$3196,'Solution Sheet'!C2731)</f>
        <v>67867.660000000018</v>
      </c>
      <c r="E2731" s="37"/>
      <c r="F2731" s="33" t="s">
        <v>43</v>
      </c>
      <c r="G2731" s="33" t="s">
        <v>32</v>
      </c>
      <c r="H2731" s="45">
        <f>COUNTIFS('Raw Data'!$L$2:$L$3196,'Solution Sheet'!F2731,'Raw Data'!$H$2:$H$3196,'Solution Sheet'!G2731)</f>
        <v>206</v>
      </c>
      <c r="J2731" s="33" t="s">
        <v>40</v>
      </c>
      <c r="K2731" s="33" t="s">
        <v>9</v>
      </c>
      <c r="L2731" s="45">
        <f>AVERAGEIFS('Raw Data'!$R$2:$R$3196,'Raw Data'!$K$2:$K$3196,'Solution Sheet'!J2731,'Raw Data'!$G$2:$G$3196,'Solution Sheet'!K2731)</f>
        <v>33.942528735632187</v>
      </c>
      <c r="N2731" s="33" t="s">
        <v>25</v>
      </c>
      <c r="O2731" s="33" t="s">
        <v>32</v>
      </c>
      <c r="P2731" s="45">
        <f>SUMIFS('Raw Data'!$S$2:$S$3196,'Raw Data'!$D$2:$D$3196,'Solution Sheet'!N2731,'Raw Data'!$H$2:$H$3196,'Solution Sheet'!O2731)</f>
        <v>420136.0300000002</v>
      </c>
    </row>
    <row r="2732" spans="2:16" x14ac:dyDescent="0.35">
      <c r="B2732" s="33" t="s">
        <v>68</v>
      </c>
      <c r="C2732" s="33" t="s">
        <v>12</v>
      </c>
      <c r="D2732" s="45">
        <f>SUMIFS('Raw Data'!$S$2:$S$3196,'Raw Data'!$E$2:$E$3196,'Solution Sheet'!B2732,'Raw Data'!$G$2:$G$3196,'Solution Sheet'!C2732)</f>
        <v>70361.200000000026</v>
      </c>
      <c r="E2732" s="37"/>
      <c r="F2732" s="33" t="s">
        <v>44</v>
      </c>
      <c r="G2732" s="33" t="s">
        <v>31</v>
      </c>
      <c r="H2732" s="45">
        <f>COUNTIFS('Raw Data'!$L$2:$L$3196,'Solution Sheet'!F2732,'Raw Data'!$H$2:$H$3196,'Solution Sheet'!G2732)</f>
        <v>216</v>
      </c>
      <c r="J2732" s="33" t="s">
        <v>41</v>
      </c>
      <c r="K2732" s="33" t="s">
        <v>12</v>
      </c>
      <c r="L2732" s="45">
        <f>AVERAGEIFS('Raw Data'!$R$2:$R$3196,'Raw Data'!$K$2:$K$3196,'Solution Sheet'!J2732,'Raw Data'!$G$2:$G$3196,'Solution Sheet'!K2732)</f>
        <v>35.657142857142858</v>
      </c>
      <c r="N2732" s="33" t="s">
        <v>24</v>
      </c>
      <c r="O2732" s="33" t="s">
        <v>31</v>
      </c>
      <c r="P2732" s="45">
        <f>SUMIFS('Raw Data'!$S$2:$S$3196,'Raw Data'!$D$2:$D$3196,'Solution Sheet'!N2732,'Raw Data'!$H$2:$H$3196,'Solution Sheet'!O2732)</f>
        <v>770751.94999999984</v>
      </c>
    </row>
    <row r="2733" spans="2:16" x14ac:dyDescent="0.35">
      <c r="B2733" s="33" t="s">
        <v>73</v>
      </c>
      <c r="C2733" s="33" t="s">
        <v>7</v>
      </c>
      <c r="D2733" s="45">
        <f>SUMIFS('Raw Data'!$S$2:$S$3196,'Raw Data'!$E$2:$E$3196,'Solution Sheet'!B2733,'Raw Data'!$G$2:$G$3196,'Solution Sheet'!C2733)</f>
        <v>125696.93000000001</v>
      </c>
      <c r="E2733" s="37"/>
      <c r="F2733" s="33" t="s">
        <v>45</v>
      </c>
      <c r="G2733" s="33" t="s">
        <v>30</v>
      </c>
      <c r="H2733" s="45">
        <f>COUNTIFS('Raw Data'!$L$2:$L$3196,'Solution Sheet'!F2733,'Raw Data'!$H$2:$H$3196,'Solution Sheet'!G2733)</f>
        <v>215</v>
      </c>
      <c r="J2733" s="33" t="s">
        <v>39</v>
      </c>
      <c r="K2733" s="33" t="s">
        <v>7</v>
      </c>
      <c r="L2733" s="45">
        <f>AVERAGEIFS('Raw Data'!$R$2:$R$3196,'Raw Data'!$K$2:$K$3196,'Solution Sheet'!J2733,'Raw Data'!$G$2:$G$3196,'Solution Sheet'!K2733)</f>
        <v>36.319672131147541</v>
      </c>
      <c r="N2733" s="33" t="s">
        <v>25</v>
      </c>
      <c r="O2733" s="33" t="s">
        <v>30</v>
      </c>
      <c r="P2733" s="45">
        <f>SUMIFS('Raw Data'!$S$2:$S$3196,'Raw Data'!$D$2:$D$3196,'Solution Sheet'!N2733,'Raw Data'!$H$2:$H$3196,'Solution Sheet'!O2733)</f>
        <v>386262.99999999983</v>
      </c>
    </row>
    <row r="2734" spans="2:16" x14ac:dyDescent="0.35">
      <c r="B2734" s="33" t="s">
        <v>73</v>
      </c>
      <c r="C2734" s="33" t="s">
        <v>12</v>
      </c>
      <c r="D2734" s="45">
        <f>SUMIFS('Raw Data'!$S$2:$S$3196,'Raw Data'!$E$2:$E$3196,'Solution Sheet'!B2734,'Raw Data'!$G$2:$G$3196,'Solution Sheet'!C2734)</f>
        <v>74246.830000000016</v>
      </c>
      <c r="E2734" s="37"/>
      <c r="F2734" s="33" t="s">
        <v>45</v>
      </c>
      <c r="G2734" s="33" t="s">
        <v>32</v>
      </c>
      <c r="H2734" s="45">
        <f>COUNTIFS('Raw Data'!$L$2:$L$3196,'Solution Sheet'!F2734,'Raw Data'!$H$2:$H$3196,'Solution Sheet'!G2734)</f>
        <v>204</v>
      </c>
      <c r="J2734" s="33" t="s">
        <v>42</v>
      </c>
      <c r="K2734" s="33" t="s">
        <v>12</v>
      </c>
      <c r="L2734" s="45">
        <f>AVERAGEIFS('Raw Data'!$R$2:$R$3196,'Raw Data'!$K$2:$K$3196,'Solution Sheet'!J2734,'Raw Data'!$G$2:$G$3196,'Solution Sheet'!K2734)</f>
        <v>36.418604651162788</v>
      </c>
      <c r="N2734" s="33" t="s">
        <v>25</v>
      </c>
      <c r="O2734" s="33" t="s">
        <v>32</v>
      </c>
      <c r="P2734" s="45">
        <f>SUMIFS('Raw Data'!$S$2:$S$3196,'Raw Data'!$D$2:$D$3196,'Solution Sheet'!N2734,'Raw Data'!$H$2:$H$3196,'Solution Sheet'!O2734)</f>
        <v>420136.0300000002</v>
      </c>
    </row>
    <row r="2735" spans="2:16" x14ac:dyDescent="0.35">
      <c r="B2735" s="33" t="s">
        <v>85</v>
      </c>
      <c r="C2735" s="33" t="s">
        <v>11</v>
      </c>
      <c r="D2735" s="45">
        <f>SUMIFS('Raw Data'!$S$2:$S$3196,'Raw Data'!$E$2:$E$3196,'Solution Sheet'!B2735,'Raw Data'!$G$2:$G$3196,'Solution Sheet'!C2735)</f>
        <v>93988.74</v>
      </c>
      <c r="E2735" s="37"/>
      <c r="F2735" s="33" t="s">
        <v>44</v>
      </c>
      <c r="G2735" s="33" t="s">
        <v>33</v>
      </c>
      <c r="H2735" s="45">
        <f>COUNTIFS('Raw Data'!$L$2:$L$3196,'Solution Sheet'!F2735,'Raw Data'!$H$2:$H$3196,'Solution Sheet'!G2735)</f>
        <v>207</v>
      </c>
      <c r="J2735" s="33" t="s">
        <v>42</v>
      </c>
      <c r="K2735" s="33" t="s">
        <v>11</v>
      </c>
      <c r="L2735" s="45">
        <f>AVERAGEIFS('Raw Data'!$R$2:$R$3196,'Raw Data'!$K$2:$K$3196,'Solution Sheet'!J2735,'Raw Data'!$G$2:$G$3196,'Solution Sheet'!K2735)</f>
        <v>35.16949152542373</v>
      </c>
      <c r="N2735" s="33" t="s">
        <v>24</v>
      </c>
      <c r="O2735" s="33" t="s">
        <v>33</v>
      </c>
      <c r="P2735" s="45">
        <f>SUMIFS('Raw Data'!$S$2:$S$3196,'Raw Data'!$D$2:$D$3196,'Solution Sheet'!N2735,'Raw Data'!$H$2:$H$3196,'Solution Sheet'!O2735)</f>
        <v>777669.78999999957</v>
      </c>
    </row>
    <row r="2736" spans="2:16" x14ac:dyDescent="0.35">
      <c r="B2736" s="33" t="s">
        <v>55</v>
      </c>
      <c r="C2736" s="33" t="s">
        <v>11</v>
      </c>
      <c r="D2736" s="45">
        <f>SUMIFS('Raw Data'!$S$2:$S$3196,'Raw Data'!$E$2:$E$3196,'Solution Sheet'!B2736,'Raw Data'!$G$2:$G$3196,'Solution Sheet'!C2736)</f>
        <v>113543.59</v>
      </c>
      <c r="E2736" s="37"/>
      <c r="F2736" s="33" t="s">
        <v>44</v>
      </c>
      <c r="G2736" s="33" t="s">
        <v>30</v>
      </c>
      <c r="H2736" s="45">
        <f>COUNTIFS('Raw Data'!$L$2:$L$3196,'Solution Sheet'!F2736,'Raw Data'!$H$2:$H$3196,'Solution Sheet'!G2736)</f>
        <v>202</v>
      </c>
      <c r="J2736" s="33" t="s">
        <v>39</v>
      </c>
      <c r="K2736" s="33" t="s">
        <v>11</v>
      </c>
      <c r="L2736" s="45">
        <f>AVERAGEIFS('Raw Data'!$R$2:$R$3196,'Raw Data'!$K$2:$K$3196,'Solution Sheet'!J2736,'Raw Data'!$G$2:$G$3196,'Solution Sheet'!K2736)</f>
        <v>34.901785714285715</v>
      </c>
      <c r="N2736" s="33" t="s">
        <v>25</v>
      </c>
      <c r="O2736" s="33" t="s">
        <v>30</v>
      </c>
      <c r="P2736" s="45">
        <f>SUMIFS('Raw Data'!$S$2:$S$3196,'Raw Data'!$D$2:$D$3196,'Solution Sheet'!N2736,'Raw Data'!$H$2:$H$3196,'Solution Sheet'!O2736)</f>
        <v>386262.99999999983</v>
      </c>
    </row>
    <row r="2737" spans="2:16" x14ac:dyDescent="0.35">
      <c r="B2737" s="33" t="s">
        <v>58</v>
      </c>
      <c r="C2737" s="33" t="s">
        <v>12</v>
      </c>
      <c r="D2737" s="45">
        <f>SUMIFS('Raw Data'!$S$2:$S$3196,'Raw Data'!$E$2:$E$3196,'Solution Sheet'!B2737,'Raw Data'!$G$2:$G$3196,'Solution Sheet'!C2737)</f>
        <v>103622.23999999999</v>
      </c>
      <c r="E2737" s="37"/>
      <c r="F2737" s="33" t="s">
        <v>43</v>
      </c>
      <c r="G2737" s="33" t="s">
        <v>31</v>
      </c>
      <c r="H2737" s="45">
        <f>COUNTIFS('Raw Data'!$L$2:$L$3196,'Solution Sheet'!F2737,'Raw Data'!$H$2:$H$3196,'Solution Sheet'!G2737)</f>
        <v>190</v>
      </c>
      <c r="J2737" s="33" t="s">
        <v>42</v>
      </c>
      <c r="K2737" s="33" t="s">
        <v>12</v>
      </c>
      <c r="L2737" s="45">
        <f>AVERAGEIFS('Raw Data'!$R$2:$R$3196,'Raw Data'!$K$2:$K$3196,'Solution Sheet'!J2737,'Raw Data'!$G$2:$G$3196,'Solution Sheet'!K2737)</f>
        <v>36.418604651162788</v>
      </c>
      <c r="N2737" s="33" t="s">
        <v>24</v>
      </c>
      <c r="O2737" s="33" t="s">
        <v>31</v>
      </c>
      <c r="P2737" s="45">
        <f>SUMIFS('Raw Data'!$S$2:$S$3196,'Raw Data'!$D$2:$D$3196,'Solution Sheet'!N2737,'Raw Data'!$H$2:$H$3196,'Solution Sheet'!O2737)</f>
        <v>770751.94999999984</v>
      </c>
    </row>
    <row r="2738" spans="2:16" x14ac:dyDescent="0.35">
      <c r="B2738" s="33" t="s">
        <v>85</v>
      </c>
      <c r="C2738" s="33" t="s">
        <v>12</v>
      </c>
      <c r="D2738" s="45">
        <f>SUMIFS('Raw Data'!$S$2:$S$3196,'Raw Data'!$E$2:$E$3196,'Solution Sheet'!B2738,'Raw Data'!$G$2:$G$3196,'Solution Sheet'!C2738)</f>
        <v>71096.97</v>
      </c>
      <c r="E2738" s="37"/>
      <c r="F2738" s="33" t="s">
        <v>44</v>
      </c>
      <c r="G2738" s="33" t="s">
        <v>32</v>
      </c>
      <c r="H2738" s="45">
        <f>COUNTIFS('Raw Data'!$L$2:$L$3196,'Solution Sheet'!F2738,'Raw Data'!$H$2:$H$3196,'Solution Sheet'!G2738)</f>
        <v>196</v>
      </c>
      <c r="J2738" s="33" t="s">
        <v>40</v>
      </c>
      <c r="K2738" s="33" t="s">
        <v>12</v>
      </c>
      <c r="L2738" s="45">
        <f>AVERAGEIFS('Raw Data'!$R$2:$R$3196,'Raw Data'!$K$2:$K$3196,'Solution Sheet'!J2738,'Raw Data'!$G$2:$G$3196,'Solution Sheet'!K2738)</f>
        <v>34.373831775700936</v>
      </c>
      <c r="N2738" s="33" t="s">
        <v>24</v>
      </c>
      <c r="O2738" s="33" t="s">
        <v>32</v>
      </c>
      <c r="P2738" s="45">
        <f>SUMIFS('Raw Data'!$S$2:$S$3196,'Raw Data'!$D$2:$D$3196,'Solution Sheet'!N2738,'Raw Data'!$H$2:$H$3196,'Solution Sheet'!O2738)</f>
        <v>854150.37999999919</v>
      </c>
    </row>
    <row r="2739" spans="2:16" x14ac:dyDescent="0.35">
      <c r="B2739" s="33" t="s">
        <v>63</v>
      </c>
      <c r="C2739" s="33" t="s">
        <v>13</v>
      </c>
      <c r="D2739" s="45">
        <f>SUMIFS('Raw Data'!$S$2:$S$3196,'Raw Data'!$E$2:$E$3196,'Solution Sheet'!B2739,'Raw Data'!$G$2:$G$3196,'Solution Sheet'!C2739)</f>
        <v>116307.38</v>
      </c>
      <c r="E2739" s="37"/>
      <c r="F2739" s="33" t="s">
        <v>45</v>
      </c>
      <c r="G2739" s="33" t="s">
        <v>33</v>
      </c>
      <c r="H2739" s="45">
        <f>COUNTIFS('Raw Data'!$L$2:$L$3196,'Solution Sheet'!F2739,'Raw Data'!$H$2:$H$3196,'Solution Sheet'!G2739)</f>
        <v>193</v>
      </c>
      <c r="J2739" s="33" t="s">
        <v>39</v>
      </c>
      <c r="K2739" s="33" t="s">
        <v>13</v>
      </c>
      <c r="L2739" s="45">
        <f>AVERAGEIFS('Raw Data'!$R$2:$R$3196,'Raw Data'!$K$2:$K$3196,'Solution Sheet'!J2739,'Raw Data'!$G$2:$G$3196,'Solution Sheet'!K2739)</f>
        <v>35.833333333333336</v>
      </c>
      <c r="N2739" s="33" t="s">
        <v>26</v>
      </c>
      <c r="O2739" s="33" t="s">
        <v>33</v>
      </c>
      <c r="P2739" s="45">
        <f>SUMIFS('Raw Data'!$S$2:$S$3196,'Raw Data'!$D$2:$D$3196,'Solution Sheet'!N2739,'Raw Data'!$H$2:$H$3196,'Solution Sheet'!O2739)</f>
        <v>688621.27000000118</v>
      </c>
    </row>
    <row r="2740" spans="2:16" x14ac:dyDescent="0.35">
      <c r="B2740" s="33" t="s">
        <v>68</v>
      </c>
      <c r="C2740" s="33" t="s">
        <v>7</v>
      </c>
      <c r="D2740" s="45">
        <f>SUMIFS('Raw Data'!$S$2:$S$3196,'Raw Data'!$E$2:$E$3196,'Solution Sheet'!B2740,'Raw Data'!$G$2:$G$3196,'Solution Sheet'!C2740)</f>
        <v>100847.03999999999</v>
      </c>
      <c r="E2740" s="37"/>
      <c r="F2740" s="33" t="s">
        <v>43</v>
      </c>
      <c r="G2740" s="33" t="s">
        <v>31</v>
      </c>
      <c r="H2740" s="45">
        <f>COUNTIFS('Raw Data'!$L$2:$L$3196,'Solution Sheet'!F2740,'Raw Data'!$H$2:$H$3196,'Solution Sheet'!G2740)</f>
        <v>190</v>
      </c>
      <c r="J2740" s="33" t="s">
        <v>39</v>
      </c>
      <c r="K2740" s="33" t="s">
        <v>7</v>
      </c>
      <c r="L2740" s="45">
        <f>AVERAGEIFS('Raw Data'!$R$2:$R$3196,'Raw Data'!$K$2:$K$3196,'Solution Sheet'!J2740,'Raw Data'!$G$2:$G$3196,'Solution Sheet'!K2740)</f>
        <v>36.319672131147541</v>
      </c>
      <c r="N2740" s="33" t="s">
        <v>26</v>
      </c>
      <c r="O2740" s="33" t="s">
        <v>31</v>
      </c>
      <c r="P2740" s="45">
        <f>SUMIFS('Raw Data'!$S$2:$S$3196,'Raw Data'!$D$2:$D$3196,'Solution Sheet'!N2740,'Raw Data'!$H$2:$H$3196,'Solution Sheet'!O2740)</f>
        <v>705928.4499999996</v>
      </c>
    </row>
    <row r="2741" spans="2:16" x14ac:dyDescent="0.35">
      <c r="B2741" s="33" t="s">
        <v>78</v>
      </c>
      <c r="C2741" s="33" t="s">
        <v>12</v>
      </c>
      <c r="D2741" s="45">
        <f>SUMIFS('Raw Data'!$S$2:$S$3196,'Raw Data'!$E$2:$E$3196,'Solution Sheet'!B2741,'Raw Data'!$G$2:$G$3196,'Solution Sheet'!C2741)</f>
        <v>76955.800000000017</v>
      </c>
      <c r="E2741" s="37"/>
      <c r="F2741" s="33" t="s">
        <v>45</v>
      </c>
      <c r="G2741" s="33" t="s">
        <v>31</v>
      </c>
      <c r="H2741" s="45">
        <f>COUNTIFS('Raw Data'!$L$2:$L$3196,'Solution Sheet'!F2741,'Raw Data'!$H$2:$H$3196,'Solution Sheet'!G2741)</f>
        <v>200</v>
      </c>
      <c r="J2741" s="33" t="s">
        <v>41</v>
      </c>
      <c r="K2741" s="33" t="s">
        <v>12</v>
      </c>
      <c r="L2741" s="45">
        <f>AVERAGEIFS('Raw Data'!$R$2:$R$3196,'Raw Data'!$K$2:$K$3196,'Solution Sheet'!J2741,'Raw Data'!$G$2:$G$3196,'Solution Sheet'!K2741)</f>
        <v>35.657142857142858</v>
      </c>
      <c r="N2741" s="33" t="s">
        <v>24</v>
      </c>
      <c r="O2741" s="33" t="s">
        <v>31</v>
      </c>
      <c r="P2741" s="45">
        <f>SUMIFS('Raw Data'!$S$2:$S$3196,'Raw Data'!$D$2:$D$3196,'Solution Sheet'!N2741,'Raw Data'!$H$2:$H$3196,'Solution Sheet'!O2741)</f>
        <v>770751.94999999984</v>
      </c>
    </row>
    <row r="2742" spans="2:16" x14ac:dyDescent="0.35">
      <c r="B2742" s="33" t="s">
        <v>55</v>
      </c>
      <c r="C2742" s="33" t="s">
        <v>8</v>
      </c>
      <c r="D2742" s="45">
        <f>SUMIFS('Raw Data'!$S$2:$S$3196,'Raw Data'!$E$2:$E$3196,'Solution Sheet'!B2742,'Raw Data'!$G$2:$G$3196,'Solution Sheet'!C2742)</f>
        <v>101835.39000000001</v>
      </c>
      <c r="E2742" s="37"/>
      <c r="F2742" s="33" t="s">
        <v>43</v>
      </c>
      <c r="G2742" s="33" t="s">
        <v>30</v>
      </c>
      <c r="H2742" s="45">
        <f>COUNTIFS('Raw Data'!$L$2:$L$3196,'Solution Sheet'!F2742,'Raw Data'!$H$2:$H$3196,'Solution Sheet'!G2742)</f>
        <v>201</v>
      </c>
      <c r="J2742" s="33" t="s">
        <v>40</v>
      </c>
      <c r="K2742" s="33" t="s">
        <v>8</v>
      </c>
      <c r="L2742" s="45">
        <f>AVERAGEIFS('Raw Data'!$R$2:$R$3196,'Raw Data'!$K$2:$K$3196,'Solution Sheet'!J2742,'Raw Data'!$G$2:$G$3196,'Solution Sheet'!K2742)</f>
        <v>34.319148936170215</v>
      </c>
      <c r="N2742" s="33" t="s">
        <v>26</v>
      </c>
      <c r="O2742" s="33" t="s">
        <v>30</v>
      </c>
      <c r="P2742" s="45">
        <f>SUMIFS('Raw Data'!$S$2:$S$3196,'Raw Data'!$D$2:$D$3196,'Solution Sheet'!N2742,'Raw Data'!$H$2:$H$3196,'Solution Sheet'!O2742)</f>
        <v>705014.25000000035</v>
      </c>
    </row>
    <row r="2743" spans="2:16" x14ac:dyDescent="0.35">
      <c r="B2743" s="33" t="s">
        <v>68</v>
      </c>
      <c r="C2743" s="33" t="s">
        <v>10</v>
      </c>
      <c r="D2743" s="45">
        <f>SUMIFS('Raw Data'!$S$2:$S$3196,'Raw Data'!$E$2:$E$3196,'Solution Sheet'!B2743,'Raw Data'!$G$2:$G$3196,'Solution Sheet'!C2743)</f>
        <v>86801.049999999988</v>
      </c>
      <c r="E2743" s="37"/>
      <c r="F2743" s="33" t="s">
        <v>46</v>
      </c>
      <c r="G2743" s="33" t="s">
        <v>31</v>
      </c>
      <c r="H2743" s="45">
        <f>COUNTIFS('Raw Data'!$L$2:$L$3196,'Solution Sheet'!F2743,'Raw Data'!$H$2:$H$3196,'Solution Sheet'!G2743)</f>
        <v>159</v>
      </c>
      <c r="J2743" s="33" t="s">
        <v>41</v>
      </c>
      <c r="K2743" s="33" t="s">
        <v>10</v>
      </c>
      <c r="L2743" s="45">
        <f>AVERAGEIFS('Raw Data'!$R$2:$R$3196,'Raw Data'!$K$2:$K$3196,'Solution Sheet'!J2743,'Raw Data'!$G$2:$G$3196,'Solution Sheet'!K2743)</f>
        <v>34.225806451612904</v>
      </c>
      <c r="N2743" s="33" t="s">
        <v>26</v>
      </c>
      <c r="O2743" s="33" t="s">
        <v>31</v>
      </c>
      <c r="P2743" s="45">
        <f>SUMIFS('Raw Data'!$S$2:$S$3196,'Raw Data'!$D$2:$D$3196,'Solution Sheet'!N2743,'Raw Data'!$H$2:$H$3196,'Solution Sheet'!O2743)</f>
        <v>705928.4499999996</v>
      </c>
    </row>
    <row r="2744" spans="2:16" x14ac:dyDescent="0.35">
      <c r="B2744" s="33" t="s">
        <v>78</v>
      </c>
      <c r="C2744" s="33" t="s">
        <v>11</v>
      </c>
      <c r="D2744" s="45">
        <f>SUMIFS('Raw Data'!$S$2:$S$3196,'Raw Data'!$E$2:$E$3196,'Solution Sheet'!B2744,'Raw Data'!$G$2:$G$3196,'Solution Sheet'!C2744)</f>
        <v>115609.13</v>
      </c>
      <c r="E2744" s="37"/>
      <c r="F2744" s="33" t="s">
        <v>44</v>
      </c>
      <c r="G2744" s="33" t="s">
        <v>33</v>
      </c>
      <c r="H2744" s="45">
        <f>COUNTIFS('Raw Data'!$L$2:$L$3196,'Solution Sheet'!F2744,'Raw Data'!$H$2:$H$3196,'Solution Sheet'!G2744)</f>
        <v>207</v>
      </c>
      <c r="J2744" s="33" t="s">
        <v>42</v>
      </c>
      <c r="K2744" s="33" t="s">
        <v>11</v>
      </c>
      <c r="L2744" s="45">
        <f>AVERAGEIFS('Raw Data'!$R$2:$R$3196,'Raw Data'!$K$2:$K$3196,'Solution Sheet'!J2744,'Raw Data'!$G$2:$G$3196,'Solution Sheet'!K2744)</f>
        <v>35.16949152542373</v>
      </c>
      <c r="N2744" s="33" t="s">
        <v>24</v>
      </c>
      <c r="O2744" s="33" t="s">
        <v>33</v>
      </c>
      <c r="P2744" s="45">
        <f>SUMIFS('Raw Data'!$S$2:$S$3196,'Raw Data'!$D$2:$D$3196,'Solution Sheet'!N2744,'Raw Data'!$H$2:$H$3196,'Solution Sheet'!O2744)</f>
        <v>777669.78999999957</v>
      </c>
    </row>
    <row r="2745" spans="2:16" x14ac:dyDescent="0.35">
      <c r="B2745" s="33" t="s">
        <v>55</v>
      </c>
      <c r="C2745" s="33" t="s">
        <v>11</v>
      </c>
      <c r="D2745" s="45">
        <f>SUMIFS('Raw Data'!$S$2:$S$3196,'Raw Data'!$E$2:$E$3196,'Solution Sheet'!B2745,'Raw Data'!$G$2:$G$3196,'Solution Sheet'!C2745)</f>
        <v>113543.59</v>
      </c>
      <c r="E2745" s="37"/>
      <c r="F2745" s="33" t="s">
        <v>44</v>
      </c>
      <c r="G2745" s="33" t="s">
        <v>31</v>
      </c>
      <c r="H2745" s="45">
        <f>COUNTIFS('Raw Data'!$L$2:$L$3196,'Solution Sheet'!F2745,'Raw Data'!$H$2:$H$3196,'Solution Sheet'!G2745)</f>
        <v>216</v>
      </c>
      <c r="J2745" s="33" t="s">
        <v>41</v>
      </c>
      <c r="K2745" s="33" t="s">
        <v>11</v>
      </c>
      <c r="L2745" s="45">
        <f>AVERAGEIFS('Raw Data'!$R$2:$R$3196,'Raw Data'!$K$2:$K$3196,'Solution Sheet'!J2745,'Raw Data'!$G$2:$G$3196,'Solution Sheet'!K2745)</f>
        <v>35.415929203539825</v>
      </c>
      <c r="N2745" s="33" t="s">
        <v>26</v>
      </c>
      <c r="O2745" s="33" t="s">
        <v>31</v>
      </c>
      <c r="P2745" s="45">
        <f>SUMIFS('Raw Data'!$S$2:$S$3196,'Raw Data'!$D$2:$D$3196,'Solution Sheet'!N2745,'Raw Data'!$H$2:$H$3196,'Solution Sheet'!O2745)</f>
        <v>705928.4499999996</v>
      </c>
    </row>
    <row r="2746" spans="2:16" x14ac:dyDescent="0.35">
      <c r="B2746" s="33" t="s">
        <v>106</v>
      </c>
      <c r="C2746" s="33" t="s">
        <v>7</v>
      </c>
      <c r="D2746" s="45">
        <f>SUMIFS('Raw Data'!$S$2:$S$3196,'Raw Data'!$E$2:$E$3196,'Solution Sheet'!B2746,'Raw Data'!$G$2:$G$3196,'Solution Sheet'!C2746)</f>
        <v>77343.399999999994</v>
      </c>
      <c r="E2746" s="37"/>
      <c r="F2746" s="33" t="s">
        <v>43</v>
      </c>
      <c r="G2746" s="33" t="s">
        <v>30</v>
      </c>
      <c r="H2746" s="45">
        <f>COUNTIFS('Raw Data'!$L$2:$L$3196,'Solution Sheet'!F2746,'Raw Data'!$H$2:$H$3196,'Solution Sheet'!G2746)</f>
        <v>201</v>
      </c>
      <c r="J2746" s="33" t="s">
        <v>42</v>
      </c>
      <c r="K2746" s="33" t="s">
        <v>7</v>
      </c>
      <c r="L2746" s="45">
        <f>AVERAGEIFS('Raw Data'!$R$2:$R$3196,'Raw Data'!$K$2:$K$3196,'Solution Sheet'!J2746,'Raw Data'!$G$2:$G$3196,'Solution Sheet'!K2746)</f>
        <v>34.288659793814432</v>
      </c>
      <c r="N2746" s="33" t="s">
        <v>24</v>
      </c>
      <c r="O2746" s="33" t="s">
        <v>30</v>
      </c>
      <c r="P2746" s="45">
        <f>SUMIFS('Raw Data'!$S$2:$S$3196,'Raw Data'!$D$2:$D$3196,'Solution Sheet'!N2746,'Raw Data'!$H$2:$H$3196,'Solution Sheet'!O2746)</f>
        <v>902864.3899999999</v>
      </c>
    </row>
    <row r="2747" spans="2:16" x14ac:dyDescent="0.35">
      <c r="B2747" s="33" t="s">
        <v>106</v>
      </c>
      <c r="C2747" s="33" t="s">
        <v>10</v>
      </c>
      <c r="D2747" s="45">
        <f>SUMIFS('Raw Data'!$S$2:$S$3196,'Raw Data'!$E$2:$E$3196,'Solution Sheet'!B2747,'Raw Data'!$G$2:$G$3196,'Solution Sheet'!C2747)</f>
        <v>86293.68</v>
      </c>
      <c r="E2747" s="37"/>
      <c r="F2747" s="33" t="s">
        <v>45</v>
      </c>
      <c r="G2747" s="33" t="s">
        <v>31</v>
      </c>
      <c r="H2747" s="45">
        <f>COUNTIFS('Raw Data'!$L$2:$L$3196,'Solution Sheet'!F2747,'Raw Data'!$H$2:$H$3196,'Solution Sheet'!G2747)</f>
        <v>200</v>
      </c>
      <c r="J2747" s="33" t="s">
        <v>41</v>
      </c>
      <c r="K2747" s="33" t="s">
        <v>10</v>
      </c>
      <c r="L2747" s="45">
        <f>AVERAGEIFS('Raw Data'!$R$2:$R$3196,'Raw Data'!$K$2:$K$3196,'Solution Sheet'!J2747,'Raw Data'!$G$2:$G$3196,'Solution Sheet'!K2747)</f>
        <v>34.225806451612904</v>
      </c>
      <c r="N2747" s="33" t="s">
        <v>26</v>
      </c>
      <c r="O2747" s="33" t="s">
        <v>31</v>
      </c>
      <c r="P2747" s="45">
        <f>SUMIFS('Raw Data'!$S$2:$S$3196,'Raw Data'!$D$2:$D$3196,'Solution Sheet'!N2747,'Raw Data'!$H$2:$H$3196,'Solution Sheet'!O2747)</f>
        <v>705928.4499999996</v>
      </c>
    </row>
    <row r="2748" spans="2:16" x14ac:dyDescent="0.35">
      <c r="B2748" s="33" t="s">
        <v>58</v>
      </c>
      <c r="C2748" s="33" t="s">
        <v>13</v>
      </c>
      <c r="D2748" s="45">
        <f>SUMIFS('Raw Data'!$S$2:$S$3196,'Raw Data'!$E$2:$E$3196,'Solution Sheet'!B2748,'Raw Data'!$G$2:$G$3196,'Solution Sheet'!C2748)</f>
        <v>88782.809999999969</v>
      </c>
      <c r="E2748" s="37"/>
      <c r="F2748" s="33" t="s">
        <v>44</v>
      </c>
      <c r="G2748" s="33" t="s">
        <v>30</v>
      </c>
      <c r="H2748" s="45">
        <f>COUNTIFS('Raw Data'!$L$2:$L$3196,'Solution Sheet'!F2748,'Raw Data'!$H$2:$H$3196,'Solution Sheet'!G2748)</f>
        <v>202</v>
      </c>
      <c r="J2748" s="33" t="s">
        <v>40</v>
      </c>
      <c r="K2748" s="33" t="s">
        <v>13</v>
      </c>
      <c r="L2748" s="45">
        <f>AVERAGEIFS('Raw Data'!$R$2:$R$3196,'Raw Data'!$K$2:$K$3196,'Solution Sheet'!J2748,'Raw Data'!$G$2:$G$3196,'Solution Sheet'!K2748)</f>
        <v>34.651685393258425</v>
      </c>
      <c r="N2748" s="33" t="s">
        <v>25</v>
      </c>
      <c r="O2748" s="33" t="s">
        <v>30</v>
      </c>
      <c r="P2748" s="45">
        <f>SUMIFS('Raw Data'!$S$2:$S$3196,'Raw Data'!$D$2:$D$3196,'Solution Sheet'!N2748,'Raw Data'!$H$2:$H$3196,'Solution Sheet'!O2748)</f>
        <v>386262.99999999983</v>
      </c>
    </row>
    <row r="2749" spans="2:16" x14ac:dyDescent="0.35">
      <c r="B2749" s="33" t="s">
        <v>73</v>
      </c>
      <c r="C2749" s="33" t="s">
        <v>9</v>
      </c>
      <c r="D2749" s="45">
        <f>SUMIFS('Raw Data'!$S$2:$S$3196,'Raw Data'!$E$2:$E$3196,'Solution Sheet'!B2749,'Raw Data'!$G$2:$G$3196,'Solution Sheet'!C2749)</f>
        <v>97902.090000000011</v>
      </c>
      <c r="E2749" s="37"/>
      <c r="F2749" s="33" t="s">
        <v>43</v>
      </c>
      <c r="G2749" s="33" t="s">
        <v>30</v>
      </c>
      <c r="H2749" s="45">
        <f>COUNTIFS('Raw Data'!$L$2:$L$3196,'Solution Sheet'!F2749,'Raw Data'!$H$2:$H$3196,'Solution Sheet'!G2749)</f>
        <v>201</v>
      </c>
      <c r="J2749" s="33" t="s">
        <v>40</v>
      </c>
      <c r="K2749" s="33" t="s">
        <v>9</v>
      </c>
      <c r="L2749" s="45">
        <f>AVERAGEIFS('Raw Data'!$R$2:$R$3196,'Raw Data'!$K$2:$K$3196,'Solution Sheet'!J2749,'Raw Data'!$G$2:$G$3196,'Solution Sheet'!K2749)</f>
        <v>33.942528735632187</v>
      </c>
      <c r="N2749" s="33" t="s">
        <v>24</v>
      </c>
      <c r="O2749" s="33" t="s">
        <v>30</v>
      </c>
      <c r="P2749" s="45">
        <f>SUMIFS('Raw Data'!$S$2:$S$3196,'Raw Data'!$D$2:$D$3196,'Solution Sheet'!N2749,'Raw Data'!$H$2:$H$3196,'Solution Sheet'!O2749)</f>
        <v>902864.3899999999</v>
      </c>
    </row>
    <row r="2750" spans="2:16" x14ac:dyDescent="0.35">
      <c r="B2750" s="33" t="s">
        <v>55</v>
      </c>
      <c r="C2750" s="33" t="s">
        <v>8</v>
      </c>
      <c r="D2750" s="45">
        <f>SUMIFS('Raw Data'!$S$2:$S$3196,'Raw Data'!$E$2:$E$3196,'Solution Sheet'!B2750,'Raw Data'!$G$2:$G$3196,'Solution Sheet'!C2750)</f>
        <v>101835.39000000001</v>
      </c>
      <c r="E2750" s="37"/>
      <c r="F2750" s="33" t="s">
        <v>43</v>
      </c>
      <c r="G2750" s="33" t="s">
        <v>33</v>
      </c>
      <c r="H2750" s="45">
        <f>COUNTIFS('Raw Data'!$L$2:$L$3196,'Solution Sheet'!F2750,'Raw Data'!$H$2:$H$3196,'Solution Sheet'!G2750)</f>
        <v>185</v>
      </c>
      <c r="J2750" s="33" t="s">
        <v>39</v>
      </c>
      <c r="K2750" s="33" t="s">
        <v>8</v>
      </c>
      <c r="L2750" s="45">
        <f>AVERAGEIFS('Raw Data'!$R$2:$R$3196,'Raw Data'!$K$2:$K$3196,'Solution Sheet'!J2750,'Raw Data'!$G$2:$G$3196,'Solution Sheet'!K2750)</f>
        <v>33.572815533980581</v>
      </c>
      <c r="N2750" s="33" t="s">
        <v>25</v>
      </c>
      <c r="O2750" s="33" t="s">
        <v>33</v>
      </c>
      <c r="P2750" s="45">
        <f>SUMIFS('Raw Data'!$S$2:$S$3196,'Raw Data'!$D$2:$D$3196,'Solution Sheet'!N2750,'Raw Data'!$H$2:$H$3196,'Solution Sheet'!O2750)</f>
        <v>226589.05000000008</v>
      </c>
    </row>
    <row r="2751" spans="2:16" x14ac:dyDescent="0.35">
      <c r="B2751" s="33" t="s">
        <v>73</v>
      </c>
      <c r="C2751" s="33" t="s">
        <v>12</v>
      </c>
      <c r="D2751" s="45">
        <f>SUMIFS('Raw Data'!$S$2:$S$3196,'Raw Data'!$E$2:$E$3196,'Solution Sheet'!B2751,'Raw Data'!$G$2:$G$3196,'Solution Sheet'!C2751)</f>
        <v>74246.830000000016</v>
      </c>
      <c r="E2751" s="37"/>
      <c r="F2751" s="33" t="s">
        <v>46</v>
      </c>
      <c r="G2751" s="33" t="s">
        <v>31</v>
      </c>
      <c r="H2751" s="45">
        <f>COUNTIFS('Raw Data'!$L$2:$L$3196,'Solution Sheet'!F2751,'Raw Data'!$H$2:$H$3196,'Solution Sheet'!G2751)</f>
        <v>159</v>
      </c>
      <c r="J2751" s="33" t="s">
        <v>42</v>
      </c>
      <c r="K2751" s="33" t="s">
        <v>12</v>
      </c>
      <c r="L2751" s="45">
        <f>AVERAGEIFS('Raw Data'!$R$2:$R$3196,'Raw Data'!$K$2:$K$3196,'Solution Sheet'!J2751,'Raw Data'!$G$2:$G$3196,'Solution Sheet'!K2751)</f>
        <v>36.418604651162788</v>
      </c>
      <c r="N2751" s="33" t="s">
        <v>24</v>
      </c>
      <c r="O2751" s="33" t="s">
        <v>31</v>
      </c>
      <c r="P2751" s="45">
        <f>SUMIFS('Raw Data'!$S$2:$S$3196,'Raw Data'!$D$2:$D$3196,'Solution Sheet'!N2751,'Raw Data'!$H$2:$H$3196,'Solution Sheet'!O2751)</f>
        <v>770751.94999999984</v>
      </c>
    </row>
    <row r="2752" spans="2:16" x14ac:dyDescent="0.35">
      <c r="B2752" s="33" t="s">
        <v>58</v>
      </c>
      <c r="C2752" s="33" t="s">
        <v>12</v>
      </c>
      <c r="D2752" s="45">
        <f>SUMIFS('Raw Data'!$S$2:$S$3196,'Raw Data'!$E$2:$E$3196,'Solution Sheet'!B2752,'Raw Data'!$G$2:$G$3196,'Solution Sheet'!C2752)</f>
        <v>103622.23999999999</v>
      </c>
      <c r="E2752" s="37"/>
      <c r="F2752" s="33" t="s">
        <v>44</v>
      </c>
      <c r="G2752" s="33" t="s">
        <v>31</v>
      </c>
      <c r="H2752" s="45">
        <f>COUNTIFS('Raw Data'!$L$2:$L$3196,'Solution Sheet'!F2752,'Raw Data'!$H$2:$H$3196,'Solution Sheet'!G2752)</f>
        <v>216</v>
      </c>
      <c r="J2752" s="33" t="s">
        <v>41</v>
      </c>
      <c r="K2752" s="33" t="s">
        <v>12</v>
      </c>
      <c r="L2752" s="45">
        <f>AVERAGEIFS('Raw Data'!$R$2:$R$3196,'Raw Data'!$K$2:$K$3196,'Solution Sheet'!J2752,'Raw Data'!$G$2:$G$3196,'Solution Sheet'!K2752)</f>
        <v>35.657142857142858</v>
      </c>
      <c r="N2752" s="33" t="s">
        <v>24</v>
      </c>
      <c r="O2752" s="33" t="s">
        <v>31</v>
      </c>
      <c r="P2752" s="45">
        <f>SUMIFS('Raw Data'!$S$2:$S$3196,'Raw Data'!$D$2:$D$3196,'Solution Sheet'!N2752,'Raw Data'!$H$2:$H$3196,'Solution Sheet'!O2752)</f>
        <v>770751.94999999984</v>
      </c>
    </row>
    <row r="2753" spans="2:16" x14ac:dyDescent="0.35">
      <c r="B2753" s="33" t="s">
        <v>115</v>
      </c>
      <c r="C2753" s="33" t="s">
        <v>13</v>
      </c>
      <c r="D2753" s="45">
        <f>SUMIFS('Raw Data'!$S$2:$S$3196,'Raw Data'!$E$2:$E$3196,'Solution Sheet'!B2753,'Raw Data'!$G$2:$G$3196,'Solution Sheet'!C2753)</f>
        <v>86905.229999999981</v>
      </c>
      <c r="E2753" s="37"/>
      <c r="F2753" s="33" t="s">
        <v>44</v>
      </c>
      <c r="G2753" s="33" t="s">
        <v>32</v>
      </c>
      <c r="H2753" s="45">
        <f>COUNTIFS('Raw Data'!$L$2:$L$3196,'Solution Sheet'!F2753,'Raw Data'!$H$2:$H$3196,'Solution Sheet'!G2753)</f>
        <v>196</v>
      </c>
      <c r="J2753" s="33" t="s">
        <v>39</v>
      </c>
      <c r="K2753" s="33" t="s">
        <v>13</v>
      </c>
      <c r="L2753" s="45">
        <f>AVERAGEIFS('Raw Data'!$R$2:$R$3196,'Raw Data'!$K$2:$K$3196,'Solution Sheet'!J2753,'Raw Data'!$G$2:$G$3196,'Solution Sheet'!K2753)</f>
        <v>35.833333333333336</v>
      </c>
      <c r="N2753" s="33" t="s">
        <v>26</v>
      </c>
      <c r="O2753" s="33" t="s">
        <v>32</v>
      </c>
      <c r="P2753" s="45">
        <f>SUMIFS('Raw Data'!$S$2:$S$3196,'Raw Data'!$D$2:$D$3196,'Solution Sheet'!N2753,'Raw Data'!$H$2:$H$3196,'Solution Sheet'!O2753)</f>
        <v>713770.02999999945</v>
      </c>
    </row>
    <row r="2754" spans="2:16" x14ac:dyDescent="0.35">
      <c r="B2754" s="33" t="s">
        <v>78</v>
      </c>
      <c r="C2754" s="33" t="s">
        <v>11</v>
      </c>
      <c r="D2754" s="45">
        <f>SUMIFS('Raw Data'!$S$2:$S$3196,'Raw Data'!$E$2:$E$3196,'Solution Sheet'!B2754,'Raw Data'!$G$2:$G$3196,'Solution Sheet'!C2754)</f>
        <v>115609.13</v>
      </c>
      <c r="E2754" s="37"/>
      <c r="F2754" s="33" t="s">
        <v>43</v>
      </c>
      <c r="G2754" s="33" t="s">
        <v>30</v>
      </c>
      <c r="H2754" s="45">
        <f>COUNTIFS('Raw Data'!$L$2:$L$3196,'Solution Sheet'!F2754,'Raw Data'!$H$2:$H$3196,'Solution Sheet'!G2754)</f>
        <v>201</v>
      </c>
      <c r="J2754" s="33" t="s">
        <v>41</v>
      </c>
      <c r="K2754" s="33" t="s">
        <v>11</v>
      </c>
      <c r="L2754" s="45">
        <f>AVERAGEIFS('Raw Data'!$R$2:$R$3196,'Raw Data'!$K$2:$K$3196,'Solution Sheet'!J2754,'Raw Data'!$G$2:$G$3196,'Solution Sheet'!K2754)</f>
        <v>35.415929203539825</v>
      </c>
      <c r="N2754" s="33" t="s">
        <v>24</v>
      </c>
      <c r="O2754" s="33" t="s">
        <v>30</v>
      </c>
      <c r="P2754" s="45">
        <f>SUMIFS('Raw Data'!$S$2:$S$3196,'Raw Data'!$D$2:$D$3196,'Solution Sheet'!N2754,'Raw Data'!$H$2:$H$3196,'Solution Sheet'!O2754)</f>
        <v>902864.3899999999</v>
      </c>
    </row>
    <row r="2755" spans="2:16" x14ac:dyDescent="0.35">
      <c r="B2755" s="33" t="s">
        <v>68</v>
      </c>
      <c r="C2755" s="33" t="s">
        <v>11</v>
      </c>
      <c r="D2755" s="45">
        <f>SUMIFS('Raw Data'!$S$2:$S$3196,'Raw Data'!$E$2:$E$3196,'Solution Sheet'!B2755,'Raw Data'!$G$2:$G$3196,'Solution Sheet'!C2755)</f>
        <v>76381.910000000018</v>
      </c>
      <c r="E2755" s="37"/>
      <c r="F2755" s="33" t="s">
        <v>45</v>
      </c>
      <c r="G2755" s="33" t="s">
        <v>32</v>
      </c>
      <c r="H2755" s="45">
        <f>COUNTIFS('Raw Data'!$L$2:$L$3196,'Solution Sheet'!F2755,'Raw Data'!$H$2:$H$3196,'Solution Sheet'!G2755)</f>
        <v>204</v>
      </c>
      <c r="J2755" s="33" t="s">
        <v>42</v>
      </c>
      <c r="K2755" s="33" t="s">
        <v>11</v>
      </c>
      <c r="L2755" s="45">
        <f>AVERAGEIFS('Raw Data'!$R$2:$R$3196,'Raw Data'!$K$2:$K$3196,'Solution Sheet'!J2755,'Raw Data'!$G$2:$G$3196,'Solution Sheet'!K2755)</f>
        <v>35.16949152542373</v>
      </c>
      <c r="N2755" s="33" t="s">
        <v>24</v>
      </c>
      <c r="O2755" s="33" t="s">
        <v>32</v>
      </c>
      <c r="P2755" s="45">
        <f>SUMIFS('Raw Data'!$S$2:$S$3196,'Raw Data'!$D$2:$D$3196,'Solution Sheet'!N2755,'Raw Data'!$H$2:$H$3196,'Solution Sheet'!O2755)</f>
        <v>854150.37999999919</v>
      </c>
    </row>
    <row r="2756" spans="2:16" x14ac:dyDescent="0.35">
      <c r="B2756" s="33" t="s">
        <v>58</v>
      </c>
      <c r="C2756" s="33" t="s">
        <v>8</v>
      </c>
      <c r="D2756" s="45">
        <f>SUMIFS('Raw Data'!$S$2:$S$3196,'Raw Data'!$E$2:$E$3196,'Solution Sheet'!B2756,'Raw Data'!$G$2:$G$3196,'Solution Sheet'!C2756)</f>
        <v>66369.94</v>
      </c>
      <c r="E2756" s="37"/>
      <c r="F2756" s="33" t="s">
        <v>45</v>
      </c>
      <c r="G2756" s="33" t="s">
        <v>30</v>
      </c>
      <c r="H2756" s="45">
        <f>COUNTIFS('Raw Data'!$L$2:$L$3196,'Solution Sheet'!F2756,'Raw Data'!$H$2:$H$3196,'Solution Sheet'!G2756)</f>
        <v>215</v>
      </c>
      <c r="J2756" s="33" t="s">
        <v>39</v>
      </c>
      <c r="K2756" s="33" t="s">
        <v>8</v>
      </c>
      <c r="L2756" s="45">
        <f>AVERAGEIFS('Raw Data'!$R$2:$R$3196,'Raw Data'!$K$2:$K$3196,'Solution Sheet'!J2756,'Raw Data'!$G$2:$G$3196,'Solution Sheet'!K2756)</f>
        <v>33.572815533980581</v>
      </c>
      <c r="N2756" s="33" t="s">
        <v>24</v>
      </c>
      <c r="O2756" s="33" t="s">
        <v>30</v>
      </c>
      <c r="P2756" s="45">
        <f>SUMIFS('Raw Data'!$S$2:$S$3196,'Raw Data'!$D$2:$D$3196,'Solution Sheet'!N2756,'Raw Data'!$H$2:$H$3196,'Solution Sheet'!O2756)</f>
        <v>902864.3899999999</v>
      </c>
    </row>
    <row r="2757" spans="2:16" x14ac:dyDescent="0.35">
      <c r="B2757" s="33" t="s">
        <v>68</v>
      </c>
      <c r="C2757" s="33" t="s">
        <v>12</v>
      </c>
      <c r="D2757" s="45">
        <f>SUMIFS('Raw Data'!$S$2:$S$3196,'Raw Data'!$E$2:$E$3196,'Solution Sheet'!B2757,'Raw Data'!$G$2:$G$3196,'Solution Sheet'!C2757)</f>
        <v>70361.200000000026</v>
      </c>
      <c r="E2757" s="37"/>
      <c r="F2757" s="33" t="s">
        <v>43</v>
      </c>
      <c r="G2757" s="33" t="s">
        <v>30</v>
      </c>
      <c r="H2757" s="45">
        <f>COUNTIFS('Raw Data'!$L$2:$L$3196,'Solution Sheet'!F2757,'Raw Data'!$H$2:$H$3196,'Solution Sheet'!G2757)</f>
        <v>201</v>
      </c>
      <c r="J2757" s="33" t="s">
        <v>41</v>
      </c>
      <c r="K2757" s="33" t="s">
        <v>12</v>
      </c>
      <c r="L2757" s="45">
        <f>AVERAGEIFS('Raw Data'!$R$2:$R$3196,'Raw Data'!$K$2:$K$3196,'Solution Sheet'!J2757,'Raw Data'!$G$2:$G$3196,'Solution Sheet'!K2757)</f>
        <v>35.657142857142858</v>
      </c>
      <c r="N2757" s="33" t="s">
        <v>26</v>
      </c>
      <c r="O2757" s="33" t="s">
        <v>30</v>
      </c>
      <c r="P2757" s="45">
        <f>SUMIFS('Raw Data'!$S$2:$S$3196,'Raw Data'!$D$2:$D$3196,'Solution Sheet'!N2757,'Raw Data'!$H$2:$H$3196,'Solution Sheet'!O2757)</f>
        <v>705014.25000000035</v>
      </c>
    </row>
    <row r="2758" spans="2:16" x14ac:dyDescent="0.35">
      <c r="B2758" s="33" t="s">
        <v>85</v>
      </c>
      <c r="C2758" s="33" t="s">
        <v>6</v>
      </c>
      <c r="D2758" s="45">
        <f>SUMIFS('Raw Data'!$S$2:$S$3196,'Raw Data'!$E$2:$E$3196,'Solution Sheet'!B2758,'Raw Data'!$G$2:$G$3196,'Solution Sheet'!C2758)</f>
        <v>88130.46</v>
      </c>
      <c r="E2758" s="37"/>
      <c r="F2758" s="33" t="s">
        <v>45</v>
      </c>
      <c r="G2758" s="33" t="s">
        <v>31</v>
      </c>
      <c r="H2758" s="45">
        <f>COUNTIFS('Raw Data'!$L$2:$L$3196,'Solution Sheet'!F2758,'Raw Data'!$H$2:$H$3196,'Solution Sheet'!G2758)</f>
        <v>200</v>
      </c>
      <c r="J2758" s="33" t="s">
        <v>42</v>
      </c>
      <c r="K2758" s="33" t="s">
        <v>6</v>
      </c>
      <c r="L2758" s="45">
        <f>AVERAGEIFS('Raw Data'!$R$2:$R$3196,'Raw Data'!$K$2:$K$3196,'Solution Sheet'!J2758,'Raw Data'!$G$2:$G$3196,'Solution Sheet'!K2758)</f>
        <v>35.892857142857146</v>
      </c>
      <c r="N2758" s="33" t="s">
        <v>26</v>
      </c>
      <c r="O2758" s="33" t="s">
        <v>31</v>
      </c>
      <c r="P2758" s="45">
        <f>SUMIFS('Raw Data'!$S$2:$S$3196,'Raw Data'!$D$2:$D$3196,'Solution Sheet'!N2758,'Raw Data'!$H$2:$H$3196,'Solution Sheet'!O2758)</f>
        <v>705928.4499999996</v>
      </c>
    </row>
    <row r="2759" spans="2:16" x14ac:dyDescent="0.35">
      <c r="B2759" s="33" t="s">
        <v>63</v>
      </c>
      <c r="C2759" s="33" t="s">
        <v>10</v>
      </c>
      <c r="D2759" s="45">
        <f>SUMIFS('Raw Data'!$S$2:$S$3196,'Raw Data'!$E$2:$E$3196,'Solution Sheet'!B2759,'Raw Data'!$G$2:$G$3196,'Solution Sheet'!C2759)</f>
        <v>76274.34</v>
      </c>
      <c r="E2759" s="37"/>
      <c r="F2759" s="33" t="s">
        <v>45</v>
      </c>
      <c r="G2759" s="33" t="s">
        <v>32</v>
      </c>
      <c r="H2759" s="45">
        <f>COUNTIFS('Raw Data'!$L$2:$L$3196,'Solution Sheet'!F2759,'Raw Data'!$H$2:$H$3196,'Solution Sheet'!G2759)</f>
        <v>204</v>
      </c>
      <c r="J2759" s="33" t="s">
        <v>41</v>
      </c>
      <c r="K2759" s="33" t="s">
        <v>10</v>
      </c>
      <c r="L2759" s="45">
        <f>AVERAGEIFS('Raw Data'!$R$2:$R$3196,'Raw Data'!$K$2:$K$3196,'Solution Sheet'!J2759,'Raw Data'!$G$2:$G$3196,'Solution Sheet'!K2759)</f>
        <v>34.225806451612904</v>
      </c>
      <c r="N2759" s="33" t="s">
        <v>25</v>
      </c>
      <c r="O2759" s="33" t="s">
        <v>32</v>
      </c>
      <c r="P2759" s="45">
        <f>SUMIFS('Raw Data'!$S$2:$S$3196,'Raw Data'!$D$2:$D$3196,'Solution Sheet'!N2759,'Raw Data'!$H$2:$H$3196,'Solution Sheet'!O2759)</f>
        <v>420136.0300000002</v>
      </c>
    </row>
    <row r="2760" spans="2:16" x14ac:dyDescent="0.35">
      <c r="B2760" s="33" t="s">
        <v>78</v>
      </c>
      <c r="C2760" s="33" t="s">
        <v>8</v>
      </c>
      <c r="D2760" s="45">
        <f>SUMIFS('Raw Data'!$S$2:$S$3196,'Raw Data'!$E$2:$E$3196,'Solution Sheet'!B2760,'Raw Data'!$G$2:$G$3196,'Solution Sheet'!C2760)</f>
        <v>81993.12000000001</v>
      </c>
      <c r="E2760" s="37"/>
      <c r="F2760" s="33" t="s">
        <v>45</v>
      </c>
      <c r="G2760" s="33" t="s">
        <v>33</v>
      </c>
      <c r="H2760" s="45">
        <f>COUNTIFS('Raw Data'!$L$2:$L$3196,'Solution Sheet'!F2760,'Raw Data'!$H$2:$H$3196,'Solution Sheet'!G2760)</f>
        <v>193</v>
      </c>
      <c r="J2760" s="33" t="s">
        <v>41</v>
      </c>
      <c r="K2760" s="33" t="s">
        <v>8</v>
      </c>
      <c r="L2760" s="45">
        <f>AVERAGEIFS('Raw Data'!$R$2:$R$3196,'Raw Data'!$K$2:$K$3196,'Solution Sheet'!J2760,'Raw Data'!$G$2:$G$3196,'Solution Sheet'!K2760)</f>
        <v>35.169642857142854</v>
      </c>
      <c r="N2760" s="33" t="s">
        <v>25</v>
      </c>
      <c r="O2760" s="33" t="s">
        <v>33</v>
      </c>
      <c r="P2760" s="45">
        <f>SUMIFS('Raw Data'!$S$2:$S$3196,'Raw Data'!$D$2:$D$3196,'Solution Sheet'!N2760,'Raw Data'!$H$2:$H$3196,'Solution Sheet'!O2760)</f>
        <v>226589.05000000008</v>
      </c>
    </row>
    <row r="2761" spans="2:16" x14ac:dyDescent="0.35">
      <c r="B2761" s="33" t="s">
        <v>55</v>
      </c>
      <c r="C2761" s="33" t="s">
        <v>10</v>
      </c>
      <c r="D2761" s="45">
        <f>SUMIFS('Raw Data'!$S$2:$S$3196,'Raw Data'!$E$2:$E$3196,'Solution Sheet'!B2761,'Raw Data'!$G$2:$G$3196,'Solution Sheet'!C2761)</f>
        <v>73114.26999999999</v>
      </c>
      <c r="E2761" s="37"/>
      <c r="F2761" s="33" t="s">
        <v>44</v>
      </c>
      <c r="G2761" s="33" t="s">
        <v>32</v>
      </c>
      <c r="H2761" s="45">
        <f>COUNTIFS('Raw Data'!$L$2:$L$3196,'Solution Sheet'!F2761,'Raw Data'!$H$2:$H$3196,'Solution Sheet'!G2761)</f>
        <v>196</v>
      </c>
      <c r="J2761" s="33" t="s">
        <v>39</v>
      </c>
      <c r="K2761" s="33" t="s">
        <v>10</v>
      </c>
      <c r="L2761" s="45">
        <f>AVERAGEIFS('Raw Data'!$R$2:$R$3196,'Raw Data'!$K$2:$K$3196,'Solution Sheet'!J2761,'Raw Data'!$G$2:$G$3196,'Solution Sheet'!K2761)</f>
        <v>35.052083333333336</v>
      </c>
      <c r="N2761" s="33" t="s">
        <v>24</v>
      </c>
      <c r="O2761" s="33" t="s">
        <v>32</v>
      </c>
      <c r="P2761" s="45">
        <f>SUMIFS('Raw Data'!$S$2:$S$3196,'Raw Data'!$D$2:$D$3196,'Solution Sheet'!N2761,'Raw Data'!$H$2:$H$3196,'Solution Sheet'!O2761)</f>
        <v>854150.37999999919</v>
      </c>
    </row>
    <row r="2762" spans="2:16" x14ac:dyDescent="0.35">
      <c r="B2762" s="33" t="s">
        <v>106</v>
      </c>
      <c r="C2762" s="33" t="s">
        <v>6</v>
      </c>
      <c r="D2762" s="45">
        <f>SUMIFS('Raw Data'!$S$2:$S$3196,'Raw Data'!$E$2:$E$3196,'Solution Sheet'!B2762,'Raw Data'!$G$2:$G$3196,'Solution Sheet'!C2762)</f>
        <v>106057.18</v>
      </c>
      <c r="E2762" s="37"/>
      <c r="F2762" s="33" t="s">
        <v>46</v>
      </c>
      <c r="G2762" s="33" t="s">
        <v>33</v>
      </c>
      <c r="H2762" s="45">
        <f>COUNTIFS('Raw Data'!$L$2:$L$3196,'Solution Sheet'!F2762,'Raw Data'!$H$2:$H$3196,'Solution Sheet'!G2762)</f>
        <v>201</v>
      </c>
      <c r="J2762" s="33" t="s">
        <v>41</v>
      </c>
      <c r="K2762" s="33" t="s">
        <v>6</v>
      </c>
      <c r="L2762" s="45">
        <f>AVERAGEIFS('Raw Data'!$R$2:$R$3196,'Raw Data'!$K$2:$K$3196,'Solution Sheet'!J2762,'Raw Data'!$G$2:$G$3196,'Solution Sheet'!K2762)</f>
        <v>36.01075268817204</v>
      </c>
      <c r="N2762" s="33" t="s">
        <v>26</v>
      </c>
      <c r="O2762" s="33" t="s">
        <v>33</v>
      </c>
      <c r="P2762" s="45">
        <f>SUMIFS('Raw Data'!$S$2:$S$3196,'Raw Data'!$D$2:$D$3196,'Solution Sheet'!N2762,'Raw Data'!$H$2:$H$3196,'Solution Sheet'!O2762)</f>
        <v>688621.27000000118</v>
      </c>
    </row>
    <row r="2763" spans="2:16" x14ac:dyDescent="0.35">
      <c r="B2763" s="33" t="s">
        <v>58</v>
      </c>
      <c r="C2763" s="33" t="s">
        <v>8</v>
      </c>
      <c r="D2763" s="45">
        <f>SUMIFS('Raw Data'!$S$2:$S$3196,'Raw Data'!$E$2:$E$3196,'Solution Sheet'!B2763,'Raw Data'!$G$2:$G$3196,'Solution Sheet'!C2763)</f>
        <v>66369.94</v>
      </c>
      <c r="E2763" s="37"/>
      <c r="F2763" s="33" t="s">
        <v>43</v>
      </c>
      <c r="G2763" s="33" t="s">
        <v>31</v>
      </c>
      <c r="H2763" s="45">
        <f>COUNTIFS('Raw Data'!$L$2:$L$3196,'Solution Sheet'!F2763,'Raw Data'!$H$2:$H$3196,'Solution Sheet'!G2763)</f>
        <v>190</v>
      </c>
      <c r="J2763" s="33" t="s">
        <v>41</v>
      </c>
      <c r="K2763" s="33" t="s">
        <v>8</v>
      </c>
      <c r="L2763" s="45">
        <f>AVERAGEIFS('Raw Data'!$R$2:$R$3196,'Raw Data'!$K$2:$K$3196,'Solution Sheet'!J2763,'Raw Data'!$G$2:$G$3196,'Solution Sheet'!K2763)</f>
        <v>35.169642857142854</v>
      </c>
      <c r="N2763" s="33" t="s">
        <v>25</v>
      </c>
      <c r="O2763" s="33" t="s">
        <v>31</v>
      </c>
      <c r="P2763" s="45">
        <f>SUMIFS('Raw Data'!$S$2:$S$3196,'Raw Data'!$D$2:$D$3196,'Solution Sheet'!N2763,'Raw Data'!$H$2:$H$3196,'Solution Sheet'!O2763)</f>
        <v>343540.72000000003</v>
      </c>
    </row>
    <row r="2764" spans="2:16" x14ac:dyDescent="0.35">
      <c r="B2764" s="33" t="s">
        <v>85</v>
      </c>
      <c r="C2764" s="33" t="s">
        <v>13</v>
      </c>
      <c r="D2764" s="45">
        <f>SUMIFS('Raw Data'!$S$2:$S$3196,'Raw Data'!$E$2:$E$3196,'Solution Sheet'!B2764,'Raw Data'!$G$2:$G$3196,'Solution Sheet'!C2764)</f>
        <v>84756.55</v>
      </c>
      <c r="E2764" s="37"/>
      <c r="F2764" s="33" t="s">
        <v>45</v>
      </c>
      <c r="G2764" s="33" t="s">
        <v>31</v>
      </c>
      <c r="H2764" s="45">
        <f>COUNTIFS('Raw Data'!$L$2:$L$3196,'Solution Sheet'!F2764,'Raw Data'!$H$2:$H$3196,'Solution Sheet'!G2764)</f>
        <v>200</v>
      </c>
      <c r="J2764" s="33" t="s">
        <v>41</v>
      </c>
      <c r="K2764" s="33" t="s">
        <v>13</v>
      </c>
      <c r="L2764" s="45">
        <f>AVERAGEIFS('Raw Data'!$R$2:$R$3196,'Raw Data'!$K$2:$K$3196,'Solution Sheet'!J2764,'Raw Data'!$G$2:$G$3196,'Solution Sheet'!K2764)</f>
        <v>33.705882352941174</v>
      </c>
      <c r="N2764" s="33" t="s">
        <v>26</v>
      </c>
      <c r="O2764" s="33" t="s">
        <v>31</v>
      </c>
      <c r="P2764" s="45">
        <f>SUMIFS('Raw Data'!$S$2:$S$3196,'Raw Data'!$D$2:$D$3196,'Solution Sheet'!N2764,'Raw Data'!$H$2:$H$3196,'Solution Sheet'!O2764)</f>
        <v>705928.4499999996</v>
      </c>
    </row>
    <row r="2765" spans="2:16" x14ac:dyDescent="0.35">
      <c r="B2765" s="33" t="s">
        <v>115</v>
      </c>
      <c r="C2765" s="33" t="s">
        <v>13</v>
      </c>
      <c r="D2765" s="45">
        <f>SUMIFS('Raw Data'!$S$2:$S$3196,'Raw Data'!$E$2:$E$3196,'Solution Sheet'!B2765,'Raw Data'!$G$2:$G$3196,'Solution Sheet'!C2765)</f>
        <v>86905.229999999981</v>
      </c>
      <c r="E2765" s="37"/>
      <c r="F2765" s="33" t="s">
        <v>43</v>
      </c>
      <c r="G2765" s="33" t="s">
        <v>30</v>
      </c>
      <c r="H2765" s="45">
        <f>COUNTIFS('Raw Data'!$L$2:$L$3196,'Solution Sheet'!F2765,'Raw Data'!$H$2:$H$3196,'Solution Sheet'!G2765)</f>
        <v>201</v>
      </c>
      <c r="J2765" s="33" t="s">
        <v>39</v>
      </c>
      <c r="K2765" s="33" t="s">
        <v>13</v>
      </c>
      <c r="L2765" s="45">
        <f>AVERAGEIFS('Raw Data'!$R$2:$R$3196,'Raw Data'!$K$2:$K$3196,'Solution Sheet'!J2765,'Raw Data'!$G$2:$G$3196,'Solution Sheet'!K2765)</f>
        <v>35.833333333333336</v>
      </c>
      <c r="N2765" s="33" t="s">
        <v>26</v>
      </c>
      <c r="O2765" s="33" t="s">
        <v>30</v>
      </c>
      <c r="P2765" s="45">
        <f>SUMIFS('Raw Data'!$S$2:$S$3196,'Raw Data'!$D$2:$D$3196,'Solution Sheet'!N2765,'Raw Data'!$H$2:$H$3196,'Solution Sheet'!O2765)</f>
        <v>705014.25000000035</v>
      </c>
    </row>
    <row r="2766" spans="2:16" x14ac:dyDescent="0.35">
      <c r="B2766" s="33" t="s">
        <v>78</v>
      </c>
      <c r="C2766" s="33" t="s">
        <v>10</v>
      </c>
      <c r="D2766" s="45">
        <f>SUMIFS('Raw Data'!$S$2:$S$3196,'Raw Data'!$E$2:$E$3196,'Solution Sheet'!B2766,'Raw Data'!$G$2:$G$3196,'Solution Sheet'!C2766)</f>
        <v>92778.25</v>
      </c>
      <c r="E2766" s="37"/>
      <c r="F2766" s="33" t="s">
        <v>44</v>
      </c>
      <c r="G2766" s="33" t="s">
        <v>31</v>
      </c>
      <c r="H2766" s="45">
        <f>COUNTIFS('Raw Data'!$L$2:$L$3196,'Solution Sheet'!F2766,'Raw Data'!$H$2:$H$3196,'Solution Sheet'!G2766)</f>
        <v>216</v>
      </c>
      <c r="J2766" s="33" t="s">
        <v>39</v>
      </c>
      <c r="K2766" s="33" t="s">
        <v>10</v>
      </c>
      <c r="L2766" s="45">
        <f>AVERAGEIFS('Raw Data'!$R$2:$R$3196,'Raw Data'!$K$2:$K$3196,'Solution Sheet'!J2766,'Raw Data'!$G$2:$G$3196,'Solution Sheet'!K2766)</f>
        <v>35.052083333333336</v>
      </c>
      <c r="N2766" s="33" t="s">
        <v>24</v>
      </c>
      <c r="O2766" s="33" t="s">
        <v>31</v>
      </c>
      <c r="P2766" s="45">
        <f>SUMIFS('Raw Data'!$S$2:$S$3196,'Raw Data'!$D$2:$D$3196,'Solution Sheet'!N2766,'Raw Data'!$H$2:$H$3196,'Solution Sheet'!O2766)</f>
        <v>770751.94999999984</v>
      </c>
    </row>
    <row r="2767" spans="2:16" x14ac:dyDescent="0.35">
      <c r="B2767" s="33" t="s">
        <v>63</v>
      </c>
      <c r="C2767" s="33" t="s">
        <v>8</v>
      </c>
      <c r="D2767" s="45">
        <f>SUMIFS('Raw Data'!$S$2:$S$3196,'Raw Data'!$E$2:$E$3196,'Solution Sheet'!B2767,'Raw Data'!$G$2:$G$3196,'Solution Sheet'!C2767)</f>
        <v>87482.73</v>
      </c>
      <c r="E2767" s="37"/>
      <c r="F2767" s="33" t="s">
        <v>43</v>
      </c>
      <c r="G2767" s="33" t="s">
        <v>33</v>
      </c>
      <c r="H2767" s="45">
        <f>COUNTIFS('Raw Data'!$L$2:$L$3196,'Solution Sheet'!F2767,'Raw Data'!$H$2:$H$3196,'Solution Sheet'!G2767)</f>
        <v>185</v>
      </c>
      <c r="J2767" s="33" t="s">
        <v>42</v>
      </c>
      <c r="K2767" s="33" t="s">
        <v>8</v>
      </c>
      <c r="L2767" s="45">
        <f>AVERAGEIFS('Raw Data'!$R$2:$R$3196,'Raw Data'!$K$2:$K$3196,'Solution Sheet'!J2767,'Raw Data'!$G$2:$G$3196,'Solution Sheet'!K2767)</f>
        <v>35.593023255813954</v>
      </c>
      <c r="N2767" s="33" t="s">
        <v>24</v>
      </c>
      <c r="O2767" s="33" t="s">
        <v>33</v>
      </c>
      <c r="P2767" s="45">
        <f>SUMIFS('Raw Data'!$S$2:$S$3196,'Raw Data'!$D$2:$D$3196,'Solution Sheet'!N2767,'Raw Data'!$H$2:$H$3196,'Solution Sheet'!O2767)</f>
        <v>777669.78999999957</v>
      </c>
    </row>
    <row r="2768" spans="2:16" x14ac:dyDescent="0.35">
      <c r="B2768" s="33" t="s">
        <v>58</v>
      </c>
      <c r="C2768" s="33" t="s">
        <v>9</v>
      </c>
      <c r="D2768" s="45">
        <f>SUMIFS('Raw Data'!$S$2:$S$3196,'Raw Data'!$E$2:$E$3196,'Solution Sheet'!B2768,'Raw Data'!$G$2:$G$3196,'Solution Sheet'!C2768)</f>
        <v>93015.799999999974</v>
      </c>
      <c r="E2768" s="37"/>
      <c r="F2768" s="33" t="s">
        <v>44</v>
      </c>
      <c r="G2768" s="33" t="s">
        <v>30</v>
      </c>
      <c r="H2768" s="45">
        <f>COUNTIFS('Raw Data'!$L$2:$L$3196,'Solution Sheet'!F2768,'Raw Data'!$H$2:$H$3196,'Solution Sheet'!G2768)</f>
        <v>202</v>
      </c>
      <c r="J2768" s="33" t="s">
        <v>42</v>
      </c>
      <c r="K2768" s="33" t="s">
        <v>9</v>
      </c>
      <c r="L2768" s="45">
        <f>AVERAGEIFS('Raw Data'!$R$2:$R$3196,'Raw Data'!$K$2:$K$3196,'Solution Sheet'!J2768,'Raw Data'!$G$2:$G$3196,'Solution Sheet'!K2768)</f>
        <v>36.282828282828284</v>
      </c>
      <c r="N2768" s="33" t="s">
        <v>26</v>
      </c>
      <c r="O2768" s="33" t="s">
        <v>30</v>
      </c>
      <c r="P2768" s="45">
        <f>SUMIFS('Raw Data'!$S$2:$S$3196,'Raw Data'!$D$2:$D$3196,'Solution Sheet'!N2768,'Raw Data'!$H$2:$H$3196,'Solution Sheet'!O2768)</f>
        <v>705014.25000000035</v>
      </c>
    </row>
    <row r="2769" spans="2:16" x14ac:dyDescent="0.35">
      <c r="B2769" s="33" t="s">
        <v>68</v>
      </c>
      <c r="C2769" s="33" t="s">
        <v>12</v>
      </c>
      <c r="D2769" s="45">
        <f>SUMIFS('Raw Data'!$S$2:$S$3196,'Raw Data'!$E$2:$E$3196,'Solution Sheet'!B2769,'Raw Data'!$G$2:$G$3196,'Solution Sheet'!C2769)</f>
        <v>70361.200000000026</v>
      </c>
      <c r="E2769" s="37"/>
      <c r="F2769" s="33" t="s">
        <v>44</v>
      </c>
      <c r="G2769" s="33" t="s">
        <v>30</v>
      </c>
      <c r="H2769" s="45">
        <f>COUNTIFS('Raw Data'!$L$2:$L$3196,'Solution Sheet'!F2769,'Raw Data'!$H$2:$H$3196,'Solution Sheet'!G2769)</f>
        <v>202</v>
      </c>
      <c r="J2769" s="33" t="s">
        <v>39</v>
      </c>
      <c r="K2769" s="33" t="s">
        <v>12</v>
      </c>
      <c r="L2769" s="45">
        <f>AVERAGEIFS('Raw Data'!$R$2:$R$3196,'Raw Data'!$K$2:$K$3196,'Solution Sheet'!J2769,'Raw Data'!$G$2:$G$3196,'Solution Sheet'!K2769)</f>
        <v>35</v>
      </c>
      <c r="N2769" s="33" t="s">
        <v>25</v>
      </c>
      <c r="O2769" s="33" t="s">
        <v>30</v>
      </c>
      <c r="P2769" s="45">
        <f>SUMIFS('Raw Data'!$S$2:$S$3196,'Raw Data'!$D$2:$D$3196,'Solution Sheet'!N2769,'Raw Data'!$H$2:$H$3196,'Solution Sheet'!O2769)</f>
        <v>386262.99999999983</v>
      </c>
    </row>
    <row r="2770" spans="2:16" x14ac:dyDescent="0.35">
      <c r="B2770" s="33" t="s">
        <v>106</v>
      </c>
      <c r="C2770" s="33" t="s">
        <v>8</v>
      </c>
      <c r="D2770" s="45">
        <f>SUMIFS('Raw Data'!$S$2:$S$3196,'Raw Data'!$E$2:$E$3196,'Solution Sheet'!B2770,'Raw Data'!$G$2:$G$3196,'Solution Sheet'!C2770)</f>
        <v>122017.93000000001</v>
      </c>
      <c r="E2770" s="37"/>
      <c r="F2770" s="33" t="s">
        <v>45</v>
      </c>
      <c r="G2770" s="33" t="s">
        <v>32</v>
      </c>
      <c r="H2770" s="45">
        <f>COUNTIFS('Raw Data'!$L$2:$L$3196,'Solution Sheet'!F2770,'Raw Data'!$H$2:$H$3196,'Solution Sheet'!G2770)</f>
        <v>204</v>
      </c>
      <c r="J2770" s="33" t="s">
        <v>40</v>
      </c>
      <c r="K2770" s="33" t="s">
        <v>8</v>
      </c>
      <c r="L2770" s="45">
        <f>AVERAGEIFS('Raw Data'!$R$2:$R$3196,'Raw Data'!$K$2:$K$3196,'Solution Sheet'!J2770,'Raw Data'!$G$2:$G$3196,'Solution Sheet'!K2770)</f>
        <v>34.319148936170215</v>
      </c>
      <c r="N2770" s="33" t="s">
        <v>26</v>
      </c>
      <c r="O2770" s="33" t="s">
        <v>32</v>
      </c>
      <c r="P2770" s="45">
        <f>SUMIFS('Raw Data'!$S$2:$S$3196,'Raw Data'!$D$2:$D$3196,'Solution Sheet'!N2770,'Raw Data'!$H$2:$H$3196,'Solution Sheet'!O2770)</f>
        <v>713770.02999999945</v>
      </c>
    </row>
    <row r="2771" spans="2:16" x14ac:dyDescent="0.35">
      <c r="B2771" s="33" t="s">
        <v>63</v>
      </c>
      <c r="C2771" s="33" t="s">
        <v>8</v>
      </c>
      <c r="D2771" s="45">
        <f>SUMIFS('Raw Data'!$S$2:$S$3196,'Raw Data'!$E$2:$E$3196,'Solution Sheet'!B2771,'Raw Data'!$G$2:$G$3196,'Solution Sheet'!C2771)</f>
        <v>87482.73</v>
      </c>
      <c r="E2771" s="37"/>
      <c r="F2771" s="33" t="s">
        <v>45</v>
      </c>
      <c r="G2771" s="33" t="s">
        <v>30</v>
      </c>
      <c r="H2771" s="45">
        <f>COUNTIFS('Raw Data'!$L$2:$L$3196,'Solution Sheet'!F2771,'Raw Data'!$H$2:$H$3196,'Solution Sheet'!G2771)</f>
        <v>215</v>
      </c>
      <c r="J2771" s="33" t="s">
        <v>41</v>
      </c>
      <c r="K2771" s="33" t="s">
        <v>8</v>
      </c>
      <c r="L2771" s="45">
        <f>AVERAGEIFS('Raw Data'!$R$2:$R$3196,'Raw Data'!$K$2:$K$3196,'Solution Sheet'!J2771,'Raw Data'!$G$2:$G$3196,'Solution Sheet'!K2771)</f>
        <v>35.169642857142854</v>
      </c>
      <c r="N2771" s="33" t="s">
        <v>26</v>
      </c>
      <c r="O2771" s="33" t="s">
        <v>30</v>
      </c>
      <c r="P2771" s="45">
        <f>SUMIFS('Raw Data'!$S$2:$S$3196,'Raw Data'!$D$2:$D$3196,'Solution Sheet'!N2771,'Raw Data'!$H$2:$H$3196,'Solution Sheet'!O2771)</f>
        <v>705014.25000000035</v>
      </c>
    </row>
    <row r="2772" spans="2:16" x14ac:dyDescent="0.35">
      <c r="B2772" s="33" t="s">
        <v>73</v>
      </c>
      <c r="C2772" s="33" t="s">
        <v>10</v>
      </c>
      <c r="D2772" s="45">
        <f>SUMIFS('Raw Data'!$S$2:$S$3196,'Raw Data'!$E$2:$E$3196,'Solution Sheet'!B2772,'Raw Data'!$G$2:$G$3196,'Solution Sheet'!C2772)</f>
        <v>86987.81</v>
      </c>
      <c r="E2772" s="37"/>
      <c r="F2772" s="33" t="s">
        <v>46</v>
      </c>
      <c r="G2772" s="33" t="s">
        <v>31</v>
      </c>
      <c r="H2772" s="45">
        <f>COUNTIFS('Raw Data'!$L$2:$L$3196,'Solution Sheet'!F2772,'Raw Data'!$H$2:$H$3196,'Solution Sheet'!G2772)</f>
        <v>159</v>
      </c>
      <c r="J2772" s="33" t="s">
        <v>42</v>
      </c>
      <c r="K2772" s="33" t="s">
        <v>10</v>
      </c>
      <c r="L2772" s="45">
        <f>AVERAGEIFS('Raw Data'!$R$2:$R$3196,'Raw Data'!$K$2:$K$3196,'Solution Sheet'!J2772,'Raw Data'!$G$2:$G$3196,'Solution Sheet'!K2772)</f>
        <v>34.543689320388353</v>
      </c>
      <c r="N2772" s="33" t="s">
        <v>25</v>
      </c>
      <c r="O2772" s="33" t="s">
        <v>31</v>
      </c>
      <c r="P2772" s="45">
        <f>SUMIFS('Raw Data'!$S$2:$S$3196,'Raw Data'!$D$2:$D$3196,'Solution Sheet'!N2772,'Raw Data'!$H$2:$H$3196,'Solution Sheet'!O2772)</f>
        <v>343540.72000000003</v>
      </c>
    </row>
    <row r="2773" spans="2:16" x14ac:dyDescent="0.35">
      <c r="B2773" s="33" t="s">
        <v>58</v>
      </c>
      <c r="C2773" s="33" t="s">
        <v>11</v>
      </c>
      <c r="D2773" s="45">
        <f>SUMIFS('Raw Data'!$S$2:$S$3196,'Raw Data'!$E$2:$E$3196,'Solution Sheet'!B2773,'Raw Data'!$G$2:$G$3196,'Solution Sheet'!C2773)</f>
        <v>113195.5</v>
      </c>
      <c r="E2773" s="37"/>
      <c r="F2773" s="33" t="s">
        <v>45</v>
      </c>
      <c r="G2773" s="33" t="s">
        <v>30</v>
      </c>
      <c r="H2773" s="45">
        <f>COUNTIFS('Raw Data'!$L$2:$L$3196,'Solution Sheet'!F2773,'Raw Data'!$H$2:$H$3196,'Solution Sheet'!G2773)</f>
        <v>215</v>
      </c>
      <c r="J2773" s="33" t="s">
        <v>40</v>
      </c>
      <c r="K2773" s="33" t="s">
        <v>11</v>
      </c>
      <c r="L2773" s="45">
        <f>AVERAGEIFS('Raw Data'!$R$2:$R$3196,'Raw Data'!$K$2:$K$3196,'Solution Sheet'!J2773,'Raw Data'!$G$2:$G$3196,'Solution Sheet'!K2773)</f>
        <v>33.707865168539328</v>
      </c>
      <c r="N2773" s="33" t="s">
        <v>24</v>
      </c>
      <c r="O2773" s="33" t="s">
        <v>30</v>
      </c>
      <c r="P2773" s="45">
        <f>SUMIFS('Raw Data'!$S$2:$S$3196,'Raw Data'!$D$2:$D$3196,'Solution Sheet'!N2773,'Raw Data'!$H$2:$H$3196,'Solution Sheet'!O2773)</f>
        <v>902864.3899999999</v>
      </c>
    </row>
    <row r="2774" spans="2:16" x14ac:dyDescent="0.35">
      <c r="B2774" s="33" t="s">
        <v>106</v>
      </c>
      <c r="C2774" s="33" t="s">
        <v>9</v>
      </c>
      <c r="D2774" s="45">
        <f>SUMIFS('Raw Data'!$S$2:$S$3196,'Raw Data'!$E$2:$E$3196,'Solution Sheet'!B2774,'Raw Data'!$G$2:$G$3196,'Solution Sheet'!C2774)</f>
        <v>86448.35000000002</v>
      </c>
      <c r="E2774" s="37"/>
      <c r="F2774" s="33" t="s">
        <v>46</v>
      </c>
      <c r="G2774" s="33" t="s">
        <v>32</v>
      </c>
      <c r="H2774" s="45">
        <f>COUNTIFS('Raw Data'!$L$2:$L$3196,'Solution Sheet'!F2774,'Raw Data'!$H$2:$H$3196,'Solution Sheet'!G2774)</f>
        <v>216</v>
      </c>
      <c r="J2774" s="33" t="s">
        <v>42</v>
      </c>
      <c r="K2774" s="33" t="s">
        <v>9</v>
      </c>
      <c r="L2774" s="45">
        <f>AVERAGEIFS('Raw Data'!$R$2:$R$3196,'Raw Data'!$K$2:$K$3196,'Solution Sheet'!J2774,'Raw Data'!$G$2:$G$3196,'Solution Sheet'!K2774)</f>
        <v>36.282828282828284</v>
      </c>
      <c r="N2774" s="33" t="s">
        <v>24</v>
      </c>
      <c r="O2774" s="33" t="s">
        <v>32</v>
      </c>
      <c r="P2774" s="45">
        <f>SUMIFS('Raw Data'!$S$2:$S$3196,'Raw Data'!$D$2:$D$3196,'Solution Sheet'!N2774,'Raw Data'!$H$2:$H$3196,'Solution Sheet'!O2774)</f>
        <v>854150.37999999919</v>
      </c>
    </row>
    <row r="2775" spans="2:16" x14ac:dyDescent="0.35">
      <c r="B2775" s="33" t="s">
        <v>52</v>
      </c>
      <c r="C2775" s="33" t="s">
        <v>12</v>
      </c>
      <c r="D2775" s="45">
        <f>SUMIFS('Raw Data'!$S$2:$S$3196,'Raw Data'!$E$2:$E$3196,'Solution Sheet'!B2775,'Raw Data'!$G$2:$G$3196,'Solution Sheet'!C2775)</f>
        <v>95376.180000000022</v>
      </c>
      <c r="E2775" s="37"/>
      <c r="F2775" s="33" t="s">
        <v>44</v>
      </c>
      <c r="G2775" s="33" t="s">
        <v>32</v>
      </c>
      <c r="H2775" s="45">
        <f>COUNTIFS('Raw Data'!$L$2:$L$3196,'Solution Sheet'!F2775,'Raw Data'!$H$2:$H$3196,'Solution Sheet'!G2775)</f>
        <v>196</v>
      </c>
      <c r="J2775" s="33" t="s">
        <v>39</v>
      </c>
      <c r="K2775" s="33" t="s">
        <v>12</v>
      </c>
      <c r="L2775" s="45">
        <f>AVERAGEIFS('Raw Data'!$R$2:$R$3196,'Raw Data'!$K$2:$K$3196,'Solution Sheet'!J2775,'Raw Data'!$G$2:$G$3196,'Solution Sheet'!K2775)</f>
        <v>35</v>
      </c>
      <c r="N2775" s="33" t="s">
        <v>24</v>
      </c>
      <c r="O2775" s="33" t="s">
        <v>32</v>
      </c>
      <c r="P2775" s="45">
        <f>SUMIFS('Raw Data'!$S$2:$S$3196,'Raw Data'!$D$2:$D$3196,'Solution Sheet'!N2775,'Raw Data'!$H$2:$H$3196,'Solution Sheet'!O2775)</f>
        <v>854150.37999999919</v>
      </c>
    </row>
    <row r="2776" spans="2:16" x14ac:dyDescent="0.35">
      <c r="B2776" s="33" t="s">
        <v>52</v>
      </c>
      <c r="C2776" s="33" t="s">
        <v>13</v>
      </c>
      <c r="D2776" s="45">
        <f>SUMIFS('Raw Data'!$S$2:$S$3196,'Raw Data'!$E$2:$E$3196,'Solution Sheet'!B2776,'Raw Data'!$G$2:$G$3196,'Solution Sheet'!C2776)</f>
        <v>72641.01999999999</v>
      </c>
      <c r="E2776" s="37"/>
      <c r="F2776" s="33" t="s">
        <v>44</v>
      </c>
      <c r="G2776" s="33" t="s">
        <v>31</v>
      </c>
      <c r="H2776" s="45">
        <f>COUNTIFS('Raw Data'!$L$2:$L$3196,'Solution Sheet'!F2776,'Raw Data'!$H$2:$H$3196,'Solution Sheet'!G2776)</f>
        <v>216</v>
      </c>
      <c r="J2776" s="33" t="s">
        <v>40</v>
      </c>
      <c r="K2776" s="33" t="s">
        <v>13</v>
      </c>
      <c r="L2776" s="45">
        <f>AVERAGEIFS('Raw Data'!$R$2:$R$3196,'Raw Data'!$K$2:$K$3196,'Solution Sheet'!J2776,'Raw Data'!$G$2:$G$3196,'Solution Sheet'!K2776)</f>
        <v>34.651685393258425</v>
      </c>
      <c r="N2776" s="33" t="s">
        <v>26</v>
      </c>
      <c r="O2776" s="33" t="s">
        <v>31</v>
      </c>
      <c r="P2776" s="45">
        <f>SUMIFS('Raw Data'!$S$2:$S$3196,'Raw Data'!$D$2:$D$3196,'Solution Sheet'!N2776,'Raw Data'!$H$2:$H$3196,'Solution Sheet'!O2776)</f>
        <v>705928.4499999996</v>
      </c>
    </row>
    <row r="2777" spans="2:16" x14ac:dyDescent="0.35">
      <c r="B2777" s="33" t="s">
        <v>78</v>
      </c>
      <c r="C2777" s="33" t="s">
        <v>8</v>
      </c>
      <c r="D2777" s="45">
        <f>SUMIFS('Raw Data'!$S$2:$S$3196,'Raw Data'!$E$2:$E$3196,'Solution Sheet'!B2777,'Raw Data'!$G$2:$G$3196,'Solution Sheet'!C2777)</f>
        <v>81993.12000000001</v>
      </c>
      <c r="E2777" s="37"/>
      <c r="F2777" s="33" t="s">
        <v>46</v>
      </c>
      <c r="G2777" s="33" t="s">
        <v>33</v>
      </c>
      <c r="H2777" s="45">
        <f>COUNTIFS('Raw Data'!$L$2:$L$3196,'Solution Sheet'!F2777,'Raw Data'!$H$2:$H$3196,'Solution Sheet'!G2777)</f>
        <v>201</v>
      </c>
      <c r="J2777" s="33" t="s">
        <v>40</v>
      </c>
      <c r="K2777" s="33" t="s">
        <v>8</v>
      </c>
      <c r="L2777" s="45">
        <f>AVERAGEIFS('Raw Data'!$R$2:$R$3196,'Raw Data'!$K$2:$K$3196,'Solution Sheet'!J2777,'Raw Data'!$G$2:$G$3196,'Solution Sheet'!K2777)</f>
        <v>34.319148936170215</v>
      </c>
      <c r="N2777" s="33" t="s">
        <v>25</v>
      </c>
      <c r="O2777" s="33" t="s">
        <v>33</v>
      </c>
      <c r="P2777" s="45">
        <f>SUMIFS('Raw Data'!$S$2:$S$3196,'Raw Data'!$D$2:$D$3196,'Solution Sheet'!N2777,'Raw Data'!$H$2:$H$3196,'Solution Sheet'!O2777)</f>
        <v>226589.05000000008</v>
      </c>
    </row>
    <row r="2778" spans="2:16" x14ac:dyDescent="0.35">
      <c r="B2778" s="33" t="s">
        <v>115</v>
      </c>
      <c r="C2778" s="33" t="s">
        <v>12</v>
      </c>
      <c r="D2778" s="45">
        <f>SUMIFS('Raw Data'!$S$2:$S$3196,'Raw Data'!$E$2:$E$3196,'Solution Sheet'!B2778,'Raw Data'!$G$2:$G$3196,'Solution Sheet'!C2778)</f>
        <v>66619.010000000009</v>
      </c>
      <c r="E2778" s="37"/>
      <c r="F2778" s="33" t="s">
        <v>46</v>
      </c>
      <c r="G2778" s="33" t="s">
        <v>32</v>
      </c>
      <c r="H2778" s="45">
        <f>COUNTIFS('Raw Data'!$L$2:$L$3196,'Solution Sheet'!F2778,'Raw Data'!$H$2:$H$3196,'Solution Sheet'!G2778)</f>
        <v>216</v>
      </c>
      <c r="J2778" s="33" t="s">
        <v>40</v>
      </c>
      <c r="K2778" s="33" t="s">
        <v>12</v>
      </c>
      <c r="L2778" s="45">
        <f>AVERAGEIFS('Raw Data'!$R$2:$R$3196,'Raw Data'!$K$2:$K$3196,'Solution Sheet'!J2778,'Raw Data'!$G$2:$G$3196,'Solution Sheet'!K2778)</f>
        <v>34.373831775700936</v>
      </c>
      <c r="N2778" s="33" t="s">
        <v>26</v>
      </c>
      <c r="O2778" s="33" t="s">
        <v>32</v>
      </c>
      <c r="P2778" s="45">
        <f>SUMIFS('Raw Data'!$S$2:$S$3196,'Raw Data'!$D$2:$D$3196,'Solution Sheet'!N2778,'Raw Data'!$H$2:$H$3196,'Solution Sheet'!O2778)</f>
        <v>713770.02999999945</v>
      </c>
    </row>
    <row r="2779" spans="2:16" x14ac:dyDescent="0.35">
      <c r="B2779" s="33" t="s">
        <v>78</v>
      </c>
      <c r="C2779" s="33" t="s">
        <v>11</v>
      </c>
      <c r="D2779" s="45">
        <f>SUMIFS('Raw Data'!$S$2:$S$3196,'Raw Data'!$E$2:$E$3196,'Solution Sheet'!B2779,'Raw Data'!$G$2:$G$3196,'Solution Sheet'!C2779)</f>
        <v>115609.13</v>
      </c>
      <c r="E2779" s="37"/>
      <c r="F2779" s="33" t="s">
        <v>44</v>
      </c>
      <c r="G2779" s="33" t="s">
        <v>31</v>
      </c>
      <c r="H2779" s="45">
        <f>COUNTIFS('Raw Data'!$L$2:$L$3196,'Solution Sheet'!F2779,'Raw Data'!$H$2:$H$3196,'Solution Sheet'!G2779)</f>
        <v>216</v>
      </c>
      <c r="J2779" s="33" t="s">
        <v>40</v>
      </c>
      <c r="K2779" s="33" t="s">
        <v>11</v>
      </c>
      <c r="L2779" s="45">
        <f>AVERAGEIFS('Raw Data'!$R$2:$R$3196,'Raw Data'!$K$2:$K$3196,'Solution Sheet'!J2779,'Raw Data'!$G$2:$G$3196,'Solution Sheet'!K2779)</f>
        <v>33.707865168539328</v>
      </c>
      <c r="N2779" s="33" t="s">
        <v>24</v>
      </c>
      <c r="O2779" s="33" t="s">
        <v>31</v>
      </c>
      <c r="P2779" s="45">
        <f>SUMIFS('Raw Data'!$S$2:$S$3196,'Raw Data'!$D$2:$D$3196,'Solution Sheet'!N2779,'Raw Data'!$H$2:$H$3196,'Solution Sheet'!O2779)</f>
        <v>770751.94999999984</v>
      </c>
    </row>
    <row r="2780" spans="2:16" x14ac:dyDescent="0.35">
      <c r="B2780" s="33" t="s">
        <v>85</v>
      </c>
      <c r="C2780" s="33" t="s">
        <v>8</v>
      </c>
      <c r="D2780" s="45">
        <f>SUMIFS('Raw Data'!$S$2:$S$3196,'Raw Data'!$E$2:$E$3196,'Solution Sheet'!B2780,'Raw Data'!$G$2:$G$3196,'Solution Sheet'!C2780)</f>
        <v>126785.84999999996</v>
      </c>
      <c r="E2780" s="37"/>
      <c r="F2780" s="33" t="s">
        <v>43</v>
      </c>
      <c r="G2780" s="33" t="s">
        <v>31</v>
      </c>
      <c r="H2780" s="45">
        <f>COUNTIFS('Raw Data'!$L$2:$L$3196,'Solution Sheet'!F2780,'Raw Data'!$H$2:$H$3196,'Solution Sheet'!G2780)</f>
        <v>190</v>
      </c>
      <c r="J2780" s="33" t="s">
        <v>39</v>
      </c>
      <c r="K2780" s="33" t="s">
        <v>8</v>
      </c>
      <c r="L2780" s="45">
        <f>AVERAGEIFS('Raw Data'!$R$2:$R$3196,'Raw Data'!$K$2:$K$3196,'Solution Sheet'!J2780,'Raw Data'!$G$2:$G$3196,'Solution Sheet'!K2780)</f>
        <v>33.572815533980581</v>
      </c>
      <c r="N2780" s="33" t="s">
        <v>24</v>
      </c>
      <c r="O2780" s="33" t="s">
        <v>31</v>
      </c>
      <c r="P2780" s="45">
        <f>SUMIFS('Raw Data'!$S$2:$S$3196,'Raw Data'!$D$2:$D$3196,'Solution Sheet'!N2780,'Raw Data'!$H$2:$H$3196,'Solution Sheet'!O2780)</f>
        <v>770751.94999999984</v>
      </c>
    </row>
    <row r="2781" spans="2:16" x14ac:dyDescent="0.35">
      <c r="B2781" s="33" t="s">
        <v>58</v>
      </c>
      <c r="C2781" s="33" t="s">
        <v>8</v>
      </c>
      <c r="D2781" s="45">
        <f>SUMIFS('Raw Data'!$S$2:$S$3196,'Raw Data'!$E$2:$E$3196,'Solution Sheet'!B2781,'Raw Data'!$G$2:$G$3196,'Solution Sheet'!C2781)</f>
        <v>66369.94</v>
      </c>
      <c r="E2781" s="37"/>
      <c r="F2781" s="33" t="s">
        <v>45</v>
      </c>
      <c r="G2781" s="33" t="s">
        <v>32</v>
      </c>
      <c r="H2781" s="45">
        <f>COUNTIFS('Raw Data'!$L$2:$L$3196,'Solution Sheet'!F2781,'Raw Data'!$H$2:$H$3196,'Solution Sheet'!G2781)</f>
        <v>204</v>
      </c>
      <c r="J2781" s="33" t="s">
        <v>42</v>
      </c>
      <c r="K2781" s="33" t="s">
        <v>8</v>
      </c>
      <c r="L2781" s="45">
        <f>AVERAGEIFS('Raw Data'!$R$2:$R$3196,'Raw Data'!$K$2:$K$3196,'Solution Sheet'!J2781,'Raw Data'!$G$2:$G$3196,'Solution Sheet'!K2781)</f>
        <v>35.593023255813954</v>
      </c>
      <c r="N2781" s="33" t="s">
        <v>26</v>
      </c>
      <c r="O2781" s="33" t="s">
        <v>32</v>
      </c>
      <c r="P2781" s="45">
        <f>SUMIFS('Raw Data'!$S$2:$S$3196,'Raw Data'!$D$2:$D$3196,'Solution Sheet'!N2781,'Raw Data'!$H$2:$H$3196,'Solution Sheet'!O2781)</f>
        <v>713770.02999999945</v>
      </c>
    </row>
    <row r="2782" spans="2:16" x14ac:dyDescent="0.35">
      <c r="B2782" s="33" t="s">
        <v>52</v>
      </c>
      <c r="C2782" s="33" t="s">
        <v>7</v>
      </c>
      <c r="D2782" s="45">
        <f>SUMIFS('Raw Data'!$S$2:$S$3196,'Raw Data'!$E$2:$E$3196,'Solution Sheet'!B2782,'Raw Data'!$G$2:$G$3196,'Solution Sheet'!C2782)</f>
        <v>91854.499999999971</v>
      </c>
      <c r="E2782" s="37"/>
      <c r="F2782" s="33" t="s">
        <v>43</v>
      </c>
      <c r="G2782" s="33" t="s">
        <v>31</v>
      </c>
      <c r="H2782" s="45">
        <f>COUNTIFS('Raw Data'!$L$2:$L$3196,'Solution Sheet'!F2782,'Raw Data'!$H$2:$H$3196,'Solution Sheet'!G2782)</f>
        <v>190</v>
      </c>
      <c r="J2782" s="33" t="s">
        <v>39</v>
      </c>
      <c r="K2782" s="33" t="s">
        <v>7</v>
      </c>
      <c r="L2782" s="45">
        <f>AVERAGEIFS('Raw Data'!$R$2:$R$3196,'Raw Data'!$K$2:$K$3196,'Solution Sheet'!J2782,'Raw Data'!$G$2:$G$3196,'Solution Sheet'!K2782)</f>
        <v>36.319672131147541</v>
      </c>
      <c r="N2782" s="33" t="s">
        <v>26</v>
      </c>
      <c r="O2782" s="33" t="s">
        <v>31</v>
      </c>
      <c r="P2782" s="45">
        <f>SUMIFS('Raw Data'!$S$2:$S$3196,'Raw Data'!$D$2:$D$3196,'Solution Sheet'!N2782,'Raw Data'!$H$2:$H$3196,'Solution Sheet'!O2782)</f>
        <v>705928.4499999996</v>
      </c>
    </row>
    <row r="2783" spans="2:16" x14ac:dyDescent="0.35">
      <c r="B2783" s="33" t="s">
        <v>73</v>
      </c>
      <c r="C2783" s="33" t="s">
        <v>13</v>
      </c>
      <c r="D2783" s="45">
        <f>SUMIFS('Raw Data'!$S$2:$S$3196,'Raw Data'!$E$2:$E$3196,'Solution Sheet'!B2783,'Raw Data'!$G$2:$G$3196,'Solution Sheet'!C2783)</f>
        <v>66184.529999999984</v>
      </c>
      <c r="E2783" s="37"/>
      <c r="F2783" s="33" t="s">
        <v>43</v>
      </c>
      <c r="G2783" s="33" t="s">
        <v>31</v>
      </c>
      <c r="H2783" s="45">
        <f>COUNTIFS('Raw Data'!$L$2:$L$3196,'Solution Sheet'!F2783,'Raw Data'!$H$2:$H$3196,'Solution Sheet'!G2783)</f>
        <v>190</v>
      </c>
      <c r="J2783" s="33" t="s">
        <v>39</v>
      </c>
      <c r="K2783" s="33" t="s">
        <v>13</v>
      </c>
      <c r="L2783" s="45">
        <f>AVERAGEIFS('Raw Data'!$R$2:$R$3196,'Raw Data'!$K$2:$K$3196,'Solution Sheet'!J2783,'Raw Data'!$G$2:$G$3196,'Solution Sheet'!K2783)</f>
        <v>35.833333333333336</v>
      </c>
      <c r="N2783" s="33" t="s">
        <v>24</v>
      </c>
      <c r="O2783" s="33" t="s">
        <v>31</v>
      </c>
      <c r="P2783" s="45">
        <f>SUMIFS('Raw Data'!$S$2:$S$3196,'Raw Data'!$D$2:$D$3196,'Solution Sheet'!N2783,'Raw Data'!$H$2:$H$3196,'Solution Sheet'!O2783)</f>
        <v>770751.94999999984</v>
      </c>
    </row>
    <row r="2784" spans="2:16" x14ac:dyDescent="0.35">
      <c r="B2784" s="33" t="s">
        <v>52</v>
      </c>
      <c r="C2784" s="33" t="s">
        <v>10</v>
      </c>
      <c r="D2784" s="45">
        <f>SUMIFS('Raw Data'!$S$2:$S$3196,'Raw Data'!$E$2:$E$3196,'Solution Sheet'!B2784,'Raw Data'!$G$2:$G$3196,'Solution Sheet'!C2784)</f>
        <v>122852.18999999999</v>
      </c>
      <c r="E2784" s="37"/>
      <c r="F2784" s="33" t="s">
        <v>45</v>
      </c>
      <c r="G2784" s="33" t="s">
        <v>32</v>
      </c>
      <c r="H2784" s="45">
        <f>COUNTIFS('Raw Data'!$L$2:$L$3196,'Solution Sheet'!F2784,'Raw Data'!$H$2:$H$3196,'Solution Sheet'!G2784)</f>
        <v>204</v>
      </c>
      <c r="J2784" s="33" t="s">
        <v>39</v>
      </c>
      <c r="K2784" s="33" t="s">
        <v>10</v>
      </c>
      <c r="L2784" s="45">
        <f>AVERAGEIFS('Raw Data'!$R$2:$R$3196,'Raw Data'!$K$2:$K$3196,'Solution Sheet'!J2784,'Raw Data'!$G$2:$G$3196,'Solution Sheet'!K2784)</f>
        <v>35.052083333333336</v>
      </c>
      <c r="N2784" s="33" t="s">
        <v>26</v>
      </c>
      <c r="O2784" s="33" t="s">
        <v>32</v>
      </c>
      <c r="P2784" s="45">
        <f>SUMIFS('Raw Data'!$S$2:$S$3196,'Raw Data'!$D$2:$D$3196,'Solution Sheet'!N2784,'Raw Data'!$H$2:$H$3196,'Solution Sheet'!O2784)</f>
        <v>713770.02999999945</v>
      </c>
    </row>
    <row r="2785" spans="2:16" x14ac:dyDescent="0.35">
      <c r="B2785" s="33" t="s">
        <v>115</v>
      </c>
      <c r="C2785" s="33" t="s">
        <v>6</v>
      </c>
      <c r="D2785" s="45">
        <f>SUMIFS('Raw Data'!$S$2:$S$3196,'Raw Data'!$E$2:$E$3196,'Solution Sheet'!B2785,'Raw Data'!$G$2:$G$3196,'Solution Sheet'!C2785)</f>
        <v>110066.44999999998</v>
      </c>
      <c r="E2785" s="37"/>
      <c r="F2785" s="33" t="s">
        <v>45</v>
      </c>
      <c r="G2785" s="33" t="s">
        <v>31</v>
      </c>
      <c r="H2785" s="45">
        <f>COUNTIFS('Raw Data'!$L$2:$L$3196,'Solution Sheet'!F2785,'Raw Data'!$H$2:$H$3196,'Solution Sheet'!G2785)</f>
        <v>200</v>
      </c>
      <c r="J2785" s="33" t="s">
        <v>39</v>
      </c>
      <c r="K2785" s="33" t="s">
        <v>6</v>
      </c>
      <c r="L2785" s="45">
        <f>AVERAGEIFS('Raw Data'!$R$2:$R$3196,'Raw Data'!$K$2:$K$3196,'Solution Sheet'!J2785,'Raw Data'!$G$2:$G$3196,'Solution Sheet'!K2785)</f>
        <v>36.370370370370374</v>
      </c>
      <c r="N2785" s="33" t="s">
        <v>25</v>
      </c>
      <c r="O2785" s="33" t="s">
        <v>31</v>
      </c>
      <c r="P2785" s="45">
        <f>SUMIFS('Raw Data'!$S$2:$S$3196,'Raw Data'!$D$2:$D$3196,'Solution Sheet'!N2785,'Raw Data'!$H$2:$H$3196,'Solution Sheet'!O2785)</f>
        <v>343540.72000000003</v>
      </c>
    </row>
    <row r="2786" spans="2:16" x14ac:dyDescent="0.35">
      <c r="B2786" s="33" t="s">
        <v>115</v>
      </c>
      <c r="C2786" s="33" t="s">
        <v>11</v>
      </c>
      <c r="D2786" s="45">
        <f>SUMIFS('Raw Data'!$S$2:$S$3196,'Raw Data'!$E$2:$E$3196,'Solution Sheet'!B2786,'Raw Data'!$G$2:$G$3196,'Solution Sheet'!C2786)</f>
        <v>121509.75999999999</v>
      </c>
      <c r="E2786" s="37"/>
      <c r="F2786" s="33" t="s">
        <v>45</v>
      </c>
      <c r="G2786" s="33" t="s">
        <v>30</v>
      </c>
      <c r="H2786" s="45">
        <f>COUNTIFS('Raw Data'!$L$2:$L$3196,'Solution Sheet'!F2786,'Raw Data'!$H$2:$H$3196,'Solution Sheet'!G2786)</f>
        <v>215</v>
      </c>
      <c r="J2786" s="33" t="s">
        <v>39</v>
      </c>
      <c r="K2786" s="33" t="s">
        <v>11</v>
      </c>
      <c r="L2786" s="45">
        <f>AVERAGEIFS('Raw Data'!$R$2:$R$3196,'Raw Data'!$K$2:$K$3196,'Solution Sheet'!J2786,'Raw Data'!$G$2:$G$3196,'Solution Sheet'!K2786)</f>
        <v>34.901785714285715</v>
      </c>
      <c r="N2786" s="33" t="s">
        <v>24</v>
      </c>
      <c r="O2786" s="33" t="s">
        <v>30</v>
      </c>
      <c r="P2786" s="45">
        <f>SUMIFS('Raw Data'!$S$2:$S$3196,'Raw Data'!$D$2:$D$3196,'Solution Sheet'!N2786,'Raw Data'!$H$2:$H$3196,'Solution Sheet'!O2786)</f>
        <v>902864.3899999999</v>
      </c>
    </row>
    <row r="2787" spans="2:16" x14ac:dyDescent="0.35">
      <c r="B2787" s="33" t="s">
        <v>85</v>
      </c>
      <c r="C2787" s="33" t="s">
        <v>8</v>
      </c>
      <c r="D2787" s="45">
        <f>SUMIFS('Raw Data'!$S$2:$S$3196,'Raw Data'!$E$2:$E$3196,'Solution Sheet'!B2787,'Raw Data'!$G$2:$G$3196,'Solution Sheet'!C2787)</f>
        <v>126785.84999999996</v>
      </c>
      <c r="E2787" s="37"/>
      <c r="F2787" s="33" t="s">
        <v>45</v>
      </c>
      <c r="G2787" s="33" t="s">
        <v>31</v>
      </c>
      <c r="H2787" s="45">
        <f>COUNTIFS('Raw Data'!$L$2:$L$3196,'Solution Sheet'!F2787,'Raw Data'!$H$2:$H$3196,'Solution Sheet'!G2787)</f>
        <v>200</v>
      </c>
      <c r="J2787" s="33" t="s">
        <v>39</v>
      </c>
      <c r="K2787" s="33" t="s">
        <v>8</v>
      </c>
      <c r="L2787" s="45">
        <f>AVERAGEIFS('Raw Data'!$R$2:$R$3196,'Raw Data'!$K$2:$K$3196,'Solution Sheet'!J2787,'Raw Data'!$G$2:$G$3196,'Solution Sheet'!K2787)</f>
        <v>33.572815533980581</v>
      </c>
      <c r="N2787" s="33" t="s">
        <v>24</v>
      </c>
      <c r="O2787" s="33" t="s">
        <v>31</v>
      </c>
      <c r="P2787" s="45">
        <f>SUMIFS('Raw Data'!$S$2:$S$3196,'Raw Data'!$D$2:$D$3196,'Solution Sheet'!N2787,'Raw Data'!$H$2:$H$3196,'Solution Sheet'!O2787)</f>
        <v>770751.94999999984</v>
      </c>
    </row>
    <row r="2788" spans="2:16" x14ac:dyDescent="0.35">
      <c r="B2788" s="33" t="s">
        <v>52</v>
      </c>
      <c r="C2788" s="33" t="s">
        <v>8</v>
      </c>
      <c r="D2788" s="45">
        <f>SUMIFS('Raw Data'!$S$2:$S$3196,'Raw Data'!$E$2:$E$3196,'Solution Sheet'!B2788,'Raw Data'!$G$2:$G$3196,'Solution Sheet'!C2788)</f>
        <v>99924.459999999977</v>
      </c>
      <c r="E2788" s="37"/>
      <c r="F2788" s="33" t="s">
        <v>46</v>
      </c>
      <c r="G2788" s="33" t="s">
        <v>31</v>
      </c>
      <c r="H2788" s="45">
        <f>COUNTIFS('Raw Data'!$L$2:$L$3196,'Solution Sheet'!F2788,'Raw Data'!$H$2:$H$3196,'Solution Sheet'!G2788)</f>
        <v>159</v>
      </c>
      <c r="J2788" s="33" t="s">
        <v>40</v>
      </c>
      <c r="K2788" s="33" t="s">
        <v>8</v>
      </c>
      <c r="L2788" s="45">
        <f>AVERAGEIFS('Raw Data'!$R$2:$R$3196,'Raw Data'!$K$2:$K$3196,'Solution Sheet'!J2788,'Raw Data'!$G$2:$G$3196,'Solution Sheet'!K2788)</f>
        <v>34.319148936170215</v>
      </c>
      <c r="N2788" s="33" t="s">
        <v>26</v>
      </c>
      <c r="O2788" s="33" t="s">
        <v>31</v>
      </c>
      <c r="P2788" s="45">
        <f>SUMIFS('Raw Data'!$S$2:$S$3196,'Raw Data'!$D$2:$D$3196,'Solution Sheet'!N2788,'Raw Data'!$H$2:$H$3196,'Solution Sheet'!O2788)</f>
        <v>705928.4499999996</v>
      </c>
    </row>
    <row r="2789" spans="2:16" x14ac:dyDescent="0.35">
      <c r="B2789" s="33" t="s">
        <v>78</v>
      </c>
      <c r="C2789" s="33" t="s">
        <v>9</v>
      </c>
      <c r="D2789" s="45">
        <f>SUMIFS('Raw Data'!$S$2:$S$3196,'Raw Data'!$E$2:$E$3196,'Solution Sheet'!B2789,'Raw Data'!$G$2:$G$3196,'Solution Sheet'!C2789)</f>
        <v>67867.660000000018</v>
      </c>
      <c r="E2789" s="37"/>
      <c r="F2789" s="33" t="s">
        <v>44</v>
      </c>
      <c r="G2789" s="33" t="s">
        <v>33</v>
      </c>
      <c r="H2789" s="45">
        <f>COUNTIFS('Raw Data'!$L$2:$L$3196,'Solution Sheet'!F2789,'Raw Data'!$H$2:$H$3196,'Solution Sheet'!G2789)</f>
        <v>207</v>
      </c>
      <c r="J2789" s="33" t="s">
        <v>39</v>
      </c>
      <c r="K2789" s="33" t="s">
        <v>9</v>
      </c>
      <c r="L2789" s="45">
        <f>AVERAGEIFS('Raw Data'!$R$2:$R$3196,'Raw Data'!$K$2:$K$3196,'Solution Sheet'!J2789,'Raw Data'!$G$2:$G$3196,'Solution Sheet'!K2789)</f>
        <v>34.731182795698928</v>
      </c>
      <c r="N2789" s="33" t="s">
        <v>26</v>
      </c>
      <c r="O2789" s="33" t="s">
        <v>33</v>
      </c>
      <c r="P2789" s="45">
        <f>SUMIFS('Raw Data'!$S$2:$S$3196,'Raw Data'!$D$2:$D$3196,'Solution Sheet'!N2789,'Raw Data'!$H$2:$H$3196,'Solution Sheet'!O2789)</f>
        <v>688621.27000000118</v>
      </c>
    </row>
    <row r="2790" spans="2:16" x14ac:dyDescent="0.35">
      <c r="B2790" s="33" t="s">
        <v>85</v>
      </c>
      <c r="C2790" s="33" t="s">
        <v>8</v>
      </c>
      <c r="D2790" s="45">
        <f>SUMIFS('Raw Data'!$S$2:$S$3196,'Raw Data'!$E$2:$E$3196,'Solution Sheet'!B2790,'Raw Data'!$G$2:$G$3196,'Solution Sheet'!C2790)</f>
        <v>126785.84999999996</v>
      </c>
      <c r="E2790" s="37"/>
      <c r="F2790" s="33" t="s">
        <v>45</v>
      </c>
      <c r="G2790" s="33" t="s">
        <v>30</v>
      </c>
      <c r="H2790" s="45">
        <f>COUNTIFS('Raw Data'!$L$2:$L$3196,'Solution Sheet'!F2790,'Raw Data'!$H$2:$H$3196,'Solution Sheet'!G2790)</f>
        <v>215</v>
      </c>
      <c r="J2790" s="33" t="s">
        <v>41</v>
      </c>
      <c r="K2790" s="33" t="s">
        <v>8</v>
      </c>
      <c r="L2790" s="45">
        <f>AVERAGEIFS('Raw Data'!$R$2:$R$3196,'Raw Data'!$K$2:$K$3196,'Solution Sheet'!J2790,'Raw Data'!$G$2:$G$3196,'Solution Sheet'!K2790)</f>
        <v>35.169642857142854</v>
      </c>
      <c r="N2790" s="33" t="s">
        <v>25</v>
      </c>
      <c r="O2790" s="33" t="s">
        <v>30</v>
      </c>
      <c r="P2790" s="45">
        <f>SUMIFS('Raw Data'!$S$2:$S$3196,'Raw Data'!$D$2:$D$3196,'Solution Sheet'!N2790,'Raw Data'!$H$2:$H$3196,'Solution Sheet'!O2790)</f>
        <v>386262.99999999983</v>
      </c>
    </row>
    <row r="2791" spans="2:16" x14ac:dyDescent="0.35">
      <c r="B2791" s="33" t="s">
        <v>52</v>
      </c>
      <c r="C2791" s="33" t="s">
        <v>10</v>
      </c>
      <c r="D2791" s="45">
        <f>SUMIFS('Raw Data'!$S$2:$S$3196,'Raw Data'!$E$2:$E$3196,'Solution Sheet'!B2791,'Raw Data'!$G$2:$G$3196,'Solution Sheet'!C2791)</f>
        <v>122852.18999999999</v>
      </c>
      <c r="E2791" s="37"/>
      <c r="F2791" s="33" t="s">
        <v>46</v>
      </c>
      <c r="G2791" s="33" t="s">
        <v>30</v>
      </c>
      <c r="H2791" s="45">
        <f>COUNTIFS('Raw Data'!$L$2:$L$3196,'Solution Sheet'!F2791,'Raw Data'!$H$2:$H$3196,'Solution Sheet'!G2791)</f>
        <v>204</v>
      </c>
      <c r="J2791" s="33" t="s">
        <v>42</v>
      </c>
      <c r="K2791" s="33" t="s">
        <v>10</v>
      </c>
      <c r="L2791" s="45">
        <f>AVERAGEIFS('Raw Data'!$R$2:$R$3196,'Raw Data'!$K$2:$K$3196,'Solution Sheet'!J2791,'Raw Data'!$G$2:$G$3196,'Solution Sheet'!K2791)</f>
        <v>34.543689320388353</v>
      </c>
      <c r="N2791" s="33" t="s">
        <v>26</v>
      </c>
      <c r="O2791" s="33" t="s">
        <v>30</v>
      </c>
      <c r="P2791" s="45">
        <f>SUMIFS('Raw Data'!$S$2:$S$3196,'Raw Data'!$D$2:$D$3196,'Solution Sheet'!N2791,'Raw Data'!$H$2:$H$3196,'Solution Sheet'!O2791)</f>
        <v>705014.25000000035</v>
      </c>
    </row>
    <row r="2792" spans="2:16" x14ac:dyDescent="0.35">
      <c r="B2792" s="33" t="s">
        <v>63</v>
      </c>
      <c r="C2792" s="33" t="s">
        <v>9</v>
      </c>
      <c r="D2792" s="45">
        <f>SUMIFS('Raw Data'!$S$2:$S$3196,'Raw Data'!$E$2:$E$3196,'Solution Sheet'!B2792,'Raw Data'!$G$2:$G$3196,'Solution Sheet'!C2792)</f>
        <v>108730.27000000002</v>
      </c>
      <c r="E2792" s="37"/>
      <c r="F2792" s="33" t="s">
        <v>46</v>
      </c>
      <c r="G2792" s="33" t="s">
        <v>30</v>
      </c>
      <c r="H2792" s="45">
        <f>COUNTIFS('Raw Data'!$L$2:$L$3196,'Solution Sheet'!F2792,'Raw Data'!$H$2:$H$3196,'Solution Sheet'!G2792)</f>
        <v>204</v>
      </c>
      <c r="J2792" s="33" t="s">
        <v>39</v>
      </c>
      <c r="K2792" s="33" t="s">
        <v>9</v>
      </c>
      <c r="L2792" s="45">
        <f>AVERAGEIFS('Raw Data'!$R$2:$R$3196,'Raw Data'!$K$2:$K$3196,'Solution Sheet'!J2792,'Raw Data'!$G$2:$G$3196,'Solution Sheet'!K2792)</f>
        <v>34.731182795698928</v>
      </c>
      <c r="N2792" s="33" t="s">
        <v>24</v>
      </c>
      <c r="O2792" s="33" t="s">
        <v>30</v>
      </c>
      <c r="P2792" s="45">
        <f>SUMIFS('Raw Data'!$S$2:$S$3196,'Raw Data'!$D$2:$D$3196,'Solution Sheet'!N2792,'Raw Data'!$H$2:$H$3196,'Solution Sheet'!O2792)</f>
        <v>902864.3899999999</v>
      </c>
    </row>
    <row r="2793" spans="2:16" x14ac:dyDescent="0.35">
      <c r="B2793" s="33" t="s">
        <v>58</v>
      </c>
      <c r="C2793" s="33" t="s">
        <v>7</v>
      </c>
      <c r="D2793" s="45">
        <f>SUMIFS('Raw Data'!$S$2:$S$3196,'Raw Data'!$E$2:$E$3196,'Solution Sheet'!B2793,'Raw Data'!$G$2:$G$3196,'Solution Sheet'!C2793)</f>
        <v>104199.79000000001</v>
      </c>
      <c r="E2793" s="37"/>
      <c r="F2793" s="33" t="s">
        <v>45</v>
      </c>
      <c r="G2793" s="33" t="s">
        <v>31</v>
      </c>
      <c r="H2793" s="45">
        <f>COUNTIFS('Raw Data'!$L$2:$L$3196,'Solution Sheet'!F2793,'Raw Data'!$H$2:$H$3196,'Solution Sheet'!G2793)</f>
        <v>200</v>
      </c>
      <c r="J2793" s="33" t="s">
        <v>41</v>
      </c>
      <c r="K2793" s="33" t="s">
        <v>7</v>
      </c>
      <c r="L2793" s="45">
        <f>AVERAGEIFS('Raw Data'!$R$2:$R$3196,'Raw Data'!$K$2:$K$3196,'Solution Sheet'!J2793,'Raw Data'!$G$2:$G$3196,'Solution Sheet'!K2793)</f>
        <v>33.821428571428569</v>
      </c>
      <c r="N2793" s="33" t="s">
        <v>26</v>
      </c>
      <c r="O2793" s="33" t="s">
        <v>31</v>
      </c>
      <c r="P2793" s="45">
        <f>SUMIFS('Raw Data'!$S$2:$S$3196,'Raw Data'!$D$2:$D$3196,'Solution Sheet'!N2793,'Raw Data'!$H$2:$H$3196,'Solution Sheet'!O2793)</f>
        <v>705928.4499999996</v>
      </c>
    </row>
    <row r="2794" spans="2:16" x14ac:dyDescent="0.35">
      <c r="B2794" s="33" t="s">
        <v>52</v>
      </c>
      <c r="C2794" s="33" t="s">
        <v>6</v>
      </c>
      <c r="D2794" s="45">
        <f>SUMIFS('Raw Data'!$S$2:$S$3196,'Raw Data'!$E$2:$E$3196,'Solution Sheet'!B2794,'Raw Data'!$G$2:$G$3196,'Solution Sheet'!C2794)</f>
        <v>128564.53000000004</v>
      </c>
      <c r="E2794" s="37"/>
      <c r="F2794" s="33" t="s">
        <v>45</v>
      </c>
      <c r="G2794" s="33" t="s">
        <v>30</v>
      </c>
      <c r="H2794" s="45">
        <f>COUNTIFS('Raw Data'!$L$2:$L$3196,'Solution Sheet'!F2794,'Raw Data'!$H$2:$H$3196,'Solution Sheet'!G2794)</f>
        <v>215</v>
      </c>
      <c r="J2794" s="33" t="s">
        <v>42</v>
      </c>
      <c r="K2794" s="33" t="s">
        <v>6</v>
      </c>
      <c r="L2794" s="45">
        <f>AVERAGEIFS('Raw Data'!$R$2:$R$3196,'Raw Data'!$K$2:$K$3196,'Solution Sheet'!J2794,'Raw Data'!$G$2:$G$3196,'Solution Sheet'!K2794)</f>
        <v>35.892857142857146</v>
      </c>
      <c r="N2794" s="33" t="s">
        <v>24</v>
      </c>
      <c r="O2794" s="33" t="s">
        <v>30</v>
      </c>
      <c r="P2794" s="45">
        <f>SUMIFS('Raw Data'!$S$2:$S$3196,'Raw Data'!$D$2:$D$3196,'Solution Sheet'!N2794,'Raw Data'!$H$2:$H$3196,'Solution Sheet'!O2794)</f>
        <v>902864.3899999999</v>
      </c>
    </row>
    <row r="2795" spans="2:16" x14ac:dyDescent="0.35">
      <c r="B2795" s="33" t="s">
        <v>58</v>
      </c>
      <c r="C2795" s="33" t="s">
        <v>12</v>
      </c>
      <c r="D2795" s="45">
        <f>SUMIFS('Raw Data'!$S$2:$S$3196,'Raw Data'!$E$2:$E$3196,'Solution Sheet'!B2795,'Raw Data'!$G$2:$G$3196,'Solution Sheet'!C2795)</f>
        <v>103622.23999999999</v>
      </c>
      <c r="E2795" s="37"/>
      <c r="F2795" s="33" t="s">
        <v>43</v>
      </c>
      <c r="G2795" s="33" t="s">
        <v>33</v>
      </c>
      <c r="H2795" s="45">
        <f>COUNTIFS('Raw Data'!$L$2:$L$3196,'Solution Sheet'!F2795,'Raw Data'!$H$2:$H$3196,'Solution Sheet'!G2795)</f>
        <v>185</v>
      </c>
      <c r="J2795" s="33" t="s">
        <v>41</v>
      </c>
      <c r="K2795" s="33" t="s">
        <v>12</v>
      </c>
      <c r="L2795" s="45">
        <f>AVERAGEIFS('Raw Data'!$R$2:$R$3196,'Raw Data'!$K$2:$K$3196,'Solution Sheet'!J2795,'Raw Data'!$G$2:$G$3196,'Solution Sheet'!K2795)</f>
        <v>35.657142857142858</v>
      </c>
      <c r="N2795" s="33" t="s">
        <v>26</v>
      </c>
      <c r="O2795" s="33" t="s">
        <v>33</v>
      </c>
      <c r="P2795" s="45">
        <f>SUMIFS('Raw Data'!$S$2:$S$3196,'Raw Data'!$D$2:$D$3196,'Solution Sheet'!N2795,'Raw Data'!$H$2:$H$3196,'Solution Sheet'!O2795)</f>
        <v>688621.27000000118</v>
      </c>
    </row>
    <row r="2796" spans="2:16" x14ac:dyDescent="0.35">
      <c r="B2796" s="33" t="s">
        <v>58</v>
      </c>
      <c r="C2796" s="33" t="s">
        <v>10</v>
      </c>
      <c r="D2796" s="45">
        <f>SUMIFS('Raw Data'!$S$2:$S$3196,'Raw Data'!$E$2:$E$3196,'Solution Sheet'!B2796,'Raw Data'!$G$2:$G$3196,'Solution Sheet'!C2796)</f>
        <v>93884.32</v>
      </c>
      <c r="E2796" s="37"/>
      <c r="F2796" s="33" t="s">
        <v>45</v>
      </c>
      <c r="G2796" s="33" t="s">
        <v>33</v>
      </c>
      <c r="H2796" s="45">
        <f>COUNTIFS('Raw Data'!$L$2:$L$3196,'Solution Sheet'!F2796,'Raw Data'!$H$2:$H$3196,'Solution Sheet'!G2796)</f>
        <v>193</v>
      </c>
      <c r="J2796" s="33" t="s">
        <v>41</v>
      </c>
      <c r="K2796" s="33" t="s">
        <v>10</v>
      </c>
      <c r="L2796" s="45">
        <f>AVERAGEIFS('Raw Data'!$R$2:$R$3196,'Raw Data'!$K$2:$K$3196,'Solution Sheet'!J2796,'Raw Data'!$G$2:$G$3196,'Solution Sheet'!K2796)</f>
        <v>34.225806451612904</v>
      </c>
      <c r="N2796" s="33" t="s">
        <v>26</v>
      </c>
      <c r="O2796" s="33" t="s">
        <v>33</v>
      </c>
      <c r="P2796" s="45">
        <f>SUMIFS('Raw Data'!$S$2:$S$3196,'Raw Data'!$D$2:$D$3196,'Solution Sheet'!N2796,'Raw Data'!$H$2:$H$3196,'Solution Sheet'!O2796)</f>
        <v>688621.27000000118</v>
      </c>
    </row>
    <row r="2797" spans="2:16" x14ac:dyDescent="0.35">
      <c r="B2797" s="33" t="s">
        <v>52</v>
      </c>
      <c r="C2797" s="33" t="s">
        <v>8</v>
      </c>
      <c r="D2797" s="45">
        <f>SUMIFS('Raw Data'!$S$2:$S$3196,'Raw Data'!$E$2:$E$3196,'Solution Sheet'!B2797,'Raw Data'!$G$2:$G$3196,'Solution Sheet'!C2797)</f>
        <v>99924.459999999977</v>
      </c>
      <c r="E2797" s="37"/>
      <c r="F2797" s="33" t="s">
        <v>45</v>
      </c>
      <c r="G2797" s="33" t="s">
        <v>31</v>
      </c>
      <c r="H2797" s="45">
        <f>COUNTIFS('Raw Data'!$L$2:$L$3196,'Solution Sheet'!F2797,'Raw Data'!$H$2:$H$3196,'Solution Sheet'!G2797)</f>
        <v>200</v>
      </c>
      <c r="J2797" s="33" t="s">
        <v>39</v>
      </c>
      <c r="K2797" s="33" t="s">
        <v>8</v>
      </c>
      <c r="L2797" s="45">
        <f>AVERAGEIFS('Raw Data'!$R$2:$R$3196,'Raw Data'!$K$2:$K$3196,'Solution Sheet'!J2797,'Raw Data'!$G$2:$G$3196,'Solution Sheet'!K2797)</f>
        <v>33.572815533980581</v>
      </c>
      <c r="N2797" s="33" t="s">
        <v>24</v>
      </c>
      <c r="O2797" s="33" t="s">
        <v>31</v>
      </c>
      <c r="P2797" s="45">
        <f>SUMIFS('Raw Data'!$S$2:$S$3196,'Raw Data'!$D$2:$D$3196,'Solution Sheet'!N2797,'Raw Data'!$H$2:$H$3196,'Solution Sheet'!O2797)</f>
        <v>770751.94999999984</v>
      </c>
    </row>
    <row r="2798" spans="2:16" x14ac:dyDescent="0.35">
      <c r="B2798" s="33" t="s">
        <v>115</v>
      </c>
      <c r="C2798" s="33" t="s">
        <v>12</v>
      </c>
      <c r="D2798" s="45">
        <f>SUMIFS('Raw Data'!$S$2:$S$3196,'Raw Data'!$E$2:$E$3196,'Solution Sheet'!B2798,'Raw Data'!$G$2:$G$3196,'Solution Sheet'!C2798)</f>
        <v>66619.010000000009</v>
      </c>
      <c r="E2798" s="37"/>
      <c r="F2798" s="33" t="s">
        <v>45</v>
      </c>
      <c r="G2798" s="33" t="s">
        <v>32</v>
      </c>
      <c r="H2798" s="45">
        <f>COUNTIFS('Raw Data'!$L$2:$L$3196,'Solution Sheet'!F2798,'Raw Data'!$H$2:$H$3196,'Solution Sheet'!G2798)</f>
        <v>204</v>
      </c>
      <c r="J2798" s="33" t="s">
        <v>39</v>
      </c>
      <c r="K2798" s="33" t="s">
        <v>12</v>
      </c>
      <c r="L2798" s="45">
        <f>AVERAGEIFS('Raw Data'!$R$2:$R$3196,'Raw Data'!$K$2:$K$3196,'Solution Sheet'!J2798,'Raw Data'!$G$2:$G$3196,'Solution Sheet'!K2798)</f>
        <v>35</v>
      </c>
      <c r="N2798" s="33" t="s">
        <v>24</v>
      </c>
      <c r="O2798" s="33" t="s">
        <v>32</v>
      </c>
      <c r="P2798" s="45">
        <f>SUMIFS('Raw Data'!$S$2:$S$3196,'Raw Data'!$D$2:$D$3196,'Solution Sheet'!N2798,'Raw Data'!$H$2:$H$3196,'Solution Sheet'!O2798)</f>
        <v>854150.37999999919</v>
      </c>
    </row>
    <row r="2799" spans="2:16" x14ac:dyDescent="0.35">
      <c r="B2799" s="33" t="s">
        <v>58</v>
      </c>
      <c r="C2799" s="33" t="s">
        <v>7</v>
      </c>
      <c r="D2799" s="45">
        <f>SUMIFS('Raw Data'!$S$2:$S$3196,'Raw Data'!$E$2:$E$3196,'Solution Sheet'!B2799,'Raw Data'!$G$2:$G$3196,'Solution Sheet'!C2799)</f>
        <v>104199.79000000001</v>
      </c>
      <c r="E2799" s="37"/>
      <c r="F2799" s="33" t="s">
        <v>43</v>
      </c>
      <c r="G2799" s="33" t="s">
        <v>30</v>
      </c>
      <c r="H2799" s="45">
        <f>COUNTIFS('Raw Data'!$L$2:$L$3196,'Solution Sheet'!F2799,'Raw Data'!$H$2:$H$3196,'Solution Sheet'!G2799)</f>
        <v>201</v>
      </c>
      <c r="J2799" s="33" t="s">
        <v>42</v>
      </c>
      <c r="K2799" s="33" t="s">
        <v>7</v>
      </c>
      <c r="L2799" s="45">
        <f>AVERAGEIFS('Raw Data'!$R$2:$R$3196,'Raw Data'!$K$2:$K$3196,'Solution Sheet'!J2799,'Raw Data'!$G$2:$G$3196,'Solution Sheet'!K2799)</f>
        <v>34.288659793814432</v>
      </c>
      <c r="N2799" s="33" t="s">
        <v>24</v>
      </c>
      <c r="O2799" s="33" t="s">
        <v>30</v>
      </c>
      <c r="P2799" s="45">
        <f>SUMIFS('Raw Data'!$S$2:$S$3196,'Raw Data'!$D$2:$D$3196,'Solution Sheet'!N2799,'Raw Data'!$H$2:$H$3196,'Solution Sheet'!O2799)</f>
        <v>902864.3899999999</v>
      </c>
    </row>
    <row r="2800" spans="2:16" x14ac:dyDescent="0.35">
      <c r="B2800" s="33" t="s">
        <v>55</v>
      </c>
      <c r="C2800" s="33" t="s">
        <v>11</v>
      </c>
      <c r="D2800" s="45">
        <f>SUMIFS('Raw Data'!$S$2:$S$3196,'Raw Data'!$E$2:$E$3196,'Solution Sheet'!B2800,'Raw Data'!$G$2:$G$3196,'Solution Sheet'!C2800)</f>
        <v>113543.59</v>
      </c>
      <c r="E2800" s="37"/>
      <c r="F2800" s="33" t="s">
        <v>44</v>
      </c>
      <c r="G2800" s="33" t="s">
        <v>31</v>
      </c>
      <c r="H2800" s="45">
        <f>COUNTIFS('Raw Data'!$L$2:$L$3196,'Solution Sheet'!F2800,'Raw Data'!$H$2:$H$3196,'Solution Sheet'!G2800)</f>
        <v>216</v>
      </c>
      <c r="J2800" s="33" t="s">
        <v>41</v>
      </c>
      <c r="K2800" s="33" t="s">
        <v>11</v>
      </c>
      <c r="L2800" s="45">
        <f>AVERAGEIFS('Raw Data'!$R$2:$R$3196,'Raw Data'!$K$2:$K$3196,'Solution Sheet'!J2800,'Raw Data'!$G$2:$G$3196,'Solution Sheet'!K2800)</f>
        <v>35.415929203539825</v>
      </c>
      <c r="N2800" s="33" t="s">
        <v>26</v>
      </c>
      <c r="O2800" s="33" t="s">
        <v>31</v>
      </c>
      <c r="P2800" s="45">
        <f>SUMIFS('Raw Data'!$S$2:$S$3196,'Raw Data'!$D$2:$D$3196,'Solution Sheet'!N2800,'Raw Data'!$H$2:$H$3196,'Solution Sheet'!O2800)</f>
        <v>705928.4499999996</v>
      </c>
    </row>
    <row r="2801" spans="2:16" x14ac:dyDescent="0.35">
      <c r="B2801" s="33" t="s">
        <v>115</v>
      </c>
      <c r="C2801" s="33" t="s">
        <v>13</v>
      </c>
      <c r="D2801" s="45">
        <f>SUMIFS('Raw Data'!$S$2:$S$3196,'Raw Data'!$E$2:$E$3196,'Solution Sheet'!B2801,'Raw Data'!$G$2:$G$3196,'Solution Sheet'!C2801)</f>
        <v>86905.229999999981</v>
      </c>
      <c r="E2801" s="37"/>
      <c r="F2801" s="33" t="s">
        <v>43</v>
      </c>
      <c r="G2801" s="33" t="s">
        <v>32</v>
      </c>
      <c r="H2801" s="45">
        <f>COUNTIFS('Raw Data'!$L$2:$L$3196,'Solution Sheet'!F2801,'Raw Data'!$H$2:$H$3196,'Solution Sheet'!G2801)</f>
        <v>206</v>
      </c>
      <c r="J2801" s="33" t="s">
        <v>42</v>
      </c>
      <c r="K2801" s="33" t="s">
        <v>13</v>
      </c>
      <c r="L2801" s="45">
        <f>AVERAGEIFS('Raw Data'!$R$2:$R$3196,'Raw Data'!$K$2:$K$3196,'Solution Sheet'!J2801,'Raw Data'!$G$2:$G$3196,'Solution Sheet'!K2801)</f>
        <v>36.58</v>
      </c>
      <c r="N2801" s="33" t="s">
        <v>26</v>
      </c>
      <c r="O2801" s="33" t="s">
        <v>32</v>
      </c>
      <c r="P2801" s="45">
        <f>SUMIFS('Raw Data'!$S$2:$S$3196,'Raw Data'!$D$2:$D$3196,'Solution Sheet'!N2801,'Raw Data'!$H$2:$H$3196,'Solution Sheet'!O2801)</f>
        <v>713770.02999999945</v>
      </c>
    </row>
    <row r="2802" spans="2:16" x14ac:dyDescent="0.35">
      <c r="B2802" s="33" t="s">
        <v>115</v>
      </c>
      <c r="C2802" s="33" t="s">
        <v>8</v>
      </c>
      <c r="D2802" s="45">
        <f>SUMIFS('Raw Data'!$S$2:$S$3196,'Raw Data'!$E$2:$E$3196,'Solution Sheet'!B2802,'Raw Data'!$G$2:$G$3196,'Solution Sheet'!C2802)</f>
        <v>78761.50999999998</v>
      </c>
      <c r="E2802" s="37"/>
      <c r="F2802" s="33" t="s">
        <v>43</v>
      </c>
      <c r="G2802" s="33" t="s">
        <v>33</v>
      </c>
      <c r="H2802" s="45">
        <f>COUNTIFS('Raw Data'!$L$2:$L$3196,'Solution Sheet'!F2802,'Raw Data'!$H$2:$H$3196,'Solution Sheet'!G2802)</f>
        <v>185</v>
      </c>
      <c r="J2802" s="33" t="s">
        <v>41</v>
      </c>
      <c r="K2802" s="33" t="s">
        <v>8</v>
      </c>
      <c r="L2802" s="45">
        <f>AVERAGEIFS('Raw Data'!$R$2:$R$3196,'Raw Data'!$K$2:$K$3196,'Solution Sheet'!J2802,'Raw Data'!$G$2:$G$3196,'Solution Sheet'!K2802)</f>
        <v>35.169642857142854</v>
      </c>
      <c r="N2802" s="33" t="s">
        <v>24</v>
      </c>
      <c r="O2802" s="33" t="s">
        <v>33</v>
      </c>
      <c r="P2802" s="45">
        <f>SUMIFS('Raw Data'!$S$2:$S$3196,'Raw Data'!$D$2:$D$3196,'Solution Sheet'!N2802,'Raw Data'!$H$2:$H$3196,'Solution Sheet'!O2802)</f>
        <v>777669.78999999957</v>
      </c>
    </row>
    <row r="2803" spans="2:16" x14ac:dyDescent="0.35">
      <c r="B2803" s="33" t="s">
        <v>52</v>
      </c>
      <c r="C2803" s="33" t="s">
        <v>8</v>
      </c>
      <c r="D2803" s="45">
        <f>SUMIFS('Raw Data'!$S$2:$S$3196,'Raw Data'!$E$2:$E$3196,'Solution Sheet'!B2803,'Raw Data'!$G$2:$G$3196,'Solution Sheet'!C2803)</f>
        <v>99924.459999999977</v>
      </c>
      <c r="E2803" s="37"/>
      <c r="F2803" s="33" t="s">
        <v>46</v>
      </c>
      <c r="G2803" s="33" t="s">
        <v>33</v>
      </c>
      <c r="H2803" s="45">
        <f>COUNTIFS('Raw Data'!$L$2:$L$3196,'Solution Sheet'!F2803,'Raw Data'!$H$2:$H$3196,'Solution Sheet'!G2803)</f>
        <v>201</v>
      </c>
      <c r="J2803" s="33" t="s">
        <v>42</v>
      </c>
      <c r="K2803" s="33" t="s">
        <v>8</v>
      </c>
      <c r="L2803" s="45">
        <f>AVERAGEIFS('Raw Data'!$R$2:$R$3196,'Raw Data'!$K$2:$K$3196,'Solution Sheet'!J2803,'Raw Data'!$G$2:$G$3196,'Solution Sheet'!K2803)</f>
        <v>35.593023255813954</v>
      </c>
      <c r="N2803" s="33" t="s">
        <v>26</v>
      </c>
      <c r="O2803" s="33" t="s">
        <v>33</v>
      </c>
      <c r="P2803" s="45">
        <f>SUMIFS('Raw Data'!$S$2:$S$3196,'Raw Data'!$D$2:$D$3196,'Solution Sheet'!N2803,'Raw Data'!$H$2:$H$3196,'Solution Sheet'!O2803)</f>
        <v>688621.27000000118</v>
      </c>
    </row>
    <row r="2804" spans="2:16" x14ac:dyDescent="0.35">
      <c r="B2804" s="33" t="s">
        <v>106</v>
      </c>
      <c r="C2804" s="33" t="s">
        <v>7</v>
      </c>
      <c r="D2804" s="45">
        <f>SUMIFS('Raw Data'!$S$2:$S$3196,'Raw Data'!$E$2:$E$3196,'Solution Sheet'!B2804,'Raw Data'!$G$2:$G$3196,'Solution Sheet'!C2804)</f>
        <v>77343.399999999994</v>
      </c>
      <c r="E2804" s="37"/>
      <c r="F2804" s="33" t="s">
        <v>45</v>
      </c>
      <c r="G2804" s="33" t="s">
        <v>30</v>
      </c>
      <c r="H2804" s="45">
        <f>COUNTIFS('Raw Data'!$L$2:$L$3196,'Solution Sheet'!F2804,'Raw Data'!$H$2:$H$3196,'Solution Sheet'!G2804)</f>
        <v>215</v>
      </c>
      <c r="J2804" s="33" t="s">
        <v>39</v>
      </c>
      <c r="K2804" s="33" t="s">
        <v>7</v>
      </c>
      <c r="L2804" s="45">
        <f>AVERAGEIFS('Raw Data'!$R$2:$R$3196,'Raw Data'!$K$2:$K$3196,'Solution Sheet'!J2804,'Raw Data'!$G$2:$G$3196,'Solution Sheet'!K2804)</f>
        <v>36.319672131147541</v>
      </c>
      <c r="N2804" s="33" t="s">
        <v>26</v>
      </c>
      <c r="O2804" s="33" t="s">
        <v>30</v>
      </c>
      <c r="P2804" s="45">
        <f>SUMIFS('Raw Data'!$S$2:$S$3196,'Raw Data'!$D$2:$D$3196,'Solution Sheet'!N2804,'Raw Data'!$H$2:$H$3196,'Solution Sheet'!O2804)</f>
        <v>705014.25000000035</v>
      </c>
    </row>
    <row r="2805" spans="2:16" x14ac:dyDescent="0.35">
      <c r="B2805" s="33" t="s">
        <v>58</v>
      </c>
      <c r="C2805" s="33" t="s">
        <v>6</v>
      </c>
      <c r="D2805" s="45">
        <f>SUMIFS('Raw Data'!$S$2:$S$3196,'Raw Data'!$E$2:$E$3196,'Solution Sheet'!B2805,'Raw Data'!$G$2:$G$3196,'Solution Sheet'!C2805)</f>
        <v>115367.16999999998</v>
      </c>
      <c r="E2805" s="37"/>
      <c r="F2805" s="33" t="s">
        <v>43</v>
      </c>
      <c r="G2805" s="33" t="s">
        <v>32</v>
      </c>
      <c r="H2805" s="45">
        <f>COUNTIFS('Raw Data'!$L$2:$L$3196,'Solution Sheet'!F2805,'Raw Data'!$H$2:$H$3196,'Solution Sheet'!G2805)</f>
        <v>206</v>
      </c>
      <c r="J2805" s="33" t="s">
        <v>41</v>
      </c>
      <c r="K2805" s="33" t="s">
        <v>6</v>
      </c>
      <c r="L2805" s="45">
        <f>AVERAGEIFS('Raw Data'!$R$2:$R$3196,'Raw Data'!$K$2:$K$3196,'Solution Sheet'!J2805,'Raw Data'!$G$2:$G$3196,'Solution Sheet'!K2805)</f>
        <v>36.01075268817204</v>
      </c>
      <c r="N2805" s="33" t="s">
        <v>24</v>
      </c>
      <c r="O2805" s="33" t="s">
        <v>32</v>
      </c>
      <c r="P2805" s="45">
        <f>SUMIFS('Raw Data'!$S$2:$S$3196,'Raw Data'!$D$2:$D$3196,'Solution Sheet'!N2805,'Raw Data'!$H$2:$H$3196,'Solution Sheet'!O2805)</f>
        <v>854150.37999999919</v>
      </c>
    </row>
    <row r="2806" spans="2:16" x14ac:dyDescent="0.35">
      <c r="B2806" s="33" t="s">
        <v>55</v>
      </c>
      <c r="C2806" s="33" t="s">
        <v>8</v>
      </c>
      <c r="D2806" s="45">
        <f>SUMIFS('Raw Data'!$S$2:$S$3196,'Raw Data'!$E$2:$E$3196,'Solution Sheet'!B2806,'Raw Data'!$G$2:$G$3196,'Solution Sheet'!C2806)</f>
        <v>101835.39000000001</v>
      </c>
      <c r="E2806" s="37"/>
      <c r="F2806" s="33" t="s">
        <v>45</v>
      </c>
      <c r="G2806" s="33" t="s">
        <v>32</v>
      </c>
      <c r="H2806" s="45">
        <f>COUNTIFS('Raw Data'!$L$2:$L$3196,'Solution Sheet'!F2806,'Raw Data'!$H$2:$H$3196,'Solution Sheet'!G2806)</f>
        <v>204</v>
      </c>
      <c r="J2806" s="33" t="s">
        <v>41</v>
      </c>
      <c r="K2806" s="33" t="s">
        <v>8</v>
      </c>
      <c r="L2806" s="45">
        <f>AVERAGEIFS('Raw Data'!$R$2:$R$3196,'Raw Data'!$K$2:$K$3196,'Solution Sheet'!J2806,'Raw Data'!$G$2:$G$3196,'Solution Sheet'!K2806)</f>
        <v>35.169642857142854</v>
      </c>
      <c r="N2806" s="33" t="s">
        <v>24</v>
      </c>
      <c r="O2806" s="33" t="s">
        <v>32</v>
      </c>
      <c r="P2806" s="45">
        <f>SUMIFS('Raw Data'!$S$2:$S$3196,'Raw Data'!$D$2:$D$3196,'Solution Sheet'!N2806,'Raw Data'!$H$2:$H$3196,'Solution Sheet'!O2806)</f>
        <v>854150.37999999919</v>
      </c>
    </row>
    <row r="2807" spans="2:16" x14ac:dyDescent="0.35">
      <c r="B2807" s="33" t="s">
        <v>78</v>
      </c>
      <c r="C2807" s="33" t="s">
        <v>10</v>
      </c>
      <c r="D2807" s="45">
        <f>SUMIFS('Raw Data'!$S$2:$S$3196,'Raw Data'!$E$2:$E$3196,'Solution Sheet'!B2807,'Raw Data'!$G$2:$G$3196,'Solution Sheet'!C2807)</f>
        <v>92778.25</v>
      </c>
      <c r="E2807" s="37"/>
      <c r="F2807" s="33" t="s">
        <v>43</v>
      </c>
      <c r="G2807" s="33" t="s">
        <v>30</v>
      </c>
      <c r="H2807" s="45">
        <f>COUNTIFS('Raw Data'!$L$2:$L$3196,'Solution Sheet'!F2807,'Raw Data'!$H$2:$H$3196,'Solution Sheet'!G2807)</f>
        <v>201</v>
      </c>
      <c r="J2807" s="33" t="s">
        <v>40</v>
      </c>
      <c r="K2807" s="33" t="s">
        <v>10</v>
      </c>
      <c r="L2807" s="45">
        <f>AVERAGEIFS('Raw Data'!$R$2:$R$3196,'Raw Data'!$K$2:$K$3196,'Solution Sheet'!J2807,'Raw Data'!$G$2:$G$3196,'Solution Sheet'!K2807)</f>
        <v>35.093023255813954</v>
      </c>
      <c r="N2807" s="33" t="s">
        <v>25</v>
      </c>
      <c r="O2807" s="33" t="s">
        <v>30</v>
      </c>
      <c r="P2807" s="45">
        <f>SUMIFS('Raw Data'!$S$2:$S$3196,'Raw Data'!$D$2:$D$3196,'Solution Sheet'!N2807,'Raw Data'!$H$2:$H$3196,'Solution Sheet'!O2807)</f>
        <v>386262.99999999983</v>
      </c>
    </row>
    <row r="2808" spans="2:16" x14ac:dyDescent="0.35">
      <c r="B2808" s="33" t="s">
        <v>115</v>
      </c>
      <c r="C2808" s="33" t="s">
        <v>8</v>
      </c>
      <c r="D2808" s="45">
        <f>SUMIFS('Raw Data'!$S$2:$S$3196,'Raw Data'!$E$2:$E$3196,'Solution Sheet'!B2808,'Raw Data'!$G$2:$G$3196,'Solution Sheet'!C2808)</f>
        <v>78761.50999999998</v>
      </c>
      <c r="E2808" s="37"/>
      <c r="F2808" s="33" t="s">
        <v>46</v>
      </c>
      <c r="G2808" s="33" t="s">
        <v>31</v>
      </c>
      <c r="H2808" s="45">
        <f>COUNTIFS('Raw Data'!$L$2:$L$3196,'Solution Sheet'!F2808,'Raw Data'!$H$2:$H$3196,'Solution Sheet'!G2808)</f>
        <v>159</v>
      </c>
      <c r="J2808" s="33" t="s">
        <v>41</v>
      </c>
      <c r="K2808" s="33" t="s">
        <v>8</v>
      </c>
      <c r="L2808" s="45">
        <f>AVERAGEIFS('Raw Data'!$R$2:$R$3196,'Raw Data'!$K$2:$K$3196,'Solution Sheet'!J2808,'Raw Data'!$G$2:$G$3196,'Solution Sheet'!K2808)</f>
        <v>35.169642857142854</v>
      </c>
      <c r="N2808" s="33" t="s">
        <v>24</v>
      </c>
      <c r="O2808" s="33" t="s">
        <v>31</v>
      </c>
      <c r="P2808" s="45">
        <f>SUMIFS('Raw Data'!$S$2:$S$3196,'Raw Data'!$D$2:$D$3196,'Solution Sheet'!N2808,'Raw Data'!$H$2:$H$3196,'Solution Sheet'!O2808)</f>
        <v>770751.94999999984</v>
      </c>
    </row>
    <row r="2809" spans="2:16" x14ac:dyDescent="0.35">
      <c r="B2809" s="33" t="s">
        <v>78</v>
      </c>
      <c r="C2809" s="33" t="s">
        <v>11</v>
      </c>
      <c r="D2809" s="45">
        <f>SUMIFS('Raw Data'!$S$2:$S$3196,'Raw Data'!$E$2:$E$3196,'Solution Sheet'!B2809,'Raw Data'!$G$2:$G$3196,'Solution Sheet'!C2809)</f>
        <v>115609.13</v>
      </c>
      <c r="E2809" s="37"/>
      <c r="F2809" s="33" t="s">
        <v>44</v>
      </c>
      <c r="G2809" s="33" t="s">
        <v>32</v>
      </c>
      <c r="H2809" s="45">
        <f>COUNTIFS('Raw Data'!$L$2:$L$3196,'Solution Sheet'!F2809,'Raw Data'!$H$2:$H$3196,'Solution Sheet'!G2809)</f>
        <v>196</v>
      </c>
      <c r="J2809" s="33" t="s">
        <v>41</v>
      </c>
      <c r="K2809" s="33" t="s">
        <v>11</v>
      </c>
      <c r="L2809" s="45">
        <f>AVERAGEIFS('Raw Data'!$R$2:$R$3196,'Raw Data'!$K$2:$K$3196,'Solution Sheet'!J2809,'Raw Data'!$G$2:$G$3196,'Solution Sheet'!K2809)</f>
        <v>35.415929203539825</v>
      </c>
      <c r="N2809" s="33" t="s">
        <v>26</v>
      </c>
      <c r="O2809" s="33" t="s">
        <v>32</v>
      </c>
      <c r="P2809" s="45">
        <f>SUMIFS('Raw Data'!$S$2:$S$3196,'Raw Data'!$D$2:$D$3196,'Solution Sheet'!N2809,'Raw Data'!$H$2:$H$3196,'Solution Sheet'!O2809)</f>
        <v>713770.02999999945</v>
      </c>
    </row>
    <row r="2810" spans="2:16" x14ac:dyDescent="0.35">
      <c r="B2810" s="33" t="s">
        <v>106</v>
      </c>
      <c r="C2810" s="33" t="s">
        <v>8</v>
      </c>
      <c r="D2810" s="45">
        <f>SUMIFS('Raw Data'!$S$2:$S$3196,'Raw Data'!$E$2:$E$3196,'Solution Sheet'!B2810,'Raw Data'!$G$2:$G$3196,'Solution Sheet'!C2810)</f>
        <v>122017.93000000001</v>
      </c>
      <c r="E2810" s="37"/>
      <c r="F2810" s="33" t="s">
        <v>45</v>
      </c>
      <c r="G2810" s="33" t="s">
        <v>31</v>
      </c>
      <c r="H2810" s="45">
        <f>COUNTIFS('Raw Data'!$L$2:$L$3196,'Solution Sheet'!F2810,'Raw Data'!$H$2:$H$3196,'Solution Sheet'!G2810)</f>
        <v>200</v>
      </c>
      <c r="J2810" s="33" t="s">
        <v>40</v>
      </c>
      <c r="K2810" s="33" t="s">
        <v>8</v>
      </c>
      <c r="L2810" s="45">
        <f>AVERAGEIFS('Raw Data'!$R$2:$R$3196,'Raw Data'!$K$2:$K$3196,'Solution Sheet'!J2810,'Raw Data'!$G$2:$G$3196,'Solution Sheet'!K2810)</f>
        <v>34.319148936170215</v>
      </c>
      <c r="N2810" s="33" t="s">
        <v>25</v>
      </c>
      <c r="O2810" s="33" t="s">
        <v>31</v>
      </c>
      <c r="P2810" s="45">
        <f>SUMIFS('Raw Data'!$S$2:$S$3196,'Raw Data'!$D$2:$D$3196,'Solution Sheet'!N2810,'Raw Data'!$H$2:$H$3196,'Solution Sheet'!O2810)</f>
        <v>343540.72000000003</v>
      </c>
    </row>
    <row r="2811" spans="2:16" x14ac:dyDescent="0.35">
      <c r="B2811" s="33" t="s">
        <v>63</v>
      </c>
      <c r="C2811" s="33" t="s">
        <v>11</v>
      </c>
      <c r="D2811" s="45">
        <f>SUMIFS('Raw Data'!$S$2:$S$3196,'Raw Data'!$E$2:$E$3196,'Solution Sheet'!B2811,'Raw Data'!$G$2:$G$3196,'Solution Sheet'!C2811)</f>
        <v>122471.98000000001</v>
      </c>
      <c r="E2811" s="37"/>
      <c r="F2811" s="33" t="s">
        <v>45</v>
      </c>
      <c r="G2811" s="33" t="s">
        <v>30</v>
      </c>
      <c r="H2811" s="45">
        <f>COUNTIFS('Raw Data'!$L$2:$L$3196,'Solution Sheet'!F2811,'Raw Data'!$H$2:$H$3196,'Solution Sheet'!G2811)</f>
        <v>215</v>
      </c>
      <c r="J2811" s="33" t="s">
        <v>40</v>
      </c>
      <c r="K2811" s="33" t="s">
        <v>11</v>
      </c>
      <c r="L2811" s="45">
        <f>AVERAGEIFS('Raw Data'!$R$2:$R$3196,'Raw Data'!$K$2:$K$3196,'Solution Sheet'!J2811,'Raw Data'!$G$2:$G$3196,'Solution Sheet'!K2811)</f>
        <v>33.707865168539328</v>
      </c>
      <c r="N2811" s="33" t="s">
        <v>24</v>
      </c>
      <c r="O2811" s="33" t="s">
        <v>30</v>
      </c>
      <c r="P2811" s="45">
        <f>SUMIFS('Raw Data'!$S$2:$S$3196,'Raw Data'!$D$2:$D$3196,'Solution Sheet'!N2811,'Raw Data'!$H$2:$H$3196,'Solution Sheet'!O2811)</f>
        <v>902864.3899999999</v>
      </c>
    </row>
    <row r="2812" spans="2:16" x14ac:dyDescent="0.35">
      <c r="B2812" s="33" t="s">
        <v>63</v>
      </c>
      <c r="C2812" s="33" t="s">
        <v>12</v>
      </c>
      <c r="D2812" s="45">
        <f>SUMIFS('Raw Data'!$S$2:$S$3196,'Raw Data'!$E$2:$E$3196,'Solution Sheet'!B2812,'Raw Data'!$G$2:$G$3196,'Solution Sheet'!C2812)</f>
        <v>121006.51999999999</v>
      </c>
      <c r="E2812" s="37"/>
      <c r="F2812" s="33" t="s">
        <v>44</v>
      </c>
      <c r="G2812" s="33" t="s">
        <v>33</v>
      </c>
      <c r="H2812" s="45">
        <f>COUNTIFS('Raw Data'!$L$2:$L$3196,'Solution Sheet'!F2812,'Raw Data'!$H$2:$H$3196,'Solution Sheet'!G2812)</f>
        <v>207</v>
      </c>
      <c r="J2812" s="33" t="s">
        <v>41</v>
      </c>
      <c r="K2812" s="33" t="s">
        <v>12</v>
      </c>
      <c r="L2812" s="45">
        <f>AVERAGEIFS('Raw Data'!$R$2:$R$3196,'Raw Data'!$K$2:$K$3196,'Solution Sheet'!J2812,'Raw Data'!$G$2:$G$3196,'Solution Sheet'!K2812)</f>
        <v>35.657142857142858</v>
      </c>
      <c r="N2812" s="33" t="s">
        <v>24</v>
      </c>
      <c r="O2812" s="33" t="s">
        <v>33</v>
      </c>
      <c r="P2812" s="45">
        <f>SUMIFS('Raw Data'!$S$2:$S$3196,'Raw Data'!$D$2:$D$3196,'Solution Sheet'!N2812,'Raw Data'!$H$2:$H$3196,'Solution Sheet'!O2812)</f>
        <v>777669.78999999957</v>
      </c>
    </row>
    <row r="2813" spans="2:16" x14ac:dyDescent="0.35">
      <c r="B2813" s="33" t="s">
        <v>85</v>
      </c>
      <c r="C2813" s="33" t="s">
        <v>6</v>
      </c>
      <c r="D2813" s="45">
        <f>SUMIFS('Raw Data'!$S$2:$S$3196,'Raw Data'!$E$2:$E$3196,'Solution Sheet'!B2813,'Raw Data'!$G$2:$G$3196,'Solution Sheet'!C2813)</f>
        <v>88130.46</v>
      </c>
      <c r="E2813" s="37"/>
      <c r="F2813" s="33" t="s">
        <v>46</v>
      </c>
      <c r="G2813" s="33" t="s">
        <v>33</v>
      </c>
      <c r="H2813" s="45">
        <f>COUNTIFS('Raw Data'!$L$2:$L$3196,'Solution Sheet'!F2813,'Raw Data'!$H$2:$H$3196,'Solution Sheet'!G2813)</f>
        <v>201</v>
      </c>
      <c r="J2813" s="33" t="s">
        <v>41</v>
      </c>
      <c r="K2813" s="33" t="s">
        <v>6</v>
      </c>
      <c r="L2813" s="45">
        <f>AVERAGEIFS('Raw Data'!$R$2:$R$3196,'Raw Data'!$K$2:$K$3196,'Solution Sheet'!J2813,'Raw Data'!$G$2:$G$3196,'Solution Sheet'!K2813)</f>
        <v>36.01075268817204</v>
      </c>
      <c r="N2813" s="33" t="s">
        <v>26</v>
      </c>
      <c r="O2813" s="33" t="s">
        <v>33</v>
      </c>
      <c r="P2813" s="45">
        <f>SUMIFS('Raw Data'!$S$2:$S$3196,'Raw Data'!$D$2:$D$3196,'Solution Sheet'!N2813,'Raw Data'!$H$2:$H$3196,'Solution Sheet'!O2813)</f>
        <v>688621.27000000118</v>
      </c>
    </row>
    <row r="2814" spans="2:16" x14ac:dyDescent="0.35">
      <c r="B2814" s="33" t="s">
        <v>115</v>
      </c>
      <c r="C2814" s="33" t="s">
        <v>13</v>
      </c>
      <c r="D2814" s="45">
        <f>SUMIFS('Raw Data'!$S$2:$S$3196,'Raw Data'!$E$2:$E$3196,'Solution Sheet'!B2814,'Raw Data'!$G$2:$G$3196,'Solution Sheet'!C2814)</f>
        <v>86905.229999999981</v>
      </c>
      <c r="E2814" s="37"/>
      <c r="F2814" s="33" t="s">
        <v>45</v>
      </c>
      <c r="G2814" s="33" t="s">
        <v>30</v>
      </c>
      <c r="H2814" s="45">
        <f>COUNTIFS('Raw Data'!$L$2:$L$3196,'Solution Sheet'!F2814,'Raw Data'!$H$2:$H$3196,'Solution Sheet'!G2814)</f>
        <v>215</v>
      </c>
      <c r="J2814" s="33" t="s">
        <v>42</v>
      </c>
      <c r="K2814" s="33" t="s">
        <v>13</v>
      </c>
      <c r="L2814" s="45">
        <f>AVERAGEIFS('Raw Data'!$R$2:$R$3196,'Raw Data'!$K$2:$K$3196,'Solution Sheet'!J2814,'Raw Data'!$G$2:$G$3196,'Solution Sheet'!K2814)</f>
        <v>36.58</v>
      </c>
      <c r="N2814" s="33" t="s">
        <v>26</v>
      </c>
      <c r="O2814" s="33" t="s">
        <v>30</v>
      </c>
      <c r="P2814" s="45">
        <f>SUMIFS('Raw Data'!$S$2:$S$3196,'Raw Data'!$D$2:$D$3196,'Solution Sheet'!N2814,'Raw Data'!$H$2:$H$3196,'Solution Sheet'!O2814)</f>
        <v>705014.25000000035</v>
      </c>
    </row>
    <row r="2815" spans="2:16" x14ac:dyDescent="0.35">
      <c r="B2815" s="33" t="s">
        <v>85</v>
      </c>
      <c r="C2815" s="33" t="s">
        <v>12</v>
      </c>
      <c r="D2815" s="45">
        <f>SUMIFS('Raw Data'!$S$2:$S$3196,'Raw Data'!$E$2:$E$3196,'Solution Sheet'!B2815,'Raw Data'!$G$2:$G$3196,'Solution Sheet'!C2815)</f>
        <v>71096.97</v>
      </c>
      <c r="E2815" s="37"/>
      <c r="F2815" s="33" t="s">
        <v>45</v>
      </c>
      <c r="G2815" s="33" t="s">
        <v>33</v>
      </c>
      <c r="H2815" s="45">
        <f>COUNTIFS('Raw Data'!$L$2:$L$3196,'Solution Sheet'!F2815,'Raw Data'!$H$2:$H$3196,'Solution Sheet'!G2815)</f>
        <v>193</v>
      </c>
      <c r="J2815" s="33" t="s">
        <v>42</v>
      </c>
      <c r="K2815" s="33" t="s">
        <v>12</v>
      </c>
      <c r="L2815" s="45">
        <f>AVERAGEIFS('Raw Data'!$R$2:$R$3196,'Raw Data'!$K$2:$K$3196,'Solution Sheet'!J2815,'Raw Data'!$G$2:$G$3196,'Solution Sheet'!K2815)</f>
        <v>36.418604651162788</v>
      </c>
      <c r="N2815" s="33" t="s">
        <v>25</v>
      </c>
      <c r="O2815" s="33" t="s">
        <v>33</v>
      </c>
      <c r="P2815" s="45">
        <f>SUMIFS('Raw Data'!$S$2:$S$3196,'Raw Data'!$D$2:$D$3196,'Solution Sheet'!N2815,'Raw Data'!$H$2:$H$3196,'Solution Sheet'!O2815)</f>
        <v>226589.05000000008</v>
      </c>
    </row>
    <row r="2816" spans="2:16" x14ac:dyDescent="0.35">
      <c r="B2816" s="33" t="s">
        <v>115</v>
      </c>
      <c r="C2816" s="33" t="s">
        <v>12</v>
      </c>
      <c r="D2816" s="45">
        <f>SUMIFS('Raw Data'!$S$2:$S$3196,'Raw Data'!$E$2:$E$3196,'Solution Sheet'!B2816,'Raw Data'!$G$2:$G$3196,'Solution Sheet'!C2816)</f>
        <v>66619.010000000009</v>
      </c>
      <c r="E2816" s="37"/>
      <c r="F2816" s="33" t="s">
        <v>43</v>
      </c>
      <c r="G2816" s="33" t="s">
        <v>30</v>
      </c>
      <c r="H2816" s="45">
        <f>COUNTIFS('Raw Data'!$L$2:$L$3196,'Solution Sheet'!F2816,'Raw Data'!$H$2:$H$3196,'Solution Sheet'!G2816)</f>
        <v>201</v>
      </c>
      <c r="J2816" s="33" t="s">
        <v>40</v>
      </c>
      <c r="K2816" s="33" t="s">
        <v>12</v>
      </c>
      <c r="L2816" s="45">
        <f>AVERAGEIFS('Raw Data'!$R$2:$R$3196,'Raw Data'!$K$2:$K$3196,'Solution Sheet'!J2816,'Raw Data'!$G$2:$G$3196,'Solution Sheet'!K2816)</f>
        <v>34.373831775700936</v>
      </c>
      <c r="N2816" s="33" t="s">
        <v>24</v>
      </c>
      <c r="O2816" s="33" t="s">
        <v>30</v>
      </c>
      <c r="P2816" s="45">
        <f>SUMIFS('Raw Data'!$S$2:$S$3196,'Raw Data'!$D$2:$D$3196,'Solution Sheet'!N2816,'Raw Data'!$H$2:$H$3196,'Solution Sheet'!O2816)</f>
        <v>902864.3899999999</v>
      </c>
    </row>
    <row r="2817" spans="2:16" x14ac:dyDescent="0.35">
      <c r="B2817" s="33" t="s">
        <v>55</v>
      </c>
      <c r="C2817" s="33" t="s">
        <v>7</v>
      </c>
      <c r="D2817" s="45">
        <f>SUMIFS('Raw Data'!$S$2:$S$3196,'Raw Data'!$E$2:$E$3196,'Solution Sheet'!B2817,'Raw Data'!$G$2:$G$3196,'Solution Sheet'!C2817)</f>
        <v>86248.060000000012</v>
      </c>
      <c r="E2817" s="37"/>
      <c r="F2817" s="33" t="s">
        <v>45</v>
      </c>
      <c r="G2817" s="33" t="s">
        <v>31</v>
      </c>
      <c r="H2817" s="45">
        <f>COUNTIFS('Raw Data'!$L$2:$L$3196,'Solution Sheet'!F2817,'Raw Data'!$H$2:$H$3196,'Solution Sheet'!G2817)</f>
        <v>200</v>
      </c>
      <c r="J2817" s="33" t="s">
        <v>41</v>
      </c>
      <c r="K2817" s="33" t="s">
        <v>7</v>
      </c>
      <c r="L2817" s="45">
        <f>AVERAGEIFS('Raw Data'!$R$2:$R$3196,'Raw Data'!$K$2:$K$3196,'Solution Sheet'!J2817,'Raw Data'!$G$2:$G$3196,'Solution Sheet'!K2817)</f>
        <v>33.821428571428569</v>
      </c>
      <c r="N2817" s="33" t="s">
        <v>25</v>
      </c>
      <c r="O2817" s="33" t="s">
        <v>31</v>
      </c>
      <c r="P2817" s="45">
        <f>SUMIFS('Raw Data'!$S$2:$S$3196,'Raw Data'!$D$2:$D$3196,'Solution Sheet'!N2817,'Raw Data'!$H$2:$H$3196,'Solution Sheet'!O2817)</f>
        <v>343540.72000000003</v>
      </c>
    </row>
    <row r="2818" spans="2:16" x14ac:dyDescent="0.35">
      <c r="B2818" s="33" t="s">
        <v>55</v>
      </c>
      <c r="C2818" s="33" t="s">
        <v>9</v>
      </c>
      <c r="D2818" s="45">
        <f>SUMIFS('Raw Data'!$S$2:$S$3196,'Raw Data'!$E$2:$E$3196,'Solution Sheet'!B2818,'Raw Data'!$G$2:$G$3196,'Solution Sheet'!C2818)</f>
        <v>88747.839999999997</v>
      </c>
      <c r="E2818" s="37"/>
      <c r="F2818" s="33" t="s">
        <v>46</v>
      </c>
      <c r="G2818" s="33" t="s">
        <v>31</v>
      </c>
      <c r="H2818" s="45">
        <f>COUNTIFS('Raw Data'!$L$2:$L$3196,'Solution Sheet'!F2818,'Raw Data'!$H$2:$H$3196,'Solution Sheet'!G2818)</f>
        <v>159</v>
      </c>
      <c r="J2818" s="33" t="s">
        <v>41</v>
      </c>
      <c r="K2818" s="33" t="s">
        <v>9</v>
      </c>
      <c r="L2818" s="45">
        <f>AVERAGEIFS('Raw Data'!$R$2:$R$3196,'Raw Data'!$K$2:$K$3196,'Solution Sheet'!J2818,'Raw Data'!$G$2:$G$3196,'Solution Sheet'!K2818)</f>
        <v>35.634615384615387</v>
      </c>
      <c r="N2818" s="33" t="s">
        <v>25</v>
      </c>
      <c r="O2818" s="33" t="s">
        <v>31</v>
      </c>
      <c r="P2818" s="45">
        <f>SUMIFS('Raw Data'!$S$2:$S$3196,'Raw Data'!$D$2:$D$3196,'Solution Sheet'!N2818,'Raw Data'!$H$2:$H$3196,'Solution Sheet'!O2818)</f>
        <v>343540.72000000003</v>
      </c>
    </row>
    <row r="2819" spans="2:16" x14ac:dyDescent="0.35">
      <c r="B2819" s="33" t="s">
        <v>55</v>
      </c>
      <c r="C2819" s="33" t="s">
        <v>9</v>
      </c>
      <c r="D2819" s="45">
        <f>SUMIFS('Raw Data'!$S$2:$S$3196,'Raw Data'!$E$2:$E$3196,'Solution Sheet'!B2819,'Raw Data'!$G$2:$G$3196,'Solution Sheet'!C2819)</f>
        <v>88747.839999999997</v>
      </c>
      <c r="E2819" s="37"/>
      <c r="F2819" s="33" t="s">
        <v>44</v>
      </c>
      <c r="G2819" s="33" t="s">
        <v>31</v>
      </c>
      <c r="H2819" s="45">
        <f>COUNTIFS('Raw Data'!$L$2:$L$3196,'Solution Sheet'!F2819,'Raw Data'!$H$2:$H$3196,'Solution Sheet'!G2819)</f>
        <v>216</v>
      </c>
      <c r="J2819" s="33" t="s">
        <v>42</v>
      </c>
      <c r="K2819" s="33" t="s">
        <v>9</v>
      </c>
      <c r="L2819" s="45">
        <f>AVERAGEIFS('Raw Data'!$R$2:$R$3196,'Raw Data'!$K$2:$K$3196,'Solution Sheet'!J2819,'Raw Data'!$G$2:$G$3196,'Solution Sheet'!K2819)</f>
        <v>36.282828282828284</v>
      </c>
      <c r="N2819" s="33" t="s">
        <v>24</v>
      </c>
      <c r="O2819" s="33" t="s">
        <v>31</v>
      </c>
      <c r="P2819" s="45">
        <f>SUMIFS('Raw Data'!$S$2:$S$3196,'Raw Data'!$D$2:$D$3196,'Solution Sheet'!N2819,'Raw Data'!$H$2:$H$3196,'Solution Sheet'!O2819)</f>
        <v>770751.94999999984</v>
      </c>
    </row>
    <row r="2820" spans="2:16" x14ac:dyDescent="0.35">
      <c r="B2820" s="33" t="s">
        <v>115</v>
      </c>
      <c r="C2820" s="33" t="s">
        <v>6</v>
      </c>
      <c r="D2820" s="45">
        <f>SUMIFS('Raw Data'!$S$2:$S$3196,'Raw Data'!$E$2:$E$3196,'Solution Sheet'!B2820,'Raw Data'!$G$2:$G$3196,'Solution Sheet'!C2820)</f>
        <v>110066.44999999998</v>
      </c>
      <c r="E2820" s="37"/>
      <c r="F2820" s="33" t="s">
        <v>44</v>
      </c>
      <c r="G2820" s="33" t="s">
        <v>31</v>
      </c>
      <c r="H2820" s="45">
        <f>COUNTIFS('Raw Data'!$L$2:$L$3196,'Solution Sheet'!F2820,'Raw Data'!$H$2:$H$3196,'Solution Sheet'!G2820)</f>
        <v>216</v>
      </c>
      <c r="J2820" s="33" t="s">
        <v>41</v>
      </c>
      <c r="K2820" s="33" t="s">
        <v>6</v>
      </c>
      <c r="L2820" s="45">
        <f>AVERAGEIFS('Raw Data'!$R$2:$R$3196,'Raw Data'!$K$2:$K$3196,'Solution Sheet'!J2820,'Raw Data'!$G$2:$G$3196,'Solution Sheet'!K2820)</f>
        <v>36.01075268817204</v>
      </c>
      <c r="N2820" s="33" t="s">
        <v>24</v>
      </c>
      <c r="O2820" s="33" t="s">
        <v>31</v>
      </c>
      <c r="P2820" s="45">
        <f>SUMIFS('Raw Data'!$S$2:$S$3196,'Raw Data'!$D$2:$D$3196,'Solution Sheet'!N2820,'Raw Data'!$H$2:$H$3196,'Solution Sheet'!O2820)</f>
        <v>770751.94999999984</v>
      </c>
    </row>
    <row r="2821" spans="2:16" x14ac:dyDescent="0.35">
      <c r="B2821" s="33" t="s">
        <v>55</v>
      </c>
      <c r="C2821" s="33" t="s">
        <v>11</v>
      </c>
      <c r="D2821" s="45">
        <f>SUMIFS('Raw Data'!$S$2:$S$3196,'Raw Data'!$E$2:$E$3196,'Solution Sheet'!B2821,'Raw Data'!$G$2:$G$3196,'Solution Sheet'!C2821)</f>
        <v>113543.59</v>
      </c>
      <c r="E2821" s="37"/>
      <c r="F2821" s="33" t="s">
        <v>43</v>
      </c>
      <c r="G2821" s="33" t="s">
        <v>30</v>
      </c>
      <c r="H2821" s="45">
        <f>COUNTIFS('Raw Data'!$L$2:$L$3196,'Solution Sheet'!F2821,'Raw Data'!$H$2:$H$3196,'Solution Sheet'!G2821)</f>
        <v>201</v>
      </c>
      <c r="J2821" s="33" t="s">
        <v>40</v>
      </c>
      <c r="K2821" s="33" t="s">
        <v>11</v>
      </c>
      <c r="L2821" s="45">
        <f>AVERAGEIFS('Raw Data'!$R$2:$R$3196,'Raw Data'!$K$2:$K$3196,'Solution Sheet'!J2821,'Raw Data'!$G$2:$G$3196,'Solution Sheet'!K2821)</f>
        <v>33.707865168539328</v>
      </c>
      <c r="N2821" s="33" t="s">
        <v>26</v>
      </c>
      <c r="O2821" s="33" t="s">
        <v>30</v>
      </c>
      <c r="P2821" s="45">
        <f>SUMIFS('Raw Data'!$S$2:$S$3196,'Raw Data'!$D$2:$D$3196,'Solution Sheet'!N2821,'Raw Data'!$H$2:$H$3196,'Solution Sheet'!O2821)</f>
        <v>705014.25000000035</v>
      </c>
    </row>
    <row r="2822" spans="2:16" x14ac:dyDescent="0.35">
      <c r="B2822" s="33" t="s">
        <v>85</v>
      </c>
      <c r="C2822" s="33" t="s">
        <v>12</v>
      </c>
      <c r="D2822" s="45">
        <f>SUMIFS('Raw Data'!$S$2:$S$3196,'Raw Data'!$E$2:$E$3196,'Solution Sheet'!B2822,'Raw Data'!$G$2:$G$3196,'Solution Sheet'!C2822)</f>
        <v>71096.97</v>
      </c>
      <c r="E2822" s="37"/>
      <c r="F2822" s="33" t="s">
        <v>46</v>
      </c>
      <c r="G2822" s="33" t="s">
        <v>30</v>
      </c>
      <c r="H2822" s="45">
        <f>COUNTIFS('Raw Data'!$L$2:$L$3196,'Solution Sheet'!F2822,'Raw Data'!$H$2:$H$3196,'Solution Sheet'!G2822)</f>
        <v>204</v>
      </c>
      <c r="J2822" s="33" t="s">
        <v>40</v>
      </c>
      <c r="K2822" s="33" t="s">
        <v>12</v>
      </c>
      <c r="L2822" s="45">
        <f>AVERAGEIFS('Raw Data'!$R$2:$R$3196,'Raw Data'!$K$2:$K$3196,'Solution Sheet'!J2822,'Raw Data'!$G$2:$G$3196,'Solution Sheet'!K2822)</f>
        <v>34.373831775700936</v>
      </c>
      <c r="N2822" s="33" t="s">
        <v>26</v>
      </c>
      <c r="O2822" s="33" t="s">
        <v>30</v>
      </c>
      <c r="P2822" s="45">
        <f>SUMIFS('Raw Data'!$S$2:$S$3196,'Raw Data'!$D$2:$D$3196,'Solution Sheet'!N2822,'Raw Data'!$H$2:$H$3196,'Solution Sheet'!O2822)</f>
        <v>705014.25000000035</v>
      </c>
    </row>
    <row r="2823" spans="2:16" x14ac:dyDescent="0.35">
      <c r="B2823" s="33" t="s">
        <v>63</v>
      </c>
      <c r="C2823" s="33" t="s">
        <v>9</v>
      </c>
      <c r="D2823" s="45">
        <f>SUMIFS('Raw Data'!$S$2:$S$3196,'Raw Data'!$E$2:$E$3196,'Solution Sheet'!B2823,'Raw Data'!$G$2:$G$3196,'Solution Sheet'!C2823)</f>
        <v>108730.27000000002</v>
      </c>
      <c r="E2823" s="37"/>
      <c r="F2823" s="33" t="s">
        <v>45</v>
      </c>
      <c r="G2823" s="33" t="s">
        <v>31</v>
      </c>
      <c r="H2823" s="45">
        <f>COUNTIFS('Raw Data'!$L$2:$L$3196,'Solution Sheet'!F2823,'Raw Data'!$H$2:$H$3196,'Solution Sheet'!G2823)</f>
        <v>200</v>
      </c>
      <c r="J2823" s="33" t="s">
        <v>42</v>
      </c>
      <c r="K2823" s="33" t="s">
        <v>9</v>
      </c>
      <c r="L2823" s="45">
        <f>AVERAGEIFS('Raw Data'!$R$2:$R$3196,'Raw Data'!$K$2:$K$3196,'Solution Sheet'!J2823,'Raw Data'!$G$2:$G$3196,'Solution Sheet'!K2823)</f>
        <v>36.282828282828284</v>
      </c>
      <c r="N2823" s="33" t="s">
        <v>24</v>
      </c>
      <c r="O2823" s="33" t="s">
        <v>31</v>
      </c>
      <c r="P2823" s="45">
        <f>SUMIFS('Raw Data'!$S$2:$S$3196,'Raw Data'!$D$2:$D$3196,'Solution Sheet'!N2823,'Raw Data'!$H$2:$H$3196,'Solution Sheet'!O2823)</f>
        <v>770751.94999999984</v>
      </c>
    </row>
    <row r="2824" spans="2:16" x14ac:dyDescent="0.35">
      <c r="B2824" s="33" t="s">
        <v>55</v>
      </c>
      <c r="C2824" s="33" t="s">
        <v>6</v>
      </c>
      <c r="D2824" s="45">
        <f>SUMIFS('Raw Data'!$S$2:$S$3196,'Raw Data'!$E$2:$E$3196,'Solution Sheet'!B2824,'Raw Data'!$G$2:$G$3196,'Solution Sheet'!C2824)</f>
        <v>103547.48999999999</v>
      </c>
      <c r="E2824" s="37"/>
      <c r="F2824" s="33" t="s">
        <v>43</v>
      </c>
      <c r="G2824" s="33" t="s">
        <v>30</v>
      </c>
      <c r="H2824" s="45">
        <f>COUNTIFS('Raw Data'!$L$2:$L$3196,'Solution Sheet'!F2824,'Raw Data'!$H$2:$H$3196,'Solution Sheet'!G2824)</f>
        <v>201</v>
      </c>
      <c r="J2824" s="33" t="s">
        <v>42</v>
      </c>
      <c r="K2824" s="33" t="s">
        <v>6</v>
      </c>
      <c r="L2824" s="45">
        <f>AVERAGEIFS('Raw Data'!$R$2:$R$3196,'Raw Data'!$K$2:$K$3196,'Solution Sheet'!J2824,'Raw Data'!$G$2:$G$3196,'Solution Sheet'!K2824)</f>
        <v>35.892857142857146</v>
      </c>
      <c r="N2824" s="33" t="s">
        <v>26</v>
      </c>
      <c r="O2824" s="33" t="s">
        <v>30</v>
      </c>
      <c r="P2824" s="45">
        <f>SUMIFS('Raw Data'!$S$2:$S$3196,'Raw Data'!$D$2:$D$3196,'Solution Sheet'!N2824,'Raw Data'!$H$2:$H$3196,'Solution Sheet'!O2824)</f>
        <v>705014.25000000035</v>
      </c>
    </row>
    <row r="2825" spans="2:16" x14ac:dyDescent="0.35">
      <c r="B2825" s="33" t="s">
        <v>85</v>
      </c>
      <c r="C2825" s="33" t="s">
        <v>7</v>
      </c>
      <c r="D2825" s="45">
        <f>SUMIFS('Raw Data'!$S$2:$S$3196,'Raw Data'!$E$2:$E$3196,'Solution Sheet'!B2825,'Raw Data'!$G$2:$G$3196,'Solution Sheet'!C2825)</f>
        <v>95667.16</v>
      </c>
      <c r="E2825" s="37"/>
      <c r="F2825" s="33" t="s">
        <v>44</v>
      </c>
      <c r="G2825" s="33" t="s">
        <v>31</v>
      </c>
      <c r="H2825" s="45">
        <f>COUNTIFS('Raw Data'!$L$2:$L$3196,'Solution Sheet'!F2825,'Raw Data'!$H$2:$H$3196,'Solution Sheet'!G2825)</f>
        <v>216</v>
      </c>
      <c r="J2825" s="33" t="s">
        <v>42</v>
      </c>
      <c r="K2825" s="33" t="s">
        <v>7</v>
      </c>
      <c r="L2825" s="45">
        <f>AVERAGEIFS('Raw Data'!$R$2:$R$3196,'Raw Data'!$K$2:$K$3196,'Solution Sheet'!J2825,'Raw Data'!$G$2:$G$3196,'Solution Sheet'!K2825)</f>
        <v>34.288659793814432</v>
      </c>
      <c r="N2825" s="33" t="s">
        <v>26</v>
      </c>
      <c r="O2825" s="33" t="s">
        <v>31</v>
      </c>
      <c r="P2825" s="45">
        <f>SUMIFS('Raw Data'!$S$2:$S$3196,'Raw Data'!$D$2:$D$3196,'Solution Sheet'!N2825,'Raw Data'!$H$2:$H$3196,'Solution Sheet'!O2825)</f>
        <v>705928.4499999996</v>
      </c>
    </row>
    <row r="2826" spans="2:16" x14ac:dyDescent="0.35">
      <c r="B2826" s="33" t="s">
        <v>115</v>
      </c>
      <c r="C2826" s="33" t="s">
        <v>10</v>
      </c>
      <c r="D2826" s="45">
        <f>SUMIFS('Raw Data'!$S$2:$S$3196,'Raw Data'!$E$2:$E$3196,'Solution Sheet'!B2826,'Raw Data'!$G$2:$G$3196,'Solution Sheet'!C2826)</f>
        <v>50149.599999999999</v>
      </c>
      <c r="E2826" s="37"/>
      <c r="F2826" s="33" t="s">
        <v>46</v>
      </c>
      <c r="G2826" s="33" t="s">
        <v>33</v>
      </c>
      <c r="H2826" s="45">
        <f>COUNTIFS('Raw Data'!$L$2:$L$3196,'Solution Sheet'!F2826,'Raw Data'!$H$2:$H$3196,'Solution Sheet'!G2826)</f>
        <v>201</v>
      </c>
      <c r="J2826" s="33" t="s">
        <v>42</v>
      </c>
      <c r="K2826" s="33" t="s">
        <v>10</v>
      </c>
      <c r="L2826" s="45">
        <f>AVERAGEIFS('Raw Data'!$R$2:$R$3196,'Raw Data'!$K$2:$K$3196,'Solution Sheet'!J2826,'Raw Data'!$G$2:$G$3196,'Solution Sheet'!K2826)</f>
        <v>34.543689320388353</v>
      </c>
      <c r="N2826" s="33" t="s">
        <v>26</v>
      </c>
      <c r="O2826" s="33" t="s">
        <v>33</v>
      </c>
      <c r="P2826" s="45">
        <f>SUMIFS('Raw Data'!$S$2:$S$3196,'Raw Data'!$D$2:$D$3196,'Solution Sheet'!N2826,'Raw Data'!$H$2:$H$3196,'Solution Sheet'!O2826)</f>
        <v>688621.27000000118</v>
      </c>
    </row>
    <row r="2827" spans="2:16" x14ac:dyDescent="0.35">
      <c r="B2827" s="33" t="s">
        <v>55</v>
      </c>
      <c r="C2827" s="33" t="s">
        <v>11</v>
      </c>
      <c r="D2827" s="45">
        <f>SUMIFS('Raw Data'!$S$2:$S$3196,'Raw Data'!$E$2:$E$3196,'Solution Sheet'!B2827,'Raw Data'!$G$2:$G$3196,'Solution Sheet'!C2827)</f>
        <v>113543.59</v>
      </c>
      <c r="E2827" s="37"/>
      <c r="F2827" s="33" t="s">
        <v>44</v>
      </c>
      <c r="G2827" s="33" t="s">
        <v>32</v>
      </c>
      <c r="H2827" s="45">
        <f>COUNTIFS('Raw Data'!$L$2:$L$3196,'Solution Sheet'!F2827,'Raw Data'!$H$2:$H$3196,'Solution Sheet'!G2827)</f>
        <v>196</v>
      </c>
      <c r="J2827" s="33" t="s">
        <v>39</v>
      </c>
      <c r="K2827" s="33" t="s">
        <v>11</v>
      </c>
      <c r="L2827" s="45">
        <f>AVERAGEIFS('Raw Data'!$R$2:$R$3196,'Raw Data'!$K$2:$K$3196,'Solution Sheet'!J2827,'Raw Data'!$G$2:$G$3196,'Solution Sheet'!K2827)</f>
        <v>34.901785714285715</v>
      </c>
      <c r="N2827" s="33" t="s">
        <v>25</v>
      </c>
      <c r="O2827" s="33" t="s">
        <v>32</v>
      </c>
      <c r="P2827" s="45">
        <f>SUMIFS('Raw Data'!$S$2:$S$3196,'Raw Data'!$D$2:$D$3196,'Solution Sheet'!N2827,'Raw Data'!$H$2:$H$3196,'Solution Sheet'!O2827)</f>
        <v>420136.0300000002</v>
      </c>
    </row>
    <row r="2828" spans="2:16" x14ac:dyDescent="0.35">
      <c r="B2828" s="33" t="s">
        <v>55</v>
      </c>
      <c r="C2828" s="33" t="s">
        <v>11</v>
      </c>
      <c r="D2828" s="45">
        <f>SUMIFS('Raw Data'!$S$2:$S$3196,'Raw Data'!$E$2:$E$3196,'Solution Sheet'!B2828,'Raw Data'!$G$2:$G$3196,'Solution Sheet'!C2828)</f>
        <v>113543.59</v>
      </c>
      <c r="E2828" s="37"/>
      <c r="F2828" s="33" t="s">
        <v>45</v>
      </c>
      <c r="G2828" s="33" t="s">
        <v>30</v>
      </c>
      <c r="H2828" s="45">
        <f>COUNTIFS('Raw Data'!$L$2:$L$3196,'Solution Sheet'!F2828,'Raw Data'!$H$2:$H$3196,'Solution Sheet'!G2828)</f>
        <v>215</v>
      </c>
      <c r="J2828" s="33" t="s">
        <v>39</v>
      </c>
      <c r="K2828" s="33" t="s">
        <v>11</v>
      </c>
      <c r="L2828" s="45">
        <f>AVERAGEIFS('Raw Data'!$R$2:$R$3196,'Raw Data'!$K$2:$K$3196,'Solution Sheet'!J2828,'Raw Data'!$G$2:$G$3196,'Solution Sheet'!K2828)</f>
        <v>34.901785714285715</v>
      </c>
      <c r="N2828" s="33" t="s">
        <v>26</v>
      </c>
      <c r="O2828" s="33" t="s">
        <v>30</v>
      </c>
      <c r="P2828" s="45">
        <f>SUMIFS('Raw Data'!$S$2:$S$3196,'Raw Data'!$D$2:$D$3196,'Solution Sheet'!N2828,'Raw Data'!$H$2:$H$3196,'Solution Sheet'!O2828)</f>
        <v>705014.25000000035</v>
      </c>
    </row>
    <row r="2829" spans="2:16" x14ac:dyDescent="0.35">
      <c r="B2829" s="33" t="s">
        <v>85</v>
      </c>
      <c r="C2829" s="33" t="s">
        <v>10</v>
      </c>
      <c r="D2829" s="45">
        <f>SUMIFS('Raw Data'!$S$2:$S$3196,'Raw Data'!$E$2:$E$3196,'Solution Sheet'!B2829,'Raw Data'!$G$2:$G$3196,'Solution Sheet'!C2829)</f>
        <v>88692.860000000015</v>
      </c>
      <c r="E2829" s="37"/>
      <c r="F2829" s="33" t="s">
        <v>43</v>
      </c>
      <c r="G2829" s="33" t="s">
        <v>32</v>
      </c>
      <c r="H2829" s="45">
        <f>COUNTIFS('Raw Data'!$L$2:$L$3196,'Solution Sheet'!F2829,'Raw Data'!$H$2:$H$3196,'Solution Sheet'!G2829)</f>
        <v>206</v>
      </c>
      <c r="J2829" s="33" t="s">
        <v>42</v>
      </c>
      <c r="K2829" s="33" t="s">
        <v>10</v>
      </c>
      <c r="L2829" s="45">
        <f>AVERAGEIFS('Raw Data'!$R$2:$R$3196,'Raw Data'!$K$2:$K$3196,'Solution Sheet'!J2829,'Raw Data'!$G$2:$G$3196,'Solution Sheet'!K2829)</f>
        <v>34.543689320388353</v>
      </c>
      <c r="N2829" s="33" t="s">
        <v>25</v>
      </c>
      <c r="O2829" s="33" t="s">
        <v>32</v>
      </c>
      <c r="P2829" s="45">
        <f>SUMIFS('Raw Data'!$S$2:$S$3196,'Raw Data'!$D$2:$D$3196,'Solution Sheet'!N2829,'Raw Data'!$H$2:$H$3196,'Solution Sheet'!O2829)</f>
        <v>420136.0300000002</v>
      </c>
    </row>
    <row r="2830" spans="2:16" x14ac:dyDescent="0.35">
      <c r="B2830" s="33" t="s">
        <v>58</v>
      </c>
      <c r="C2830" s="33" t="s">
        <v>10</v>
      </c>
      <c r="D2830" s="45">
        <f>SUMIFS('Raw Data'!$S$2:$S$3196,'Raw Data'!$E$2:$E$3196,'Solution Sheet'!B2830,'Raw Data'!$G$2:$G$3196,'Solution Sheet'!C2830)</f>
        <v>93884.32</v>
      </c>
      <c r="E2830" s="37"/>
      <c r="F2830" s="33" t="s">
        <v>45</v>
      </c>
      <c r="G2830" s="33" t="s">
        <v>30</v>
      </c>
      <c r="H2830" s="45">
        <f>COUNTIFS('Raw Data'!$L$2:$L$3196,'Solution Sheet'!F2830,'Raw Data'!$H$2:$H$3196,'Solution Sheet'!G2830)</f>
        <v>215</v>
      </c>
      <c r="J2830" s="33" t="s">
        <v>40</v>
      </c>
      <c r="K2830" s="33" t="s">
        <v>10</v>
      </c>
      <c r="L2830" s="45">
        <f>AVERAGEIFS('Raw Data'!$R$2:$R$3196,'Raw Data'!$K$2:$K$3196,'Solution Sheet'!J2830,'Raw Data'!$G$2:$G$3196,'Solution Sheet'!K2830)</f>
        <v>35.093023255813954</v>
      </c>
      <c r="N2830" s="33" t="s">
        <v>25</v>
      </c>
      <c r="O2830" s="33" t="s">
        <v>30</v>
      </c>
      <c r="P2830" s="45">
        <f>SUMIFS('Raw Data'!$S$2:$S$3196,'Raw Data'!$D$2:$D$3196,'Solution Sheet'!N2830,'Raw Data'!$H$2:$H$3196,'Solution Sheet'!O2830)</f>
        <v>386262.99999999983</v>
      </c>
    </row>
    <row r="2831" spans="2:16" x14ac:dyDescent="0.35">
      <c r="B2831" s="33" t="s">
        <v>63</v>
      </c>
      <c r="C2831" s="33" t="s">
        <v>12</v>
      </c>
      <c r="D2831" s="45">
        <f>SUMIFS('Raw Data'!$S$2:$S$3196,'Raw Data'!$E$2:$E$3196,'Solution Sheet'!B2831,'Raw Data'!$G$2:$G$3196,'Solution Sheet'!C2831)</f>
        <v>121006.51999999999</v>
      </c>
      <c r="E2831" s="37"/>
      <c r="F2831" s="33" t="s">
        <v>46</v>
      </c>
      <c r="G2831" s="33" t="s">
        <v>33</v>
      </c>
      <c r="H2831" s="45">
        <f>COUNTIFS('Raw Data'!$L$2:$L$3196,'Solution Sheet'!F2831,'Raw Data'!$H$2:$H$3196,'Solution Sheet'!G2831)</f>
        <v>201</v>
      </c>
      <c r="J2831" s="33" t="s">
        <v>40</v>
      </c>
      <c r="K2831" s="33" t="s">
        <v>12</v>
      </c>
      <c r="L2831" s="45">
        <f>AVERAGEIFS('Raw Data'!$R$2:$R$3196,'Raw Data'!$K$2:$K$3196,'Solution Sheet'!J2831,'Raw Data'!$G$2:$G$3196,'Solution Sheet'!K2831)</f>
        <v>34.373831775700936</v>
      </c>
      <c r="N2831" s="33" t="s">
        <v>24</v>
      </c>
      <c r="O2831" s="33" t="s">
        <v>33</v>
      </c>
      <c r="P2831" s="45">
        <f>SUMIFS('Raw Data'!$S$2:$S$3196,'Raw Data'!$D$2:$D$3196,'Solution Sheet'!N2831,'Raw Data'!$H$2:$H$3196,'Solution Sheet'!O2831)</f>
        <v>777669.78999999957</v>
      </c>
    </row>
    <row r="2832" spans="2:16" x14ac:dyDescent="0.35">
      <c r="B2832" s="33" t="s">
        <v>58</v>
      </c>
      <c r="C2832" s="33" t="s">
        <v>8</v>
      </c>
      <c r="D2832" s="45">
        <f>SUMIFS('Raw Data'!$S$2:$S$3196,'Raw Data'!$E$2:$E$3196,'Solution Sheet'!B2832,'Raw Data'!$G$2:$G$3196,'Solution Sheet'!C2832)</f>
        <v>66369.94</v>
      </c>
      <c r="E2832" s="37"/>
      <c r="F2832" s="33" t="s">
        <v>44</v>
      </c>
      <c r="G2832" s="33" t="s">
        <v>30</v>
      </c>
      <c r="H2832" s="45">
        <f>COUNTIFS('Raw Data'!$L$2:$L$3196,'Solution Sheet'!F2832,'Raw Data'!$H$2:$H$3196,'Solution Sheet'!G2832)</f>
        <v>202</v>
      </c>
      <c r="J2832" s="33" t="s">
        <v>40</v>
      </c>
      <c r="K2832" s="33" t="s">
        <v>8</v>
      </c>
      <c r="L2832" s="45">
        <f>AVERAGEIFS('Raw Data'!$R$2:$R$3196,'Raw Data'!$K$2:$K$3196,'Solution Sheet'!J2832,'Raw Data'!$G$2:$G$3196,'Solution Sheet'!K2832)</f>
        <v>34.319148936170215</v>
      </c>
      <c r="N2832" s="33" t="s">
        <v>24</v>
      </c>
      <c r="O2832" s="33" t="s">
        <v>30</v>
      </c>
      <c r="P2832" s="45">
        <f>SUMIFS('Raw Data'!$S$2:$S$3196,'Raw Data'!$D$2:$D$3196,'Solution Sheet'!N2832,'Raw Data'!$H$2:$H$3196,'Solution Sheet'!O2832)</f>
        <v>902864.3899999999</v>
      </c>
    </row>
    <row r="2833" spans="2:16" x14ac:dyDescent="0.35">
      <c r="B2833" s="33" t="s">
        <v>115</v>
      </c>
      <c r="C2833" s="33" t="s">
        <v>11</v>
      </c>
      <c r="D2833" s="45">
        <f>SUMIFS('Raw Data'!$S$2:$S$3196,'Raw Data'!$E$2:$E$3196,'Solution Sheet'!B2833,'Raw Data'!$G$2:$G$3196,'Solution Sheet'!C2833)</f>
        <v>121509.75999999999</v>
      </c>
      <c r="E2833" s="37"/>
      <c r="F2833" s="33" t="s">
        <v>45</v>
      </c>
      <c r="G2833" s="33" t="s">
        <v>31</v>
      </c>
      <c r="H2833" s="45">
        <f>COUNTIFS('Raw Data'!$L$2:$L$3196,'Solution Sheet'!F2833,'Raw Data'!$H$2:$H$3196,'Solution Sheet'!G2833)</f>
        <v>200</v>
      </c>
      <c r="J2833" s="33" t="s">
        <v>41</v>
      </c>
      <c r="K2833" s="33" t="s">
        <v>11</v>
      </c>
      <c r="L2833" s="45">
        <f>AVERAGEIFS('Raw Data'!$R$2:$R$3196,'Raw Data'!$K$2:$K$3196,'Solution Sheet'!J2833,'Raw Data'!$G$2:$G$3196,'Solution Sheet'!K2833)</f>
        <v>35.415929203539825</v>
      </c>
      <c r="N2833" s="33" t="s">
        <v>24</v>
      </c>
      <c r="O2833" s="33" t="s">
        <v>31</v>
      </c>
      <c r="P2833" s="45">
        <f>SUMIFS('Raw Data'!$S$2:$S$3196,'Raw Data'!$D$2:$D$3196,'Solution Sheet'!N2833,'Raw Data'!$H$2:$H$3196,'Solution Sheet'!O2833)</f>
        <v>770751.94999999984</v>
      </c>
    </row>
    <row r="2834" spans="2:16" x14ac:dyDescent="0.35">
      <c r="B2834" s="33" t="s">
        <v>52</v>
      </c>
      <c r="C2834" s="33" t="s">
        <v>7</v>
      </c>
      <c r="D2834" s="45">
        <f>SUMIFS('Raw Data'!$S$2:$S$3196,'Raw Data'!$E$2:$E$3196,'Solution Sheet'!B2834,'Raw Data'!$G$2:$G$3196,'Solution Sheet'!C2834)</f>
        <v>91854.499999999971</v>
      </c>
      <c r="E2834" s="37"/>
      <c r="F2834" s="33" t="s">
        <v>45</v>
      </c>
      <c r="G2834" s="33" t="s">
        <v>33</v>
      </c>
      <c r="H2834" s="45">
        <f>COUNTIFS('Raw Data'!$L$2:$L$3196,'Solution Sheet'!F2834,'Raw Data'!$H$2:$H$3196,'Solution Sheet'!G2834)</f>
        <v>193</v>
      </c>
      <c r="J2834" s="33" t="s">
        <v>40</v>
      </c>
      <c r="K2834" s="33" t="s">
        <v>7</v>
      </c>
      <c r="L2834" s="45">
        <f>AVERAGEIFS('Raw Data'!$R$2:$R$3196,'Raw Data'!$K$2:$K$3196,'Solution Sheet'!J2834,'Raw Data'!$G$2:$G$3196,'Solution Sheet'!K2834)</f>
        <v>33.473118279569896</v>
      </c>
      <c r="N2834" s="33" t="s">
        <v>26</v>
      </c>
      <c r="O2834" s="33" t="s">
        <v>33</v>
      </c>
      <c r="P2834" s="45">
        <f>SUMIFS('Raw Data'!$S$2:$S$3196,'Raw Data'!$D$2:$D$3196,'Solution Sheet'!N2834,'Raw Data'!$H$2:$H$3196,'Solution Sheet'!O2834)</f>
        <v>688621.27000000118</v>
      </c>
    </row>
    <row r="2835" spans="2:16" x14ac:dyDescent="0.35">
      <c r="B2835" s="33" t="s">
        <v>58</v>
      </c>
      <c r="C2835" s="33" t="s">
        <v>10</v>
      </c>
      <c r="D2835" s="45">
        <f>SUMIFS('Raw Data'!$S$2:$S$3196,'Raw Data'!$E$2:$E$3196,'Solution Sheet'!B2835,'Raw Data'!$G$2:$G$3196,'Solution Sheet'!C2835)</f>
        <v>93884.32</v>
      </c>
      <c r="E2835" s="37"/>
      <c r="F2835" s="33" t="s">
        <v>45</v>
      </c>
      <c r="G2835" s="33" t="s">
        <v>32</v>
      </c>
      <c r="H2835" s="45">
        <f>COUNTIFS('Raw Data'!$L$2:$L$3196,'Solution Sheet'!F2835,'Raw Data'!$H$2:$H$3196,'Solution Sheet'!G2835)</f>
        <v>204</v>
      </c>
      <c r="J2835" s="33" t="s">
        <v>40</v>
      </c>
      <c r="K2835" s="33" t="s">
        <v>10</v>
      </c>
      <c r="L2835" s="45">
        <f>AVERAGEIFS('Raw Data'!$R$2:$R$3196,'Raw Data'!$K$2:$K$3196,'Solution Sheet'!J2835,'Raw Data'!$G$2:$G$3196,'Solution Sheet'!K2835)</f>
        <v>35.093023255813954</v>
      </c>
      <c r="N2835" s="33" t="s">
        <v>24</v>
      </c>
      <c r="O2835" s="33" t="s">
        <v>32</v>
      </c>
      <c r="P2835" s="45">
        <f>SUMIFS('Raw Data'!$S$2:$S$3196,'Raw Data'!$D$2:$D$3196,'Solution Sheet'!N2835,'Raw Data'!$H$2:$H$3196,'Solution Sheet'!O2835)</f>
        <v>854150.37999999919</v>
      </c>
    </row>
    <row r="2836" spans="2:16" x14ac:dyDescent="0.35">
      <c r="B2836" s="33" t="s">
        <v>52</v>
      </c>
      <c r="C2836" s="33" t="s">
        <v>8</v>
      </c>
      <c r="D2836" s="45">
        <f>SUMIFS('Raw Data'!$S$2:$S$3196,'Raw Data'!$E$2:$E$3196,'Solution Sheet'!B2836,'Raw Data'!$G$2:$G$3196,'Solution Sheet'!C2836)</f>
        <v>99924.459999999977</v>
      </c>
      <c r="E2836" s="37"/>
      <c r="F2836" s="33" t="s">
        <v>43</v>
      </c>
      <c r="G2836" s="33" t="s">
        <v>33</v>
      </c>
      <c r="H2836" s="45">
        <f>COUNTIFS('Raw Data'!$L$2:$L$3196,'Solution Sheet'!F2836,'Raw Data'!$H$2:$H$3196,'Solution Sheet'!G2836)</f>
        <v>185</v>
      </c>
      <c r="J2836" s="33" t="s">
        <v>41</v>
      </c>
      <c r="K2836" s="33" t="s">
        <v>8</v>
      </c>
      <c r="L2836" s="45">
        <f>AVERAGEIFS('Raw Data'!$R$2:$R$3196,'Raw Data'!$K$2:$K$3196,'Solution Sheet'!J2836,'Raw Data'!$G$2:$G$3196,'Solution Sheet'!K2836)</f>
        <v>35.169642857142854</v>
      </c>
      <c r="N2836" s="33" t="s">
        <v>24</v>
      </c>
      <c r="O2836" s="33" t="s">
        <v>33</v>
      </c>
      <c r="P2836" s="45">
        <f>SUMIFS('Raw Data'!$S$2:$S$3196,'Raw Data'!$D$2:$D$3196,'Solution Sheet'!N2836,'Raw Data'!$H$2:$H$3196,'Solution Sheet'!O2836)</f>
        <v>777669.78999999957</v>
      </c>
    </row>
    <row r="2837" spans="2:16" x14ac:dyDescent="0.35">
      <c r="B2837" s="33" t="s">
        <v>55</v>
      </c>
      <c r="C2837" s="33" t="s">
        <v>8</v>
      </c>
      <c r="D2837" s="45">
        <f>SUMIFS('Raw Data'!$S$2:$S$3196,'Raw Data'!$E$2:$E$3196,'Solution Sheet'!B2837,'Raw Data'!$G$2:$G$3196,'Solution Sheet'!C2837)</f>
        <v>101835.39000000001</v>
      </c>
      <c r="E2837" s="37"/>
      <c r="F2837" s="33" t="s">
        <v>45</v>
      </c>
      <c r="G2837" s="33" t="s">
        <v>33</v>
      </c>
      <c r="H2837" s="45">
        <f>COUNTIFS('Raw Data'!$L$2:$L$3196,'Solution Sheet'!F2837,'Raw Data'!$H$2:$H$3196,'Solution Sheet'!G2837)</f>
        <v>193</v>
      </c>
      <c r="J2837" s="33" t="s">
        <v>41</v>
      </c>
      <c r="K2837" s="33" t="s">
        <v>8</v>
      </c>
      <c r="L2837" s="45">
        <f>AVERAGEIFS('Raw Data'!$R$2:$R$3196,'Raw Data'!$K$2:$K$3196,'Solution Sheet'!J2837,'Raw Data'!$G$2:$G$3196,'Solution Sheet'!K2837)</f>
        <v>35.169642857142854</v>
      </c>
      <c r="N2837" s="33" t="s">
        <v>26</v>
      </c>
      <c r="O2837" s="33" t="s">
        <v>33</v>
      </c>
      <c r="P2837" s="45">
        <f>SUMIFS('Raw Data'!$S$2:$S$3196,'Raw Data'!$D$2:$D$3196,'Solution Sheet'!N2837,'Raw Data'!$H$2:$H$3196,'Solution Sheet'!O2837)</f>
        <v>688621.27000000118</v>
      </c>
    </row>
    <row r="2838" spans="2:16" x14ac:dyDescent="0.35">
      <c r="B2838" s="33" t="s">
        <v>73</v>
      </c>
      <c r="C2838" s="33" t="s">
        <v>8</v>
      </c>
      <c r="D2838" s="45">
        <f>SUMIFS('Raw Data'!$S$2:$S$3196,'Raw Data'!$E$2:$E$3196,'Solution Sheet'!B2838,'Raw Data'!$G$2:$G$3196,'Solution Sheet'!C2838)</f>
        <v>106033.74999999996</v>
      </c>
      <c r="E2838" s="37"/>
      <c r="F2838" s="33" t="s">
        <v>43</v>
      </c>
      <c r="G2838" s="33" t="s">
        <v>33</v>
      </c>
      <c r="H2838" s="45">
        <f>COUNTIFS('Raw Data'!$L$2:$L$3196,'Solution Sheet'!F2838,'Raw Data'!$H$2:$H$3196,'Solution Sheet'!G2838)</f>
        <v>185</v>
      </c>
      <c r="J2838" s="33" t="s">
        <v>41</v>
      </c>
      <c r="K2838" s="33" t="s">
        <v>8</v>
      </c>
      <c r="L2838" s="45">
        <f>AVERAGEIFS('Raw Data'!$R$2:$R$3196,'Raw Data'!$K$2:$K$3196,'Solution Sheet'!J2838,'Raw Data'!$G$2:$G$3196,'Solution Sheet'!K2838)</f>
        <v>35.169642857142854</v>
      </c>
      <c r="N2838" s="33" t="s">
        <v>26</v>
      </c>
      <c r="O2838" s="33" t="s">
        <v>33</v>
      </c>
      <c r="P2838" s="45">
        <f>SUMIFS('Raw Data'!$S$2:$S$3196,'Raw Data'!$D$2:$D$3196,'Solution Sheet'!N2838,'Raw Data'!$H$2:$H$3196,'Solution Sheet'!O2838)</f>
        <v>688621.27000000118</v>
      </c>
    </row>
    <row r="2839" spans="2:16" x14ac:dyDescent="0.35">
      <c r="B2839" s="33" t="s">
        <v>106</v>
      </c>
      <c r="C2839" s="33" t="s">
        <v>11</v>
      </c>
      <c r="D2839" s="45">
        <f>SUMIFS('Raw Data'!$S$2:$S$3196,'Raw Data'!$E$2:$E$3196,'Solution Sheet'!B2839,'Raw Data'!$G$2:$G$3196,'Solution Sheet'!C2839)</f>
        <v>87937.540000000023</v>
      </c>
      <c r="E2839" s="37"/>
      <c r="F2839" s="33" t="s">
        <v>44</v>
      </c>
      <c r="G2839" s="33" t="s">
        <v>33</v>
      </c>
      <c r="H2839" s="45">
        <f>COUNTIFS('Raw Data'!$L$2:$L$3196,'Solution Sheet'!F2839,'Raw Data'!$H$2:$H$3196,'Solution Sheet'!G2839)</f>
        <v>207</v>
      </c>
      <c r="J2839" s="33" t="s">
        <v>42</v>
      </c>
      <c r="K2839" s="33" t="s">
        <v>11</v>
      </c>
      <c r="L2839" s="45">
        <f>AVERAGEIFS('Raw Data'!$R$2:$R$3196,'Raw Data'!$K$2:$K$3196,'Solution Sheet'!J2839,'Raw Data'!$G$2:$G$3196,'Solution Sheet'!K2839)</f>
        <v>35.16949152542373</v>
      </c>
      <c r="N2839" s="33" t="s">
        <v>24</v>
      </c>
      <c r="O2839" s="33" t="s">
        <v>33</v>
      </c>
      <c r="P2839" s="45">
        <f>SUMIFS('Raw Data'!$S$2:$S$3196,'Raw Data'!$D$2:$D$3196,'Solution Sheet'!N2839,'Raw Data'!$H$2:$H$3196,'Solution Sheet'!O2839)</f>
        <v>777669.78999999957</v>
      </c>
    </row>
    <row r="2840" spans="2:16" x14ac:dyDescent="0.35">
      <c r="B2840" s="33" t="s">
        <v>63</v>
      </c>
      <c r="C2840" s="33" t="s">
        <v>10</v>
      </c>
      <c r="D2840" s="45">
        <f>SUMIFS('Raw Data'!$S$2:$S$3196,'Raw Data'!$E$2:$E$3196,'Solution Sheet'!B2840,'Raw Data'!$G$2:$G$3196,'Solution Sheet'!C2840)</f>
        <v>76274.34</v>
      </c>
      <c r="E2840" s="37"/>
      <c r="F2840" s="33" t="s">
        <v>46</v>
      </c>
      <c r="G2840" s="33" t="s">
        <v>33</v>
      </c>
      <c r="H2840" s="45">
        <f>COUNTIFS('Raw Data'!$L$2:$L$3196,'Solution Sheet'!F2840,'Raw Data'!$H$2:$H$3196,'Solution Sheet'!G2840)</f>
        <v>201</v>
      </c>
      <c r="J2840" s="33" t="s">
        <v>39</v>
      </c>
      <c r="K2840" s="33" t="s">
        <v>10</v>
      </c>
      <c r="L2840" s="45">
        <f>AVERAGEIFS('Raw Data'!$R$2:$R$3196,'Raw Data'!$K$2:$K$3196,'Solution Sheet'!J2840,'Raw Data'!$G$2:$G$3196,'Solution Sheet'!K2840)</f>
        <v>35.052083333333336</v>
      </c>
      <c r="N2840" s="33" t="s">
        <v>26</v>
      </c>
      <c r="O2840" s="33" t="s">
        <v>33</v>
      </c>
      <c r="P2840" s="45">
        <f>SUMIFS('Raw Data'!$S$2:$S$3196,'Raw Data'!$D$2:$D$3196,'Solution Sheet'!N2840,'Raw Data'!$H$2:$H$3196,'Solution Sheet'!O2840)</f>
        <v>688621.27000000118</v>
      </c>
    </row>
    <row r="2841" spans="2:16" x14ac:dyDescent="0.35">
      <c r="B2841" s="33" t="s">
        <v>52</v>
      </c>
      <c r="C2841" s="33" t="s">
        <v>8</v>
      </c>
      <c r="D2841" s="45">
        <f>SUMIFS('Raw Data'!$S$2:$S$3196,'Raw Data'!$E$2:$E$3196,'Solution Sheet'!B2841,'Raw Data'!$G$2:$G$3196,'Solution Sheet'!C2841)</f>
        <v>99924.459999999977</v>
      </c>
      <c r="E2841" s="37"/>
      <c r="F2841" s="33" t="s">
        <v>44</v>
      </c>
      <c r="G2841" s="33" t="s">
        <v>31</v>
      </c>
      <c r="H2841" s="45">
        <f>COUNTIFS('Raw Data'!$L$2:$L$3196,'Solution Sheet'!F2841,'Raw Data'!$H$2:$H$3196,'Solution Sheet'!G2841)</f>
        <v>216</v>
      </c>
      <c r="J2841" s="33" t="s">
        <v>40</v>
      </c>
      <c r="K2841" s="33" t="s">
        <v>8</v>
      </c>
      <c r="L2841" s="45">
        <f>AVERAGEIFS('Raw Data'!$R$2:$R$3196,'Raw Data'!$K$2:$K$3196,'Solution Sheet'!J2841,'Raw Data'!$G$2:$G$3196,'Solution Sheet'!K2841)</f>
        <v>34.319148936170215</v>
      </c>
      <c r="N2841" s="33" t="s">
        <v>24</v>
      </c>
      <c r="O2841" s="33" t="s">
        <v>31</v>
      </c>
      <c r="P2841" s="45">
        <f>SUMIFS('Raw Data'!$S$2:$S$3196,'Raw Data'!$D$2:$D$3196,'Solution Sheet'!N2841,'Raw Data'!$H$2:$H$3196,'Solution Sheet'!O2841)</f>
        <v>770751.94999999984</v>
      </c>
    </row>
    <row r="2842" spans="2:16" x14ac:dyDescent="0.35">
      <c r="B2842" s="33" t="s">
        <v>58</v>
      </c>
      <c r="C2842" s="33" t="s">
        <v>7</v>
      </c>
      <c r="D2842" s="45">
        <f>SUMIFS('Raw Data'!$S$2:$S$3196,'Raw Data'!$E$2:$E$3196,'Solution Sheet'!B2842,'Raw Data'!$G$2:$G$3196,'Solution Sheet'!C2842)</f>
        <v>104199.79000000001</v>
      </c>
      <c r="E2842" s="37"/>
      <c r="F2842" s="33" t="s">
        <v>43</v>
      </c>
      <c r="G2842" s="33" t="s">
        <v>33</v>
      </c>
      <c r="H2842" s="45">
        <f>COUNTIFS('Raw Data'!$L$2:$L$3196,'Solution Sheet'!F2842,'Raw Data'!$H$2:$H$3196,'Solution Sheet'!G2842)</f>
        <v>185</v>
      </c>
      <c r="J2842" s="33" t="s">
        <v>39</v>
      </c>
      <c r="K2842" s="33" t="s">
        <v>7</v>
      </c>
      <c r="L2842" s="45">
        <f>AVERAGEIFS('Raw Data'!$R$2:$R$3196,'Raw Data'!$K$2:$K$3196,'Solution Sheet'!J2842,'Raw Data'!$G$2:$G$3196,'Solution Sheet'!K2842)</f>
        <v>36.319672131147541</v>
      </c>
      <c r="N2842" s="33" t="s">
        <v>24</v>
      </c>
      <c r="O2842" s="33" t="s">
        <v>33</v>
      </c>
      <c r="P2842" s="45">
        <f>SUMIFS('Raw Data'!$S$2:$S$3196,'Raw Data'!$D$2:$D$3196,'Solution Sheet'!N2842,'Raw Data'!$H$2:$H$3196,'Solution Sheet'!O2842)</f>
        <v>777669.78999999957</v>
      </c>
    </row>
    <row r="2843" spans="2:16" x14ac:dyDescent="0.35">
      <c r="B2843" s="33" t="s">
        <v>78</v>
      </c>
      <c r="C2843" s="33" t="s">
        <v>9</v>
      </c>
      <c r="D2843" s="45">
        <f>SUMIFS('Raw Data'!$S$2:$S$3196,'Raw Data'!$E$2:$E$3196,'Solution Sheet'!B2843,'Raw Data'!$G$2:$G$3196,'Solution Sheet'!C2843)</f>
        <v>67867.660000000018</v>
      </c>
      <c r="E2843" s="37"/>
      <c r="F2843" s="33" t="s">
        <v>45</v>
      </c>
      <c r="G2843" s="33" t="s">
        <v>30</v>
      </c>
      <c r="H2843" s="45">
        <f>COUNTIFS('Raw Data'!$L$2:$L$3196,'Solution Sheet'!F2843,'Raw Data'!$H$2:$H$3196,'Solution Sheet'!G2843)</f>
        <v>215</v>
      </c>
      <c r="J2843" s="33" t="s">
        <v>42</v>
      </c>
      <c r="K2843" s="33" t="s">
        <v>9</v>
      </c>
      <c r="L2843" s="45">
        <f>AVERAGEIFS('Raw Data'!$R$2:$R$3196,'Raw Data'!$K$2:$K$3196,'Solution Sheet'!J2843,'Raw Data'!$G$2:$G$3196,'Solution Sheet'!K2843)</f>
        <v>36.282828282828284</v>
      </c>
      <c r="N2843" s="33" t="s">
        <v>24</v>
      </c>
      <c r="O2843" s="33" t="s">
        <v>30</v>
      </c>
      <c r="P2843" s="45">
        <f>SUMIFS('Raw Data'!$S$2:$S$3196,'Raw Data'!$D$2:$D$3196,'Solution Sheet'!N2843,'Raw Data'!$H$2:$H$3196,'Solution Sheet'!O2843)</f>
        <v>902864.3899999999</v>
      </c>
    </row>
    <row r="2844" spans="2:16" x14ac:dyDescent="0.35">
      <c r="B2844" s="33" t="s">
        <v>68</v>
      </c>
      <c r="C2844" s="33" t="s">
        <v>11</v>
      </c>
      <c r="D2844" s="45">
        <f>SUMIFS('Raw Data'!$S$2:$S$3196,'Raw Data'!$E$2:$E$3196,'Solution Sheet'!B2844,'Raw Data'!$G$2:$G$3196,'Solution Sheet'!C2844)</f>
        <v>76381.910000000018</v>
      </c>
      <c r="E2844" s="37"/>
      <c r="F2844" s="33" t="s">
        <v>44</v>
      </c>
      <c r="G2844" s="33" t="s">
        <v>31</v>
      </c>
      <c r="H2844" s="45">
        <f>COUNTIFS('Raw Data'!$L$2:$L$3196,'Solution Sheet'!F2844,'Raw Data'!$H$2:$H$3196,'Solution Sheet'!G2844)</f>
        <v>216</v>
      </c>
      <c r="J2844" s="33" t="s">
        <v>39</v>
      </c>
      <c r="K2844" s="33" t="s">
        <v>11</v>
      </c>
      <c r="L2844" s="45">
        <f>AVERAGEIFS('Raw Data'!$R$2:$R$3196,'Raw Data'!$K$2:$K$3196,'Solution Sheet'!J2844,'Raw Data'!$G$2:$G$3196,'Solution Sheet'!K2844)</f>
        <v>34.901785714285715</v>
      </c>
      <c r="N2844" s="33" t="s">
        <v>25</v>
      </c>
      <c r="O2844" s="33" t="s">
        <v>31</v>
      </c>
      <c r="P2844" s="45">
        <f>SUMIFS('Raw Data'!$S$2:$S$3196,'Raw Data'!$D$2:$D$3196,'Solution Sheet'!N2844,'Raw Data'!$H$2:$H$3196,'Solution Sheet'!O2844)</f>
        <v>343540.72000000003</v>
      </c>
    </row>
    <row r="2845" spans="2:16" x14ac:dyDescent="0.35">
      <c r="B2845" s="33" t="s">
        <v>58</v>
      </c>
      <c r="C2845" s="33" t="s">
        <v>10</v>
      </c>
      <c r="D2845" s="45">
        <f>SUMIFS('Raw Data'!$S$2:$S$3196,'Raw Data'!$E$2:$E$3196,'Solution Sheet'!B2845,'Raw Data'!$G$2:$G$3196,'Solution Sheet'!C2845)</f>
        <v>93884.32</v>
      </c>
      <c r="E2845" s="37"/>
      <c r="F2845" s="33" t="s">
        <v>46</v>
      </c>
      <c r="G2845" s="33" t="s">
        <v>33</v>
      </c>
      <c r="H2845" s="45">
        <f>COUNTIFS('Raw Data'!$L$2:$L$3196,'Solution Sheet'!F2845,'Raw Data'!$H$2:$H$3196,'Solution Sheet'!G2845)</f>
        <v>201</v>
      </c>
      <c r="J2845" s="33" t="s">
        <v>39</v>
      </c>
      <c r="K2845" s="33" t="s">
        <v>10</v>
      </c>
      <c r="L2845" s="45">
        <f>AVERAGEIFS('Raw Data'!$R$2:$R$3196,'Raw Data'!$K$2:$K$3196,'Solution Sheet'!J2845,'Raw Data'!$G$2:$G$3196,'Solution Sheet'!K2845)</f>
        <v>35.052083333333336</v>
      </c>
      <c r="N2845" s="33" t="s">
        <v>26</v>
      </c>
      <c r="O2845" s="33" t="s">
        <v>33</v>
      </c>
      <c r="P2845" s="45">
        <f>SUMIFS('Raw Data'!$S$2:$S$3196,'Raw Data'!$D$2:$D$3196,'Solution Sheet'!N2845,'Raw Data'!$H$2:$H$3196,'Solution Sheet'!O2845)</f>
        <v>688621.27000000118</v>
      </c>
    </row>
    <row r="2846" spans="2:16" x14ac:dyDescent="0.35">
      <c r="B2846" s="33" t="s">
        <v>58</v>
      </c>
      <c r="C2846" s="33" t="s">
        <v>9</v>
      </c>
      <c r="D2846" s="45">
        <f>SUMIFS('Raw Data'!$S$2:$S$3196,'Raw Data'!$E$2:$E$3196,'Solution Sheet'!B2846,'Raw Data'!$G$2:$G$3196,'Solution Sheet'!C2846)</f>
        <v>93015.799999999974</v>
      </c>
      <c r="E2846" s="37"/>
      <c r="F2846" s="33" t="s">
        <v>44</v>
      </c>
      <c r="G2846" s="33" t="s">
        <v>32</v>
      </c>
      <c r="H2846" s="45">
        <f>COUNTIFS('Raw Data'!$L$2:$L$3196,'Solution Sheet'!F2846,'Raw Data'!$H$2:$H$3196,'Solution Sheet'!G2846)</f>
        <v>196</v>
      </c>
      <c r="J2846" s="33" t="s">
        <v>42</v>
      </c>
      <c r="K2846" s="33" t="s">
        <v>9</v>
      </c>
      <c r="L2846" s="45">
        <f>AVERAGEIFS('Raw Data'!$R$2:$R$3196,'Raw Data'!$K$2:$K$3196,'Solution Sheet'!J2846,'Raw Data'!$G$2:$G$3196,'Solution Sheet'!K2846)</f>
        <v>36.282828282828284</v>
      </c>
      <c r="N2846" s="33" t="s">
        <v>24</v>
      </c>
      <c r="O2846" s="33" t="s">
        <v>32</v>
      </c>
      <c r="P2846" s="45">
        <f>SUMIFS('Raw Data'!$S$2:$S$3196,'Raw Data'!$D$2:$D$3196,'Solution Sheet'!N2846,'Raw Data'!$H$2:$H$3196,'Solution Sheet'!O2846)</f>
        <v>854150.37999999919</v>
      </c>
    </row>
    <row r="2847" spans="2:16" x14ac:dyDescent="0.35">
      <c r="B2847" s="33" t="s">
        <v>85</v>
      </c>
      <c r="C2847" s="33" t="s">
        <v>8</v>
      </c>
      <c r="D2847" s="45">
        <f>SUMIFS('Raw Data'!$S$2:$S$3196,'Raw Data'!$E$2:$E$3196,'Solution Sheet'!B2847,'Raw Data'!$G$2:$G$3196,'Solution Sheet'!C2847)</f>
        <v>126785.84999999996</v>
      </c>
      <c r="E2847" s="37"/>
      <c r="F2847" s="33" t="s">
        <v>45</v>
      </c>
      <c r="G2847" s="33" t="s">
        <v>33</v>
      </c>
      <c r="H2847" s="45">
        <f>COUNTIFS('Raw Data'!$L$2:$L$3196,'Solution Sheet'!F2847,'Raw Data'!$H$2:$H$3196,'Solution Sheet'!G2847)</f>
        <v>193</v>
      </c>
      <c r="J2847" s="33" t="s">
        <v>39</v>
      </c>
      <c r="K2847" s="33" t="s">
        <v>8</v>
      </c>
      <c r="L2847" s="45">
        <f>AVERAGEIFS('Raw Data'!$R$2:$R$3196,'Raw Data'!$K$2:$K$3196,'Solution Sheet'!J2847,'Raw Data'!$G$2:$G$3196,'Solution Sheet'!K2847)</f>
        <v>33.572815533980581</v>
      </c>
      <c r="N2847" s="33" t="s">
        <v>24</v>
      </c>
      <c r="O2847" s="33" t="s">
        <v>33</v>
      </c>
      <c r="P2847" s="45">
        <f>SUMIFS('Raw Data'!$S$2:$S$3196,'Raw Data'!$D$2:$D$3196,'Solution Sheet'!N2847,'Raw Data'!$H$2:$H$3196,'Solution Sheet'!O2847)</f>
        <v>777669.78999999957</v>
      </c>
    </row>
    <row r="2848" spans="2:16" x14ac:dyDescent="0.35">
      <c r="B2848" s="33" t="s">
        <v>78</v>
      </c>
      <c r="C2848" s="33" t="s">
        <v>13</v>
      </c>
      <c r="D2848" s="45">
        <f>SUMIFS('Raw Data'!$S$2:$S$3196,'Raw Data'!$E$2:$E$3196,'Solution Sheet'!B2848,'Raw Data'!$G$2:$G$3196,'Solution Sheet'!C2848)</f>
        <v>119976.9</v>
      </c>
      <c r="E2848" s="37"/>
      <c r="F2848" s="33" t="s">
        <v>46</v>
      </c>
      <c r="G2848" s="33" t="s">
        <v>31</v>
      </c>
      <c r="H2848" s="45">
        <f>COUNTIFS('Raw Data'!$L$2:$L$3196,'Solution Sheet'!F2848,'Raw Data'!$H$2:$H$3196,'Solution Sheet'!G2848)</f>
        <v>159</v>
      </c>
      <c r="J2848" s="33" t="s">
        <v>41</v>
      </c>
      <c r="K2848" s="33" t="s">
        <v>13</v>
      </c>
      <c r="L2848" s="45">
        <f>AVERAGEIFS('Raw Data'!$R$2:$R$3196,'Raw Data'!$K$2:$K$3196,'Solution Sheet'!J2848,'Raw Data'!$G$2:$G$3196,'Solution Sheet'!K2848)</f>
        <v>33.705882352941174</v>
      </c>
      <c r="N2848" s="33" t="s">
        <v>25</v>
      </c>
      <c r="O2848" s="33" t="s">
        <v>31</v>
      </c>
      <c r="P2848" s="45">
        <f>SUMIFS('Raw Data'!$S$2:$S$3196,'Raw Data'!$D$2:$D$3196,'Solution Sheet'!N2848,'Raw Data'!$H$2:$H$3196,'Solution Sheet'!O2848)</f>
        <v>343540.72000000003</v>
      </c>
    </row>
    <row r="2849" spans="2:16" x14ac:dyDescent="0.35">
      <c r="B2849" s="33" t="s">
        <v>106</v>
      </c>
      <c r="C2849" s="33" t="s">
        <v>8</v>
      </c>
      <c r="D2849" s="45">
        <f>SUMIFS('Raw Data'!$S$2:$S$3196,'Raw Data'!$E$2:$E$3196,'Solution Sheet'!B2849,'Raw Data'!$G$2:$G$3196,'Solution Sheet'!C2849)</f>
        <v>122017.93000000001</v>
      </c>
      <c r="E2849" s="37"/>
      <c r="F2849" s="33" t="s">
        <v>45</v>
      </c>
      <c r="G2849" s="33" t="s">
        <v>31</v>
      </c>
      <c r="H2849" s="45">
        <f>COUNTIFS('Raw Data'!$L$2:$L$3196,'Solution Sheet'!F2849,'Raw Data'!$H$2:$H$3196,'Solution Sheet'!G2849)</f>
        <v>200</v>
      </c>
      <c r="J2849" s="33" t="s">
        <v>40</v>
      </c>
      <c r="K2849" s="33" t="s">
        <v>8</v>
      </c>
      <c r="L2849" s="45">
        <f>AVERAGEIFS('Raw Data'!$R$2:$R$3196,'Raw Data'!$K$2:$K$3196,'Solution Sheet'!J2849,'Raw Data'!$G$2:$G$3196,'Solution Sheet'!K2849)</f>
        <v>34.319148936170215</v>
      </c>
      <c r="N2849" s="33" t="s">
        <v>26</v>
      </c>
      <c r="O2849" s="33" t="s">
        <v>31</v>
      </c>
      <c r="P2849" s="45">
        <f>SUMIFS('Raw Data'!$S$2:$S$3196,'Raw Data'!$D$2:$D$3196,'Solution Sheet'!N2849,'Raw Data'!$H$2:$H$3196,'Solution Sheet'!O2849)</f>
        <v>705928.4499999996</v>
      </c>
    </row>
    <row r="2850" spans="2:16" x14ac:dyDescent="0.35">
      <c r="B2850" s="33" t="s">
        <v>68</v>
      </c>
      <c r="C2850" s="33" t="s">
        <v>10</v>
      </c>
      <c r="D2850" s="45">
        <f>SUMIFS('Raw Data'!$S$2:$S$3196,'Raw Data'!$E$2:$E$3196,'Solution Sheet'!B2850,'Raw Data'!$G$2:$G$3196,'Solution Sheet'!C2850)</f>
        <v>86801.049999999988</v>
      </c>
      <c r="E2850" s="37"/>
      <c r="F2850" s="33" t="s">
        <v>46</v>
      </c>
      <c r="G2850" s="33" t="s">
        <v>31</v>
      </c>
      <c r="H2850" s="45">
        <f>COUNTIFS('Raw Data'!$L$2:$L$3196,'Solution Sheet'!F2850,'Raw Data'!$H$2:$H$3196,'Solution Sheet'!G2850)</f>
        <v>159</v>
      </c>
      <c r="J2850" s="33" t="s">
        <v>40</v>
      </c>
      <c r="K2850" s="33" t="s">
        <v>10</v>
      </c>
      <c r="L2850" s="45">
        <f>AVERAGEIFS('Raw Data'!$R$2:$R$3196,'Raw Data'!$K$2:$K$3196,'Solution Sheet'!J2850,'Raw Data'!$G$2:$G$3196,'Solution Sheet'!K2850)</f>
        <v>35.093023255813954</v>
      </c>
      <c r="N2850" s="33" t="s">
        <v>26</v>
      </c>
      <c r="O2850" s="33" t="s">
        <v>31</v>
      </c>
      <c r="P2850" s="45">
        <f>SUMIFS('Raw Data'!$S$2:$S$3196,'Raw Data'!$D$2:$D$3196,'Solution Sheet'!N2850,'Raw Data'!$H$2:$H$3196,'Solution Sheet'!O2850)</f>
        <v>705928.4499999996</v>
      </c>
    </row>
    <row r="2851" spans="2:16" x14ac:dyDescent="0.35">
      <c r="B2851" s="33" t="s">
        <v>52</v>
      </c>
      <c r="C2851" s="33" t="s">
        <v>8</v>
      </c>
      <c r="D2851" s="45">
        <f>SUMIFS('Raw Data'!$S$2:$S$3196,'Raw Data'!$E$2:$E$3196,'Solution Sheet'!B2851,'Raw Data'!$G$2:$G$3196,'Solution Sheet'!C2851)</f>
        <v>99924.459999999977</v>
      </c>
      <c r="E2851" s="37"/>
      <c r="F2851" s="33" t="s">
        <v>46</v>
      </c>
      <c r="G2851" s="33" t="s">
        <v>30</v>
      </c>
      <c r="H2851" s="45">
        <f>COUNTIFS('Raw Data'!$L$2:$L$3196,'Solution Sheet'!F2851,'Raw Data'!$H$2:$H$3196,'Solution Sheet'!G2851)</f>
        <v>204</v>
      </c>
      <c r="J2851" s="33" t="s">
        <v>39</v>
      </c>
      <c r="K2851" s="33" t="s">
        <v>8</v>
      </c>
      <c r="L2851" s="45">
        <f>AVERAGEIFS('Raw Data'!$R$2:$R$3196,'Raw Data'!$K$2:$K$3196,'Solution Sheet'!J2851,'Raw Data'!$G$2:$G$3196,'Solution Sheet'!K2851)</f>
        <v>33.572815533980581</v>
      </c>
      <c r="N2851" s="33" t="s">
        <v>24</v>
      </c>
      <c r="O2851" s="33" t="s">
        <v>30</v>
      </c>
      <c r="P2851" s="45">
        <f>SUMIFS('Raw Data'!$S$2:$S$3196,'Raw Data'!$D$2:$D$3196,'Solution Sheet'!N2851,'Raw Data'!$H$2:$H$3196,'Solution Sheet'!O2851)</f>
        <v>902864.3899999999</v>
      </c>
    </row>
    <row r="2852" spans="2:16" x14ac:dyDescent="0.35">
      <c r="B2852" s="33" t="s">
        <v>85</v>
      </c>
      <c r="C2852" s="33" t="s">
        <v>6</v>
      </c>
      <c r="D2852" s="45">
        <f>SUMIFS('Raw Data'!$S$2:$S$3196,'Raw Data'!$E$2:$E$3196,'Solution Sheet'!B2852,'Raw Data'!$G$2:$G$3196,'Solution Sheet'!C2852)</f>
        <v>88130.46</v>
      </c>
      <c r="E2852" s="37"/>
      <c r="F2852" s="33" t="s">
        <v>44</v>
      </c>
      <c r="G2852" s="33" t="s">
        <v>32</v>
      </c>
      <c r="H2852" s="45">
        <f>COUNTIFS('Raw Data'!$L$2:$L$3196,'Solution Sheet'!F2852,'Raw Data'!$H$2:$H$3196,'Solution Sheet'!G2852)</f>
        <v>196</v>
      </c>
      <c r="J2852" s="33" t="s">
        <v>42</v>
      </c>
      <c r="K2852" s="33" t="s">
        <v>6</v>
      </c>
      <c r="L2852" s="45">
        <f>AVERAGEIFS('Raw Data'!$R$2:$R$3196,'Raw Data'!$K$2:$K$3196,'Solution Sheet'!J2852,'Raw Data'!$G$2:$G$3196,'Solution Sheet'!K2852)</f>
        <v>35.892857142857146</v>
      </c>
      <c r="N2852" s="33" t="s">
        <v>26</v>
      </c>
      <c r="O2852" s="33" t="s">
        <v>32</v>
      </c>
      <c r="P2852" s="45">
        <f>SUMIFS('Raw Data'!$S$2:$S$3196,'Raw Data'!$D$2:$D$3196,'Solution Sheet'!N2852,'Raw Data'!$H$2:$H$3196,'Solution Sheet'!O2852)</f>
        <v>713770.02999999945</v>
      </c>
    </row>
    <row r="2853" spans="2:16" x14ac:dyDescent="0.35">
      <c r="B2853" s="33" t="s">
        <v>106</v>
      </c>
      <c r="C2853" s="33" t="s">
        <v>10</v>
      </c>
      <c r="D2853" s="45">
        <f>SUMIFS('Raw Data'!$S$2:$S$3196,'Raw Data'!$E$2:$E$3196,'Solution Sheet'!B2853,'Raw Data'!$G$2:$G$3196,'Solution Sheet'!C2853)</f>
        <v>86293.68</v>
      </c>
      <c r="E2853" s="37"/>
      <c r="F2853" s="33" t="s">
        <v>44</v>
      </c>
      <c r="G2853" s="33" t="s">
        <v>33</v>
      </c>
      <c r="H2853" s="45">
        <f>COUNTIFS('Raw Data'!$L$2:$L$3196,'Solution Sheet'!F2853,'Raw Data'!$H$2:$H$3196,'Solution Sheet'!G2853)</f>
        <v>207</v>
      </c>
      <c r="J2853" s="33" t="s">
        <v>39</v>
      </c>
      <c r="K2853" s="33" t="s">
        <v>10</v>
      </c>
      <c r="L2853" s="45">
        <f>AVERAGEIFS('Raw Data'!$R$2:$R$3196,'Raw Data'!$K$2:$K$3196,'Solution Sheet'!J2853,'Raw Data'!$G$2:$G$3196,'Solution Sheet'!K2853)</f>
        <v>35.052083333333336</v>
      </c>
      <c r="N2853" s="33" t="s">
        <v>24</v>
      </c>
      <c r="O2853" s="33" t="s">
        <v>33</v>
      </c>
      <c r="P2853" s="45">
        <f>SUMIFS('Raw Data'!$S$2:$S$3196,'Raw Data'!$D$2:$D$3196,'Solution Sheet'!N2853,'Raw Data'!$H$2:$H$3196,'Solution Sheet'!O2853)</f>
        <v>777669.78999999957</v>
      </c>
    </row>
    <row r="2854" spans="2:16" x14ac:dyDescent="0.35">
      <c r="B2854" s="33" t="s">
        <v>85</v>
      </c>
      <c r="C2854" s="33" t="s">
        <v>7</v>
      </c>
      <c r="D2854" s="45">
        <f>SUMIFS('Raw Data'!$S$2:$S$3196,'Raw Data'!$E$2:$E$3196,'Solution Sheet'!B2854,'Raw Data'!$G$2:$G$3196,'Solution Sheet'!C2854)</f>
        <v>95667.16</v>
      </c>
      <c r="E2854" s="37"/>
      <c r="F2854" s="33" t="s">
        <v>46</v>
      </c>
      <c r="G2854" s="33" t="s">
        <v>30</v>
      </c>
      <c r="H2854" s="45">
        <f>COUNTIFS('Raw Data'!$L$2:$L$3196,'Solution Sheet'!F2854,'Raw Data'!$H$2:$H$3196,'Solution Sheet'!G2854)</f>
        <v>204</v>
      </c>
      <c r="J2854" s="33" t="s">
        <v>42</v>
      </c>
      <c r="K2854" s="33" t="s">
        <v>7</v>
      </c>
      <c r="L2854" s="45">
        <f>AVERAGEIFS('Raw Data'!$R$2:$R$3196,'Raw Data'!$K$2:$K$3196,'Solution Sheet'!J2854,'Raw Data'!$G$2:$G$3196,'Solution Sheet'!K2854)</f>
        <v>34.288659793814432</v>
      </c>
      <c r="N2854" s="33" t="s">
        <v>25</v>
      </c>
      <c r="O2854" s="33" t="s">
        <v>30</v>
      </c>
      <c r="P2854" s="45">
        <f>SUMIFS('Raw Data'!$S$2:$S$3196,'Raw Data'!$D$2:$D$3196,'Solution Sheet'!N2854,'Raw Data'!$H$2:$H$3196,'Solution Sheet'!O2854)</f>
        <v>386262.99999999983</v>
      </c>
    </row>
    <row r="2855" spans="2:16" x14ac:dyDescent="0.35">
      <c r="B2855" s="33" t="s">
        <v>78</v>
      </c>
      <c r="C2855" s="33" t="s">
        <v>6</v>
      </c>
      <c r="D2855" s="45">
        <f>SUMIFS('Raw Data'!$S$2:$S$3196,'Raw Data'!$E$2:$E$3196,'Solution Sheet'!B2855,'Raw Data'!$G$2:$G$3196,'Solution Sheet'!C2855)</f>
        <v>122595.86000000002</v>
      </c>
      <c r="E2855" s="37"/>
      <c r="F2855" s="33" t="s">
        <v>46</v>
      </c>
      <c r="G2855" s="33" t="s">
        <v>30</v>
      </c>
      <c r="H2855" s="45">
        <f>COUNTIFS('Raw Data'!$L$2:$L$3196,'Solution Sheet'!F2855,'Raw Data'!$H$2:$H$3196,'Solution Sheet'!G2855)</f>
        <v>204</v>
      </c>
      <c r="J2855" s="33" t="s">
        <v>41</v>
      </c>
      <c r="K2855" s="33" t="s">
        <v>6</v>
      </c>
      <c r="L2855" s="45">
        <f>AVERAGEIFS('Raw Data'!$R$2:$R$3196,'Raw Data'!$K$2:$K$3196,'Solution Sheet'!J2855,'Raw Data'!$G$2:$G$3196,'Solution Sheet'!K2855)</f>
        <v>36.01075268817204</v>
      </c>
      <c r="N2855" s="33" t="s">
        <v>24</v>
      </c>
      <c r="O2855" s="33" t="s">
        <v>30</v>
      </c>
      <c r="P2855" s="45">
        <f>SUMIFS('Raw Data'!$S$2:$S$3196,'Raw Data'!$D$2:$D$3196,'Solution Sheet'!N2855,'Raw Data'!$H$2:$H$3196,'Solution Sheet'!O2855)</f>
        <v>902864.3899999999</v>
      </c>
    </row>
    <row r="2856" spans="2:16" x14ac:dyDescent="0.35">
      <c r="B2856" s="33" t="s">
        <v>52</v>
      </c>
      <c r="C2856" s="33" t="s">
        <v>6</v>
      </c>
      <c r="D2856" s="45">
        <f>SUMIFS('Raw Data'!$S$2:$S$3196,'Raw Data'!$E$2:$E$3196,'Solution Sheet'!B2856,'Raw Data'!$G$2:$G$3196,'Solution Sheet'!C2856)</f>
        <v>128564.53000000004</v>
      </c>
      <c r="E2856" s="37"/>
      <c r="F2856" s="33" t="s">
        <v>46</v>
      </c>
      <c r="G2856" s="33" t="s">
        <v>33</v>
      </c>
      <c r="H2856" s="45">
        <f>COUNTIFS('Raw Data'!$L$2:$L$3196,'Solution Sheet'!F2856,'Raw Data'!$H$2:$H$3196,'Solution Sheet'!G2856)</f>
        <v>201</v>
      </c>
      <c r="J2856" s="33" t="s">
        <v>42</v>
      </c>
      <c r="K2856" s="33" t="s">
        <v>6</v>
      </c>
      <c r="L2856" s="45">
        <f>AVERAGEIFS('Raw Data'!$R$2:$R$3196,'Raw Data'!$K$2:$K$3196,'Solution Sheet'!J2856,'Raw Data'!$G$2:$G$3196,'Solution Sheet'!K2856)</f>
        <v>35.892857142857146</v>
      </c>
      <c r="N2856" s="33" t="s">
        <v>26</v>
      </c>
      <c r="O2856" s="33" t="s">
        <v>33</v>
      </c>
      <c r="P2856" s="45">
        <f>SUMIFS('Raw Data'!$S$2:$S$3196,'Raw Data'!$D$2:$D$3196,'Solution Sheet'!N2856,'Raw Data'!$H$2:$H$3196,'Solution Sheet'!O2856)</f>
        <v>688621.27000000118</v>
      </c>
    </row>
    <row r="2857" spans="2:16" x14ac:dyDescent="0.35">
      <c r="B2857" s="33" t="s">
        <v>58</v>
      </c>
      <c r="C2857" s="33" t="s">
        <v>9</v>
      </c>
      <c r="D2857" s="45">
        <f>SUMIFS('Raw Data'!$S$2:$S$3196,'Raw Data'!$E$2:$E$3196,'Solution Sheet'!B2857,'Raw Data'!$G$2:$G$3196,'Solution Sheet'!C2857)</f>
        <v>93015.799999999974</v>
      </c>
      <c r="E2857" s="37"/>
      <c r="F2857" s="33" t="s">
        <v>44</v>
      </c>
      <c r="G2857" s="33" t="s">
        <v>31</v>
      </c>
      <c r="H2857" s="45">
        <f>COUNTIFS('Raw Data'!$L$2:$L$3196,'Solution Sheet'!F2857,'Raw Data'!$H$2:$H$3196,'Solution Sheet'!G2857)</f>
        <v>216</v>
      </c>
      <c r="J2857" s="33" t="s">
        <v>40</v>
      </c>
      <c r="K2857" s="33" t="s">
        <v>9</v>
      </c>
      <c r="L2857" s="45">
        <f>AVERAGEIFS('Raw Data'!$R$2:$R$3196,'Raw Data'!$K$2:$K$3196,'Solution Sheet'!J2857,'Raw Data'!$G$2:$G$3196,'Solution Sheet'!K2857)</f>
        <v>33.942528735632187</v>
      </c>
      <c r="N2857" s="33" t="s">
        <v>25</v>
      </c>
      <c r="O2857" s="33" t="s">
        <v>31</v>
      </c>
      <c r="P2857" s="45">
        <f>SUMIFS('Raw Data'!$S$2:$S$3196,'Raw Data'!$D$2:$D$3196,'Solution Sheet'!N2857,'Raw Data'!$H$2:$H$3196,'Solution Sheet'!O2857)</f>
        <v>343540.72000000003</v>
      </c>
    </row>
    <row r="2858" spans="2:16" x14ac:dyDescent="0.35">
      <c r="B2858" s="33" t="s">
        <v>68</v>
      </c>
      <c r="C2858" s="33" t="s">
        <v>8</v>
      </c>
      <c r="D2858" s="45">
        <f>SUMIFS('Raw Data'!$S$2:$S$3196,'Raw Data'!$E$2:$E$3196,'Solution Sheet'!B2858,'Raw Data'!$G$2:$G$3196,'Solution Sheet'!C2858)</f>
        <v>65393.969999999994</v>
      </c>
      <c r="E2858" s="37"/>
      <c r="F2858" s="33" t="s">
        <v>45</v>
      </c>
      <c r="G2858" s="33" t="s">
        <v>31</v>
      </c>
      <c r="H2858" s="45">
        <f>COUNTIFS('Raw Data'!$L$2:$L$3196,'Solution Sheet'!F2858,'Raw Data'!$H$2:$H$3196,'Solution Sheet'!G2858)</f>
        <v>200</v>
      </c>
      <c r="J2858" s="33" t="s">
        <v>42</v>
      </c>
      <c r="K2858" s="33" t="s">
        <v>8</v>
      </c>
      <c r="L2858" s="45">
        <f>AVERAGEIFS('Raw Data'!$R$2:$R$3196,'Raw Data'!$K$2:$K$3196,'Solution Sheet'!J2858,'Raw Data'!$G$2:$G$3196,'Solution Sheet'!K2858)</f>
        <v>35.593023255813954</v>
      </c>
      <c r="N2858" s="33" t="s">
        <v>24</v>
      </c>
      <c r="O2858" s="33" t="s">
        <v>31</v>
      </c>
      <c r="P2858" s="45">
        <f>SUMIFS('Raw Data'!$S$2:$S$3196,'Raw Data'!$D$2:$D$3196,'Solution Sheet'!N2858,'Raw Data'!$H$2:$H$3196,'Solution Sheet'!O2858)</f>
        <v>770751.94999999984</v>
      </c>
    </row>
    <row r="2859" spans="2:16" x14ac:dyDescent="0.35">
      <c r="B2859" s="33" t="s">
        <v>63</v>
      </c>
      <c r="C2859" s="33" t="s">
        <v>13</v>
      </c>
      <c r="D2859" s="45">
        <f>SUMIFS('Raw Data'!$S$2:$S$3196,'Raw Data'!$E$2:$E$3196,'Solution Sheet'!B2859,'Raw Data'!$G$2:$G$3196,'Solution Sheet'!C2859)</f>
        <v>116307.38</v>
      </c>
      <c r="E2859" s="37"/>
      <c r="F2859" s="33" t="s">
        <v>44</v>
      </c>
      <c r="G2859" s="33" t="s">
        <v>33</v>
      </c>
      <c r="H2859" s="45">
        <f>COUNTIFS('Raw Data'!$L$2:$L$3196,'Solution Sheet'!F2859,'Raw Data'!$H$2:$H$3196,'Solution Sheet'!G2859)</f>
        <v>207</v>
      </c>
      <c r="J2859" s="33" t="s">
        <v>40</v>
      </c>
      <c r="K2859" s="33" t="s">
        <v>13</v>
      </c>
      <c r="L2859" s="45">
        <f>AVERAGEIFS('Raw Data'!$R$2:$R$3196,'Raw Data'!$K$2:$K$3196,'Solution Sheet'!J2859,'Raw Data'!$G$2:$G$3196,'Solution Sheet'!K2859)</f>
        <v>34.651685393258425</v>
      </c>
      <c r="N2859" s="33" t="s">
        <v>24</v>
      </c>
      <c r="O2859" s="33" t="s">
        <v>33</v>
      </c>
      <c r="P2859" s="45">
        <f>SUMIFS('Raw Data'!$S$2:$S$3196,'Raw Data'!$D$2:$D$3196,'Solution Sheet'!N2859,'Raw Data'!$H$2:$H$3196,'Solution Sheet'!O2859)</f>
        <v>777669.78999999957</v>
      </c>
    </row>
    <row r="2860" spans="2:16" x14ac:dyDescent="0.35">
      <c r="B2860" s="33" t="s">
        <v>68</v>
      </c>
      <c r="C2860" s="33" t="s">
        <v>13</v>
      </c>
      <c r="D2860" s="45">
        <f>SUMIFS('Raw Data'!$S$2:$S$3196,'Raw Data'!$E$2:$E$3196,'Solution Sheet'!B2860,'Raw Data'!$G$2:$G$3196,'Solution Sheet'!C2860)</f>
        <v>82678.639999999985</v>
      </c>
      <c r="E2860" s="37"/>
      <c r="F2860" s="33" t="s">
        <v>45</v>
      </c>
      <c r="G2860" s="33" t="s">
        <v>32</v>
      </c>
      <c r="H2860" s="45">
        <f>COUNTIFS('Raw Data'!$L$2:$L$3196,'Solution Sheet'!F2860,'Raw Data'!$H$2:$H$3196,'Solution Sheet'!G2860)</f>
        <v>204</v>
      </c>
      <c r="J2860" s="33" t="s">
        <v>39</v>
      </c>
      <c r="K2860" s="33" t="s">
        <v>13</v>
      </c>
      <c r="L2860" s="45">
        <f>AVERAGEIFS('Raw Data'!$R$2:$R$3196,'Raw Data'!$K$2:$K$3196,'Solution Sheet'!J2860,'Raw Data'!$G$2:$G$3196,'Solution Sheet'!K2860)</f>
        <v>35.833333333333336</v>
      </c>
      <c r="N2860" s="33" t="s">
        <v>26</v>
      </c>
      <c r="O2860" s="33" t="s">
        <v>32</v>
      </c>
      <c r="P2860" s="45">
        <f>SUMIFS('Raw Data'!$S$2:$S$3196,'Raw Data'!$D$2:$D$3196,'Solution Sheet'!N2860,'Raw Data'!$H$2:$H$3196,'Solution Sheet'!O2860)</f>
        <v>713770.02999999945</v>
      </c>
    </row>
    <row r="2861" spans="2:16" x14ac:dyDescent="0.35">
      <c r="B2861" s="33" t="s">
        <v>78</v>
      </c>
      <c r="C2861" s="33" t="s">
        <v>11</v>
      </c>
      <c r="D2861" s="45">
        <f>SUMIFS('Raw Data'!$S$2:$S$3196,'Raw Data'!$E$2:$E$3196,'Solution Sheet'!B2861,'Raw Data'!$G$2:$G$3196,'Solution Sheet'!C2861)</f>
        <v>115609.13</v>
      </c>
      <c r="E2861" s="37"/>
      <c r="F2861" s="33" t="s">
        <v>44</v>
      </c>
      <c r="G2861" s="33" t="s">
        <v>30</v>
      </c>
      <c r="H2861" s="45">
        <f>COUNTIFS('Raw Data'!$L$2:$L$3196,'Solution Sheet'!F2861,'Raw Data'!$H$2:$H$3196,'Solution Sheet'!G2861)</f>
        <v>202</v>
      </c>
      <c r="J2861" s="33" t="s">
        <v>39</v>
      </c>
      <c r="K2861" s="33" t="s">
        <v>11</v>
      </c>
      <c r="L2861" s="45">
        <f>AVERAGEIFS('Raw Data'!$R$2:$R$3196,'Raw Data'!$K$2:$K$3196,'Solution Sheet'!J2861,'Raw Data'!$G$2:$G$3196,'Solution Sheet'!K2861)</f>
        <v>34.901785714285715</v>
      </c>
      <c r="N2861" s="33" t="s">
        <v>24</v>
      </c>
      <c r="O2861" s="33" t="s">
        <v>30</v>
      </c>
      <c r="P2861" s="45">
        <f>SUMIFS('Raw Data'!$S$2:$S$3196,'Raw Data'!$D$2:$D$3196,'Solution Sheet'!N2861,'Raw Data'!$H$2:$H$3196,'Solution Sheet'!O2861)</f>
        <v>902864.3899999999</v>
      </c>
    </row>
    <row r="2862" spans="2:16" x14ac:dyDescent="0.35">
      <c r="B2862" s="33" t="s">
        <v>58</v>
      </c>
      <c r="C2862" s="33" t="s">
        <v>7</v>
      </c>
      <c r="D2862" s="45">
        <f>SUMIFS('Raw Data'!$S$2:$S$3196,'Raw Data'!$E$2:$E$3196,'Solution Sheet'!B2862,'Raw Data'!$G$2:$G$3196,'Solution Sheet'!C2862)</f>
        <v>104199.79000000001</v>
      </c>
      <c r="E2862" s="37"/>
      <c r="F2862" s="33" t="s">
        <v>43</v>
      </c>
      <c r="G2862" s="33" t="s">
        <v>31</v>
      </c>
      <c r="H2862" s="45">
        <f>COUNTIFS('Raw Data'!$L$2:$L$3196,'Solution Sheet'!F2862,'Raw Data'!$H$2:$H$3196,'Solution Sheet'!G2862)</f>
        <v>190</v>
      </c>
      <c r="J2862" s="33" t="s">
        <v>42</v>
      </c>
      <c r="K2862" s="33" t="s">
        <v>7</v>
      </c>
      <c r="L2862" s="45">
        <f>AVERAGEIFS('Raw Data'!$R$2:$R$3196,'Raw Data'!$K$2:$K$3196,'Solution Sheet'!J2862,'Raw Data'!$G$2:$G$3196,'Solution Sheet'!K2862)</f>
        <v>34.288659793814432</v>
      </c>
      <c r="N2862" s="33" t="s">
        <v>26</v>
      </c>
      <c r="O2862" s="33" t="s">
        <v>31</v>
      </c>
      <c r="P2862" s="45">
        <f>SUMIFS('Raw Data'!$S$2:$S$3196,'Raw Data'!$D$2:$D$3196,'Solution Sheet'!N2862,'Raw Data'!$H$2:$H$3196,'Solution Sheet'!O2862)</f>
        <v>705928.4499999996</v>
      </c>
    </row>
    <row r="2863" spans="2:16" x14ac:dyDescent="0.35">
      <c r="B2863" s="33" t="s">
        <v>63</v>
      </c>
      <c r="C2863" s="33" t="s">
        <v>10</v>
      </c>
      <c r="D2863" s="45">
        <f>SUMIFS('Raw Data'!$S$2:$S$3196,'Raw Data'!$E$2:$E$3196,'Solution Sheet'!B2863,'Raw Data'!$G$2:$G$3196,'Solution Sheet'!C2863)</f>
        <v>76274.34</v>
      </c>
      <c r="E2863" s="37"/>
      <c r="F2863" s="33" t="s">
        <v>44</v>
      </c>
      <c r="G2863" s="33" t="s">
        <v>31</v>
      </c>
      <c r="H2863" s="45">
        <f>COUNTIFS('Raw Data'!$L$2:$L$3196,'Solution Sheet'!F2863,'Raw Data'!$H$2:$H$3196,'Solution Sheet'!G2863)</f>
        <v>216</v>
      </c>
      <c r="J2863" s="33" t="s">
        <v>41</v>
      </c>
      <c r="K2863" s="33" t="s">
        <v>10</v>
      </c>
      <c r="L2863" s="45">
        <f>AVERAGEIFS('Raw Data'!$R$2:$R$3196,'Raw Data'!$K$2:$K$3196,'Solution Sheet'!J2863,'Raw Data'!$G$2:$G$3196,'Solution Sheet'!K2863)</f>
        <v>34.225806451612904</v>
      </c>
      <c r="N2863" s="33" t="s">
        <v>24</v>
      </c>
      <c r="O2863" s="33" t="s">
        <v>31</v>
      </c>
      <c r="P2863" s="45">
        <f>SUMIFS('Raw Data'!$S$2:$S$3196,'Raw Data'!$D$2:$D$3196,'Solution Sheet'!N2863,'Raw Data'!$H$2:$H$3196,'Solution Sheet'!O2863)</f>
        <v>770751.94999999984</v>
      </c>
    </row>
    <row r="2864" spans="2:16" x14ac:dyDescent="0.35">
      <c r="B2864" s="33" t="s">
        <v>55</v>
      </c>
      <c r="C2864" s="33" t="s">
        <v>10</v>
      </c>
      <c r="D2864" s="45">
        <f>SUMIFS('Raw Data'!$S$2:$S$3196,'Raw Data'!$E$2:$E$3196,'Solution Sheet'!B2864,'Raw Data'!$G$2:$G$3196,'Solution Sheet'!C2864)</f>
        <v>73114.26999999999</v>
      </c>
      <c r="E2864" s="37"/>
      <c r="F2864" s="33" t="s">
        <v>45</v>
      </c>
      <c r="G2864" s="33" t="s">
        <v>31</v>
      </c>
      <c r="H2864" s="45">
        <f>COUNTIFS('Raw Data'!$L$2:$L$3196,'Solution Sheet'!F2864,'Raw Data'!$H$2:$H$3196,'Solution Sheet'!G2864)</f>
        <v>200</v>
      </c>
      <c r="J2864" s="33" t="s">
        <v>40</v>
      </c>
      <c r="K2864" s="33" t="s">
        <v>10</v>
      </c>
      <c r="L2864" s="45">
        <f>AVERAGEIFS('Raw Data'!$R$2:$R$3196,'Raw Data'!$K$2:$K$3196,'Solution Sheet'!J2864,'Raw Data'!$G$2:$G$3196,'Solution Sheet'!K2864)</f>
        <v>35.093023255813954</v>
      </c>
      <c r="N2864" s="33" t="s">
        <v>24</v>
      </c>
      <c r="O2864" s="33" t="s">
        <v>31</v>
      </c>
      <c r="P2864" s="45">
        <f>SUMIFS('Raw Data'!$S$2:$S$3196,'Raw Data'!$D$2:$D$3196,'Solution Sheet'!N2864,'Raw Data'!$H$2:$H$3196,'Solution Sheet'!O2864)</f>
        <v>770751.94999999984</v>
      </c>
    </row>
    <row r="2865" spans="2:16" x14ac:dyDescent="0.35">
      <c r="B2865" s="33" t="s">
        <v>63</v>
      </c>
      <c r="C2865" s="33" t="s">
        <v>13</v>
      </c>
      <c r="D2865" s="45">
        <f>SUMIFS('Raw Data'!$S$2:$S$3196,'Raw Data'!$E$2:$E$3196,'Solution Sheet'!B2865,'Raw Data'!$G$2:$G$3196,'Solution Sheet'!C2865)</f>
        <v>116307.38</v>
      </c>
      <c r="E2865" s="37"/>
      <c r="F2865" s="33" t="s">
        <v>46</v>
      </c>
      <c r="G2865" s="33" t="s">
        <v>32</v>
      </c>
      <c r="H2865" s="45">
        <f>COUNTIFS('Raw Data'!$L$2:$L$3196,'Solution Sheet'!F2865,'Raw Data'!$H$2:$H$3196,'Solution Sheet'!G2865)</f>
        <v>216</v>
      </c>
      <c r="J2865" s="33" t="s">
        <v>41</v>
      </c>
      <c r="K2865" s="33" t="s">
        <v>13</v>
      </c>
      <c r="L2865" s="45">
        <f>AVERAGEIFS('Raw Data'!$R$2:$R$3196,'Raw Data'!$K$2:$K$3196,'Solution Sheet'!J2865,'Raw Data'!$G$2:$G$3196,'Solution Sheet'!K2865)</f>
        <v>33.705882352941174</v>
      </c>
      <c r="N2865" s="33" t="s">
        <v>25</v>
      </c>
      <c r="O2865" s="33" t="s">
        <v>32</v>
      </c>
      <c r="P2865" s="45">
        <f>SUMIFS('Raw Data'!$S$2:$S$3196,'Raw Data'!$D$2:$D$3196,'Solution Sheet'!N2865,'Raw Data'!$H$2:$H$3196,'Solution Sheet'!O2865)</f>
        <v>420136.0300000002</v>
      </c>
    </row>
    <row r="2866" spans="2:16" x14ac:dyDescent="0.35">
      <c r="B2866" s="33" t="s">
        <v>73</v>
      </c>
      <c r="C2866" s="33" t="s">
        <v>11</v>
      </c>
      <c r="D2866" s="45">
        <f>SUMIFS('Raw Data'!$S$2:$S$3196,'Raw Data'!$E$2:$E$3196,'Solution Sheet'!B2866,'Raw Data'!$G$2:$G$3196,'Solution Sheet'!C2866)</f>
        <v>112167.56</v>
      </c>
      <c r="E2866" s="37"/>
      <c r="F2866" s="33" t="s">
        <v>45</v>
      </c>
      <c r="G2866" s="33" t="s">
        <v>32</v>
      </c>
      <c r="H2866" s="45">
        <f>COUNTIFS('Raw Data'!$L$2:$L$3196,'Solution Sheet'!F2866,'Raw Data'!$H$2:$H$3196,'Solution Sheet'!G2866)</f>
        <v>204</v>
      </c>
      <c r="J2866" s="33" t="s">
        <v>39</v>
      </c>
      <c r="K2866" s="33" t="s">
        <v>11</v>
      </c>
      <c r="L2866" s="45">
        <f>AVERAGEIFS('Raw Data'!$R$2:$R$3196,'Raw Data'!$K$2:$K$3196,'Solution Sheet'!J2866,'Raw Data'!$G$2:$G$3196,'Solution Sheet'!K2866)</f>
        <v>34.901785714285715</v>
      </c>
      <c r="N2866" s="33" t="s">
        <v>24</v>
      </c>
      <c r="O2866" s="33" t="s">
        <v>32</v>
      </c>
      <c r="P2866" s="45">
        <f>SUMIFS('Raw Data'!$S$2:$S$3196,'Raw Data'!$D$2:$D$3196,'Solution Sheet'!N2866,'Raw Data'!$H$2:$H$3196,'Solution Sheet'!O2866)</f>
        <v>854150.37999999919</v>
      </c>
    </row>
    <row r="2867" spans="2:16" x14ac:dyDescent="0.35">
      <c r="B2867" s="33" t="s">
        <v>73</v>
      </c>
      <c r="C2867" s="33" t="s">
        <v>9</v>
      </c>
      <c r="D2867" s="45">
        <f>SUMIFS('Raw Data'!$S$2:$S$3196,'Raw Data'!$E$2:$E$3196,'Solution Sheet'!B2867,'Raw Data'!$G$2:$G$3196,'Solution Sheet'!C2867)</f>
        <v>97902.090000000011</v>
      </c>
      <c r="E2867" s="37"/>
      <c r="F2867" s="33" t="s">
        <v>44</v>
      </c>
      <c r="G2867" s="33" t="s">
        <v>32</v>
      </c>
      <c r="H2867" s="45">
        <f>COUNTIFS('Raw Data'!$L$2:$L$3196,'Solution Sheet'!F2867,'Raw Data'!$H$2:$H$3196,'Solution Sheet'!G2867)</f>
        <v>196</v>
      </c>
      <c r="J2867" s="33" t="s">
        <v>40</v>
      </c>
      <c r="K2867" s="33" t="s">
        <v>9</v>
      </c>
      <c r="L2867" s="45">
        <f>AVERAGEIFS('Raw Data'!$R$2:$R$3196,'Raw Data'!$K$2:$K$3196,'Solution Sheet'!J2867,'Raw Data'!$G$2:$G$3196,'Solution Sheet'!K2867)</f>
        <v>33.942528735632187</v>
      </c>
      <c r="N2867" s="33" t="s">
        <v>24</v>
      </c>
      <c r="O2867" s="33" t="s">
        <v>32</v>
      </c>
      <c r="P2867" s="45">
        <f>SUMIFS('Raw Data'!$S$2:$S$3196,'Raw Data'!$D$2:$D$3196,'Solution Sheet'!N2867,'Raw Data'!$H$2:$H$3196,'Solution Sheet'!O2867)</f>
        <v>854150.37999999919</v>
      </c>
    </row>
    <row r="2868" spans="2:16" x14ac:dyDescent="0.35">
      <c r="B2868" s="33" t="s">
        <v>55</v>
      </c>
      <c r="C2868" s="33" t="s">
        <v>7</v>
      </c>
      <c r="D2868" s="45">
        <f>SUMIFS('Raw Data'!$S$2:$S$3196,'Raw Data'!$E$2:$E$3196,'Solution Sheet'!B2868,'Raw Data'!$G$2:$G$3196,'Solution Sheet'!C2868)</f>
        <v>86248.060000000012</v>
      </c>
      <c r="E2868" s="37"/>
      <c r="F2868" s="33" t="s">
        <v>46</v>
      </c>
      <c r="G2868" s="33" t="s">
        <v>30</v>
      </c>
      <c r="H2868" s="45">
        <f>COUNTIFS('Raw Data'!$L$2:$L$3196,'Solution Sheet'!F2868,'Raw Data'!$H$2:$H$3196,'Solution Sheet'!G2868)</f>
        <v>204</v>
      </c>
      <c r="J2868" s="33" t="s">
        <v>40</v>
      </c>
      <c r="K2868" s="33" t="s">
        <v>7</v>
      </c>
      <c r="L2868" s="45">
        <f>AVERAGEIFS('Raw Data'!$R$2:$R$3196,'Raw Data'!$K$2:$K$3196,'Solution Sheet'!J2868,'Raw Data'!$G$2:$G$3196,'Solution Sheet'!K2868)</f>
        <v>33.473118279569896</v>
      </c>
      <c r="N2868" s="33" t="s">
        <v>26</v>
      </c>
      <c r="O2868" s="33" t="s">
        <v>30</v>
      </c>
      <c r="P2868" s="45">
        <f>SUMIFS('Raw Data'!$S$2:$S$3196,'Raw Data'!$D$2:$D$3196,'Solution Sheet'!N2868,'Raw Data'!$H$2:$H$3196,'Solution Sheet'!O2868)</f>
        <v>705014.25000000035</v>
      </c>
    </row>
    <row r="2869" spans="2:16" x14ac:dyDescent="0.35">
      <c r="B2869" s="33" t="s">
        <v>78</v>
      </c>
      <c r="C2869" s="33" t="s">
        <v>11</v>
      </c>
      <c r="D2869" s="45">
        <f>SUMIFS('Raw Data'!$S$2:$S$3196,'Raw Data'!$E$2:$E$3196,'Solution Sheet'!B2869,'Raw Data'!$G$2:$G$3196,'Solution Sheet'!C2869)</f>
        <v>115609.13</v>
      </c>
      <c r="E2869" s="37"/>
      <c r="F2869" s="33" t="s">
        <v>46</v>
      </c>
      <c r="G2869" s="33" t="s">
        <v>32</v>
      </c>
      <c r="H2869" s="45">
        <f>COUNTIFS('Raw Data'!$L$2:$L$3196,'Solution Sheet'!F2869,'Raw Data'!$H$2:$H$3196,'Solution Sheet'!G2869)</f>
        <v>216</v>
      </c>
      <c r="J2869" s="33" t="s">
        <v>42</v>
      </c>
      <c r="K2869" s="33" t="s">
        <v>11</v>
      </c>
      <c r="L2869" s="45">
        <f>AVERAGEIFS('Raw Data'!$R$2:$R$3196,'Raw Data'!$K$2:$K$3196,'Solution Sheet'!J2869,'Raw Data'!$G$2:$G$3196,'Solution Sheet'!K2869)</f>
        <v>35.16949152542373</v>
      </c>
      <c r="N2869" s="33" t="s">
        <v>26</v>
      </c>
      <c r="O2869" s="33" t="s">
        <v>32</v>
      </c>
      <c r="P2869" s="45">
        <f>SUMIFS('Raw Data'!$S$2:$S$3196,'Raw Data'!$D$2:$D$3196,'Solution Sheet'!N2869,'Raw Data'!$H$2:$H$3196,'Solution Sheet'!O2869)</f>
        <v>713770.02999999945</v>
      </c>
    </row>
    <row r="2870" spans="2:16" x14ac:dyDescent="0.35">
      <c r="B2870" s="33" t="s">
        <v>115</v>
      </c>
      <c r="C2870" s="33" t="s">
        <v>6</v>
      </c>
      <c r="D2870" s="45">
        <f>SUMIFS('Raw Data'!$S$2:$S$3196,'Raw Data'!$E$2:$E$3196,'Solution Sheet'!B2870,'Raw Data'!$G$2:$G$3196,'Solution Sheet'!C2870)</f>
        <v>110066.44999999998</v>
      </c>
      <c r="E2870" s="37"/>
      <c r="F2870" s="33" t="s">
        <v>46</v>
      </c>
      <c r="G2870" s="33" t="s">
        <v>32</v>
      </c>
      <c r="H2870" s="45">
        <f>COUNTIFS('Raw Data'!$L$2:$L$3196,'Solution Sheet'!F2870,'Raw Data'!$H$2:$H$3196,'Solution Sheet'!G2870)</f>
        <v>216</v>
      </c>
      <c r="J2870" s="33" t="s">
        <v>39</v>
      </c>
      <c r="K2870" s="33" t="s">
        <v>6</v>
      </c>
      <c r="L2870" s="45">
        <f>AVERAGEIFS('Raw Data'!$R$2:$R$3196,'Raw Data'!$K$2:$K$3196,'Solution Sheet'!J2870,'Raw Data'!$G$2:$G$3196,'Solution Sheet'!K2870)</f>
        <v>36.370370370370374</v>
      </c>
      <c r="N2870" s="33" t="s">
        <v>24</v>
      </c>
      <c r="O2870" s="33" t="s">
        <v>32</v>
      </c>
      <c r="P2870" s="45">
        <f>SUMIFS('Raw Data'!$S$2:$S$3196,'Raw Data'!$D$2:$D$3196,'Solution Sheet'!N2870,'Raw Data'!$H$2:$H$3196,'Solution Sheet'!O2870)</f>
        <v>854150.37999999919</v>
      </c>
    </row>
    <row r="2871" spans="2:16" x14ac:dyDescent="0.35">
      <c r="B2871" s="33" t="s">
        <v>63</v>
      </c>
      <c r="C2871" s="33" t="s">
        <v>12</v>
      </c>
      <c r="D2871" s="45">
        <f>SUMIFS('Raw Data'!$S$2:$S$3196,'Raw Data'!$E$2:$E$3196,'Solution Sheet'!B2871,'Raw Data'!$G$2:$G$3196,'Solution Sheet'!C2871)</f>
        <v>121006.51999999999</v>
      </c>
      <c r="E2871" s="37"/>
      <c r="F2871" s="33" t="s">
        <v>44</v>
      </c>
      <c r="G2871" s="33" t="s">
        <v>31</v>
      </c>
      <c r="H2871" s="45">
        <f>COUNTIFS('Raw Data'!$L$2:$L$3196,'Solution Sheet'!F2871,'Raw Data'!$H$2:$H$3196,'Solution Sheet'!G2871)</f>
        <v>216</v>
      </c>
      <c r="J2871" s="33" t="s">
        <v>39</v>
      </c>
      <c r="K2871" s="33" t="s">
        <v>12</v>
      </c>
      <c r="L2871" s="45">
        <f>AVERAGEIFS('Raw Data'!$R$2:$R$3196,'Raw Data'!$K$2:$K$3196,'Solution Sheet'!J2871,'Raw Data'!$G$2:$G$3196,'Solution Sheet'!K2871)</f>
        <v>35</v>
      </c>
      <c r="N2871" s="33" t="s">
        <v>26</v>
      </c>
      <c r="O2871" s="33" t="s">
        <v>31</v>
      </c>
      <c r="P2871" s="45">
        <f>SUMIFS('Raw Data'!$S$2:$S$3196,'Raw Data'!$D$2:$D$3196,'Solution Sheet'!N2871,'Raw Data'!$H$2:$H$3196,'Solution Sheet'!O2871)</f>
        <v>705928.4499999996</v>
      </c>
    </row>
    <row r="2872" spans="2:16" x14ac:dyDescent="0.35">
      <c r="B2872" s="33" t="s">
        <v>73</v>
      </c>
      <c r="C2872" s="33" t="s">
        <v>7</v>
      </c>
      <c r="D2872" s="45">
        <f>SUMIFS('Raw Data'!$S$2:$S$3196,'Raw Data'!$E$2:$E$3196,'Solution Sheet'!B2872,'Raw Data'!$G$2:$G$3196,'Solution Sheet'!C2872)</f>
        <v>125696.93000000001</v>
      </c>
      <c r="E2872" s="37"/>
      <c r="F2872" s="33" t="s">
        <v>44</v>
      </c>
      <c r="G2872" s="33" t="s">
        <v>31</v>
      </c>
      <c r="H2872" s="45">
        <f>COUNTIFS('Raw Data'!$L$2:$L$3196,'Solution Sheet'!F2872,'Raw Data'!$H$2:$H$3196,'Solution Sheet'!G2872)</f>
        <v>216</v>
      </c>
      <c r="J2872" s="33" t="s">
        <v>41</v>
      </c>
      <c r="K2872" s="33" t="s">
        <v>7</v>
      </c>
      <c r="L2872" s="45">
        <f>AVERAGEIFS('Raw Data'!$R$2:$R$3196,'Raw Data'!$K$2:$K$3196,'Solution Sheet'!J2872,'Raw Data'!$G$2:$G$3196,'Solution Sheet'!K2872)</f>
        <v>33.821428571428569</v>
      </c>
      <c r="N2872" s="33" t="s">
        <v>26</v>
      </c>
      <c r="O2872" s="33" t="s">
        <v>31</v>
      </c>
      <c r="P2872" s="45">
        <f>SUMIFS('Raw Data'!$S$2:$S$3196,'Raw Data'!$D$2:$D$3196,'Solution Sheet'!N2872,'Raw Data'!$H$2:$H$3196,'Solution Sheet'!O2872)</f>
        <v>705928.4499999996</v>
      </c>
    </row>
    <row r="2873" spans="2:16" x14ac:dyDescent="0.35">
      <c r="B2873" s="33" t="s">
        <v>68</v>
      </c>
      <c r="C2873" s="33" t="s">
        <v>11</v>
      </c>
      <c r="D2873" s="45">
        <f>SUMIFS('Raw Data'!$S$2:$S$3196,'Raw Data'!$E$2:$E$3196,'Solution Sheet'!B2873,'Raw Data'!$G$2:$G$3196,'Solution Sheet'!C2873)</f>
        <v>76381.910000000018</v>
      </c>
      <c r="E2873" s="37"/>
      <c r="F2873" s="33" t="s">
        <v>43</v>
      </c>
      <c r="G2873" s="33" t="s">
        <v>32</v>
      </c>
      <c r="H2873" s="45">
        <f>COUNTIFS('Raw Data'!$L$2:$L$3196,'Solution Sheet'!F2873,'Raw Data'!$H$2:$H$3196,'Solution Sheet'!G2873)</f>
        <v>206</v>
      </c>
      <c r="J2873" s="33" t="s">
        <v>41</v>
      </c>
      <c r="K2873" s="33" t="s">
        <v>11</v>
      </c>
      <c r="L2873" s="45">
        <f>AVERAGEIFS('Raw Data'!$R$2:$R$3196,'Raw Data'!$K$2:$K$3196,'Solution Sheet'!J2873,'Raw Data'!$G$2:$G$3196,'Solution Sheet'!K2873)</f>
        <v>35.415929203539825</v>
      </c>
      <c r="N2873" s="33" t="s">
        <v>24</v>
      </c>
      <c r="O2873" s="33" t="s">
        <v>32</v>
      </c>
      <c r="P2873" s="45">
        <f>SUMIFS('Raw Data'!$S$2:$S$3196,'Raw Data'!$D$2:$D$3196,'Solution Sheet'!N2873,'Raw Data'!$H$2:$H$3196,'Solution Sheet'!O2873)</f>
        <v>854150.37999999919</v>
      </c>
    </row>
    <row r="2874" spans="2:16" x14ac:dyDescent="0.35">
      <c r="B2874" s="33" t="s">
        <v>73</v>
      </c>
      <c r="C2874" s="33" t="s">
        <v>12</v>
      </c>
      <c r="D2874" s="45">
        <f>SUMIFS('Raw Data'!$S$2:$S$3196,'Raw Data'!$E$2:$E$3196,'Solution Sheet'!B2874,'Raw Data'!$G$2:$G$3196,'Solution Sheet'!C2874)</f>
        <v>74246.830000000016</v>
      </c>
      <c r="E2874" s="37"/>
      <c r="F2874" s="33" t="s">
        <v>44</v>
      </c>
      <c r="G2874" s="33" t="s">
        <v>30</v>
      </c>
      <c r="H2874" s="45">
        <f>COUNTIFS('Raw Data'!$L$2:$L$3196,'Solution Sheet'!F2874,'Raw Data'!$H$2:$H$3196,'Solution Sheet'!G2874)</f>
        <v>202</v>
      </c>
      <c r="J2874" s="33" t="s">
        <v>39</v>
      </c>
      <c r="K2874" s="33" t="s">
        <v>12</v>
      </c>
      <c r="L2874" s="45">
        <f>AVERAGEIFS('Raw Data'!$R$2:$R$3196,'Raw Data'!$K$2:$K$3196,'Solution Sheet'!J2874,'Raw Data'!$G$2:$G$3196,'Solution Sheet'!K2874)</f>
        <v>35</v>
      </c>
      <c r="N2874" s="33" t="s">
        <v>25</v>
      </c>
      <c r="O2874" s="33" t="s">
        <v>30</v>
      </c>
      <c r="P2874" s="45">
        <f>SUMIFS('Raw Data'!$S$2:$S$3196,'Raw Data'!$D$2:$D$3196,'Solution Sheet'!N2874,'Raw Data'!$H$2:$H$3196,'Solution Sheet'!O2874)</f>
        <v>386262.99999999983</v>
      </c>
    </row>
    <row r="2875" spans="2:16" x14ac:dyDescent="0.35">
      <c r="B2875" s="33" t="s">
        <v>68</v>
      </c>
      <c r="C2875" s="33" t="s">
        <v>10</v>
      </c>
      <c r="D2875" s="45">
        <f>SUMIFS('Raw Data'!$S$2:$S$3196,'Raw Data'!$E$2:$E$3196,'Solution Sheet'!B2875,'Raw Data'!$G$2:$G$3196,'Solution Sheet'!C2875)</f>
        <v>86801.049999999988</v>
      </c>
      <c r="E2875" s="37"/>
      <c r="F2875" s="33" t="s">
        <v>44</v>
      </c>
      <c r="G2875" s="33" t="s">
        <v>32</v>
      </c>
      <c r="H2875" s="45">
        <f>COUNTIFS('Raw Data'!$L$2:$L$3196,'Solution Sheet'!F2875,'Raw Data'!$H$2:$H$3196,'Solution Sheet'!G2875)</f>
        <v>196</v>
      </c>
      <c r="J2875" s="33" t="s">
        <v>39</v>
      </c>
      <c r="K2875" s="33" t="s">
        <v>10</v>
      </c>
      <c r="L2875" s="45">
        <f>AVERAGEIFS('Raw Data'!$R$2:$R$3196,'Raw Data'!$K$2:$K$3196,'Solution Sheet'!J2875,'Raw Data'!$G$2:$G$3196,'Solution Sheet'!K2875)</f>
        <v>35.052083333333336</v>
      </c>
      <c r="N2875" s="33" t="s">
        <v>24</v>
      </c>
      <c r="O2875" s="33" t="s">
        <v>32</v>
      </c>
      <c r="P2875" s="45">
        <f>SUMIFS('Raw Data'!$S$2:$S$3196,'Raw Data'!$D$2:$D$3196,'Solution Sheet'!N2875,'Raw Data'!$H$2:$H$3196,'Solution Sheet'!O2875)</f>
        <v>854150.37999999919</v>
      </c>
    </row>
    <row r="2876" spans="2:16" x14ac:dyDescent="0.35">
      <c r="B2876" s="33" t="s">
        <v>115</v>
      </c>
      <c r="C2876" s="33" t="s">
        <v>11</v>
      </c>
      <c r="D2876" s="45">
        <f>SUMIFS('Raw Data'!$S$2:$S$3196,'Raw Data'!$E$2:$E$3196,'Solution Sheet'!B2876,'Raw Data'!$G$2:$G$3196,'Solution Sheet'!C2876)</f>
        <v>121509.75999999999</v>
      </c>
      <c r="E2876" s="37"/>
      <c r="F2876" s="33" t="s">
        <v>46</v>
      </c>
      <c r="G2876" s="33" t="s">
        <v>33</v>
      </c>
      <c r="H2876" s="45">
        <f>COUNTIFS('Raw Data'!$L$2:$L$3196,'Solution Sheet'!F2876,'Raw Data'!$H$2:$H$3196,'Solution Sheet'!G2876)</f>
        <v>201</v>
      </c>
      <c r="J2876" s="33" t="s">
        <v>40</v>
      </c>
      <c r="K2876" s="33" t="s">
        <v>11</v>
      </c>
      <c r="L2876" s="45">
        <f>AVERAGEIFS('Raw Data'!$R$2:$R$3196,'Raw Data'!$K$2:$K$3196,'Solution Sheet'!J2876,'Raw Data'!$G$2:$G$3196,'Solution Sheet'!K2876)</f>
        <v>33.707865168539328</v>
      </c>
      <c r="N2876" s="33" t="s">
        <v>26</v>
      </c>
      <c r="O2876" s="33" t="s">
        <v>33</v>
      </c>
      <c r="P2876" s="45">
        <f>SUMIFS('Raw Data'!$S$2:$S$3196,'Raw Data'!$D$2:$D$3196,'Solution Sheet'!N2876,'Raw Data'!$H$2:$H$3196,'Solution Sheet'!O2876)</f>
        <v>688621.27000000118</v>
      </c>
    </row>
    <row r="2877" spans="2:16" x14ac:dyDescent="0.35">
      <c r="B2877" s="33" t="s">
        <v>85</v>
      </c>
      <c r="C2877" s="33" t="s">
        <v>8</v>
      </c>
      <c r="D2877" s="45">
        <f>SUMIFS('Raw Data'!$S$2:$S$3196,'Raw Data'!$E$2:$E$3196,'Solution Sheet'!B2877,'Raw Data'!$G$2:$G$3196,'Solution Sheet'!C2877)</f>
        <v>126785.84999999996</v>
      </c>
      <c r="E2877" s="37"/>
      <c r="F2877" s="33" t="s">
        <v>43</v>
      </c>
      <c r="G2877" s="33" t="s">
        <v>33</v>
      </c>
      <c r="H2877" s="45">
        <f>COUNTIFS('Raw Data'!$L$2:$L$3196,'Solution Sheet'!F2877,'Raw Data'!$H$2:$H$3196,'Solution Sheet'!G2877)</f>
        <v>185</v>
      </c>
      <c r="J2877" s="33" t="s">
        <v>42</v>
      </c>
      <c r="K2877" s="33" t="s">
        <v>8</v>
      </c>
      <c r="L2877" s="45">
        <f>AVERAGEIFS('Raw Data'!$R$2:$R$3196,'Raw Data'!$K$2:$K$3196,'Solution Sheet'!J2877,'Raw Data'!$G$2:$G$3196,'Solution Sheet'!K2877)</f>
        <v>35.593023255813954</v>
      </c>
      <c r="N2877" s="33" t="s">
        <v>26</v>
      </c>
      <c r="O2877" s="33" t="s">
        <v>33</v>
      </c>
      <c r="P2877" s="45">
        <f>SUMIFS('Raw Data'!$S$2:$S$3196,'Raw Data'!$D$2:$D$3196,'Solution Sheet'!N2877,'Raw Data'!$H$2:$H$3196,'Solution Sheet'!O2877)</f>
        <v>688621.27000000118</v>
      </c>
    </row>
    <row r="2878" spans="2:16" x14ac:dyDescent="0.35">
      <c r="B2878" s="33" t="s">
        <v>68</v>
      </c>
      <c r="C2878" s="33" t="s">
        <v>11</v>
      </c>
      <c r="D2878" s="45">
        <f>SUMIFS('Raw Data'!$S$2:$S$3196,'Raw Data'!$E$2:$E$3196,'Solution Sheet'!B2878,'Raw Data'!$G$2:$G$3196,'Solution Sheet'!C2878)</f>
        <v>76381.910000000018</v>
      </c>
      <c r="E2878" s="37"/>
      <c r="F2878" s="33" t="s">
        <v>46</v>
      </c>
      <c r="G2878" s="33" t="s">
        <v>32</v>
      </c>
      <c r="H2878" s="45">
        <f>COUNTIFS('Raw Data'!$L$2:$L$3196,'Solution Sheet'!F2878,'Raw Data'!$H$2:$H$3196,'Solution Sheet'!G2878)</f>
        <v>216</v>
      </c>
      <c r="J2878" s="33" t="s">
        <v>42</v>
      </c>
      <c r="K2878" s="33" t="s">
        <v>11</v>
      </c>
      <c r="L2878" s="45">
        <f>AVERAGEIFS('Raw Data'!$R$2:$R$3196,'Raw Data'!$K$2:$K$3196,'Solution Sheet'!J2878,'Raw Data'!$G$2:$G$3196,'Solution Sheet'!K2878)</f>
        <v>35.16949152542373</v>
      </c>
      <c r="N2878" s="33" t="s">
        <v>25</v>
      </c>
      <c r="O2878" s="33" t="s">
        <v>32</v>
      </c>
      <c r="P2878" s="45">
        <f>SUMIFS('Raw Data'!$S$2:$S$3196,'Raw Data'!$D$2:$D$3196,'Solution Sheet'!N2878,'Raw Data'!$H$2:$H$3196,'Solution Sheet'!O2878)</f>
        <v>420136.0300000002</v>
      </c>
    </row>
    <row r="2879" spans="2:16" x14ac:dyDescent="0.35">
      <c r="B2879" s="33" t="s">
        <v>115</v>
      </c>
      <c r="C2879" s="33" t="s">
        <v>10</v>
      </c>
      <c r="D2879" s="45">
        <f>SUMIFS('Raw Data'!$S$2:$S$3196,'Raw Data'!$E$2:$E$3196,'Solution Sheet'!B2879,'Raw Data'!$G$2:$G$3196,'Solution Sheet'!C2879)</f>
        <v>50149.599999999999</v>
      </c>
      <c r="E2879" s="37"/>
      <c r="F2879" s="33" t="s">
        <v>45</v>
      </c>
      <c r="G2879" s="33" t="s">
        <v>32</v>
      </c>
      <c r="H2879" s="45">
        <f>COUNTIFS('Raw Data'!$L$2:$L$3196,'Solution Sheet'!F2879,'Raw Data'!$H$2:$H$3196,'Solution Sheet'!G2879)</f>
        <v>204</v>
      </c>
      <c r="J2879" s="33" t="s">
        <v>40</v>
      </c>
      <c r="K2879" s="33" t="s">
        <v>10</v>
      </c>
      <c r="L2879" s="45">
        <f>AVERAGEIFS('Raw Data'!$R$2:$R$3196,'Raw Data'!$K$2:$K$3196,'Solution Sheet'!J2879,'Raw Data'!$G$2:$G$3196,'Solution Sheet'!K2879)</f>
        <v>35.093023255813954</v>
      </c>
      <c r="N2879" s="33" t="s">
        <v>24</v>
      </c>
      <c r="O2879" s="33" t="s">
        <v>32</v>
      </c>
      <c r="P2879" s="45">
        <f>SUMIFS('Raw Data'!$S$2:$S$3196,'Raw Data'!$D$2:$D$3196,'Solution Sheet'!N2879,'Raw Data'!$H$2:$H$3196,'Solution Sheet'!O2879)</f>
        <v>854150.37999999919</v>
      </c>
    </row>
    <row r="2880" spans="2:16" x14ac:dyDescent="0.35">
      <c r="B2880" s="33" t="s">
        <v>73</v>
      </c>
      <c r="C2880" s="33" t="s">
        <v>11</v>
      </c>
      <c r="D2880" s="45">
        <f>SUMIFS('Raw Data'!$S$2:$S$3196,'Raw Data'!$E$2:$E$3196,'Solution Sheet'!B2880,'Raw Data'!$G$2:$G$3196,'Solution Sheet'!C2880)</f>
        <v>112167.56</v>
      </c>
      <c r="E2880" s="37"/>
      <c r="F2880" s="33" t="s">
        <v>45</v>
      </c>
      <c r="G2880" s="33" t="s">
        <v>30</v>
      </c>
      <c r="H2880" s="45">
        <f>COUNTIFS('Raw Data'!$L$2:$L$3196,'Solution Sheet'!F2880,'Raw Data'!$H$2:$H$3196,'Solution Sheet'!G2880)</f>
        <v>215</v>
      </c>
      <c r="J2880" s="33" t="s">
        <v>40</v>
      </c>
      <c r="K2880" s="33" t="s">
        <v>11</v>
      </c>
      <c r="L2880" s="45">
        <f>AVERAGEIFS('Raw Data'!$R$2:$R$3196,'Raw Data'!$K$2:$K$3196,'Solution Sheet'!J2880,'Raw Data'!$G$2:$G$3196,'Solution Sheet'!K2880)</f>
        <v>33.707865168539328</v>
      </c>
      <c r="N2880" s="33" t="s">
        <v>24</v>
      </c>
      <c r="O2880" s="33" t="s">
        <v>30</v>
      </c>
      <c r="P2880" s="45">
        <f>SUMIFS('Raw Data'!$S$2:$S$3196,'Raw Data'!$D$2:$D$3196,'Solution Sheet'!N2880,'Raw Data'!$H$2:$H$3196,'Solution Sheet'!O2880)</f>
        <v>902864.3899999999</v>
      </c>
    </row>
    <row r="2881" spans="2:16" x14ac:dyDescent="0.35">
      <c r="B2881" s="33" t="s">
        <v>68</v>
      </c>
      <c r="C2881" s="33" t="s">
        <v>8</v>
      </c>
      <c r="D2881" s="45">
        <f>SUMIFS('Raw Data'!$S$2:$S$3196,'Raw Data'!$E$2:$E$3196,'Solution Sheet'!B2881,'Raw Data'!$G$2:$G$3196,'Solution Sheet'!C2881)</f>
        <v>65393.969999999994</v>
      </c>
      <c r="E2881" s="37"/>
      <c r="F2881" s="33" t="s">
        <v>44</v>
      </c>
      <c r="G2881" s="33" t="s">
        <v>31</v>
      </c>
      <c r="H2881" s="45">
        <f>COUNTIFS('Raw Data'!$L$2:$L$3196,'Solution Sheet'!F2881,'Raw Data'!$H$2:$H$3196,'Solution Sheet'!G2881)</f>
        <v>216</v>
      </c>
      <c r="J2881" s="33" t="s">
        <v>39</v>
      </c>
      <c r="K2881" s="33" t="s">
        <v>8</v>
      </c>
      <c r="L2881" s="45">
        <f>AVERAGEIFS('Raw Data'!$R$2:$R$3196,'Raw Data'!$K$2:$K$3196,'Solution Sheet'!J2881,'Raw Data'!$G$2:$G$3196,'Solution Sheet'!K2881)</f>
        <v>33.572815533980581</v>
      </c>
      <c r="N2881" s="33" t="s">
        <v>24</v>
      </c>
      <c r="O2881" s="33" t="s">
        <v>31</v>
      </c>
      <c r="P2881" s="45">
        <f>SUMIFS('Raw Data'!$S$2:$S$3196,'Raw Data'!$D$2:$D$3196,'Solution Sheet'!N2881,'Raw Data'!$H$2:$H$3196,'Solution Sheet'!O2881)</f>
        <v>770751.94999999984</v>
      </c>
    </row>
    <row r="2882" spans="2:16" x14ac:dyDescent="0.35">
      <c r="B2882" s="33" t="s">
        <v>73</v>
      </c>
      <c r="C2882" s="33" t="s">
        <v>7</v>
      </c>
      <c r="D2882" s="45">
        <f>SUMIFS('Raw Data'!$S$2:$S$3196,'Raw Data'!$E$2:$E$3196,'Solution Sheet'!B2882,'Raw Data'!$G$2:$G$3196,'Solution Sheet'!C2882)</f>
        <v>125696.93000000001</v>
      </c>
      <c r="E2882" s="37"/>
      <c r="F2882" s="33" t="s">
        <v>44</v>
      </c>
      <c r="G2882" s="33" t="s">
        <v>31</v>
      </c>
      <c r="H2882" s="45">
        <f>COUNTIFS('Raw Data'!$L$2:$L$3196,'Solution Sheet'!F2882,'Raw Data'!$H$2:$H$3196,'Solution Sheet'!G2882)</f>
        <v>216</v>
      </c>
      <c r="J2882" s="33" t="s">
        <v>40</v>
      </c>
      <c r="K2882" s="33" t="s">
        <v>7</v>
      </c>
      <c r="L2882" s="45">
        <f>AVERAGEIFS('Raw Data'!$R$2:$R$3196,'Raw Data'!$K$2:$K$3196,'Solution Sheet'!J2882,'Raw Data'!$G$2:$G$3196,'Solution Sheet'!K2882)</f>
        <v>33.473118279569896</v>
      </c>
      <c r="N2882" s="33" t="s">
        <v>26</v>
      </c>
      <c r="O2882" s="33" t="s">
        <v>31</v>
      </c>
      <c r="P2882" s="45">
        <f>SUMIFS('Raw Data'!$S$2:$S$3196,'Raw Data'!$D$2:$D$3196,'Solution Sheet'!N2882,'Raw Data'!$H$2:$H$3196,'Solution Sheet'!O2882)</f>
        <v>705928.4499999996</v>
      </c>
    </row>
    <row r="2883" spans="2:16" x14ac:dyDescent="0.35">
      <c r="B2883" s="33" t="s">
        <v>52</v>
      </c>
      <c r="C2883" s="33" t="s">
        <v>7</v>
      </c>
      <c r="D2883" s="45">
        <f>SUMIFS('Raw Data'!$S$2:$S$3196,'Raw Data'!$E$2:$E$3196,'Solution Sheet'!B2883,'Raw Data'!$G$2:$G$3196,'Solution Sheet'!C2883)</f>
        <v>91854.499999999971</v>
      </c>
      <c r="E2883" s="37"/>
      <c r="F2883" s="33" t="s">
        <v>45</v>
      </c>
      <c r="G2883" s="33" t="s">
        <v>32</v>
      </c>
      <c r="H2883" s="45">
        <f>COUNTIFS('Raw Data'!$L$2:$L$3196,'Solution Sheet'!F2883,'Raw Data'!$H$2:$H$3196,'Solution Sheet'!G2883)</f>
        <v>204</v>
      </c>
      <c r="J2883" s="33" t="s">
        <v>41</v>
      </c>
      <c r="K2883" s="33" t="s">
        <v>7</v>
      </c>
      <c r="L2883" s="45">
        <f>AVERAGEIFS('Raw Data'!$R$2:$R$3196,'Raw Data'!$K$2:$K$3196,'Solution Sheet'!J2883,'Raw Data'!$G$2:$G$3196,'Solution Sheet'!K2883)</f>
        <v>33.821428571428569</v>
      </c>
      <c r="N2883" s="33" t="s">
        <v>25</v>
      </c>
      <c r="O2883" s="33" t="s">
        <v>32</v>
      </c>
      <c r="P2883" s="45">
        <f>SUMIFS('Raw Data'!$S$2:$S$3196,'Raw Data'!$D$2:$D$3196,'Solution Sheet'!N2883,'Raw Data'!$H$2:$H$3196,'Solution Sheet'!O2883)</f>
        <v>420136.0300000002</v>
      </c>
    </row>
    <row r="2884" spans="2:16" x14ac:dyDescent="0.35">
      <c r="B2884" s="33" t="s">
        <v>85</v>
      </c>
      <c r="C2884" s="33" t="s">
        <v>7</v>
      </c>
      <c r="D2884" s="45">
        <f>SUMIFS('Raw Data'!$S$2:$S$3196,'Raw Data'!$E$2:$E$3196,'Solution Sheet'!B2884,'Raw Data'!$G$2:$G$3196,'Solution Sheet'!C2884)</f>
        <v>95667.16</v>
      </c>
      <c r="E2884" s="37"/>
      <c r="F2884" s="33" t="s">
        <v>45</v>
      </c>
      <c r="G2884" s="33" t="s">
        <v>33</v>
      </c>
      <c r="H2884" s="45">
        <f>COUNTIFS('Raw Data'!$L$2:$L$3196,'Solution Sheet'!F2884,'Raw Data'!$H$2:$H$3196,'Solution Sheet'!G2884)</f>
        <v>193</v>
      </c>
      <c r="J2884" s="33" t="s">
        <v>40</v>
      </c>
      <c r="K2884" s="33" t="s">
        <v>7</v>
      </c>
      <c r="L2884" s="45">
        <f>AVERAGEIFS('Raw Data'!$R$2:$R$3196,'Raw Data'!$K$2:$K$3196,'Solution Sheet'!J2884,'Raw Data'!$G$2:$G$3196,'Solution Sheet'!K2884)</f>
        <v>33.473118279569896</v>
      </c>
      <c r="N2884" s="33" t="s">
        <v>26</v>
      </c>
      <c r="O2884" s="33" t="s">
        <v>33</v>
      </c>
      <c r="P2884" s="45">
        <f>SUMIFS('Raw Data'!$S$2:$S$3196,'Raw Data'!$D$2:$D$3196,'Solution Sheet'!N2884,'Raw Data'!$H$2:$H$3196,'Solution Sheet'!O2884)</f>
        <v>688621.27000000118</v>
      </c>
    </row>
    <row r="2885" spans="2:16" x14ac:dyDescent="0.35">
      <c r="B2885" s="33" t="s">
        <v>106</v>
      </c>
      <c r="C2885" s="33" t="s">
        <v>13</v>
      </c>
      <c r="D2885" s="45">
        <f>SUMIFS('Raw Data'!$S$2:$S$3196,'Raw Data'!$E$2:$E$3196,'Solution Sheet'!B2885,'Raw Data'!$G$2:$G$3196,'Solution Sheet'!C2885)</f>
        <v>83772.33</v>
      </c>
      <c r="E2885" s="37"/>
      <c r="F2885" s="33" t="s">
        <v>43</v>
      </c>
      <c r="G2885" s="33" t="s">
        <v>30</v>
      </c>
      <c r="H2885" s="45">
        <f>COUNTIFS('Raw Data'!$L$2:$L$3196,'Solution Sheet'!F2885,'Raw Data'!$H$2:$H$3196,'Solution Sheet'!G2885)</f>
        <v>201</v>
      </c>
      <c r="J2885" s="33" t="s">
        <v>42</v>
      </c>
      <c r="K2885" s="33" t="s">
        <v>13</v>
      </c>
      <c r="L2885" s="45">
        <f>AVERAGEIFS('Raw Data'!$R$2:$R$3196,'Raw Data'!$K$2:$K$3196,'Solution Sheet'!J2885,'Raw Data'!$G$2:$G$3196,'Solution Sheet'!K2885)</f>
        <v>36.58</v>
      </c>
      <c r="N2885" s="33" t="s">
        <v>24</v>
      </c>
      <c r="O2885" s="33" t="s">
        <v>30</v>
      </c>
      <c r="P2885" s="45">
        <f>SUMIFS('Raw Data'!$S$2:$S$3196,'Raw Data'!$D$2:$D$3196,'Solution Sheet'!N2885,'Raw Data'!$H$2:$H$3196,'Solution Sheet'!O2885)</f>
        <v>902864.3899999999</v>
      </c>
    </row>
    <row r="2886" spans="2:16" x14ac:dyDescent="0.35">
      <c r="B2886" s="33" t="s">
        <v>55</v>
      </c>
      <c r="C2886" s="33" t="s">
        <v>6</v>
      </c>
      <c r="D2886" s="45">
        <f>SUMIFS('Raw Data'!$S$2:$S$3196,'Raw Data'!$E$2:$E$3196,'Solution Sheet'!B2886,'Raw Data'!$G$2:$G$3196,'Solution Sheet'!C2886)</f>
        <v>103547.48999999999</v>
      </c>
      <c r="E2886" s="37"/>
      <c r="F2886" s="33" t="s">
        <v>43</v>
      </c>
      <c r="G2886" s="33" t="s">
        <v>32</v>
      </c>
      <c r="H2886" s="45">
        <f>COUNTIFS('Raw Data'!$L$2:$L$3196,'Solution Sheet'!F2886,'Raw Data'!$H$2:$H$3196,'Solution Sheet'!G2886)</f>
        <v>206</v>
      </c>
      <c r="J2886" s="33" t="s">
        <v>40</v>
      </c>
      <c r="K2886" s="33" t="s">
        <v>6</v>
      </c>
      <c r="L2886" s="45">
        <f>AVERAGEIFS('Raw Data'!$R$2:$R$3196,'Raw Data'!$K$2:$K$3196,'Solution Sheet'!J2886,'Raw Data'!$G$2:$G$3196,'Solution Sheet'!K2886)</f>
        <v>33.838383838383841</v>
      </c>
      <c r="N2886" s="33" t="s">
        <v>24</v>
      </c>
      <c r="O2886" s="33" t="s">
        <v>32</v>
      </c>
      <c r="P2886" s="45">
        <f>SUMIFS('Raw Data'!$S$2:$S$3196,'Raw Data'!$D$2:$D$3196,'Solution Sheet'!N2886,'Raw Data'!$H$2:$H$3196,'Solution Sheet'!O2886)</f>
        <v>854150.37999999919</v>
      </c>
    </row>
    <row r="2887" spans="2:16" x14ac:dyDescent="0.35">
      <c r="B2887" s="33" t="s">
        <v>78</v>
      </c>
      <c r="C2887" s="33" t="s">
        <v>6</v>
      </c>
      <c r="D2887" s="45">
        <f>SUMIFS('Raw Data'!$S$2:$S$3196,'Raw Data'!$E$2:$E$3196,'Solution Sheet'!B2887,'Raw Data'!$G$2:$G$3196,'Solution Sheet'!C2887)</f>
        <v>122595.86000000002</v>
      </c>
      <c r="E2887" s="37"/>
      <c r="F2887" s="33" t="s">
        <v>45</v>
      </c>
      <c r="G2887" s="33" t="s">
        <v>30</v>
      </c>
      <c r="H2887" s="45">
        <f>COUNTIFS('Raw Data'!$L$2:$L$3196,'Solution Sheet'!F2887,'Raw Data'!$H$2:$H$3196,'Solution Sheet'!G2887)</f>
        <v>215</v>
      </c>
      <c r="J2887" s="33" t="s">
        <v>39</v>
      </c>
      <c r="K2887" s="33" t="s">
        <v>6</v>
      </c>
      <c r="L2887" s="45">
        <f>AVERAGEIFS('Raw Data'!$R$2:$R$3196,'Raw Data'!$K$2:$K$3196,'Solution Sheet'!J2887,'Raw Data'!$G$2:$G$3196,'Solution Sheet'!K2887)</f>
        <v>36.370370370370374</v>
      </c>
      <c r="N2887" s="33" t="s">
        <v>24</v>
      </c>
      <c r="O2887" s="33" t="s">
        <v>30</v>
      </c>
      <c r="P2887" s="45">
        <f>SUMIFS('Raw Data'!$S$2:$S$3196,'Raw Data'!$D$2:$D$3196,'Solution Sheet'!N2887,'Raw Data'!$H$2:$H$3196,'Solution Sheet'!O2887)</f>
        <v>902864.3899999999</v>
      </c>
    </row>
    <row r="2888" spans="2:16" x14ac:dyDescent="0.35">
      <c r="B2888" s="33" t="s">
        <v>73</v>
      </c>
      <c r="C2888" s="33" t="s">
        <v>7</v>
      </c>
      <c r="D2888" s="45">
        <f>SUMIFS('Raw Data'!$S$2:$S$3196,'Raw Data'!$E$2:$E$3196,'Solution Sheet'!B2888,'Raw Data'!$G$2:$G$3196,'Solution Sheet'!C2888)</f>
        <v>125696.93000000001</v>
      </c>
      <c r="E2888" s="37"/>
      <c r="F2888" s="33" t="s">
        <v>43</v>
      </c>
      <c r="G2888" s="33" t="s">
        <v>32</v>
      </c>
      <c r="H2888" s="45">
        <f>COUNTIFS('Raw Data'!$L$2:$L$3196,'Solution Sheet'!F2888,'Raw Data'!$H$2:$H$3196,'Solution Sheet'!G2888)</f>
        <v>206</v>
      </c>
      <c r="J2888" s="33" t="s">
        <v>40</v>
      </c>
      <c r="K2888" s="33" t="s">
        <v>7</v>
      </c>
      <c r="L2888" s="45">
        <f>AVERAGEIFS('Raw Data'!$R$2:$R$3196,'Raw Data'!$K$2:$K$3196,'Solution Sheet'!J2888,'Raw Data'!$G$2:$G$3196,'Solution Sheet'!K2888)</f>
        <v>33.473118279569896</v>
      </c>
      <c r="N2888" s="33" t="s">
        <v>24</v>
      </c>
      <c r="O2888" s="33" t="s">
        <v>32</v>
      </c>
      <c r="P2888" s="45">
        <f>SUMIFS('Raw Data'!$S$2:$S$3196,'Raw Data'!$D$2:$D$3196,'Solution Sheet'!N2888,'Raw Data'!$H$2:$H$3196,'Solution Sheet'!O2888)</f>
        <v>854150.37999999919</v>
      </c>
    </row>
    <row r="2889" spans="2:16" x14ac:dyDescent="0.35">
      <c r="B2889" s="33" t="s">
        <v>115</v>
      </c>
      <c r="C2889" s="33" t="s">
        <v>8</v>
      </c>
      <c r="D2889" s="45">
        <f>SUMIFS('Raw Data'!$S$2:$S$3196,'Raw Data'!$E$2:$E$3196,'Solution Sheet'!B2889,'Raw Data'!$G$2:$G$3196,'Solution Sheet'!C2889)</f>
        <v>78761.50999999998</v>
      </c>
      <c r="E2889" s="37"/>
      <c r="F2889" s="33" t="s">
        <v>45</v>
      </c>
      <c r="G2889" s="33" t="s">
        <v>33</v>
      </c>
      <c r="H2889" s="45">
        <f>COUNTIFS('Raw Data'!$L$2:$L$3196,'Solution Sheet'!F2889,'Raw Data'!$H$2:$H$3196,'Solution Sheet'!G2889)</f>
        <v>193</v>
      </c>
      <c r="J2889" s="33" t="s">
        <v>40</v>
      </c>
      <c r="K2889" s="33" t="s">
        <v>8</v>
      </c>
      <c r="L2889" s="45">
        <f>AVERAGEIFS('Raw Data'!$R$2:$R$3196,'Raw Data'!$K$2:$K$3196,'Solution Sheet'!J2889,'Raw Data'!$G$2:$G$3196,'Solution Sheet'!K2889)</f>
        <v>34.319148936170215</v>
      </c>
      <c r="N2889" s="33" t="s">
        <v>25</v>
      </c>
      <c r="O2889" s="33" t="s">
        <v>33</v>
      </c>
      <c r="P2889" s="45">
        <f>SUMIFS('Raw Data'!$S$2:$S$3196,'Raw Data'!$D$2:$D$3196,'Solution Sheet'!N2889,'Raw Data'!$H$2:$H$3196,'Solution Sheet'!O2889)</f>
        <v>226589.05000000008</v>
      </c>
    </row>
    <row r="2890" spans="2:16" x14ac:dyDescent="0.35">
      <c r="B2890" s="33" t="s">
        <v>85</v>
      </c>
      <c r="C2890" s="33" t="s">
        <v>8</v>
      </c>
      <c r="D2890" s="45">
        <f>SUMIFS('Raw Data'!$S$2:$S$3196,'Raw Data'!$E$2:$E$3196,'Solution Sheet'!B2890,'Raw Data'!$G$2:$G$3196,'Solution Sheet'!C2890)</f>
        <v>126785.84999999996</v>
      </c>
      <c r="E2890" s="37"/>
      <c r="F2890" s="33" t="s">
        <v>45</v>
      </c>
      <c r="G2890" s="33" t="s">
        <v>32</v>
      </c>
      <c r="H2890" s="45">
        <f>COUNTIFS('Raw Data'!$L$2:$L$3196,'Solution Sheet'!F2890,'Raw Data'!$H$2:$H$3196,'Solution Sheet'!G2890)</f>
        <v>204</v>
      </c>
      <c r="J2890" s="33" t="s">
        <v>40</v>
      </c>
      <c r="K2890" s="33" t="s">
        <v>8</v>
      </c>
      <c r="L2890" s="45">
        <f>AVERAGEIFS('Raw Data'!$R$2:$R$3196,'Raw Data'!$K$2:$K$3196,'Solution Sheet'!J2890,'Raw Data'!$G$2:$G$3196,'Solution Sheet'!K2890)</f>
        <v>34.319148936170215</v>
      </c>
      <c r="N2890" s="33" t="s">
        <v>24</v>
      </c>
      <c r="O2890" s="33" t="s">
        <v>32</v>
      </c>
      <c r="P2890" s="45">
        <f>SUMIFS('Raw Data'!$S$2:$S$3196,'Raw Data'!$D$2:$D$3196,'Solution Sheet'!N2890,'Raw Data'!$H$2:$H$3196,'Solution Sheet'!O2890)</f>
        <v>854150.37999999919</v>
      </c>
    </row>
    <row r="2891" spans="2:16" x14ac:dyDescent="0.35">
      <c r="B2891" s="33" t="s">
        <v>73</v>
      </c>
      <c r="C2891" s="33" t="s">
        <v>10</v>
      </c>
      <c r="D2891" s="45">
        <f>SUMIFS('Raw Data'!$S$2:$S$3196,'Raw Data'!$E$2:$E$3196,'Solution Sheet'!B2891,'Raw Data'!$G$2:$G$3196,'Solution Sheet'!C2891)</f>
        <v>86987.81</v>
      </c>
      <c r="E2891" s="37"/>
      <c r="F2891" s="33" t="s">
        <v>46</v>
      </c>
      <c r="G2891" s="33" t="s">
        <v>30</v>
      </c>
      <c r="H2891" s="45">
        <f>COUNTIFS('Raw Data'!$L$2:$L$3196,'Solution Sheet'!F2891,'Raw Data'!$H$2:$H$3196,'Solution Sheet'!G2891)</f>
        <v>204</v>
      </c>
      <c r="J2891" s="33" t="s">
        <v>41</v>
      </c>
      <c r="K2891" s="33" t="s">
        <v>10</v>
      </c>
      <c r="L2891" s="45">
        <f>AVERAGEIFS('Raw Data'!$R$2:$R$3196,'Raw Data'!$K$2:$K$3196,'Solution Sheet'!J2891,'Raw Data'!$G$2:$G$3196,'Solution Sheet'!K2891)</f>
        <v>34.225806451612904</v>
      </c>
      <c r="N2891" s="33" t="s">
        <v>24</v>
      </c>
      <c r="O2891" s="33" t="s">
        <v>30</v>
      </c>
      <c r="P2891" s="45">
        <f>SUMIFS('Raw Data'!$S$2:$S$3196,'Raw Data'!$D$2:$D$3196,'Solution Sheet'!N2891,'Raw Data'!$H$2:$H$3196,'Solution Sheet'!O2891)</f>
        <v>902864.3899999999</v>
      </c>
    </row>
    <row r="2892" spans="2:16" x14ac:dyDescent="0.35">
      <c r="B2892" s="33" t="s">
        <v>52</v>
      </c>
      <c r="C2892" s="33" t="s">
        <v>12</v>
      </c>
      <c r="D2892" s="45">
        <f>SUMIFS('Raw Data'!$S$2:$S$3196,'Raw Data'!$E$2:$E$3196,'Solution Sheet'!B2892,'Raw Data'!$G$2:$G$3196,'Solution Sheet'!C2892)</f>
        <v>95376.180000000022</v>
      </c>
      <c r="E2892" s="37"/>
      <c r="F2892" s="33" t="s">
        <v>46</v>
      </c>
      <c r="G2892" s="33" t="s">
        <v>30</v>
      </c>
      <c r="H2892" s="45">
        <f>COUNTIFS('Raw Data'!$L$2:$L$3196,'Solution Sheet'!F2892,'Raw Data'!$H$2:$H$3196,'Solution Sheet'!G2892)</f>
        <v>204</v>
      </c>
      <c r="J2892" s="33" t="s">
        <v>39</v>
      </c>
      <c r="K2892" s="33" t="s">
        <v>12</v>
      </c>
      <c r="L2892" s="45">
        <f>AVERAGEIFS('Raw Data'!$R$2:$R$3196,'Raw Data'!$K$2:$K$3196,'Solution Sheet'!J2892,'Raw Data'!$G$2:$G$3196,'Solution Sheet'!K2892)</f>
        <v>35</v>
      </c>
      <c r="N2892" s="33" t="s">
        <v>24</v>
      </c>
      <c r="O2892" s="33" t="s">
        <v>30</v>
      </c>
      <c r="P2892" s="45">
        <f>SUMIFS('Raw Data'!$S$2:$S$3196,'Raw Data'!$D$2:$D$3196,'Solution Sheet'!N2892,'Raw Data'!$H$2:$H$3196,'Solution Sheet'!O2892)</f>
        <v>902864.3899999999</v>
      </c>
    </row>
    <row r="2893" spans="2:16" x14ac:dyDescent="0.35">
      <c r="B2893" s="33" t="s">
        <v>73</v>
      </c>
      <c r="C2893" s="33" t="s">
        <v>11</v>
      </c>
      <c r="D2893" s="45">
        <f>SUMIFS('Raw Data'!$S$2:$S$3196,'Raw Data'!$E$2:$E$3196,'Solution Sheet'!B2893,'Raw Data'!$G$2:$G$3196,'Solution Sheet'!C2893)</f>
        <v>112167.56</v>
      </c>
      <c r="E2893" s="37"/>
      <c r="F2893" s="33" t="s">
        <v>46</v>
      </c>
      <c r="G2893" s="33" t="s">
        <v>31</v>
      </c>
      <c r="H2893" s="45">
        <f>COUNTIFS('Raw Data'!$L$2:$L$3196,'Solution Sheet'!F2893,'Raw Data'!$H$2:$H$3196,'Solution Sheet'!G2893)</f>
        <v>159</v>
      </c>
      <c r="J2893" s="33" t="s">
        <v>41</v>
      </c>
      <c r="K2893" s="33" t="s">
        <v>11</v>
      </c>
      <c r="L2893" s="45">
        <f>AVERAGEIFS('Raw Data'!$R$2:$R$3196,'Raw Data'!$K$2:$K$3196,'Solution Sheet'!J2893,'Raw Data'!$G$2:$G$3196,'Solution Sheet'!K2893)</f>
        <v>35.415929203539825</v>
      </c>
      <c r="N2893" s="33" t="s">
        <v>24</v>
      </c>
      <c r="O2893" s="33" t="s">
        <v>31</v>
      </c>
      <c r="P2893" s="45">
        <f>SUMIFS('Raw Data'!$S$2:$S$3196,'Raw Data'!$D$2:$D$3196,'Solution Sheet'!N2893,'Raw Data'!$H$2:$H$3196,'Solution Sheet'!O2893)</f>
        <v>770751.94999999984</v>
      </c>
    </row>
    <row r="2894" spans="2:16" x14ac:dyDescent="0.35">
      <c r="B2894" s="33" t="s">
        <v>68</v>
      </c>
      <c r="C2894" s="33" t="s">
        <v>11</v>
      </c>
      <c r="D2894" s="45">
        <f>SUMIFS('Raw Data'!$S$2:$S$3196,'Raw Data'!$E$2:$E$3196,'Solution Sheet'!B2894,'Raw Data'!$G$2:$G$3196,'Solution Sheet'!C2894)</f>
        <v>76381.910000000018</v>
      </c>
      <c r="E2894" s="37"/>
      <c r="F2894" s="33" t="s">
        <v>44</v>
      </c>
      <c r="G2894" s="33" t="s">
        <v>30</v>
      </c>
      <c r="H2894" s="45">
        <f>COUNTIFS('Raw Data'!$L$2:$L$3196,'Solution Sheet'!F2894,'Raw Data'!$H$2:$H$3196,'Solution Sheet'!G2894)</f>
        <v>202</v>
      </c>
      <c r="J2894" s="33" t="s">
        <v>39</v>
      </c>
      <c r="K2894" s="33" t="s">
        <v>11</v>
      </c>
      <c r="L2894" s="45">
        <f>AVERAGEIFS('Raw Data'!$R$2:$R$3196,'Raw Data'!$K$2:$K$3196,'Solution Sheet'!J2894,'Raw Data'!$G$2:$G$3196,'Solution Sheet'!K2894)</f>
        <v>34.901785714285715</v>
      </c>
      <c r="N2894" s="33" t="s">
        <v>26</v>
      </c>
      <c r="O2894" s="33" t="s">
        <v>30</v>
      </c>
      <c r="P2894" s="45">
        <f>SUMIFS('Raw Data'!$S$2:$S$3196,'Raw Data'!$D$2:$D$3196,'Solution Sheet'!N2894,'Raw Data'!$H$2:$H$3196,'Solution Sheet'!O2894)</f>
        <v>705014.25000000035</v>
      </c>
    </row>
    <row r="2895" spans="2:16" x14ac:dyDescent="0.35">
      <c r="B2895" s="33" t="s">
        <v>85</v>
      </c>
      <c r="C2895" s="33" t="s">
        <v>9</v>
      </c>
      <c r="D2895" s="45">
        <f>SUMIFS('Raw Data'!$S$2:$S$3196,'Raw Data'!$E$2:$E$3196,'Solution Sheet'!B2895,'Raw Data'!$G$2:$G$3196,'Solution Sheet'!C2895)</f>
        <v>54180.78</v>
      </c>
      <c r="E2895" s="37"/>
      <c r="F2895" s="33" t="s">
        <v>43</v>
      </c>
      <c r="G2895" s="33" t="s">
        <v>32</v>
      </c>
      <c r="H2895" s="45">
        <f>COUNTIFS('Raw Data'!$L$2:$L$3196,'Solution Sheet'!F2895,'Raw Data'!$H$2:$H$3196,'Solution Sheet'!G2895)</f>
        <v>206</v>
      </c>
      <c r="J2895" s="33" t="s">
        <v>42</v>
      </c>
      <c r="K2895" s="33" t="s">
        <v>9</v>
      </c>
      <c r="L2895" s="45">
        <f>AVERAGEIFS('Raw Data'!$R$2:$R$3196,'Raw Data'!$K$2:$K$3196,'Solution Sheet'!J2895,'Raw Data'!$G$2:$G$3196,'Solution Sheet'!K2895)</f>
        <v>36.282828282828284</v>
      </c>
      <c r="N2895" s="33" t="s">
        <v>24</v>
      </c>
      <c r="O2895" s="33" t="s">
        <v>32</v>
      </c>
      <c r="P2895" s="45">
        <f>SUMIFS('Raw Data'!$S$2:$S$3196,'Raw Data'!$D$2:$D$3196,'Solution Sheet'!N2895,'Raw Data'!$H$2:$H$3196,'Solution Sheet'!O2895)</f>
        <v>854150.37999999919</v>
      </c>
    </row>
    <row r="2896" spans="2:16" x14ac:dyDescent="0.35">
      <c r="B2896" s="33" t="s">
        <v>78</v>
      </c>
      <c r="C2896" s="33" t="s">
        <v>9</v>
      </c>
      <c r="D2896" s="45">
        <f>SUMIFS('Raw Data'!$S$2:$S$3196,'Raw Data'!$E$2:$E$3196,'Solution Sheet'!B2896,'Raw Data'!$G$2:$G$3196,'Solution Sheet'!C2896)</f>
        <v>67867.660000000018</v>
      </c>
      <c r="E2896" s="37"/>
      <c r="F2896" s="33" t="s">
        <v>45</v>
      </c>
      <c r="G2896" s="33" t="s">
        <v>32</v>
      </c>
      <c r="H2896" s="45">
        <f>COUNTIFS('Raw Data'!$L$2:$L$3196,'Solution Sheet'!F2896,'Raw Data'!$H$2:$H$3196,'Solution Sheet'!G2896)</f>
        <v>204</v>
      </c>
      <c r="J2896" s="33" t="s">
        <v>42</v>
      </c>
      <c r="K2896" s="33" t="s">
        <v>9</v>
      </c>
      <c r="L2896" s="45">
        <f>AVERAGEIFS('Raw Data'!$R$2:$R$3196,'Raw Data'!$K$2:$K$3196,'Solution Sheet'!J2896,'Raw Data'!$G$2:$G$3196,'Solution Sheet'!K2896)</f>
        <v>36.282828282828284</v>
      </c>
      <c r="N2896" s="33" t="s">
        <v>25</v>
      </c>
      <c r="O2896" s="33" t="s">
        <v>32</v>
      </c>
      <c r="P2896" s="45">
        <f>SUMIFS('Raw Data'!$S$2:$S$3196,'Raw Data'!$D$2:$D$3196,'Solution Sheet'!N2896,'Raw Data'!$H$2:$H$3196,'Solution Sheet'!O2896)</f>
        <v>420136.0300000002</v>
      </c>
    </row>
    <row r="2897" spans="2:16" x14ac:dyDescent="0.35">
      <c r="B2897" s="33" t="s">
        <v>58</v>
      </c>
      <c r="C2897" s="33" t="s">
        <v>12</v>
      </c>
      <c r="D2897" s="45">
        <f>SUMIFS('Raw Data'!$S$2:$S$3196,'Raw Data'!$E$2:$E$3196,'Solution Sheet'!B2897,'Raw Data'!$G$2:$G$3196,'Solution Sheet'!C2897)</f>
        <v>103622.23999999999</v>
      </c>
      <c r="E2897" s="37"/>
      <c r="F2897" s="33" t="s">
        <v>43</v>
      </c>
      <c r="G2897" s="33" t="s">
        <v>32</v>
      </c>
      <c r="H2897" s="45">
        <f>COUNTIFS('Raw Data'!$L$2:$L$3196,'Solution Sheet'!F2897,'Raw Data'!$H$2:$H$3196,'Solution Sheet'!G2897)</f>
        <v>206</v>
      </c>
      <c r="J2897" s="33" t="s">
        <v>42</v>
      </c>
      <c r="K2897" s="33" t="s">
        <v>12</v>
      </c>
      <c r="L2897" s="45">
        <f>AVERAGEIFS('Raw Data'!$R$2:$R$3196,'Raw Data'!$K$2:$K$3196,'Solution Sheet'!J2897,'Raw Data'!$G$2:$G$3196,'Solution Sheet'!K2897)</f>
        <v>36.418604651162788</v>
      </c>
      <c r="N2897" s="33" t="s">
        <v>24</v>
      </c>
      <c r="O2897" s="33" t="s">
        <v>32</v>
      </c>
      <c r="P2897" s="45">
        <f>SUMIFS('Raw Data'!$S$2:$S$3196,'Raw Data'!$D$2:$D$3196,'Solution Sheet'!N2897,'Raw Data'!$H$2:$H$3196,'Solution Sheet'!O2897)</f>
        <v>854150.37999999919</v>
      </c>
    </row>
    <row r="2898" spans="2:16" x14ac:dyDescent="0.35">
      <c r="B2898" s="33" t="s">
        <v>73</v>
      </c>
      <c r="C2898" s="33" t="s">
        <v>7</v>
      </c>
      <c r="D2898" s="45">
        <f>SUMIFS('Raw Data'!$S$2:$S$3196,'Raw Data'!$E$2:$E$3196,'Solution Sheet'!B2898,'Raw Data'!$G$2:$G$3196,'Solution Sheet'!C2898)</f>
        <v>125696.93000000001</v>
      </c>
      <c r="E2898" s="37"/>
      <c r="F2898" s="33" t="s">
        <v>44</v>
      </c>
      <c r="G2898" s="33" t="s">
        <v>32</v>
      </c>
      <c r="H2898" s="45">
        <f>COUNTIFS('Raw Data'!$L$2:$L$3196,'Solution Sheet'!F2898,'Raw Data'!$H$2:$H$3196,'Solution Sheet'!G2898)</f>
        <v>196</v>
      </c>
      <c r="J2898" s="33" t="s">
        <v>41</v>
      </c>
      <c r="K2898" s="33" t="s">
        <v>7</v>
      </c>
      <c r="L2898" s="45">
        <f>AVERAGEIFS('Raw Data'!$R$2:$R$3196,'Raw Data'!$K$2:$K$3196,'Solution Sheet'!J2898,'Raw Data'!$G$2:$G$3196,'Solution Sheet'!K2898)</f>
        <v>33.821428571428569</v>
      </c>
      <c r="N2898" s="33" t="s">
        <v>25</v>
      </c>
      <c r="O2898" s="33" t="s">
        <v>32</v>
      </c>
      <c r="P2898" s="45">
        <f>SUMIFS('Raw Data'!$S$2:$S$3196,'Raw Data'!$D$2:$D$3196,'Solution Sheet'!N2898,'Raw Data'!$H$2:$H$3196,'Solution Sheet'!O2898)</f>
        <v>420136.0300000002</v>
      </c>
    </row>
    <row r="2899" spans="2:16" x14ac:dyDescent="0.35">
      <c r="B2899" s="33" t="s">
        <v>63</v>
      </c>
      <c r="C2899" s="33" t="s">
        <v>10</v>
      </c>
      <c r="D2899" s="45">
        <f>SUMIFS('Raw Data'!$S$2:$S$3196,'Raw Data'!$E$2:$E$3196,'Solution Sheet'!B2899,'Raw Data'!$G$2:$G$3196,'Solution Sheet'!C2899)</f>
        <v>76274.34</v>
      </c>
      <c r="E2899" s="37"/>
      <c r="F2899" s="33" t="s">
        <v>45</v>
      </c>
      <c r="G2899" s="33" t="s">
        <v>32</v>
      </c>
      <c r="H2899" s="45">
        <f>COUNTIFS('Raw Data'!$L$2:$L$3196,'Solution Sheet'!F2899,'Raw Data'!$H$2:$H$3196,'Solution Sheet'!G2899)</f>
        <v>204</v>
      </c>
      <c r="J2899" s="33" t="s">
        <v>41</v>
      </c>
      <c r="K2899" s="33" t="s">
        <v>10</v>
      </c>
      <c r="L2899" s="45">
        <f>AVERAGEIFS('Raw Data'!$R$2:$R$3196,'Raw Data'!$K$2:$K$3196,'Solution Sheet'!J2899,'Raw Data'!$G$2:$G$3196,'Solution Sheet'!K2899)</f>
        <v>34.225806451612904</v>
      </c>
      <c r="N2899" s="33" t="s">
        <v>24</v>
      </c>
      <c r="O2899" s="33" t="s">
        <v>32</v>
      </c>
      <c r="P2899" s="45">
        <f>SUMIFS('Raw Data'!$S$2:$S$3196,'Raw Data'!$D$2:$D$3196,'Solution Sheet'!N2899,'Raw Data'!$H$2:$H$3196,'Solution Sheet'!O2899)</f>
        <v>854150.37999999919</v>
      </c>
    </row>
    <row r="2900" spans="2:16" x14ac:dyDescent="0.35">
      <c r="B2900" s="33" t="s">
        <v>115</v>
      </c>
      <c r="C2900" s="33" t="s">
        <v>6</v>
      </c>
      <c r="D2900" s="45">
        <f>SUMIFS('Raw Data'!$S$2:$S$3196,'Raw Data'!$E$2:$E$3196,'Solution Sheet'!B2900,'Raw Data'!$G$2:$G$3196,'Solution Sheet'!C2900)</f>
        <v>110066.44999999998</v>
      </c>
      <c r="E2900" s="37"/>
      <c r="F2900" s="33" t="s">
        <v>45</v>
      </c>
      <c r="G2900" s="33" t="s">
        <v>31</v>
      </c>
      <c r="H2900" s="45">
        <f>COUNTIFS('Raw Data'!$L$2:$L$3196,'Solution Sheet'!F2900,'Raw Data'!$H$2:$H$3196,'Solution Sheet'!G2900)</f>
        <v>200</v>
      </c>
      <c r="J2900" s="33" t="s">
        <v>39</v>
      </c>
      <c r="K2900" s="33" t="s">
        <v>6</v>
      </c>
      <c r="L2900" s="45">
        <f>AVERAGEIFS('Raw Data'!$R$2:$R$3196,'Raw Data'!$K$2:$K$3196,'Solution Sheet'!J2900,'Raw Data'!$G$2:$G$3196,'Solution Sheet'!K2900)</f>
        <v>36.370370370370374</v>
      </c>
      <c r="N2900" s="33" t="s">
        <v>26</v>
      </c>
      <c r="O2900" s="33" t="s">
        <v>31</v>
      </c>
      <c r="P2900" s="45">
        <f>SUMIFS('Raw Data'!$S$2:$S$3196,'Raw Data'!$D$2:$D$3196,'Solution Sheet'!N2900,'Raw Data'!$H$2:$H$3196,'Solution Sheet'!O2900)</f>
        <v>705928.4499999996</v>
      </c>
    </row>
    <row r="2901" spans="2:16" x14ac:dyDescent="0.35">
      <c r="B2901" s="33" t="s">
        <v>63</v>
      </c>
      <c r="C2901" s="33" t="s">
        <v>8</v>
      </c>
      <c r="D2901" s="45">
        <f>SUMIFS('Raw Data'!$S$2:$S$3196,'Raw Data'!$E$2:$E$3196,'Solution Sheet'!B2901,'Raw Data'!$G$2:$G$3196,'Solution Sheet'!C2901)</f>
        <v>87482.73</v>
      </c>
      <c r="E2901" s="37"/>
      <c r="F2901" s="33" t="s">
        <v>45</v>
      </c>
      <c r="G2901" s="33" t="s">
        <v>30</v>
      </c>
      <c r="H2901" s="45">
        <f>COUNTIFS('Raw Data'!$L$2:$L$3196,'Solution Sheet'!F2901,'Raw Data'!$H$2:$H$3196,'Solution Sheet'!G2901)</f>
        <v>215</v>
      </c>
      <c r="J2901" s="33" t="s">
        <v>40</v>
      </c>
      <c r="K2901" s="33" t="s">
        <v>8</v>
      </c>
      <c r="L2901" s="45">
        <f>AVERAGEIFS('Raw Data'!$R$2:$R$3196,'Raw Data'!$K$2:$K$3196,'Solution Sheet'!J2901,'Raw Data'!$G$2:$G$3196,'Solution Sheet'!K2901)</f>
        <v>34.319148936170215</v>
      </c>
      <c r="N2901" s="33" t="s">
        <v>24</v>
      </c>
      <c r="O2901" s="33" t="s">
        <v>30</v>
      </c>
      <c r="P2901" s="45">
        <f>SUMIFS('Raw Data'!$S$2:$S$3196,'Raw Data'!$D$2:$D$3196,'Solution Sheet'!N2901,'Raw Data'!$H$2:$H$3196,'Solution Sheet'!O2901)</f>
        <v>902864.3899999999</v>
      </c>
    </row>
    <row r="2902" spans="2:16" x14ac:dyDescent="0.35">
      <c r="B2902" s="33" t="s">
        <v>52</v>
      </c>
      <c r="C2902" s="33" t="s">
        <v>13</v>
      </c>
      <c r="D2902" s="45">
        <f>SUMIFS('Raw Data'!$S$2:$S$3196,'Raw Data'!$E$2:$E$3196,'Solution Sheet'!B2902,'Raw Data'!$G$2:$G$3196,'Solution Sheet'!C2902)</f>
        <v>72641.01999999999</v>
      </c>
      <c r="E2902" s="37"/>
      <c r="F2902" s="33" t="s">
        <v>43</v>
      </c>
      <c r="G2902" s="33" t="s">
        <v>33</v>
      </c>
      <c r="H2902" s="45">
        <f>COUNTIFS('Raw Data'!$L$2:$L$3196,'Solution Sheet'!F2902,'Raw Data'!$H$2:$H$3196,'Solution Sheet'!G2902)</f>
        <v>185</v>
      </c>
      <c r="J2902" s="33" t="s">
        <v>39</v>
      </c>
      <c r="K2902" s="33" t="s">
        <v>13</v>
      </c>
      <c r="L2902" s="45">
        <f>AVERAGEIFS('Raw Data'!$R$2:$R$3196,'Raw Data'!$K$2:$K$3196,'Solution Sheet'!J2902,'Raw Data'!$G$2:$G$3196,'Solution Sheet'!K2902)</f>
        <v>35.833333333333336</v>
      </c>
      <c r="N2902" s="33" t="s">
        <v>25</v>
      </c>
      <c r="O2902" s="33" t="s">
        <v>33</v>
      </c>
      <c r="P2902" s="45">
        <f>SUMIFS('Raw Data'!$S$2:$S$3196,'Raw Data'!$D$2:$D$3196,'Solution Sheet'!N2902,'Raw Data'!$H$2:$H$3196,'Solution Sheet'!O2902)</f>
        <v>226589.05000000008</v>
      </c>
    </row>
    <row r="2903" spans="2:16" x14ac:dyDescent="0.35">
      <c r="B2903" s="33" t="s">
        <v>78</v>
      </c>
      <c r="C2903" s="33" t="s">
        <v>6</v>
      </c>
      <c r="D2903" s="45">
        <f>SUMIFS('Raw Data'!$S$2:$S$3196,'Raw Data'!$E$2:$E$3196,'Solution Sheet'!B2903,'Raw Data'!$G$2:$G$3196,'Solution Sheet'!C2903)</f>
        <v>122595.86000000002</v>
      </c>
      <c r="E2903" s="37"/>
      <c r="F2903" s="33" t="s">
        <v>46</v>
      </c>
      <c r="G2903" s="33" t="s">
        <v>32</v>
      </c>
      <c r="H2903" s="45">
        <f>COUNTIFS('Raw Data'!$L$2:$L$3196,'Solution Sheet'!F2903,'Raw Data'!$H$2:$H$3196,'Solution Sheet'!G2903)</f>
        <v>216</v>
      </c>
      <c r="J2903" s="33" t="s">
        <v>39</v>
      </c>
      <c r="K2903" s="33" t="s">
        <v>6</v>
      </c>
      <c r="L2903" s="45">
        <f>AVERAGEIFS('Raw Data'!$R$2:$R$3196,'Raw Data'!$K$2:$K$3196,'Solution Sheet'!J2903,'Raw Data'!$G$2:$G$3196,'Solution Sheet'!K2903)</f>
        <v>36.370370370370374</v>
      </c>
      <c r="N2903" s="33" t="s">
        <v>24</v>
      </c>
      <c r="O2903" s="33" t="s">
        <v>32</v>
      </c>
      <c r="P2903" s="45">
        <f>SUMIFS('Raw Data'!$S$2:$S$3196,'Raw Data'!$D$2:$D$3196,'Solution Sheet'!N2903,'Raw Data'!$H$2:$H$3196,'Solution Sheet'!O2903)</f>
        <v>854150.37999999919</v>
      </c>
    </row>
    <row r="2904" spans="2:16" x14ac:dyDescent="0.35">
      <c r="B2904" s="33" t="s">
        <v>68</v>
      </c>
      <c r="C2904" s="33" t="s">
        <v>8</v>
      </c>
      <c r="D2904" s="45">
        <f>SUMIFS('Raw Data'!$S$2:$S$3196,'Raw Data'!$E$2:$E$3196,'Solution Sheet'!B2904,'Raw Data'!$G$2:$G$3196,'Solution Sheet'!C2904)</f>
        <v>65393.969999999994</v>
      </c>
      <c r="E2904" s="37"/>
      <c r="F2904" s="33" t="s">
        <v>45</v>
      </c>
      <c r="G2904" s="33" t="s">
        <v>30</v>
      </c>
      <c r="H2904" s="45">
        <f>COUNTIFS('Raw Data'!$L$2:$L$3196,'Solution Sheet'!F2904,'Raw Data'!$H$2:$H$3196,'Solution Sheet'!G2904)</f>
        <v>215</v>
      </c>
      <c r="J2904" s="33" t="s">
        <v>42</v>
      </c>
      <c r="K2904" s="33" t="s">
        <v>8</v>
      </c>
      <c r="L2904" s="45">
        <f>AVERAGEIFS('Raw Data'!$R$2:$R$3196,'Raw Data'!$K$2:$K$3196,'Solution Sheet'!J2904,'Raw Data'!$G$2:$G$3196,'Solution Sheet'!K2904)</f>
        <v>35.593023255813954</v>
      </c>
      <c r="N2904" s="33" t="s">
        <v>24</v>
      </c>
      <c r="O2904" s="33" t="s">
        <v>30</v>
      </c>
      <c r="P2904" s="45">
        <f>SUMIFS('Raw Data'!$S$2:$S$3196,'Raw Data'!$D$2:$D$3196,'Solution Sheet'!N2904,'Raw Data'!$H$2:$H$3196,'Solution Sheet'!O2904)</f>
        <v>902864.3899999999</v>
      </c>
    </row>
    <row r="2905" spans="2:16" x14ac:dyDescent="0.35">
      <c r="B2905" s="33" t="s">
        <v>78</v>
      </c>
      <c r="C2905" s="33" t="s">
        <v>13</v>
      </c>
      <c r="D2905" s="45">
        <f>SUMIFS('Raw Data'!$S$2:$S$3196,'Raw Data'!$E$2:$E$3196,'Solution Sheet'!B2905,'Raw Data'!$G$2:$G$3196,'Solution Sheet'!C2905)</f>
        <v>119976.9</v>
      </c>
      <c r="E2905" s="37"/>
      <c r="F2905" s="33" t="s">
        <v>46</v>
      </c>
      <c r="G2905" s="33" t="s">
        <v>31</v>
      </c>
      <c r="H2905" s="45">
        <f>COUNTIFS('Raw Data'!$L$2:$L$3196,'Solution Sheet'!F2905,'Raw Data'!$H$2:$H$3196,'Solution Sheet'!G2905)</f>
        <v>159</v>
      </c>
      <c r="J2905" s="33" t="s">
        <v>40</v>
      </c>
      <c r="K2905" s="33" t="s">
        <v>13</v>
      </c>
      <c r="L2905" s="45">
        <f>AVERAGEIFS('Raw Data'!$R$2:$R$3196,'Raw Data'!$K$2:$K$3196,'Solution Sheet'!J2905,'Raw Data'!$G$2:$G$3196,'Solution Sheet'!K2905)</f>
        <v>34.651685393258425</v>
      </c>
      <c r="N2905" s="33" t="s">
        <v>26</v>
      </c>
      <c r="O2905" s="33" t="s">
        <v>31</v>
      </c>
      <c r="P2905" s="45">
        <f>SUMIFS('Raw Data'!$S$2:$S$3196,'Raw Data'!$D$2:$D$3196,'Solution Sheet'!N2905,'Raw Data'!$H$2:$H$3196,'Solution Sheet'!O2905)</f>
        <v>705928.4499999996</v>
      </c>
    </row>
    <row r="2906" spans="2:16" x14ac:dyDescent="0.35">
      <c r="B2906" s="33" t="s">
        <v>85</v>
      </c>
      <c r="C2906" s="33" t="s">
        <v>9</v>
      </c>
      <c r="D2906" s="45">
        <f>SUMIFS('Raw Data'!$S$2:$S$3196,'Raw Data'!$E$2:$E$3196,'Solution Sheet'!B2906,'Raw Data'!$G$2:$G$3196,'Solution Sheet'!C2906)</f>
        <v>54180.78</v>
      </c>
      <c r="E2906" s="37"/>
      <c r="F2906" s="33" t="s">
        <v>43</v>
      </c>
      <c r="G2906" s="33" t="s">
        <v>30</v>
      </c>
      <c r="H2906" s="45">
        <f>COUNTIFS('Raw Data'!$L$2:$L$3196,'Solution Sheet'!F2906,'Raw Data'!$H$2:$H$3196,'Solution Sheet'!G2906)</f>
        <v>201</v>
      </c>
      <c r="J2906" s="33" t="s">
        <v>39</v>
      </c>
      <c r="K2906" s="33" t="s">
        <v>9</v>
      </c>
      <c r="L2906" s="45">
        <f>AVERAGEIFS('Raw Data'!$R$2:$R$3196,'Raw Data'!$K$2:$K$3196,'Solution Sheet'!J2906,'Raw Data'!$G$2:$G$3196,'Solution Sheet'!K2906)</f>
        <v>34.731182795698928</v>
      </c>
      <c r="N2906" s="33" t="s">
        <v>24</v>
      </c>
      <c r="O2906" s="33" t="s">
        <v>30</v>
      </c>
      <c r="P2906" s="45">
        <f>SUMIFS('Raw Data'!$S$2:$S$3196,'Raw Data'!$D$2:$D$3196,'Solution Sheet'!N2906,'Raw Data'!$H$2:$H$3196,'Solution Sheet'!O2906)</f>
        <v>902864.3899999999</v>
      </c>
    </row>
    <row r="2907" spans="2:16" x14ac:dyDescent="0.35">
      <c r="B2907" s="33" t="s">
        <v>106</v>
      </c>
      <c r="C2907" s="33" t="s">
        <v>6</v>
      </c>
      <c r="D2907" s="45">
        <f>SUMIFS('Raw Data'!$S$2:$S$3196,'Raw Data'!$E$2:$E$3196,'Solution Sheet'!B2907,'Raw Data'!$G$2:$G$3196,'Solution Sheet'!C2907)</f>
        <v>106057.18</v>
      </c>
      <c r="E2907" s="37"/>
      <c r="F2907" s="33" t="s">
        <v>44</v>
      </c>
      <c r="G2907" s="33" t="s">
        <v>30</v>
      </c>
      <c r="H2907" s="45">
        <f>COUNTIFS('Raw Data'!$L$2:$L$3196,'Solution Sheet'!F2907,'Raw Data'!$H$2:$H$3196,'Solution Sheet'!G2907)</f>
        <v>202</v>
      </c>
      <c r="J2907" s="33" t="s">
        <v>42</v>
      </c>
      <c r="K2907" s="33" t="s">
        <v>6</v>
      </c>
      <c r="L2907" s="45">
        <f>AVERAGEIFS('Raw Data'!$R$2:$R$3196,'Raw Data'!$K$2:$K$3196,'Solution Sheet'!J2907,'Raw Data'!$G$2:$G$3196,'Solution Sheet'!K2907)</f>
        <v>35.892857142857146</v>
      </c>
      <c r="N2907" s="33" t="s">
        <v>24</v>
      </c>
      <c r="O2907" s="33" t="s">
        <v>30</v>
      </c>
      <c r="P2907" s="45">
        <f>SUMIFS('Raw Data'!$S$2:$S$3196,'Raw Data'!$D$2:$D$3196,'Solution Sheet'!N2907,'Raw Data'!$H$2:$H$3196,'Solution Sheet'!O2907)</f>
        <v>902864.3899999999</v>
      </c>
    </row>
    <row r="2908" spans="2:16" x14ac:dyDescent="0.35">
      <c r="B2908" s="33" t="s">
        <v>78</v>
      </c>
      <c r="C2908" s="33" t="s">
        <v>8</v>
      </c>
      <c r="D2908" s="45">
        <f>SUMIFS('Raw Data'!$S$2:$S$3196,'Raw Data'!$E$2:$E$3196,'Solution Sheet'!B2908,'Raw Data'!$G$2:$G$3196,'Solution Sheet'!C2908)</f>
        <v>81993.12000000001</v>
      </c>
      <c r="E2908" s="37"/>
      <c r="F2908" s="33" t="s">
        <v>43</v>
      </c>
      <c r="G2908" s="33" t="s">
        <v>30</v>
      </c>
      <c r="H2908" s="45">
        <f>COUNTIFS('Raw Data'!$L$2:$L$3196,'Solution Sheet'!F2908,'Raw Data'!$H$2:$H$3196,'Solution Sheet'!G2908)</f>
        <v>201</v>
      </c>
      <c r="J2908" s="33" t="s">
        <v>39</v>
      </c>
      <c r="K2908" s="33" t="s">
        <v>8</v>
      </c>
      <c r="L2908" s="45">
        <f>AVERAGEIFS('Raw Data'!$R$2:$R$3196,'Raw Data'!$K$2:$K$3196,'Solution Sheet'!J2908,'Raw Data'!$G$2:$G$3196,'Solution Sheet'!K2908)</f>
        <v>33.572815533980581</v>
      </c>
      <c r="N2908" s="33" t="s">
        <v>26</v>
      </c>
      <c r="O2908" s="33" t="s">
        <v>30</v>
      </c>
      <c r="P2908" s="45">
        <f>SUMIFS('Raw Data'!$S$2:$S$3196,'Raw Data'!$D$2:$D$3196,'Solution Sheet'!N2908,'Raw Data'!$H$2:$H$3196,'Solution Sheet'!O2908)</f>
        <v>705014.25000000035</v>
      </c>
    </row>
    <row r="2909" spans="2:16" x14ac:dyDescent="0.35">
      <c r="B2909" s="33" t="s">
        <v>68</v>
      </c>
      <c r="C2909" s="33" t="s">
        <v>10</v>
      </c>
      <c r="D2909" s="45">
        <f>SUMIFS('Raw Data'!$S$2:$S$3196,'Raw Data'!$E$2:$E$3196,'Solution Sheet'!B2909,'Raw Data'!$G$2:$G$3196,'Solution Sheet'!C2909)</f>
        <v>86801.049999999988</v>
      </c>
      <c r="E2909" s="37"/>
      <c r="F2909" s="33" t="s">
        <v>43</v>
      </c>
      <c r="G2909" s="33" t="s">
        <v>32</v>
      </c>
      <c r="H2909" s="45">
        <f>COUNTIFS('Raw Data'!$L$2:$L$3196,'Solution Sheet'!F2909,'Raw Data'!$H$2:$H$3196,'Solution Sheet'!G2909)</f>
        <v>206</v>
      </c>
      <c r="J2909" s="33" t="s">
        <v>39</v>
      </c>
      <c r="K2909" s="33" t="s">
        <v>10</v>
      </c>
      <c r="L2909" s="45">
        <f>AVERAGEIFS('Raw Data'!$R$2:$R$3196,'Raw Data'!$K$2:$K$3196,'Solution Sheet'!J2909,'Raw Data'!$G$2:$G$3196,'Solution Sheet'!K2909)</f>
        <v>35.052083333333336</v>
      </c>
      <c r="N2909" s="33" t="s">
        <v>24</v>
      </c>
      <c r="O2909" s="33" t="s">
        <v>32</v>
      </c>
      <c r="P2909" s="45">
        <f>SUMIFS('Raw Data'!$S$2:$S$3196,'Raw Data'!$D$2:$D$3196,'Solution Sheet'!N2909,'Raw Data'!$H$2:$H$3196,'Solution Sheet'!O2909)</f>
        <v>854150.37999999919</v>
      </c>
    </row>
    <row r="2910" spans="2:16" x14ac:dyDescent="0.35">
      <c r="B2910" s="33" t="s">
        <v>55</v>
      </c>
      <c r="C2910" s="33" t="s">
        <v>13</v>
      </c>
      <c r="D2910" s="45">
        <f>SUMIFS('Raw Data'!$S$2:$S$3196,'Raw Data'!$E$2:$E$3196,'Solution Sheet'!B2910,'Raw Data'!$G$2:$G$3196,'Solution Sheet'!C2910)</f>
        <v>74301.89</v>
      </c>
      <c r="E2910" s="37"/>
      <c r="F2910" s="33" t="s">
        <v>46</v>
      </c>
      <c r="G2910" s="33" t="s">
        <v>31</v>
      </c>
      <c r="H2910" s="45">
        <f>COUNTIFS('Raw Data'!$L$2:$L$3196,'Solution Sheet'!F2910,'Raw Data'!$H$2:$H$3196,'Solution Sheet'!G2910)</f>
        <v>159</v>
      </c>
      <c r="J2910" s="33" t="s">
        <v>39</v>
      </c>
      <c r="K2910" s="33" t="s">
        <v>13</v>
      </c>
      <c r="L2910" s="45">
        <f>AVERAGEIFS('Raw Data'!$R$2:$R$3196,'Raw Data'!$K$2:$K$3196,'Solution Sheet'!J2910,'Raw Data'!$G$2:$G$3196,'Solution Sheet'!K2910)</f>
        <v>35.833333333333336</v>
      </c>
      <c r="N2910" s="33" t="s">
        <v>24</v>
      </c>
      <c r="O2910" s="33" t="s">
        <v>31</v>
      </c>
      <c r="P2910" s="45">
        <f>SUMIFS('Raw Data'!$S$2:$S$3196,'Raw Data'!$D$2:$D$3196,'Solution Sheet'!N2910,'Raw Data'!$H$2:$H$3196,'Solution Sheet'!O2910)</f>
        <v>770751.94999999984</v>
      </c>
    </row>
    <row r="2911" spans="2:16" x14ac:dyDescent="0.35">
      <c r="B2911" s="33" t="s">
        <v>55</v>
      </c>
      <c r="C2911" s="33" t="s">
        <v>11</v>
      </c>
      <c r="D2911" s="45">
        <f>SUMIFS('Raw Data'!$S$2:$S$3196,'Raw Data'!$E$2:$E$3196,'Solution Sheet'!B2911,'Raw Data'!$G$2:$G$3196,'Solution Sheet'!C2911)</f>
        <v>113543.59</v>
      </c>
      <c r="E2911" s="37"/>
      <c r="F2911" s="33" t="s">
        <v>44</v>
      </c>
      <c r="G2911" s="33" t="s">
        <v>30</v>
      </c>
      <c r="H2911" s="45">
        <f>COUNTIFS('Raw Data'!$L$2:$L$3196,'Solution Sheet'!F2911,'Raw Data'!$H$2:$H$3196,'Solution Sheet'!G2911)</f>
        <v>202</v>
      </c>
      <c r="J2911" s="33" t="s">
        <v>39</v>
      </c>
      <c r="K2911" s="33" t="s">
        <v>11</v>
      </c>
      <c r="L2911" s="45">
        <f>AVERAGEIFS('Raw Data'!$R$2:$R$3196,'Raw Data'!$K$2:$K$3196,'Solution Sheet'!J2911,'Raw Data'!$G$2:$G$3196,'Solution Sheet'!K2911)</f>
        <v>34.901785714285715</v>
      </c>
      <c r="N2911" s="33" t="s">
        <v>25</v>
      </c>
      <c r="O2911" s="33" t="s">
        <v>30</v>
      </c>
      <c r="P2911" s="45">
        <f>SUMIFS('Raw Data'!$S$2:$S$3196,'Raw Data'!$D$2:$D$3196,'Solution Sheet'!N2911,'Raw Data'!$H$2:$H$3196,'Solution Sheet'!O2911)</f>
        <v>386262.99999999983</v>
      </c>
    </row>
    <row r="2912" spans="2:16" x14ac:dyDescent="0.35">
      <c r="B2912" s="33" t="s">
        <v>78</v>
      </c>
      <c r="C2912" s="33" t="s">
        <v>13</v>
      </c>
      <c r="D2912" s="45">
        <f>SUMIFS('Raw Data'!$S$2:$S$3196,'Raw Data'!$E$2:$E$3196,'Solution Sheet'!B2912,'Raw Data'!$G$2:$G$3196,'Solution Sheet'!C2912)</f>
        <v>119976.9</v>
      </c>
      <c r="E2912" s="37"/>
      <c r="F2912" s="33" t="s">
        <v>44</v>
      </c>
      <c r="G2912" s="33" t="s">
        <v>30</v>
      </c>
      <c r="H2912" s="45">
        <f>COUNTIFS('Raw Data'!$L$2:$L$3196,'Solution Sheet'!F2912,'Raw Data'!$H$2:$H$3196,'Solution Sheet'!G2912)</f>
        <v>202</v>
      </c>
      <c r="J2912" s="33" t="s">
        <v>41</v>
      </c>
      <c r="K2912" s="33" t="s">
        <v>13</v>
      </c>
      <c r="L2912" s="45">
        <f>AVERAGEIFS('Raw Data'!$R$2:$R$3196,'Raw Data'!$K$2:$K$3196,'Solution Sheet'!J2912,'Raw Data'!$G$2:$G$3196,'Solution Sheet'!K2912)</f>
        <v>33.705882352941174</v>
      </c>
      <c r="N2912" s="33" t="s">
        <v>25</v>
      </c>
      <c r="O2912" s="33" t="s">
        <v>30</v>
      </c>
      <c r="P2912" s="45">
        <f>SUMIFS('Raw Data'!$S$2:$S$3196,'Raw Data'!$D$2:$D$3196,'Solution Sheet'!N2912,'Raw Data'!$H$2:$H$3196,'Solution Sheet'!O2912)</f>
        <v>386262.99999999983</v>
      </c>
    </row>
    <row r="2913" spans="2:16" x14ac:dyDescent="0.35">
      <c r="B2913" s="33" t="s">
        <v>115</v>
      </c>
      <c r="C2913" s="33" t="s">
        <v>11</v>
      </c>
      <c r="D2913" s="45">
        <f>SUMIFS('Raw Data'!$S$2:$S$3196,'Raw Data'!$E$2:$E$3196,'Solution Sheet'!B2913,'Raw Data'!$G$2:$G$3196,'Solution Sheet'!C2913)</f>
        <v>121509.75999999999</v>
      </c>
      <c r="E2913" s="37"/>
      <c r="F2913" s="33" t="s">
        <v>44</v>
      </c>
      <c r="G2913" s="33" t="s">
        <v>32</v>
      </c>
      <c r="H2913" s="45">
        <f>COUNTIFS('Raw Data'!$L$2:$L$3196,'Solution Sheet'!F2913,'Raw Data'!$H$2:$H$3196,'Solution Sheet'!G2913)</f>
        <v>196</v>
      </c>
      <c r="J2913" s="33" t="s">
        <v>39</v>
      </c>
      <c r="K2913" s="33" t="s">
        <v>11</v>
      </c>
      <c r="L2913" s="45">
        <f>AVERAGEIFS('Raw Data'!$R$2:$R$3196,'Raw Data'!$K$2:$K$3196,'Solution Sheet'!J2913,'Raw Data'!$G$2:$G$3196,'Solution Sheet'!K2913)</f>
        <v>34.901785714285715</v>
      </c>
      <c r="N2913" s="33" t="s">
        <v>26</v>
      </c>
      <c r="O2913" s="33" t="s">
        <v>32</v>
      </c>
      <c r="P2913" s="45">
        <f>SUMIFS('Raw Data'!$S$2:$S$3196,'Raw Data'!$D$2:$D$3196,'Solution Sheet'!N2913,'Raw Data'!$H$2:$H$3196,'Solution Sheet'!O2913)</f>
        <v>713770.02999999945</v>
      </c>
    </row>
    <row r="2914" spans="2:16" x14ac:dyDescent="0.35">
      <c r="B2914" s="33" t="s">
        <v>52</v>
      </c>
      <c r="C2914" s="33" t="s">
        <v>6</v>
      </c>
      <c r="D2914" s="45">
        <f>SUMIFS('Raw Data'!$S$2:$S$3196,'Raw Data'!$E$2:$E$3196,'Solution Sheet'!B2914,'Raw Data'!$G$2:$G$3196,'Solution Sheet'!C2914)</f>
        <v>128564.53000000004</v>
      </c>
      <c r="E2914" s="37"/>
      <c r="F2914" s="33" t="s">
        <v>45</v>
      </c>
      <c r="G2914" s="33" t="s">
        <v>33</v>
      </c>
      <c r="H2914" s="45">
        <f>COUNTIFS('Raw Data'!$L$2:$L$3196,'Solution Sheet'!F2914,'Raw Data'!$H$2:$H$3196,'Solution Sheet'!G2914)</f>
        <v>193</v>
      </c>
      <c r="J2914" s="33" t="s">
        <v>39</v>
      </c>
      <c r="K2914" s="33" t="s">
        <v>6</v>
      </c>
      <c r="L2914" s="45">
        <f>AVERAGEIFS('Raw Data'!$R$2:$R$3196,'Raw Data'!$K$2:$K$3196,'Solution Sheet'!J2914,'Raw Data'!$G$2:$G$3196,'Solution Sheet'!K2914)</f>
        <v>36.370370370370374</v>
      </c>
      <c r="N2914" s="33" t="s">
        <v>24</v>
      </c>
      <c r="O2914" s="33" t="s">
        <v>33</v>
      </c>
      <c r="P2914" s="45">
        <f>SUMIFS('Raw Data'!$S$2:$S$3196,'Raw Data'!$D$2:$D$3196,'Solution Sheet'!N2914,'Raw Data'!$H$2:$H$3196,'Solution Sheet'!O2914)</f>
        <v>777669.78999999957</v>
      </c>
    </row>
    <row r="2915" spans="2:16" x14ac:dyDescent="0.35">
      <c r="B2915" s="33" t="s">
        <v>78</v>
      </c>
      <c r="C2915" s="33" t="s">
        <v>9</v>
      </c>
      <c r="D2915" s="45">
        <f>SUMIFS('Raw Data'!$S$2:$S$3196,'Raw Data'!$E$2:$E$3196,'Solution Sheet'!B2915,'Raw Data'!$G$2:$G$3196,'Solution Sheet'!C2915)</f>
        <v>67867.660000000018</v>
      </c>
      <c r="E2915" s="37"/>
      <c r="F2915" s="33" t="s">
        <v>46</v>
      </c>
      <c r="G2915" s="33" t="s">
        <v>31</v>
      </c>
      <c r="H2915" s="45">
        <f>COUNTIFS('Raw Data'!$L$2:$L$3196,'Solution Sheet'!F2915,'Raw Data'!$H$2:$H$3196,'Solution Sheet'!G2915)</f>
        <v>159</v>
      </c>
      <c r="J2915" s="33" t="s">
        <v>39</v>
      </c>
      <c r="K2915" s="33" t="s">
        <v>9</v>
      </c>
      <c r="L2915" s="45">
        <f>AVERAGEIFS('Raw Data'!$R$2:$R$3196,'Raw Data'!$K$2:$K$3196,'Solution Sheet'!J2915,'Raw Data'!$G$2:$G$3196,'Solution Sheet'!K2915)</f>
        <v>34.731182795698928</v>
      </c>
      <c r="N2915" s="33" t="s">
        <v>24</v>
      </c>
      <c r="O2915" s="33" t="s">
        <v>31</v>
      </c>
      <c r="P2915" s="45">
        <f>SUMIFS('Raw Data'!$S$2:$S$3196,'Raw Data'!$D$2:$D$3196,'Solution Sheet'!N2915,'Raw Data'!$H$2:$H$3196,'Solution Sheet'!O2915)</f>
        <v>770751.94999999984</v>
      </c>
    </row>
    <row r="2916" spans="2:16" x14ac:dyDescent="0.35">
      <c r="B2916" s="33" t="s">
        <v>55</v>
      </c>
      <c r="C2916" s="33" t="s">
        <v>12</v>
      </c>
      <c r="D2916" s="45">
        <f>SUMIFS('Raw Data'!$S$2:$S$3196,'Raw Data'!$E$2:$E$3196,'Solution Sheet'!B2916,'Raw Data'!$G$2:$G$3196,'Solution Sheet'!C2916)</f>
        <v>77941.099999999991</v>
      </c>
      <c r="E2916" s="37"/>
      <c r="F2916" s="33" t="s">
        <v>45</v>
      </c>
      <c r="G2916" s="33" t="s">
        <v>32</v>
      </c>
      <c r="H2916" s="45">
        <f>COUNTIFS('Raw Data'!$L$2:$L$3196,'Solution Sheet'!F2916,'Raw Data'!$H$2:$H$3196,'Solution Sheet'!G2916)</f>
        <v>204</v>
      </c>
      <c r="J2916" s="33" t="s">
        <v>39</v>
      </c>
      <c r="K2916" s="33" t="s">
        <v>12</v>
      </c>
      <c r="L2916" s="45">
        <f>AVERAGEIFS('Raw Data'!$R$2:$R$3196,'Raw Data'!$K$2:$K$3196,'Solution Sheet'!J2916,'Raw Data'!$G$2:$G$3196,'Solution Sheet'!K2916)</f>
        <v>35</v>
      </c>
      <c r="N2916" s="33" t="s">
        <v>26</v>
      </c>
      <c r="O2916" s="33" t="s">
        <v>32</v>
      </c>
      <c r="P2916" s="45">
        <f>SUMIFS('Raw Data'!$S$2:$S$3196,'Raw Data'!$D$2:$D$3196,'Solution Sheet'!N2916,'Raw Data'!$H$2:$H$3196,'Solution Sheet'!O2916)</f>
        <v>713770.02999999945</v>
      </c>
    </row>
    <row r="2917" spans="2:16" x14ac:dyDescent="0.35">
      <c r="B2917" s="33" t="s">
        <v>58</v>
      </c>
      <c r="C2917" s="33" t="s">
        <v>6</v>
      </c>
      <c r="D2917" s="45">
        <f>SUMIFS('Raw Data'!$S$2:$S$3196,'Raw Data'!$E$2:$E$3196,'Solution Sheet'!B2917,'Raw Data'!$G$2:$G$3196,'Solution Sheet'!C2917)</f>
        <v>115367.16999999998</v>
      </c>
      <c r="E2917" s="37"/>
      <c r="F2917" s="33" t="s">
        <v>46</v>
      </c>
      <c r="G2917" s="33" t="s">
        <v>33</v>
      </c>
      <c r="H2917" s="45">
        <f>COUNTIFS('Raw Data'!$L$2:$L$3196,'Solution Sheet'!F2917,'Raw Data'!$H$2:$H$3196,'Solution Sheet'!G2917)</f>
        <v>201</v>
      </c>
      <c r="J2917" s="33" t="s">
        <v>41</v>
      </c>
      <c r="K2917" s="33" t="s">
        <v>6</v>
      </c>
      <c r="L2917" s="45">
        <f>AVERAGEIFS('Raw Data'!$R$2:$R$3196,'Raw Data'!$K$2:$K$3196,'Solution Sheet'!J2917,'Raw Data'!$G$2:$G$3196,'Solution Sheet'!K2917)</f>
        <v>36.01075268817204</v>
      </c>
      <c r="N2917" s="33" t="s">
        <v>24</v>
      </c>
      <c r="O2917" s="33" t="s">
        <v>33</v>
      </c>
      <c r="P2917" s="45">
        <f>SUMIFS('Raw Data'!$S$2:$S$3196,'Raw Data'!$D$2:$D$3196,'Solution Sheet'!N2917,'Raw Data'!$H$2:$H$3196,'Solution Sheet'!O2917)</f>
        <v>777669.78999999957</v>
      </c>
    </row>
    <row r="2918" spans="2:16" x14ac:dyDescent="0.35">
      <c r="B2918" s="33" t="s">
        <v>63</v>
      </c>
      <c r="C2918" s="33" t="s">
        <v>8</v>
      </c>
      <c r="D2918" s="45">
        <f>SUMIFS('Raw Data'!$S$2:$S$3196,'Raw Data'!$E$2:$E$3196,'Solution Sheet'!B2918,'Raw Data'!$G$2:$G$3196,'Solution Sheet'!C2918)</f>
        <v>87482.73</v>
      </c>
      <c r="E2918" s="37"/>
      <c r="F2918" s="33" t="s">
        <v>43</v>
      </c>
      <c r="G2918" s="33" t="s">
        <v>33</v>
      </c>
      <c r="H2918" s="45">
        <f>COUNTIFS('Raw Data'!$L$2:$L$3196,'Solution Sheet'!F2918,'Raw Data'!$H$2:$H$3196,'Solution Sheet'!G2918)</f>
        <v>185</v>
      </c>
      <c r="J2918" s="33" t="s">
        <v>42</v>
      </c>
      <c r="K2918" s="33" t="s">
        <v>8</v>
      </c>
      <c r="L2918" s="45">
        <f>AVERAGEIFS('Raw Data'!$R$2:$R$3196,'Raw Data'!$K$2:$K$3196,'Solution Sheet'!J2918,'Raw Data'!$G$2:$G$3196,'Solution Sheet'!K2918)</f>
        <v>35.593023255813954</v>
      </c>
      <c r="N2918" s="33" t="s">
        <v>25</v>
      </c>
      <c r="O2918" s="33" t="s">
        <v>33</v>
      </c>
      <c r="P2918" s="45">
        <f>SUMIFS('Raw Data'!$S$2:$S$3196,'Raw Data'!$D$2:$D$3196,'Solution Sheet'!N2918,'Raw Data'!$H$2:$H$3196,'Solution Sheet'!O2918)</f>
        <v>226589.05000000008</v>
      </c>
    </row>
    <row r="2919" spans="2:16" x14ac:dyDescent="0.35">
      <c r="B2919" s="33" t="s">
        <v>73</v>
      </c>
      <c r="C2919" s="33" t="s">
        <v>7</v>
      </c>
      <c r="D2919" s="45">
        <f>SUMIFS('Raw Data'!$S$2:$S$3196,'Raw Data'!$E$2:$E$3196,'Solution Sheet'!B2919,'Raw Data'!$G$2:$G$3196,'Solution Sheet'!C2919)</f>
        <v>125696.93000000001</v>
      </c>
      <c r="E2919" s="37"/>
      <c r="F2919" s="33" t="s">
        <v>43</v>
      </c>
      <c r="G2919" s="33" t="s">
        <v>33</v>
      </c>
      <c r="H2919" s="45">
        <f>COUNTIFS('Raw Data'!$L$2:$L$3196,'Solution Sheet'!F2919,'Raw Data'!$H$2:$H$3196,'Solution Sheet'!G2919)</f>
        <v>185</v>
      </c>
      <c r="J2919" s="33" t="s">
        <v>41</v>
      </c>
      <c r="K2919" s="33" t="s">
        <v>7</v>
      </c>
      <c r="L2919" s="45">
        <f>AVERAGEIFS('Raw Data'!$R$2:$R$3196,'Raw Data'!$K$2:$K$3196,'Solution Sheet'!J2919,'Raw Data'!$G$2:$G$3196,'Solution Sheet'!K2919)</f>
        <v>33.821428571428569</v>
      </c>
      <c r="N2919" s="33" t="s">
        <v>26</v>
      </c>
      <c r="O2919" s="33" t="s">
        <v>33</v>
      </c>
      <c r="P2919" s="45">
        <f>SUMIFS('Raw Data'!$S$2:$S$3196,'Raw Data'!$D$2:$D$3196,'Solution Sheet'!N2919,'Raw Data'!$H$2:$H$3196,'Solution Sheet'!O2919)</f>
        <v>688621.27000000118</v>
      </c>
    </row>
    <row r="2920" spans="2:16" x14ac:dyDescent="0.35">
      <c r="B2920" s="33" t="s">
        <v>68</v>
      </c>
      <c r="C2920" s="33" t="s">
        <v>13</v>
      </c>
      <c r="D2920" s="45">
        <f>SUMIFS('Raw Data'!$S$2:$S$3196,'Raw Data'!$E$2:$E$3196,'Solution Sheet'!B2920,'Raw Data'!$G$2:$G$3196,'Solution Sheet'!C2920)</f>
        <v>82678.639999999985</v>
      </c>
      <c r="E2920" s="37"/>
      <c r="F2920" s="33" t="s">
        <v>46</v>
      </c>
      <c r="G2920" s="33" t="s">
        <v>30</v>
      </c>
      <c r="H2920" s="45">
        <f>COUNTIFS('Raw Data'!$L$2:$L$3196,'Solution Sheet'!F2920,'Raw Data'!$H$2:$H$3196,'Solution Sheet'!G2920)</f>
        <v>204</v>
      </c>
      <c r="J2920" s="33" t="s">
        <v>39</v>
      </c>
      <c r="K2920" s="33" t="s">
        <v>13</v>
      </c>
      <c r="L2920" s="45">
        <f>AVERAGEIFS('Raw Data'!$R$2:$R$3196,'Raw Data'!$K$2:$K$3196,'Solution Sheet'!J2920,'Raw Data'!$G$2:$G$3196,'Solution Sheet'!K2920)</f>
        <v>35.833333333333336</v>
      </c>
      <c r="N2920" s="33" t="s">
        <v>24</v>
      </c>
      <c r="O2920" s="33" t="s">
        <v>30</v>
      </c>
      <c r="P2920" s="45">
        <f>SUMIFS('Raw Data'!$S$2:$S$3196,'Raw Data'!$D$2:$D$3196,'Solution Sheet'!N2920,'Raw Data'!$H$2:$H$3196,'Solution Sheet'!O2920)</f>
        <v>902864.3899999999</v>
      </c>
    </row>
    <row r="2921" spans="2:16" x14ac:dyDescent="0.35">
      <c r="B2921" s="33" t="s">
        <v>106</v>
      </c>
      <c r="C2921" s="33" t="s">
        <v>8</v>
      </c>
      <c r="D2921" s="45">
        <f>SUMIFS('Raw Data'!$S$2:$S$3196,'Raw Data'!$E$2:$E$3196,'Solution Sheet'!B2921,'Raw Data'!$G$2:$G$3196,'Solution Sheet'!C2921)</f>
        <v>122017.93000000001</v>
      </c>
      <c r="E2921" s="37"/>
      <c r="F2921" s="33" t="s">
        <v>46</v>
      </c>
      <c r="G2921" s="33" t="s">
        <v>33</v>
      </c>
      <c r="H2921" s="45">
        <f>COUNTIFS('Raw Data'!$L$2:$L$3196,'Solution Sheet'!F2921,'Raw Data'!$H$2:$H$3196,'Solution Sheet'!G2921)</f>
        <v>201</v>
      </c>
      <c r="J2921" s="33" t="s">
        <v>40</v>
      </c>
      <c r="K2921" s="33" t="s">
        <v>8</v>
      </c>
      <c r="L2921" s="45">
        <f>AVERAGEIFS('Raw Data'!$R$2:$R$3196,'Raw Data'!$K$2:$K$3196,'Solution Sheet'!J2921,'Raw Data'!$G$2:$G$3196,'Solution Sheet'!K2921)</f>
        <v>34.319148936170215</v>
      </c>
      <c r="N2921" s="33" t="s">
        <v>24</v>
      </c>
      <c r="O2921" s="33" t="s">
        <v>33</v>
      </c>
      <c r="P2921" s="45">
        <f>SUMIFS('Raw Data'!$S$2:$S$3196,'Raw Data'!$D$2:$D$3196,'Solution Sheet'!N2921,'Raw Data'!$H$2:$H$3196,'Solution Sheet'!O2921)</f>
        <v>777669.78999999957</v>
      </c>
    </row>
    <row r="2922" spans="2:16" x14ac:dyDescent="0.35">
      <c r="B2922" s="33" t="s">
        <v>52</v>
      </c>
      <c r="C2922" s="33" t="s">
        <v>13</v>
      </c>
      <c r="D2922" s="45">
        <f>SUMIFS('Raw Data'!$S$2:$S$3196,'Raw Data'!$E$2:$E$3196,'Solution Sheet'!B2922,'Raw Data'!$G$2:$G$3196,'Solution Sheet'!C2922)</f>
        <v>72641.01999999999</v>
      </c>
      <c r="E2922" s="37"/>
      <c r="F2922" s="33" t="s">
        <v>44</v>
      </c>
      <c r="G2922" s="33" t="s">
        <v>33</v>
      </c>
      <c r="H2922" s="45">
        <f>COUNTIFS('Raw Data'!$L$2:$L$3196,'Solution Sheet'!F2922,'Raw Data'!$H$2:$H$3196,'Solution Sheet'!G2922)</f>
        <v>207</v>
      </c>
      <c r="J2922" s="33" t="s">
        <v>42</v>
      </c>
      <c r="K2922" s="33" t="s">
        <v>13</v>
      </c>
      <c r="L2922" s="45">
        <f>AVERAGEIFS('Raw Data'!$R$2:$R$3196,'Raw Data'!$K$2:$K$3196,'Solution Sheet'!J2922,'Raw Data'!$G$2:$G$3196,'Solution Sheet'!K2922)</f>
        <v>36.58</v>
      </c>
      <c r="N2922" s="33" t="s">
        <v>26</v>
      </c>
      <c r="O2922" s="33" t="s">
        <v>33</v>
      </c>
      <c r="P2922" s="45">
        <f>SUMIFS('Raw Data'!$S$2:$S$3196,'Raw Data'!$D$2:$D$3196,'Solution Sheet'!N2922,'Raw Data'!$H$2:$H$3196,'Solution Sheet'!O2922)</f>
        <v>688621.27000000118</v>
      </c>
    </row>
    <row r="2923" spans="2:16" x14ac:dyDescent="0.35">
      <c r="B2923" s="33" t="s">
        <v>58</v>
      </c>
      <c r="C2923" s="33" t="s">
        <v>7</v>
      </c>
      <c r="D2923" s="45">
        <f>SUMIFS('Raw Data'!$S$2:$S$3196,'Raw Data'!$E$2:$E$3196,'Solution Sheet'!B2923,'Raw Data'!$G$2:$G$3196,'Solution Sheet'!C2923)</f>
        <v>104199.79000000001</v>
      </c>
      <c r="E2923" s="37"/>
      <c r="F2923" s="33" t="s">
        <v>45</v>
      </c>
      <c r="G2923" s="33" t="s">
        <v>33</v>
      </c>
      <c r="H2923" s="45">
        <f>COUNTIFS('Raw Data'!$L$2:$L$3196,'Solution Sheet'!F2923,'Raw Data'!$H$2:$H$3196,'Solution Sheet'!G2923)</f>
        <v>193</v>
      </c>
      <c r="J2923" s="33" t="s">
        <v>39</v>
      </c>
      <c r="K2923" s="33" t="s">
        <v>7</v>
      </c>
      <c r="L2923" s="45">
        <f>AVERAGEIFS('Raw Data'!$R$2:$R$3196,'Raw Data'!$K$2:$K$3196,'Solution Sheet'!J2923,'Raw Data'!$G$2:$G$3196,'Solution Sheet'!K2923)</f>
        <v>36.319672131147541</v>
      </c>
      <c r="N2923" s="33" t="s">
        <v>24</v>
      </c>
      <c r="O2923" s="33" t="s">
        <v>33</v>
      </c>
      <c r="P2923" s="45">
        <f>SUMIFS('Raw Data'!$S$2:$S$3196,'Raw Data'!$D$2:$D$3196,'Solution Sheet'!N2923,'Raw Data'!$H$2:$H$3196,'Solution Sheet'!O2923)</f>
        <v>777669.78999999957</v>
      </c>
    </row>
    <row r="2924" spans="2:16" x14ac:dyDescent="0.35">
      <c r="B2924" s="33" t="s">
        <v>78</v>
      </c>
      <c r="C2924" s="33" t="s">
        <v>6</v>
      </c>
      <c r="D2924" s="45">
        <f>SUMIFS('Raw Data'!$S$2:$S$3196,'Raw Data'!$E$2:$E$3196,'Solution Sheet'!B2924,'Raw Data'!$G$2:$G$3196,'Solution Sheet'!C2924)</f>
        <v>122595.86000000002</v>
      </c>
      <c r="E2924" s="37"/>
      <c r="F2924" s="33" t="s">
        <v>45</v>
      </c>
      <c r="G2924" s="33" t="s">
        <v>31</v>
      </c>
      <c r="H2924" s="45">
        <f>COUNTIFS('Raw Data'!$L$2:$L$3196,'Solution Sheet'!F2924,'Raw Data'!$H$2:$H$3196,'Solution Sheet'!G2924)</f>
        <v>200</v>
      </c>
      <c r="J2924" s="33" t="s">
        <v>40</v>
      </c>
      <c r="K2924" s="33" t="s">
        <v>6</v>
      </c>
      <c r="L2924" s="45">
        <f>AVERAGEIFS('Raw Data'!$R$2:$R$3196,'Raw Data'!$K$2:$K$3196,'Solution Sheet'!J2924,'Raw Data'!$G$2:$G$3196,'Solution Sheet'!K2924)</f>
        <v>33.838383838383841</v>
      </c>
      <c r="N2924" s="33" t="s">
        <v>25</v>
      </c>
      <c r="O2924" s="33" t="s">
        <v>31</v>
      </c>
      <c r="P2924" s="45">
        <f>SUMIFS('Raw Data'!$S$2:$S$3196,'Raw Data'!$D$2:$D$3196,'Solution Sheet'!N2924,'Raw Data'!$H$2:$H$3196,'Solution Sheet'!O2924)</f>
        <v>343540.72000000003</v>
      </c>
    </row>
    <row r="2925" spans="2:16" x14ac:dyDescent="0.35">
      <c r="B2925" s="33" t="s">
        <v>85</v>
      </c>
      <c r="C2925" s="33" t="s">
        <v>9</v>
      </c>
      <c r="D2925" s="45">
        <f>SUMIFS('Raw Data'!$S$2:$S$3196,'Raw Data'!$E$2:$E$3196,'Solution Sheet'!B2925,'Raw Data'!$G$2:$G$3196,'Solution Sheet'!C2925)</f>
        <v>54180.78</v>
      </c>
      <c r="E2925" s="37"/>
      <c r="F2925" s="33" t="s">
        <v>43</v>
      </c>
      <c r="G2925" s="33" t="s">
        <v>31</v>
      </c>
      <c r="H2925" s="45">
        <f>COUNTIFS('Raw Data'!$L$2:$L$3196,'Solution Sheet'!F2925,'Raw Data'!$H$2:$H$3196,'Solution Sheet'!G2925)</f>
        <v>190</v>
      </c>
      <c r="J2925" s="33" t="s">
        <v>39</v>
      </c>
      <c r="K2925" s="33" t="s">
        <v>9</v>
      </c>
      <c r="L2925" s="45">
        <f>AVERAGEIFS('Raw Data'!$R$2:$R$3196,'Raw Data'!$K$2:$K$3196,'Solution Sheet'!J2925,'Raw Data'!$G$2:$G$3196,'Solution Sheet'!K2925)</f>
        <v>34.731182795698928</v>
      </c>
      <c r="N2925" s="33" t="s">
        <v>24</v>
      </c>
      <c r="O2925" s="33" t="s">
        <v>31</v>
      </c>
      <c r="P2925" s="45">
        <f>SUMIFS('Raw Data'!$S$2:$S$3196,'Raw Data'!$D$2:$D$3196,'Solution Sheet'!N2925,'Raw Data'!$H$2:$H$3196,'Solution Sheet'!O2925)</f>
        <v>770751.94999999984</v>
      </c>
    </row>
    <row r="2926" spans="2:16" x14ac:dyDescent="0.35">
      <c r="B2926" s="33" t="s">
        <v>55</v>
      </c>
      <c r="C2926" s="33" t="s">
        <v>7</v>
      </c>
      <c r="D2926" s="45">
        <f>SUMIFS('Raw Data'!$S$2:$S$3196,'Raw Data'!$E$2:$E$3196,'Solution Sheet'!B2926,'Raw Data'!$G$2:$G$3196,'Solution Sheet'!C2926)</f>
        <v>86248.060000000012</v>
      </c>
      <c r="E2926" s="37"/>
      <c r="F2926" s="33" t="s">
        <v>43</v>
      </c>
      <c r="G2926" s="33" t="s">
        <v>32</v>
      </c>
      <c r="H2926" s="45">
        <f>COUNTIFS('Raw Data'!$L$2:$L$3196,'Solution Sheet'!F2926,'Raw Data'!$H$2:$H$3196,'Solution Sheet'!G2926)</f>
        <v>206</v>
      </c>
      <c r="J2926" s="33" t="s">
        <v>41</v>
      </c>
      <c r="K2926" s="33" t="s">
        <v>7</v>
      </c>
      <c r="L2926" s="45">
        <f>AVERAGEIFS('Raw Data'!$R$2:$R$3196,'Raw Data'!$K$2:$K$3196,'Solution Sheet'!J2926,'Raw Data'!$G$2:$G$3196,'Solution Sheet'!K2926)</f>
        <v>33.821428571428569</v>
      </c>
      <c r="N2926" s="33" t="s">
        <v>26</v>
      </c>
      <c r="O2926" s="33" t="s">
        <v>32</v>
      </c>
      <c r="P2926" s="45">
        <f>SUMIFS('Raw Data'!$S$2:$S$3196,'Raw Data'!$D$2:$D$3196,'Solution Sheet'!N2926,'Raw Data'!$H$2:$H$3196,'Solution Sheet'!O2926)</f>
        <v>713770.02999999945</v>
      </c>
    </row>
    <row r="2927" spans="2:16" x14ac:dyDescent="0.35">
      <c r="B2927" s="33" t="s">
        <v>85</v>
      </c>
      <c r="C2927" s="33" t="s">
        <v>11</v>
      </c>
      <c r="D2927" s="45">
        <f>SUMIFS('Raw Data'!$S$2:$S$3196,'Raw Data'!$E$2:$E$3196,'Solution Sheet'!B2927,'Raw Data'!$G$2:$G$3196,'Solution Sheet'!C2927)</f>
        <v>93988.74</v>
      </c>
      <c r="E2927" s="37"/>
      <c r="F2927" s="33" t="s">
        <v>46</v>
      </c>
      <c r="G2927" s="33" t="s">
        <v>33</v>
      </c>
      <c r="H2927" s="45">
        <f>COUNTIFS('Raw Data'!$L$2:$L$3196,'Solution Sheet'!F2927,'Raw Data'!$H$2:$H$3196,'Solution Sheet'!G2927)</f>
        <v>201</v>
      </c>
      <c r="J2927" s="33" t="s">
        <v>40</v>
      </c>
      <c r="K2927" s="33" t="s">
        <v>11</v>
      </c>
      <c r="L2927" s="45">
        <f>AVERAGEIFS('Raw Data'!$R$2:$R$3196,'Raw Data'!$K$2:$K$3196,'Solution Sheet'!J2927,'Raw Data'!$G$2:$G$3196,'Solution Sheet'!K2927)</f>
        <v>33.707865168539328</v>
      </c>
      <c r="N2927" s="33" t="s">
        <v>26</v>
      </c>
      <c r="O2927" s="33" t="s">
        <v>33</v>
      </c>
      <c r="P2927" s="45">
        <f>SUMIFS('Raw Data'!$S$2:$S$3196,'Raw Data'!$D$2:$D$3196,'Solution Sheet'!N2927,'Raw Data'!$H$2:$H$3196,'Solution Sheet'!O2927)</f>
        <v>688621.27000000118</v>
      </c>
    </row>
    <row r="2928" spans="2:16" x14ac:dyDescent="0.35">
      <c r="B2928" s="33" t="s">
        <v>63</v>
      </c>
      <c r="C2928" s="33" t="s">
        <v>8</v>
      </c>
      <c r="D2928" s="45">
        <f>SUMIFS('Raw Data'!$S$2:$S$3196,'Raw Data'!$E$2:$E$3196,'Solution Sheet'!B2928,'Raw Data'!$G$2:$G$3196,'Solution Sheet'!C2928)</f>
        <v>87482.73</v>
      </c>
      <c r="E2928" s="37"/>
      <c r="F2928" s="33" t="s">
        <v>43</v>
      </c>
      <c r="G2928" s="33" t="s">
        <v>33</v>
      </c>
      <c r="H2928" s="45">
        <f>COUNTIFS('Raw Data'!$L$2:$L$3196,'Solution Sheet'!F2928,'Raw Data'!$H$2:$H$3196,'Solution Sheet'!G2928)</f>
        <v>185</v>
      </c>
      <c r="J2928" s="33" t="s">
        <v>39</v>
      </c>
      <c r="K2928" s="33" t="s">
        <v>8</v>
      </c>
      <c r="L2928" s="45">
        <f>AVERAGEIFS('Raw Data'!$R$2:$R$3196,'Raw Data'!$K$2:$K$3196,'Solution Sheet'!J2928,'Raw Data'!$G$2:$G$3196,'Solution Sheet'!K2928)</f>
        <v>33.572815533980581</v>
      </c>
      <c r="N2928" s="33" t="s">
        <v>26</v>
      </c>
      <c r="O2928" s="33" t="s">
        <v>33</v>
      </c>
      <c r="P2928" s="45">
        <f>SUMIFS('Raw Data'!$S$2:$S$3196,'Raw Data'!$D$2:$D$3196,'Solution Sheet'!N2928,'Raw Data'!$H$2:$H$3196,'Solution Sheet'!O2928)</f>
        <v>688621.27000000118</v>
      </c>
    </row>
    <row r="2929" spans="2:16" x14ac:dyDescent="0.35">
      <c r="B2929" s="33" t="s">
        <v>58</v>
      </c>
      <c r="C2929" s="33" t="s">
        <v>11</v>
      </c>
      <c r="D2929" s="45">
        <f>SUMIFS('Raw Data'!$S$2:$S$3196,'Raw Data'!$E$2:$E$3196,'Solution Sheet'!B2929,'Raw Data'!$G$2:$G$3196,'Solution Sheet'!C2929)</f>
        <v>113195.5</v>
      </c>
      <c r="E2929" s="37"/>
      <c r="F2929" s="33" t="s">
        <v>44</v>
      </c>
      <c r="G2929" s="33" t="s">
        <v>33</v>
      </c>
      <c r="H2929" s="45">
        <f>COUNTIFS('Raw Data'!$L$2:$L$3196,'Solution Sheet'!F2929,'Raw Data'!$H$2:$H$3196,'Solution Sheet'!G2929)</f>
        <v>207</v>
      </c>
      <c r="J2929" s="33" t="s">
        <v>39</v>
      </c>
      <c r="K2929" s="33" t="s">
        <v>11</v>
      </c>
      <c r="L2929" s="45">
        <f>AVERAGEIFS('Raw Data'!$R$2:$R$3196,'Raw Data'!$K$2:$K$3196,'Solution Sheet'!J2929,'Raw Data'!$G$2:$G$3196,'Solution Sheet'!K2929)</f>
        <v>34.901785714285715</v>
      </c>
      <c r="N2929" s="33" t="s">
        <v>26</v>
      </c>
      <c r="O2929" s="33" t="s">
        <v>33</v>
      </c>
      <c r="P2929" s="45">
        <f>SUMIFS('Raw Data'!$S$2:$S$3196,'Raw Data'!$D$2:$D$3196,'Solution Sheet'!N2929,'Raw Data'!$H$2:$H$3196,'Solution Sheet'!O2929)</f>
        <v>688621.27000000118</v>
      </c>
    </row>
    <row r="2930" spans="2:16" x14ac:dyDescent="0.35">
      <c r="B2930" s="33" t="s">
        <v>115</v>
      </c>
      <c r="C2930" s="33" t="s">
        <v>7</v>
      </c>
      <c r="D2930" s="45">
        <f>SUMIFS('Raw Data'!$S$2:$S$3196,'Raw Data'!$E$2:$E$3196,'Solution Sheet'!B2930,'Raw Data'!$G$2:$G$3196,'Solution Sheet'!C2930)</f>
        <v>104661.16</v>
      </c>
      <c r="E2930" s="37"/>
      <c r="F2930" s="33" t="s">
        <v>44</v>
      </c>
      <c r="G2930" s="33" t="s">
        <v>30</v>
      </c>
      <c r="H2930" s="45">
        <f>COUNTIFS('Raw Data'!$L$2:$L$3196,'Solution Sheet'!F2930,'Raw Data'!$H$2:$H$3196,'Solution Sheet'!G2930)</f>
        <v>202</v>
      </c>
      <c r="J2930" s="33" t="s">
        <v>39</v>
      </c>
      <c r="K2930" s="33" t="s">
        <v>7</v>
      </c>
      <c r="L2930" s="45">
        <f>AVERAGEIFS('Raw Data'!$R$2:$R$3196,'Raw Data'!$K$2:$K$3196,'Solution Sheet'!J2930,'Raw Data'!$G$2:$G$3196,'Solution Sheet'!K2930)</f>
        <v>36.319672131147541</v>
      </c>
      <c r="N2930" s="33" t="s">
        <v>26</v>
      </c>
      <c r="O2930" s="33" t="s">
        <v>30</v>
      </c>
      <c r="P2930" s="45">
        <f>SUMIFS('Raw Data'!$S$2:$S$3196,'Raw Data'!$D$2:$D$3196,'Solution Sheet'!N2930,'Raw Data'!$H$2:$H$3196,'Solution Sheet'!O2930)</f>
        <v>705014.25000000035</v>
      </c>
    </row>
    <row r="2931" spans="2:16" x14ac:dyDescent="0.35">
      <c r="B2931" s="33" t="s">
        <v>115</v>
      </c>
      <c r="C2931" s="33" t="s">
        <v>12</v>
      </c>
      <c r="D2931" s="45">
        <f>SUMIFS('Raw Data'!$S$2:$S$3196,'Raw Data'!$E$2:$E$3196,'Solution Sheet'!B2931,'Raw Data'!$G$2:$G$3196,'Solution Sheet'!C2931)</f>
        <v>66619.010000000009</v>
      </c>
      <c r="E2931" s="37"/>
      <c r="F2931" s="33" t="s">
        <v>43</v>
      </c>
      <c r="G2931" s="33" t="s">
        <v>33</v>
      </c>
      <c r="H2931" s="45">
        <f>COUNTIFS('Raw Data'!$L$2:$L$3196,'Solution Sheet'!F2931,'Raw Data'!$H$2:$H$3196,'Solution Sheet'!G2931)</f>
        <v>185</v>
      </c>
      <c r="J2931" s="33" t="s">
        <v>39</v>
      </c>
      <c r="K2931" s="33" t="s">
        <v>12</v>
      </c>
      <c r="L2931" s="45">
        <f>AVERAGEIFS('Raw Data'!$R$2:$R$3196,'Raw Data'!$K$2:$K$3196,'Solution Sheet'!J2931,'Raw Data'!$G$2:$G$3196,'Solution Sheet'!K2931)</f>
        <v>35</v>
      </c>
      <c r="N2931" s="33" t="s">
        <v>24</v>
      </c>
      <c r="O2931" s="33" t="s">
        <v>33</v>
      </c>
      <c r="P2931" s="45">
        <f>SUMIFS('Raw Data'!$S$2:$S$3196,'Raw Data'!$D$2:$D$3196,'Solution Sheet'!N2931,'Raw Data'!$H$2:$H$3196,'Solution Sheet'!O2931)</f>
        <v>777669.78999999957</v>
      </c>
    </row>
    <row r="2932" spans="2:16" x14ac:dyDescent="0.35">
      <c r="B2932" s="33" t="s">
        <v>58</v>
      </c>
      <c r="C2932" s="33" t="s">
        <v>7</v>
      </c>
      <c r="D2932" s="45">
        <f>SUMIFS('Raw Data'!$S$2:$S$3196,'Raw Data'!$E$2:$E$3196,'Solution Sheet'!B2932,'Raw Data'!$G$2:$G$3196,'Solution Sheet'!C2932)</f>
        <v>104199.79000000001</v>
      </c>
      <c r="E2932" s="37"/>
      <c r="F2932" s="33" t="s">
        <v>46</v>
      </c>
      <c r="G2932" s="33" t="s">
        <v>33</v>
      </c>
      <c r="H2932" s="45">
        <f>COUNTIFS('Raw Data'!$L$2:$L$3196,'Solution Sheet'!F2932,'Raw Data'!$H$2:$H$3196,'Solution Sheet'!G2932)</f>
        <v>201</v>
      </c>
      <c r="J2932" s="33" t="s">
        <v>39</v>
      </c>
      <c r="K2932" s="33" t="s">
        <v>7</v>
      </c>
      <c r="L2932" s="45">
        <f>AVERAGEIFS('Raw Data'!$R$2:$R$3196,'Raw Data'!$K$2:$K$3196,'Solution Sheet'!J2932,'Raw Data'!$G$2:$G$3196,'Solution Sheet'!K2932)</f>
        <v>36.319672131147541</v>
      </c>
      <c r="N2932" s="33" t="s">
        <v>26</v>
      </c>
      <c r="O2932" s="33" t="s">
        <v>33</v>
      </c>
      <c r="P2932" s="45">
        <f>SUMIFS('Raw Data'!$S$2:$S$3196,'Raw Data'!$D$2:$D$3196,'Solution Sheet'!N2932,'Raw Data'!$H$2:$H$3196,'Solution Sheet'!O2932)</f>
        <v>688621.27000000118</v>
      </c>
    </row>
    <row r="2933" spans="2:16" x14ac:dyDescent="0.35">
      <c r="B2933" s="33" t="s">
        <v>85</v>
      </c>
      <c r="C2933" s="33" t="s">
        <v>7</v>
      </c>
      <c r="D2933" s="45">
        <f>SUMIFS('Raw Data'!$S$2:$S$3196,'Raw Data'!$E$2:$E$3196,'Solution Sheet'!B2933,'Raw Data'!$G$2:$G$3196,'Solution Sheet'!C2933)</f>
        <v>95667.16</v>
      </c>
      <c r="E2933" s="37"/>
      <c r="F2933" s="33" t="s">
        <v>44</v>
      </c>
      <c r="G2933" s="33" t="s">
        <v>30</v>
      </c>
      <c r="H2933" s="45">
        <f>COUNTIFS('Raw Data'!$L$2:$L$3196,'Solution Sheet'!F2933,'Raw Data'!$H$2:$H$3196,'Solution Sheet'!G2933)</f>
        <v>202</v>
      </c>
      <c r="J2933" s="33" t="s">
        <v>41</v>
      </c>
      <c r="K2933" s="33" t="s">
        <v>7</v>
      </c>
      <c r="L2933" s="45">
        <f>AVERAGEIFS('Raw Data'!$R$2:$R$3196,'Raw Data'!$K$2:$K$3196,'Solution Sheet'!J2933,'Raw Data'!$G$2:$G$3196,'Solution Sheet'!K2933)</f>
        <v>33.821428571428569</v>
      </c>
      <c r="N2933" s="33" t="s">
        <v>25</v>
      </c>
      <c r="O2933" s="33" t="s">
        <v>30</v>
      </c>
      <c r="P2933" s="45">
        <f>SUMIFS('Raw Data'!$S$2:$S$3196,'Raw Data'!$D$2:$D$3196,'Solution Sheet'!N2933,'Raw Data'!$H$2:$H$3196,'Solution Sheet'!O2933)</f>
        <v>386262.99999999983</v>
      </c>
    </row>
    <row r="2934" spans="2:16" x14ac:dyDescent="0.35">
      <c r="B2934" s="33" t="s">
        <v>52</v>
      </c>
      <c r="C2934" s="33" t="s">
        <v>11</v>
      </c>
      <c r="D2934" s="45">
        <f>SUMIFS('Raw Data'!$S$2:$S$3196,'Raw Data'!$E$2:$E$3196,'Solution Sheet'!B2934,'Raw Data'!$G$2:$G$3196,'Solution Sheet'!C2934)</f>
        <v>112086.30000000002</v>
      </c>
      <c r="E2934" s="37"/>
      <c r="F2934" s="33" t="s">
        <v>44</v>
      </c>
      <c r="G2934" s="33" t="s">
        <v>31</v>
      </c>
      <c r="H2934" s="45">
        <f>COUNTIFS('Raw Data'!$L$2:$L$3196,'Solution Sheet'!F2934,'Raw Data'!$H$2:$H$3196,'Solution Sheet'!G2934)</f>
        <v>216</v>
      </c>
      <c r="J2934" s="33" t="s">
        <v>41</v>
      </c>
      <c r="K2934" s="33" t="s">
        <v>11</v>
      </c>
      <c r="L2934" s="45">
        <f>AVERAGEIFS('Raw Data'!$R$2:$R$3196,'Raw Data'!$K$2:$K$3196,'Solution Sheet'!J2934,'Raw Data'!$G$2:$G$3196,'Solution Sheet'!K2934)</f>
        <v>35.415929203539825</v>
      </c>
      <c r="N2934" s="33" t="s">
        <v>25</v>
      </c>
      <c r="O2934" s="33" t="s">
        <v>31</v>
      </c>
      <c r="P2934" s="45">
        <f>SUMIFS('Raw Data'!$S$2:$S$3196,'Raw Data'!$D$2:$D$3196,'Solution Sheet'!N2934,'Raw Data'!$H$2:$H$3196,'Solution Sheet'!O2934)</f>
        <v>343540.72000000003</v>
      </c>
    </row>
    <row r="2935" spans="2:16" x14ac:dyDescent="0.35">
      <c r="B2935" s="33" t="s">
        <v>68</v>
      </c>
      <c r="C2935" s="33" t="s">
        <v>11</v>
      </c>
      <c r="D2935" s="45">
        <f>SUMIFS('Raw Data'!$S$2:$S$3196,'Raw Data'!$E$2:$E$3196,'Solution Sheet'!B2935,'Raw Data'!$G$2:$G$3196,'Solution Sheet'!C2935)</f>
        <v>76381.910000000018</v>
      </c>
      <c r="E2935" s="37"/>
      <c r="F2935" s="33" t="s">
        <v>43</v>
      </c>
      <c r="G2935" s="33" t="s">
        <v>30</v>
      </c>
      <c r="H2935" s="45">
        <f>COUNTIFS('Raw Data'!$L$2:$L$3196,'Solution Sheet'!F2935,'Raw Data'!$H$2:$H$3196,'Solution Sheet'!G2935)</f>
        <v>201</v>
      </c>
      <c r="J2935" s="33" t="s">
        <v>42</v>
      </c>
      <c r="K2935" s="33" t="s">
        <v>11</v>
      </c>
      <c r="L2935" s="45">
        <f>AVERAGEIFS('Raw Data'!$R$2:$R$3196,'Raw Data'!$K$2:$K$3196,'Solution Sheet'!J2935,'Raw Data'!$G$2:$G$3196,'Solution Sheet'!K2935)</f>
        <v>35.16949152542373</v>
      </c>
      <c r="N2935" s="33" t="s">
        <v>24</v>
      </c>
      <c r="O2935" s="33" t="s">
        <v>30</v>
      </c>
      <c r="P2935" s="45">
        <f>SUMIFS('Raw Data'!$S$2:$S$3196,'Raw Data'!$D$2:$D$3196,'Solution Sheet'!N2935,'Raw Data'!$H$2:$H$3196,'Solution Sheet'!O2935)</f>
        <v>902864.3899999999</v>
      </c>
    </row>
    <row r="2936" spans="2:16" x14ac:dyDescent="0.35">
      <c r="B2936" s="33" t="s">
        <v>106</v>
      </c>
      <c r="C2936" s="33" t="s">
        <v>12</v>
      </c>
      <c r="D2936" s="45">
        <f>SUMIFS('Raw Data'!$S$2:$S$3196,'Raw Data'!$E$2:$E$3196,'Solution Sheet'!B2936,'Raw Data'!$G$2:$G$3196,'Solution Sheet'!C2936)</f>
        <v>111983.70999999998</v>
      </c>
      <c r="E2936" s="37"/>
      <c r="F2936" s="33" t="s">
        <v>43</v>
      </c>
      <c r="G2936" s="33" t="s">
        <v>30</v>
      </c>
      <c r="H2936" s="45">
        <f>COUNTIFS('Raw Data'!$L$2:$L$3196,'Solution Sheet'!F2936,'Raw Data'!$H$2:$H$3196,'Solution Sheet'!G2936)</f>
        <v>201</v>
      </c>
      <c r="J2936" s="33" t="s">
        <v>42</v>
      </c>
      <c r="K2936" s="33" t="s">
        <v>12</v>
      </c>
      <c r="L2936" s="45">
        <f>AVERAGEIFS('Raw Data'!$R$2:$R$3196,'Raw Data'!$K$2:$K$3196,'Solution Sheet'!J2936,'Raw Data'!$G$2:$G$3196,'Solution Sheet'!K2936)</f>
        <v>36.418604651162788</v>
      </c>
      <c r="N2936" s="33" t="s">
        <v>26</v>
      </c>
      <c r="O2936" s="33" t="s">
        <v>30</v>
      </c>
      <c r="P2936" s="45">
        <f>SUMIFS('Raw Data'!$S$2:$S$3196,'Raw Data'!$D$2:$D$3196,'Solution Sheet'!N2936,'Raw Data'!$H$2:$H$3196,'Solution Sheet'!O2936)</f>
        <v>705014.25000000035</v>
      </c>
    </row>
    <row r="2937" spans="2:16" x14ac:dyDescent="0.35">
      <c r="B2937" s="33" t="s">
        <v>58</v>
      </c>
      <c r="C2937" s="33" t="s">
        <v>13</v>
      </c>
      <c r="D2937" s="45">
        <f>SUMIFS('Raw Data'!$S$2:$S$3196,'Raw Data'!$E$2:$E$3196,'Solution Sheet'!B2937,'Raw Data'!$G$2:$G$3196,'Solution Sheet'!C2937)</f>
        <v>88782.809999999969</v>
      </c>
      <c r="E2937" s="37"/>
      <c r="F2937" s="33" t="s">
        <v>46</v>
      </c>
      <c r="G2937" s="33" t="s">
        <v>33</v>
      </c>
      <c r="H2937" s="45">
        <f>COUNTIFS('Raw Data'!$L$2:$L$3196,'Solution Sheet'!F2937,'Raw Data'!$H$2:$H$3196,'Solution Sheet'!G2937)</f>
        <v>201</v>
      </c>
      <c r="J2937" s="33" t="s">
        <v>41</v>
      </c>
      <c r="K2937" s="33" t="s">
        <v>13</v>
      </c>
      <c r="L2937" s="45">
        <f>AVERAGEIFS('Raw Data'!$R$2:$R$3196,'Raw Data'!$K$2:$K$3196,'Solution Sheet'!J2937,'Raw Data'!$G$2:$G$3196,'Solution Sheet'!K2937)</f>
        <v>33.705882352941174</v>
      </c>
      <c r="N2937" s="33" t="s">
        <v>26</v>
      </c>
      <c r="O2937" s="33" t="s">
        <v>33</v>
      </c>
      <c r="P2937" s="45">
        <f>SUMIFS('Raw Data'!$S$2:$S$3196,'Raw Data'!$D$2:$D$3196,'Solution Sheet'!N2937,'Raw Data'!$H$2:$H$3196,'Solution Sheet'!O2937)</f>
        <v>688621.27000000118</v>
      </c>
    </row>
    <row r="2938" spans="2:16" x14ac:dyDescent="0.35">
      <c r="B2938" s="33" t="s">
        <v>58</v>
      </c>
      <c r="C2938" s="33" t="s">
        <v>10</v>
      </c>
      <c r="D2938" s="45">
        <f>SUMIFS('Raw Data'!$S$2:$S$3196,'Raw Data'!$E$2:$E$3196,'Solution Sheet'!B2938,'Raw Data'!$G$2:$G$3196,'Solution Sheet'!C2938)</f>
        <v>93884.32</v>
      </c>
      <c r="E2938" s="37"/>
      <c r="F2938" s="33" t="s">
        <v>45</v>
      </c>
      <c r="G2938" s="33" t="s">
        <v>31</v>
      </c>
      <c r="H2938" s="45">
        <f>COUNTIFS('Raw Data'!$L$2:$L$3196,'Solution Sheet'!F2938,'Raw Data'!$H$2:$H$3196,'Solution Sheet'!G2938)</f>
        <v>200</v>
      </c>
      <c r="J2938" s="33" t="s">
        <v>40</v>
      </c>
      <c r="K2938" s="33" t="s">
        <v>10</v>
      </c>
      <c r="L2938" s="45">
        <f>AVERAGEIFS('Raw Data'!$R$2:$R$3196,'Raw Data'!$K$2:$K$3196,'Solution Sheet'!J2938,'Raw Data'!$G$2:$G$3196,'Solution Sheet'!K2938)</f>
        <v>35.093023255813954</v>
      </c>
      <c r="N2938" s="33" t="s">
        <v>24</v>
      </c>
      <c r="O2938" s="33" t="s">
        <v>31</v>
      </c>
      <c r="P2938" s="45">
        <f>SUMIFS('Raw Data'!$S$2:$S$3196,'Raw Data'!$D$2:$D$3196,'Solution Sheet'!N2938,'Raw Data'!$H$2:$H$3196,'Solution Sheet'!O2938)</f>
        <v>770751.94999999984</v>
      </c>
    </row>
    <row r="2939" spans="2:16" x14ac:dyDescent="0.35">
      <c r="B2939" s="33" t="s">
        <v>58</v>
      </c>
      <c r="C2939" s="33" t="s">
        <v>6</v>
      </c>
      <c r="D2939" s="45">
        <f>SUMIFS('Raw Data'!$S$2:$S$3196,'Raw Data'!$E$2:$E$3196,'Solution Sheet'!B2939,'Raw Data'!$G$2:$G$3196,'Solution Sheet'!C2939)</f>
        <v>115367.16999999998</v>
      </c>
      <c r="E2939" s="37"/>
      <c r="F2939" s="33" t="s">
        <v>46</v>
      </c>
      <c r="G2939" s="33" t="s">
        <v>32</v>
      </c>
      <c r="H2939" s="45">
        <f>COUNTIFS('Raw Data'!$L$2:$L$3196,'Solution Sheet'!F2939,'Raw Data'!$H$2:$H$3196,'Solution Sheet'!G2939)</f>
        <v>216</v>
      </c>
      <c r="J2939" s="33" t="s">
        <v>41</v>
      </c>
      <c r="K2939" s="33" t="s">
        <v>6</v>
      </c>
      <c r="L2939" s="45">
        <f>AVERAGEIFS('Raw Data'!$R$2:$R$3196,'Raw Data'!$K$2:$K$3196,'Solution Sheet'!J2939,'Raw Data'!$G$2:$G$3196,'Solution Sheet'!K2939)</f>
        <v>36.01075268817204</v>
      </c>
      <c r="N2939" s="33" t="s">
        <v>26</v>
      </c>
      <c r="O2939" s="33" t="s">
        <v>32</v>
      </c>
      <c r="P2939" s="45">
        <f>SUMIFS('Raw Data'!$S$2:$S$3196,'Raw Data'!$D$2:$D$3196,'Solution Sheet'!N2939,'Raw Data'!$H$2:$H$3196,'Solution Sheet'!O2939)</f>
        <v>713770.02999999945</v>
      </c>
    </row>
    <row r="2940" spans="2:16" x14ac:dyDescent="0.35">
      <c r="B2940" s="33" t="s">
        <v>58</v>
      </c>
      <c r="C2940" s="33" t="s">
        <v>7</v>
      </c>
      <c r="D2940" s="45">
        <f>SUMIFS('Raw Data'!$S$2:$S$3196,'Raw Data'!$E$2:$E$3196,'Solution Sheet'!B2940,'Raw Data'!$G$2:$G$3196,'Solution Sheet'!C2940)</f>
        <v>104199.79000000001</v>
      </c>
      <c r="E2940" s="37"/>
      <c r="F2940" s="33" t="s">
        <v>43</v>
      </c>
      <c r="G2940" s="33" t="s">
        <v>31</v>
      </c>
      <c r="H2940" s="45">
        <f>COUNTIFS('Raw Data'!$L$2:$L$3196,'Solution Sheet'!F2940,'Raw Data'!$H$2:$H$3196,'Solution Sheet'!G2940)</f>
        <v>190</v>
      </c>
      <c r="J2940" s="33" t="s">
        <v>41</v>
      </c>
      <c r="K2940" s="33" t="s">
        <v>7</v>
      </c>
      <c r="L2940" s="45">
        <f>AVERAGEIFS('Raw Data'!$R$2:$R$3196,'Raw Data'!$K$2:$K$3196,'Solution Sheet'!J2940,'Raw Data'!$G$2:$G$3196,'Solution Sheet'!K2940)</f>
        <v>33.821428571428569</v>
      </c>
      <c r="N2940" s="33" t="s">
        <v>25</v>
      </c>
      <c r="O2940" s="33" t="s">
        <v>31</v>
      </c>
      <c r="P2940" s="45">
        <f>SUMIFS('Raw Data'!$S$2:$S$3196,'Raw Data'!$D$2:$D$3196,'Solution Sheet'!N2940,'Raw Data'!$H$2:$H$3196,'Solution Sheet'!O2940)</f>
        <v>343540.72000000003</v>
      </c>
    </row>
    <row r="2941" spans="2:16" x14ac:dyDescent="0.35">
      <c r="B2941" s="33" t="s">
        <v>63</v>
      </c>
      <c r="C2941" s="33" t="s">
        <v>11</v>
      </c>
      <c r="D2941" s="45">
        <f>SUMIFS('Raw Data'!$S$2:$S$3196,'Raw Data'!$E$2:$E$3196,'Solution Sheet'!B2941,'Raw Data'!$G$2:$G$3196,'Solution Sheet'!C2941)</f>
        <v>122471.98000000001</v>
      </c>
      <c r="E2941" s="37"/>
      <c r="F2941" s="33" t="s">
        <v>45</v>
      </c>
      <c r="G2941" s="33" t="s">
        <v>32</v>
      </c>
      <c r="H2941" s="45">
        <f>COUNTIFS('Raw Data'!$L$2:$L$3196,'Solution Sheet'!F2941,'Raw Data'!$H$2:$H$3196,'Solution Sheet'!G2941)</f>
        <v>204</v>
      </c>
      <c r="J2941" s="33" t="s">
        <v>40</v>
      </c>
      <c r="K2941" s="33" t="s">
        <v>11</v>
      </c>
      <c r="L2941" s="45">
        <f>AVERAGEIFS('Raw Data'!$R$2:$R$3196,'Raw Data'!$K$2:$K$3196,'Solution Sheet'!J2941,'Raw Data'!$G$2:$G$3196,'Solution Sheet'!K2941)</f>
        <v>33.707865168539328</v>
      </c>
      <c r="N2941" s="33" t="s">
        <v>24</v>
      </c>
      <c r="O2941" s="33" t="s">
        <v>32</v>
      </c>
      <c r="P2941" s="45">
        <f>SUMIFS('Raw Data'!$S$2:$S$3196,'Raw Data'!$D$2:$D$3196,'Solution Sheet'!N2941,'Raw Data'!$H$2:$H$3196,'Solution Sheet'!O2941)</f>
        <v>854150.37999999919</v>
      </c>
    </row>
    <row r="2942" spans="2:16" x14ac:dyDescent="0.35">
      <c r="B2942" s="33" t="s">
        <v>106</v>
      </c>
      <c r="C2942" s="33" t="s">
        <v>8</v>
      </c>
      <c r="D2942" s="45">
        <f>SUMIFS('Raw Data'!$S$2:$S$3196,'Raw Data'!$E$2:$E$3196,'Solution Sheet'!B2942,'Raw Data'!$G$2:$G$3196,'Solution Sheet'!C2942)</f>
        <v>122017.93000000001</v>
      </c>
      <c r="E2942" s="37"/>
      <c r="F2942" s="33" t="s">
        <v>44</v>
      </c>
      <c r="G2942" s="33" t="s">
        <v>33</v>
      </c>
      <c r="H2942" s="45">
        <f>COUNTIFS('Raw Data'!$L$2:$L$3196,'Solution Sheet'!F2942,'Raw Data'!$H$2:$H$3196,'Solution Sheet'!G2942)</f>
        <v>207</v>
      </c>
      <c r="J2942" s="33" t="s">
        <v>40</v>
      </c>
      <c r="K2942" s="33" t="s">
        <v>8</v>
      </c>
      <c r="L2942" s="45">
        <f>AVERAGEIFS('Raw Data'!$R$2:$R$3196,'Raw Data'!$K$2:$K$3196,'Solution Sheet'!J2942,'Raw Data'!$G$2:$G$3196,'Solution Sheet'!K2942)</f>
        <v>34.319148936170215</v>
      </c>
      <c r="N2942" s="33" t="s">
        <v>24</v>
      </c>
      <c r="O2942" s="33" t="s">
        <v>33</v>
      </c>
      <c r="P2942" s="45">
        <f>SUMIFS('Raw Data'!$S$2:$S$3196,'Raw Data'!$D$2:$D$3196,'Solution Sheet'!N2942,'Raw Data'!$H$2:$H$3196,'Solution Sheet'!O2942)</f>
        <v>777669.78999999957</v>
      </c>
    </row>
    <row r="2943" spans="2:16" x14ac:dyDescent="0.35">
      <c r="B2943" s="33" t="s">
        <v>73</v>
      </c>
      <c r="C2943" s="33" t="s">
        <v>10</v>
      </c>
      <c r="D2943" s="45">
        <f>SUMIFS('Raw Data'!$S$2:$S$3196,'Raw Data'!$E$2:$E$3196,'Solution Sheet'!B2943,'Raw Data'!$G$2:$G$3196,'Solution Sheet'!C2943)</f>
        <v>86987.81</v>
      </c>
      <c r="E2943" s="37"/>
      <c r="F2943" s="33" t="s">
        <v>43</v>
      </c>
      <c r="G2943" s="33" t="s">
        <v>33</v>
      </c>
      <c r="H2943" s="45">
        <f>COUNTIFS('Raw Data'!$L$2:$L$3196,'Solution Sheet'!F2943,'Raw Data'!$H$2:$H$3196,'Solution Sheet'!G2943)</f>
        <v>185</v>
      </c>
      <c r="J2943" s="33" t="s">
        <v>41</v>
      </c>
      <c r="K2943" s="33" t="s">
        <v>10</v>
      </c>
      <c r="L2943" s="45">
        <f>AVERAGEIFS('Raw Data'!$R$2:$R$3196,'Raw Data'!$K$2:$K$3196,'Solution Sheet'!J2943,'Raw Data'!$G$2:$G$3196,'Solution Sheet'!K2943)</f>
        <v>34.225806451612904</v>
      </c>
      <c r="N2943" s="33" t="s">
        <v>24</v>
      </c>
      <c r="O2943" s="33" t="s">
        <v>33</v>
      </c>
      <c r="P2943" s="45">
        <f>SUMIFS('Raw Data'!$S$2:$S$3196,'Raw Data'!$D$2:$D$3196,'Solution Sheet'!N2943,'Raw Data'!$H$2:$H$3196,'Solution Sheet'!O2943)</f>
        <v>777669.78999999957</v>
      </c>
    </row>
    <row r="2944" spans="2:16" x14ac:dyDescent="0.35">
      <c r="B2944" s="33" t="s">
        <v>68</v>
      </c>
      <c r="C2944" s="33" t="s">
        <v>13</v>
      </c>
      <c r="D2944" s="45">
        <f>SUMIFS('Raw Data'!$S$2:$S$3196,'Raw Data'!$E$2:$E$3196,'Solution Sheet'!B2944,'Raw Data'!$G$2:$G$3196,'Solution Sheet'!C2944)</f>
        <v>82678.639999999985</v>
      </c>
      <c r="E2944" s="37"/>
      <c r="F2944" s="33" t="s">
        <v>43</v>
      </c>
      <c r="G2944" s="33" t="s">
        <v>33</v>
      </c>
      <c r="H2944" s="45">
        <f>COUNTIFS('Raw Data'!$L$2:$L$3196,'Solution Sheet'!F2944,'Raw Data'!$H$2:$H$3196,'Solution Sheet'!G2944)</f>
        <v>185</v>
      </c>
      <c r="J2944" s="33" t="s">
        <v>42</v>
      </c>
      <c r="K2944" s="33" t="s">
        <v>13</v>
      </c>
      <c r="L2944" s="45">
        <f>AVERAGEIFS('Raw Data'!$R$2:$R$3196,'Raw Data'!$K$2:$K$3196,'Solution Sheet'!J2944,'Raw Data'!$G$2:$G$3196,'Solution Sheet'!K2944)</f>
        <v>36.58</v>
      </c>
      <c r="N2944" s="33" t="s">
        <v>26</v>
      </c>
      <c r="O2944" s="33" t="s">
        <v>33</v>
      </c>
      <c r="P2944" s="45">
        <f>SUMIFS('Raw Data'!$S$2:$S$3196,'Raw Data'!$D$2:$D$3196,'Solution Sheet'!N2944,'Raw Data'!$H$2:$H$3196,'Solution Sheet'!O2944)</f>
        <v>688621.27000000118</v>
      </c>
    </row>
    <row r="2945" spans="2:16" x14ac:dyDescent="0.35">
      <c r="B2945" s="33" t="s">
        <v>55</v>
      </c>
      <c r="C2945" s="33" t="s">
        <v>8</v>
      </c>
      <c r="D2945" s="45">
        <f>SUMIFS('Raw Data'!$S$2:$S$3196,'Raw Data'!$E$2:$E$3196,'Solution Sheet'!B2945,'Raw Data'!$G$2:$G$3196,'Solution Sheet'!C2945)</f>
        <v>101835.39000000001</v>
      </c>
      <c r="E2945" s="37"/>
      <c r="F2945" s="33" t="s">
        <v>44</v>
      </c>
      <c r="G2945" s="33" t="s">
        <v>30</v>
      </c>
      <c r="H2945" s="45">
        <f>COUNTIFS('Raw Data'!$L$2:$L$3196,'Solution Sheet'!F2945,'Raw Data'!$H$2:$H$3196,'Solution Sheet'!G2945)</f>
        <v>202</v>
      </c>
      <c r="J2945" s="33" t="s">
        <v>40</v>
      </c>
      <c r="K2945" s="33" t="s">
        <v>8</v>
      </c>
      <c r="L2945" s="45">
        <f>AVERAGEIFS('Raw Data'!$R$2:$R$3196,'Raw Data'!$K$2:$K$3196,'Solution Sheet'!J2945,'Raw Data'!$G$2:$G$3196,'Solution Sheet'!K2945)</f>
        <v>34.319148936170215</v>
      </c>
      <c r="N2945" s="33" t="s">
        <v>26</v>
      </c>
      <c r="O2945" s="33" t="s">
        <v>30</v>
      </c>
      <c r="P2945" s="45">
        <f>SUMIFS('Raw Data'!$S$2:$S$3196,'Raw Data'!$D$2:$D$3196,'Solution Sheet'!N2945,'Raw Data'!$H$2:$H$3196,'Solution Sheet'!O2945)</f>
        <v>705014.25000000035</v>
      </c>
    </row>
    <row r="2946" spans="2:16" x14ac:dyDescent="0.35">
      <c r="B2946" s="33" t="s">
        <v>106</v>
      </c>
      <c r="C2946" s="33" t="s">
        <v>9</v>
      </c>
      <c r="D2946" s="45">
        <f>SUMIFS('Raw Data'!$S$2:$S$3196,'Raw Data'!$E$2:$E$3196,'Solution Sheet'!B2946,'Raw Data'!$G$2:$G$3196,'Solution Sheet'!C2946)</f>
        <v>86448.35000000002</v>
      </c>
      <c r="E2946" s="37"/>
      <c r="F2946" s="33" t="s">
        <v>44</v>
      </c>
      <c r="G2946" s="33" t="s">
        <v>33</v>
      </c>
      <c r="H2946" s="45">
        <f>COUNTIFS('Raw Data'!$L$2:$L$3196,'Solution Sheet'!F2946,'Raw Data'!$H$2:$H$3196,'Solution Sheet'!G2946)</f>
        <v>207</v>
      </c>
      <c r="J2946" s="33" t="s">
        <v>39</v>
      </c>
      <c r="K2946" s="33" t="s">
        <v>9</v>
      </c>
      <c r="L2946" s="45">
        <f>AVERAGEIFS('Raw Data'!$R$2:$R$3196,'Raw Data'!$K$2:$K$3196,'Solution Sheet'!J2946,'Raw Data'!$G$2:$G$3196,'Solution Sheet'!K2946)</f>
        <v>34.731182795698928</v>
      </c>
      <c r="N2946" s="33" t="s">
        <v>25</v>
      </c>
      <c r="O2946" s="33" t="s">
        <v>33</v>
      </c>
      <c r="P2946" s="45">
        <f>SUMIFS('Raw Data'!$S$2:$S$3196,'Raw Data'!$D$2:$D$3196,'Solution Sheet'!N2946,'Raw Data'!$H$2:$H$3196,'Solution Sheet'!O2946)</f>
        <v>226589.05000000008</v>
      </c>
    </row>
    <row r="2947" spans="2:16" x14ac:dyDescent="0.35">
      <c r="B2947" s="33" t="s">
        <v>115</v>
      </c>
      <c r="C2947" s="33" t="s">
        <v>12</v>
      </c>
      <c r="D2947" s="45">
        <f>SUMIFS('Raw Data'!$S$2:$S$3196,'Raw Data'!$E$2:$E$3196,'Solution Sheet'!B2947,'Raw Data'!$G$2:$G$3196,'Solution Sheet'!C2947)</f>
        <v>66619.010000000009</v>
      </c>
      <c r="E2947" s="37"/>
      <c r="F2947" s="33" t="s">
        <v>46</v>
      </c>
      <c r="G2947" s="33" t="s">
        <v>31</v>
      </c>
      <c r="H2947" s="45">
        <f>COUNTIFS('Raw Data'!$L$2:$L$3196,'Solution Sheet'!F2947,'Raw Data'!$H$2:$H$3196,'Solution Sheet'!G2947)</f>
        <v>159</v>
      </c>
      <c r="J2947" s="33" t="s">
        <v>42</v>
      </c>
      <c r="K2947" s="33" t="s">
        <v>12</v>
      </c>
      <c r="L2947" s="45">
        <f>AVERAGEIFS('Raw Data'!$R$2:$R$3196,'Raw Data'!$K$2:$K$3196,'Solution Sheet'!J2947,'Raw Data'!$G$2:$G$3196,'Solution Sheet'!K2947)</f>
        <v>36.418604651162788</v>
      </c>
      <c r="N2947" s="33" t="s">
        <v>26</v>
      </c>
      <c r="O2947" s="33" t="s">
        <v>31</v>
      </c>
      <c r="P2947" s="45">
        <f>SUMIFS('Raw Data'!$S$2:$S$3196,'Raw Data'!$D$2:$D$3196,'Solution Sheet'!N2947,'Raw Data'!$H$2:$H$3196,'Solution Sheet'!O2947)</f>
        <v>705928.4499999996</v>
      </c>
    </row>
    <row r="2948" spans="2:16" x14ac:dyDescent="0.35">
      <c r="B2948" s="33" t="s">
        <v>106</v>
      </c>
      <c r="C2948" s="33" t="s">
        <v>10</v>
      </c>
      <c r="D2948" s="45">
        <f>SUMIFS('Raw Data'!$S$2:$S$3196,'Raw Data'!$E$2:$E$3196,'Solution Sheet'!B2948,'Raw Data'!$G$2:$G$3196,'Solution Sheet'!C2948)</f>
        <v>86293.68</v>
      </c>
      <c r="E2948" s="37"/>
      <c r="F2948" s="33" t="s">
        <v>43</v>
      </c>
      <c r="G2948" s="33" t="s">
        <v>31</v>
      </c>
      <c r="H2948" s="45">
        <f>COUNTIFS('Raw Data'!$L$2:$L$3196,'Solution Sheet'!F2948,'Raw Data'!$H$2:$H$3196,'Solution Sheet'!G2948)</f>
        <v>190</v>
      </c>
      <c r="J2948" s="33" t="s">
        <v>42</v>
      </c>
      <c r="K2948" s="33" t="s">
        <v>10</v>
      </c>
      <c r="L2948" s="45">
        <f>AVERAGEIFS('Raw Data'!$R$2:$R$3196,'Raw Data'!$K$2:$K$3196,'Solution Sheet'!J2948,'Raw Data'!$G$2:$G$3196,'Solution Sheet'!K2948)</f>
        <v>34.543689320388353</v>
      </c>
      <c r="N2948" s="33" t="s">
        <v>25</v>
      </c>
      <c r="O2948" s="33" t="s">
        <v>31</v>
      </c>
      <c r="P2948" s="45">
        <f>SUMIFS('Raw Data'!$S$2:$S$3196,'Raw Data'!$D$2:$D$3196,'Solution Sheet'!N2948,'Raw Data'!$H$2:$H$3196,'Solution Sheet'!O2948)</f>
        <v>343540.72000000003</v>
      </c>
    </row>
    <row r="2949" spans="2:16" x14ac:dyDescent="0.35">
      <c r="B2949" s="33" t="s">
        <v>106</v>
      </c>
      <c r="C2949" s="33" t="s">
        <v>6</v>
      </c>
      <c r="D2949" s="45">
        <f>SUMIFS('Raw Data'!$S$2:$S$3196,'Raw Data'!$E$2:$E$3196,'Solution Sheet'!B2949,'Raw Data'!$G$2:$G$3196,'Solution Sheet'!C2949)</f>
        <v>106057.18</v>
      </c>
      <c r="E2949" s="37"/>
      <c r="F2949" s="33" t="s">
        <v>46</v>
      </c>
      <c r="G2949" s="33" t="s">
        <v>32</v>
      </c>
      <c r="H2949" s="45">
        <f>COUNTIFS('Raw Data'!$L$2:$L$3196,'Solution Sheet'!F2949,'Raw Data'!$H$2:$H$3196,'Solution Sheet'!G2949)</f>
        <v>216</v>
      </c>
      <c r="J2949" s="33" t="s">
        <v>39</v>
      </c>
      <c r="K2949" s="33" t="s">
        <v>6</v>
      </c>
      <c r="L2949" s="45">
        <f>AVERAGEIFS('Raw Data'!$R$2:$R$3196,'Raw Data'!$K$2:$K$3196,'Solution Sheet'!J2949,'Raw Data'!$G$2:$G$3196,'Solution Sheet'!K2949)</f>
        <v>36.370370370370374</v>
      </c>
      <c r="N2949" s="33" t="s">
        <v>26</v>
      </c>
      <c r="O2949" s="33" t="s">
        <v>32</v>
      </c>
      <c r="P2949" s="45">
        <f>SUMIFS('Raw Data'!$S$2:$S$3196,'Raw Data'!$D$2:$D$3196,'Solution Sheet'!N2949,'Raw Data'!$H$2:$H$3196,'Solution Sheet'!O2949)</f>
        <v>713770.02999999945</v>
      </c>
    </row>
    <row r="2950" spans="2:16" x14ac:dyDescent="0.35">
      <c r="B2950" s="33" t="s">
        <v>52</v>
      </c>
      <c r="C2950" s="33" t="s">
        <v>13</v>
      </c>
      <c r="D2950" s="45">
        <f>SUMIFS('Raw Data'!$S$2:$S$3196,'Raw Data'!$E$2:$E$3196,'Solution Sheet'!B2950,'Raw Data'!$G$2:$G$3196,'Solution Sheet'!C2950)</f>
        <v>72641.01999999999</v>
      </c>
      <c r="E2950" s="37"/>
      <c r="F2950" s="33" t="s">
        <v>46</v>
      </c>
      <c r="G2950" s="33" t="s">
        <v>30</v>
      </c>
      <c r="H2950" s="45">
        <f>COUNTIFS('Raw Data'!$L$2:$L$3196,'Solution Sheet'!F2950,'Raw Data'!$H$2:$H$3196,'Solution Sheet'!G2950)</f>
        <v>204</v>
      </c>
      <c r="J2950" s="33" t="s">
        <v>41</v>
      </c>
      <c r="K2950" s="33" t="s">
        <v>13</v>
      </c>
      <c r="L2950" s="45">
        <f>AVERAGEIFS('Raw Data'!$R$2:$R$3196,'Raw Data'!$K$2:$K$3196,'Solution Sheet'!J2950,'Raw Data'!$G$2:$G$3196,'Solution Sheet'!K2950)</f>
        <v>33.705882352941174</v>
      </c>
      <c r="N2950" s="33" t="s">
        <v>25</v>
      </c>
      <c r="O2950" s="33" t="s">
        <v>30</v>
      </c>
      <c r="P2950" s="45">
        <f>SUMIFS('Raw Data'!$S$2:$S$3196,'Raw Data'!$D$2:$D$3196,'Solution Sheet'!N2950,'Raw Data'!$H$2:$H$3196,'Solution Sheet'!O2950)</f>
        <v>386262.99999999983</v>
      </c>
    </row>
    <row r="2951" spans="2:16" x14ac:dyDescent="0.35">
      <c r="B2951" s="33" t="s">
        <v>68</v>
      </c>
      <c r="C2951" s="33" t="s">
        <v>6</v>
      </c>
      <c r="D2951" s="45">
        <f>SUMIFS('Raw Data'!$S$2:$S$3196,'Raw Data'!$E$2:$E$3196,'Solution Sheet'!B2951,'Raw Data'!$G$2:$G$3196,'Solution Sheet'!C2951)</f>
        <v>76254.89</v>
      </c>
      <c r="E2951" s="37"/>
      <c r="F2951" s="33" t="s">
        <v>45</v>
      </c>
      <c r="G2951" s="33" t="s">
        <v>32</v>
      </c>
      <c r="H2951" s="45">
        <f>COUNTIFS('Raw Data'!$L$2:$L$3196,'Solution Sheet'!F2951,'Raw Data'!$H$2:$H$3196,'Solution Sheet'!G2951)</f>
        <v>204</v>
      </c>
      <c r="J2951" s="33" t="s">
        <v>41</v>
      </c>
      <c r="K2951" s="33" t="s">
        <v>6</v>
      </c>
      <c r="L2951" s="45">
        <f>AVERAGEIFS('Raw Data'!$R$2:$R$3196,'Raw Data'!$K$2:$K$3196,'Solution Sheet'!J2951,'Raw Data'!$G$2:$G$3196,'Solution Sheet'!K2951)</f>
        <v>36.01075268817204</v>
      </c>
      <c r="N2951" s="33" t="s">
        <v>24</v>
      </c>
      <c r="O2951" s="33" t="s">
        <v>32</v>
      </c>
      <c r="P2951" s="45">
        <f>SUMIFS('Raw Data'!$S$2:$S$3196,'Raw Data'!$D$2:$D$3196,'Solution Sheet'!N2951,'Raw Data'!$H$2:$H$3196,'Solution Sheet'!O2951)</f>
        <v>854150.37999999919</v>
      </c>
    </row>
    <row r="2952" spans="2:16" x14ac:dyDescent="0.35">
      <c r="B2952" s="33" t="s">
        <v>68</v>
      </c>
      <c r="C2952" s="33" t="s">
        <v>13</v>
      </c>
      <c r="D2952" s="45">
        <f>SUMIFS('Raw Data'!$S$2:$S$3196,'Raw Data'!$E$2:$E$3196,'Solution Sheet'!B2952,'Raw Data'!$G$2:$G$3196,'Solution Sheet'!C2952)</f>
        <v>82678.639999999985</v>
      </c>
      <c r="E2952" s="37"/>
      <c r="F2952" s="33" t="s">
        <v>43</v>
      </c>
      <c r="G2952" s="33" t="s">
        <v>32</v>
      </c>
      <c r="H2952" s="45">
        <f>COUNTIFS('Raw Data'!$L$2:$L$3196,'Solution Sheet'!F2952,'Raw Data'!$H$2:$H$3196,'Solution Sheet'!G2952)</f>
        <v>206</v>
      </c>
      <c r="J2952" s="33" t="s">
        <v>41</v>
      </c>
      <c r="K2952" s="33" t="s">
        <v>13</v>
      </c>
      <c r="L2952" s="45">
        <f>AVERAGEIFS('Raw Data'!$R$2:$R$3196,'Raw Data'!$K$2:$K$3196,'Solution Sheet'!J2952,'Raw Data'!$G$2:$G$3196,'Solution Sheet'!K2952)</f>
        <v>33.705882352941174</v>
      </c>
      <c r="N2952" s="33" t="s">
        <v>26</v>
      </c>
      <c r="O2952" s="33" t="s">
        <v>32</v>
      </c>
      <c r="P2952" s="45">
        <f>SUMIFS('Raw Data'!$S$2:$S$3196,'Raw Data'!$D$2:$D$3196,'Solution Sheet'!N2952,'Raw Data'!$H$2:$H$3196,'Solution Sheet'!O2952)</f>
        <v>713770.02999999945</v>
      </c>
    </row>
    <row r="2953" spans="2:16" x14ac:dyDescent="0.35">
      <c r="B2953" s="33" t="s">
        <v>55</v>
      </c>
      <c r="C2953" s="33" t="s">
        <v>7</v>
      </c>
      <c r="D2953" s="45">
        <f>SUMIFS('Raw Data'!$S$2:$S$3196,'Raw Data'!$E$2:$E$3196,'Solution Sheet'!B2953,'Raw Data'!$G$2:$G$3196,'Solution Sheet'!C2953)</f>
        <v>86248.060000000012</v>
      </c>
      <c r="E2953" s="37"/>
      <c r="F2953" s="33" t="s">
        <v>45</v>
      </c>
      <c r="G2953" s="33" t="s">
        <v>33</v>
      </c>
      <c r="H2953" s="45">
        <f>COUNTIFS('Raw Data'!$L$2:$L$3196,'Solution Sheet'!F2953,'Raw Data'!$H$2:$H$3196,'Solution Sheet'!G2953)</f>
        <v>193</v>
      </c>
      <c r="J2953" s="33" t="s">
        <v>40</v>
      </c>
      <c r="K2953" s="33" t="s">
        <v>7</v>
      </c>
      <c r="L2953" s="45">
        <f>AVERAGEIFS('Raw Data'!$R$2:$R$3196,'Raw Data'!$K$2:$K$3196,'Solution Sheet'!J2953,'Raw Data'!$G$2:$G$3196,'Solution Sheet'!K2953)</f>
        <v>33.473118279569896</v>
      </c>
      <c r="N2953" s="33" t="s">
        <v>24</v>
      </c>
      <c r="O2953" s="33" t="s">
        <v>33</v>
      </c>
      <c r="P2953" s="45">
        <f>SUMIFS('Raw Data'!$S$2:$S$3196,'Raw Data'!$D$2:$D$3196,'Solution Sheet'!N2953,'Raw Data'!$H$2:$H$3196,'Solution Sheet'!O2953)</f>
        <v>777669.78999999957</v>
      </c>
    </row>
    <row r="2954" spans="2:16" x14ac:dyDescent="0.35">
      <c r="B2954" s="33" t="s">
        <v>55</v>
      </c>
      <c r="C2954" s="33" t="s">
        <v>11</v>
      </c>
      <c r="D2954" s="45">
        <f>SUMIFS('Raw Data'!$S$2:$S$3196,'Raw Data'!$E$2:$E$3196,'Solution Sheet'!B2954,'Raw Data'!$G$2:$G$3196,'Solution Sheet'!C2954)</f>
        <v>113543.59</v>
      </c>
      <c r="E2954" s="37"/>
      <c r="F2954" s="33" t="s">
        <v>43</v>
      </c>
      <c r="G2954" s="33" t="s">
        <v>32</v>
      </c>
      <c r="H2954" s="45">
        <f>COUNTIFS('Raw Data'!$L$2:$L$3196,'Solution Sheet'!F2954,'Raw Data'!$H$2:$H$3196,'Solution Sheet'!G2954)</f>
        <v>206</v>
      </c>
      <c r="J2954" s="33" t="s">
        <v>41</v>
      </c>
      <c r="K2954" s="33" t="s">
        <v>11</v>
      </c>
      <c r="L2954" s="45">
        <f>AVERAGEIFS('Raw Data'!$R$2:$R$3196,'Raw Data'!$K$2:$K$3196,'Solution Sheet'!J2954,'Raw Data'!$G$2:$G$3196,'Solution Sheet'!K2954)</f>
        <v>35.415929203539825</v>
      </c>
      <c r="N2954" s="33" t="s">
        <v>25</v>
      </c>
      <c r="O2954" s="33" t="s">
        <v>32</v>
      </c>
      <c r="P2954" s="45">
        <f>SUMIFS('Raw Data'!$S$2:$S$3196,'Raw Data'!$D$2:$D$3196,'Solution Sheet'!N2954,'Raw Data'!$H$2:$H$3196,'Solution Sheet'!O2954)</f>
        <v>420136.0300000002</v>
      </c>
    </row>
    <row r="2955" spans="2:16" x14ac:dyDescent="0.35">
      <c r="B2955" s="33" t="s">
        <v>52</v>
      </c>
      <c r="C2955" s="33" t="s">
        <v>12</v>
      </c>
      <c r="D2955" s="45">
        <f>SUMIFS('Raw Data'!$S$2:$S$3196,'Raw Data'!$E$2:$E$3196,'Solution Sheet'!B2955,'Raw Data'!$G$2:$G$3196,'Solution Sheet'!C2955)</f>
        <v>95376.180000000022</v>
      </c>
      <c r="E2955" s="37"/>
      <c r="F2955" s="33" t="s">
        <v>45</v>
      </c>
      <c r="G2955" s="33" t="s">
        <v>31</v>
      </c>
      <c r="H2955" s="45">
        <f>COUNTIFS('Raw Data'!$L$2:$L$3196,'Solution Sheet'!F2955,'Raw Data'!$H$2:$H$3196,'Solution Sheet'!G2955)</f>
        <v>200</v>
      </c>
      <c r="J2955" s="33" t="s">
        <v>42</v>
      </c>
      <c r="K2955" s="33" t="s">
        <v>12</v>
      </c>
      <c r="L2955" s="45">
        <f>AVERAGEIFS('Raw Data'!$R$2:$R$3196,'Raw Data'!$K$2:$K$3196,'Solution Sheet'!J2955,'Raw Data'!$G$2:$G$3196,'Solution Sheet'!K2955)</f>
        <v>36.418604651162788</v>
      </c>
      <c r="N2955" s="33" t="s">
        <v>24</v>
      </c>
      <c r="O2955" s="33" t="s">
        <v>31</v>
      </c>
      <c r="P2955" s="45">
        <f>SUMIFS('Raw Data'!$S$2:$S$3196,'Raw Data'!$D$2:$D$3196,'Solution Sheet'!N2955,'Raw Data'!$H$2:$H$3196,'Solution Sheet'!O2955)</f>
        <v>770751.94999999984</v>
      </c>
    </row>
    <row r="2956" spans="2:16" x14ac:dyDescent="0.35">
      <c r="B2956" s="33" t="s">
        <v>55</v>
      </c>
      <c r="C2956" s="33" t="s">
        <v>10</v>
      </c>
      <c r="D2956" s="45">
        <f>SUMIFS('Raw Data'!$S$2:$S$3196,'Raw Data'!$E$2:$E$3196,'Solution Sheet'!B2956,'Raw Data'!$G$2:$G$3196,'Solution Sheet'!C2956)</f>
        <v>73114.26999999999</v>
      </c>
      <c r="E2956" s="37"/>
      <c r="F2956" s="33" t="s">
        <v>46</v>
      </c>
      <c r="G2956" s="33" t="s">
        <v>31</v>
      </c>
      <c r="H2956" s="45">
        <f>COUNTIFS('Raw Data'!$L$2:$L$3196,'Solution Sheet'!F2956,'Raw Data'!$H$2:$H$3196,'Solution Sheet'!G2956)</f>
        <v>159</v>
      </c>
      <c r="J2956" s="33" t="s">
        <v>42</v>
      </c>
      <c r="K2956" s="33" t="s">
        <v>10</v>
      </c>
      <c r="L2956" s="45">
        <f>AVERAGEIFS('Raw Data'!$R$2:$R$3196,'Raw Data'!$K$2:$K$3196,'Solution Sheet'!J2956,'Raw Data'!$G$2:$G$3196,'Solution Sheet'!K2956)</f>
        <v>34.543689320388353</v>
      </c>
      <c r="N2956" s="33" t="s">
        <v>24</v>
      </c>
      <c r="O2956" s="33" t="s">
        <v>31</v>
      </c>
      <c r="P2956" s="45">
        <f>SUMIFS('Raw Data'!$S$2:$S$3196,'Raw Data'!$D$2:$D$3196,'Solution Sheet'!N2956,'Raw Data'!$H$2:$H$3196,'Solution Sheet'!O2956)</f>
        <v>770751.94999999984</v>
      </c>
    </row>
    <row r="2957" spans="2:16" x14ac:dyDescent="0.35">
      <c r="B2957" s="33" t="s">
        <v>78</v>
      </c>
      <c r="C2957" s="33" t="s">
        <v>13</v>
      </c>
      <c r="D2957" s="45">
        <f>SUMIFS('Raw Data'!$S$2:$S$3196,'Raw Data'!$E$2:$E$3196,'Solution Sheet'!B2957,'Raw Data'!$G$2:$G$3196,'Solution Sheet'!C2957)</f>
        <v>119976.9</v>
      </c>
      <c r="E2957" s="37"/>
      <c r="F2957" s="33" t="s">
        <v>46</v>
      </c>
      <c r="G2957" s="33" t="s">
        <v>30</v>
      </c>
      <c r="H2957" s="45">
        <f>COUNTIFS('Raw Data'!$L$2:$L$3196,'Solution Sheet'!F2957,'Raw Data'!$H$2:$H$3196,'Solution Sheet'!G2957)</f>
        <v>204</v>
      </c>
      <c r="J2957" s="33" t="s">
        <v>39</v>
      </c>
      <c r="K2957" s="33" t="s">
        <v>13</v>
      </c>
      <c r="L2957" s="45">
        <f>AVERAGEIFS('Raw Data'!$R$2:$R$3196,'Raw Data'!$K$2:$K$3196,'Solution Sheet'!J2957,'Raw Data'!$G$2:$G$3196,'Solution Sheet'!K2957)</f>
        <v>35.833333333333336</v>
      </c>
      <c r="N2957" s="33" t="s">
        <v>24</v>
      </c>
      <c r="O2957" s="33" t="s">
        <v>30</v>
      </c>
      <c r="P2957" s="45">
        <f>SUMIFS('Raw Data'!$S$2:$S$3196,'Raw Data'!$D$2:$D$3196,'Solution Sheet'!N2957,'Raw Data'!$H$2:$H$3196,'Solution Sheet'!O2957)</f>
        <v>902864.3899999999</v>
      </c>
    </row>
    <row r="2958" spans="2:16" x14ac:dyDescent="0.35">
      <c r="B2958" s="33" t="s">
        <v>52</v>
      </c>
      <c r="C2958" s="33" t="s">
        <v>7</v>
      </c>
      <c r="D2958" s="45">
        <f>SUMIFS('Raw Data'!$S$2:$S$3196,'Raw Data'!$E$2:$E$3196,'Solution Sheet'!B2958,'Raw Data'!$G$2:$G$3196,'Solution Sheet'!C2958)</f>
        <v>91854.499999999971</v>
      </c>
      <c r="E2958" s="37"/>
      <c r="F2958" s="33" t="s">
        <v>43</v>
      </c>
      <c r="G2958" s="33" t="s">
        <v>33</v>
      </c>
      <c r="H2958" s="45">
        <f>COUNTIFS('Raw Data'!$L$2:$L$3196,'Solution Sheet'!F2958,'Raw Data'!$H$2:$H$3196,'Solution Sheet'!G2958)</f>
        <v>185</v>
      </c>
      <c r="J2958" s="33" t="s">
        <v>42</v>
      </c>
      <c r="K2958" s="33" t="s">
        <v>7</v>
      </c>
      <c r="L2958" s="45">
        <f>AVERAGEIFS('Raw Data'!$R$2:$R$3196,'Raw Data'!$K$2:$K$3196,'Solution Sheet'!J2958,'Raw Data'!$G$2:$G$3196,'Solution Sheet'!K2958)</f>
        <v>34.288659793814432</v>
      </c>
      <c r="N2958" s="33" t="s">
        <v>25</v>
      </c>
      <c r="O2958" s="33" t="s">
        <v>33</v>
      </c>
      <c r="P2958" s="45">
        <f>SUMIFS('Raw Data'!$S$2:$S$3196,'Raw Data'!$D$2:$D$3196,'Solution Sheet'!N2958,'Raw Data'!$H$2:$H$3196,'Solution Sheet'!O2958)</f>
        <v>226589.05000000008</v>
      </c>
    </row>
    <row r="2959" spans="2:16" x14ac:dyDescent="0.35">
      <c r="B2959" s="33" t="s">
        <v>68</v>
      </c>
      <c r="C2959" s="33" t="s">
        <v>7</v>
      </c>
      <c r="D2959" s="45">
        <f>SUMIFS('Raw Data'!$S$2:$S$3196,'Raw Data'!$E$2:$E$3196,'Solution Sheet'!B2959,'Raw Data'!$G$2:$G$3196,'Solution Sheet'!C2959)</f>
        <v>100847.03999999999</v>
      </c>
      <c r="E2959" s="37"/>
      <c r="F2959" s="33" t="s">
        <v>46</v>
      </c>
      <c r="G2959" s="33" t="s">
        <v>30</v>
      </c>
      <c r="H2959" s="45">
        <f>COUNTIFS('Raw Data'!$L$2:$L$3196,'Solution Sheet'!F2959,'Raw Data'!$H$2:$H$3196,'Solution Sheet'!G2959)</f>
        <v>204</v>
      </c>
      <c r="J2959" s="33" t="s">
        <v>42</v>
      </c>
      <c r="K2959" s="33" t="s">
        <v>7</v>
      </c>
      <c r="L2959" s="45">
        <f>AVERAGEIFS('Raw Data'!$R$2:$R$3196,'Raw Data'!$K$2:$K$3196,'Solution Sheet'!J2959,'Raw Data'!$G$2:$G$3196,'Solution Sheet'!K2959)</f>
        <v>34.288659793814432</v>
      </c>
      <c r="N2959" s="33" t="s">
        <v>26</v>
      </c>
      <c r="O2959" s="33" t="s">
        <v>30</v>
      </c>
      <c r="P2959" s="45">
        <f>SUMIFS('Raw Data'!$S$2:$S$3196,'Raw Data'!$D$2:$D$3196,'Solution Sheet'!N2959,'Raw Data'!$H$2:$H$3196,'Solution Sheet'!O2959)</f>
        <v>705014.25000000035</v>
      </c>
    </row>
    <row r="2960" spans="2:16" x14ac:dyDescent="0.35">
      <c r="B2960" s="33" t="s">
        <v>115</v>
      </c>
      <c r="C2960" s="33" t="s">
        <v>7</v>
      </c>
      <c r="D2960" s="45">
        <f>SUMIFS('Raw Data'!$S$2:$S$3196,'Raw Data'!$E$2:$E$3196,'Solution Sheet'!B2960,'Raw Data'!$G$2:$G$3196,'Solution Sheet'!C2960)</f>
        <v>104661.16</v>
      </c>
      <c r="E2960" s="37"/>
      <c r="F2960" s="33" t="s">
        <v>46</v>
      </c>
      <c r="G2960" s="33" t="s">
        <v>31</v>
      </c>
      <c r="H2960" s="45">
        <f>COUNTIFS('Raw Data'!$L$2:$L$3196,'Solution Sheet'!F2960,'Raw Data'!$H$2:$H$3196,'Solution Sheet'!G2960)</f>
        <v>159</v>
      </c>
      <c r="J2960" s="33" t="s">
        <v>40</v>
      </c>
      <c r="K2960" s="33" t="s">
        <v>7</v>
      </c>
      <c r="L2960" s="45">
        <f>AVERAGEIFS('Raw Data'!$R$2:$R$3196,'Raw Data'!$K$2:$K$3196,'Solution Sheet'!J2960,'Raw Data'!$G$2:$G$3196,'Solution Sheet'!K2960)</f>
        <v>33.473118279569896</v>
      </c>
      <c r="N2960" s="33" t="s">
        <v>24</v>
      </c>
      <c r="O2960" s="33" t="s">
        <v>31</v>
      </c>
      <c r="P2960" s="45">
        <f>SUMIFS('Raw Data'!$S$2:$S$3196,'Raw Data'!$D$2:$D$3196,'Solution Sheet'!N2960,'Raw Data'!$H$2:$H$3196,'Solution Sheet'!O2960)</f>
        <v>770751.94999999984</v>
      </c>
    </row>
    <row r="2961" spans="2:16" x14ac:dyDescent="0.35">
      <c r="B2961" s="33" t="s">
        <v>52</v>
      </c>
      <c r="C2961" s="33" t="s">
        <v>8</v>
      </c>
      <c r="D2961" s="45">
        <f>SUMIFS('Raw Data'!$S$2:$S$3196,'Raw Data'!$E$2:$E$3196,'Solution Sheet'!B2961,'Raw Data'!$G$2:$G$3196,'Solution Sheet'!C2961)</f>
        <v>99924.459999999977</v>
      </c>
      <c r="E2961" s="37"/>
      <c r="F2961" s="33" t="s">
        <v>44</v>
      </c>
      <c r="G2961" s="33" t="s">
        <v>31</v>
      </c>
      <c r="H2961" s="45">
        <f>COUNTIFS('Raw Data'!$L$2:$L$3196,'Solution Sheet'!F2961,'Raw Data'!$H$2:$H$3196,'Solution Sheet'!G2961)</f>
        <v>216</v>
      </c>
      <c r="J2961" s="33" t="s">
        <v>40</v>
      </c>
      <c r="K2961" s="33" t="s">
        <v>8</v>
      </c>
      <c r="L2961" s="45">
        <f>AVERAGEIFS('Raw Data'!$R$2:$R$3196,'Raw Data'!$K$2:$K$3196,'Solution Sheet'!J2961,'Raw Data'!$G$2:$G$3196,'Solution Sheet'!K2961)</f>
        <v>34.319148936170215</v>
      </c>
      <c r="N2961" s="33" t="s">
        <v>24</v>
      </c>
      <c r="O2961" s="33" t="s">
        <v>31</v>
      </c>
      <c r="P2961" s="45">
        <f>SUMIFS('Raw Data'!$S$2:$S$3196,'Raw Data'!$D$2:$D$3196,'Solution Sheet'!N2961,'Raw Data'!$H$2:$H$3196,'Solution Sheet'!O2961)</f>
        <v>770751.94999999984</v>
      </c>
    </row>
    <row r="2962" spans="2:16" x14ac:dyDescent="0.35">
      <c r="B2962" s="33" t="s">
        <v>115</v>
      </c>
      <c r="C2962" s="33" t="s">
        <v>13</v>
      </c>
      <c r="D2962" s="45">
        <f>SUMIFS('Raw Data'!$S$2:$S$3196,'Raw Data'!$E$2:$E$3196,'Solution Sheet'!B2962,'Raw Data'!$G$2:$G$3196,'Solution Sheet'!C2962)</f>
        <v>86905.229999999981</v>
      </c>
      <c r="E2962" s="37"/>
      <c r="F2962" s="33" t="s">
        <v>45</v>
      </c>
      <c r="G2962" s="33" t="s">
        <v>30</v>
      </c>
      <c r="H2962" s="45">
        <f>COUNTIFS('Raw Data'!$L$2:$L$3196,'Solution Sheet'!F2962,'Raw Data'!$H$2:$H$3196,'Solution Sheet'!G2962)</f>
        <v>215</v>
      </c>
      <c r="J2962" s="33" t="s">
        <v>40</v>
      </c>
      <c r="K2962" s="33" t="s">
        <v>13</v>
      </c>
      <c r="L2962" s="45">
        <f>AVERAGEIFS('Raw Data'!$R$2:$R$3196,'Raw Data'!$K$2:$K$3196,'Solution Sheet'!J2962,'Raw Data'!$G$2:$G$3196,'Solution Sheet'!K2962)</f>
        <v>34.651685393258425</v>
      </c>
      <c r="N2962" s="33" t="s">
        <v>24</v>
      </c>
      <c r="O2962" s="33" t="s">
        <v>30</v>
      </c>
      <c r="P2962" s="45">
        <f>SUMIFS('Raw Data'!$S$2:$S$3196,'Raw Data'!$D$2:$D$3196,'Solution Sheet'!N2962,'Raw Data'!$H$2:$H$3196,'Solution Sheet'!O2962)</f>
        <v>902864.3899999999</v>
      </c>
    </row>
    <row r="2963" spans="2:16" x14ac:dyDescent="0.35">
      <c r="B2963" s="33" t="s">
        <v>73</v>
      </c>
      <c r="C2963" s="33" t="s">
        <v>8</v>
      </c>
      <c r="D2963" s="45">
        <f>SUMIFS('Raw Data'!$S$2:$S$3196,'Raw Data'!$E$2:$E$3196,'Solution Sheet'!B2963,'Raw Data'!$G$2:$G$3196,'Solution Sheet'!C2963)</f>
        <v>106033.74999999996</v>
      </c>
      <c r="E2963" s="37"/>
      <c r="F2963" s="33" t="s">
        <v>43</v>
      </c>
      <c r="G2963" s="33" t="s">
        <v>32</v>
      </c>
      <c r="H2963" s="45">
        <f>COUNTIFS('Raw Data'!$L$2:$L$3196,'Solution Sheet'!F2963,'Raw Data'!$H$2:$H$3196,'Solution Sheet'!G2963)</f>
        <v>206</v>
      </c>
      <c r="J2963" s="33" t="s">
        <v>40</v>
      </c>
      <c r="K2963" s="33" t="s">
        <v>8</v>
      </c>
      <c r="L2963" s="45">
        <f>AVERAGEIFS('Raw Data'!$R$2:$R$3196,'Raw Data'!$K$2:$K$3196,'Solution Sheet'!J2963,'Raw Data'!$G$2:$G$3196,'Solution Sheet'!K2963)</f>
        <v>34.319148936170215</v>
      </c>
      <c r="N2963" s="33" t="s">
        <v>26</v>
      </c>
      <c r="O2963" s="33" t="s">
        <v>32</v>
      </c>
      <c r="P2963" s="45">
        <f>SUMIFS('Raw Data'!$S$2:$S$3196,'Raw Data'!$D$2:$D$3196,'Solution Sheet'!N2963,'Raw Data'!$H$2:$H$3196,'Solution Sheet'!O2963)</f>
        <v>713770.02999999945</v>
      </c>
    </row>
    <row r="2964" spans="2:16" x14ac:dyDescent="0.35">
      <c r="B2964" s="33" t="s">
        <v>52</v>
      </c>
      <c r="C2964" s="33" t="s">
        <v>12</v>
      </c>
      <c r="D2964" s="45">
        <f>SUMIFS('Raw Data'!$S$2:$S$3196,'Raw Data'!$E$2:$E$3196,'Solution Sheet'!B2964,'Raw Data'!$G$2:$G$3196,'Solution Sheet'!C2964)</f>
        <v>95376.180000000022</v>
      </c>
      <c r="E2964" s="37"/>
      <c r="F2964" s="33" t="s">
        <v>46</v>
      </c>
      <c r="G2964" s="33" t="s">
        <v>33</v>
      </c>
      <c r="H2964" s="45">
        <f>COUNTIFS('Raw Data'!$L$2:$L$3196,'Solution Sheet'!F2964,'Raw Data'!$H$2:$H$3196,'Solution Sheet'!G2964)</f>
        <v>201</v>
      </c>
      <c r="J2964" s="33" t="s">
        <v>42</v>
      </c>
      <c r="K2964" s="33" t="s">
        <v>12</v>
      </c>
      <c r="L2964" s="45">
        <f>AVERAGEIFS('Raw Data'!$R$2:$R$3196,'Raw Data'!$K$2:$K$3196,'Solution Sheet'!J2964,'Raw Data'!$G$2:$G$3196,'Solution Sheet'!K2964)</f>
        <v>36.418604651162788</v>
      </c>
      <c r="N2964" s="33" t="s">
        <v>24</v>
      </c>
      <c r="O2964" s="33" t="s">
        <v>33</v>
      </c>
      <c r="P2964" s="45">
        <f>SUMIFS('Raw Data'!$S$2:$S$3196,'Raw Data'!$D$2:$D$3196,'Solution Sheet'!N2964,'Raw Data'!$H$2:$H$3196,'Solution Sheet'!O2964)</f>
        <v>777669.78999999957</v>
      </c>
    </row>
    <row r="2965" spans="2:16" x14ac:dyDescent="0.35">
      <c r="B2965" s="33" t="s">
        <v>55</v>
      </c>
      <c r="C2965" s="33" t="s">
        <v>13</v>
      </c>
      <c r="D2965" s="45">
        <f>SUMIFS('Raw Data'!$S$2:$S$3196,'Raw Data'!$E$2:$E$3196,'Solution Sheet'!B2965,'Raw Data'!$G$2:$G$3196,'Solution Sheet'!C2965)</f>
        <v>74301.89</v>
      </c>
      <c r="E2965" s="37"/>
      <c r="F2965" s="33" t="s">
        <v>45</v>
      </c>
      <c r="G2965" s="33" t="s">
        <v>31</v>
      </c>
      <c r="H2965" s="45">
        <f>COUNTIFS('Raw Data'!$L$2:$L$3196,'Solution Sheet'!F2965,'Raw Data'!$H$2:$H$3196,'Solution Sheet'!G2965)</f>
        <v>200</v>
      </c>
      <c r="J2965" s="33" t="s">
        <v>42</v>
      </c>
      <c r="K2965" s="33" t="s">
        <v>13</v>
      </c>
      <c r="L2965" s="45">
        <f>AVERAGEIFS('Raw Data'!$R$2:$R$3196,'Raw Data'!$K$2:$K$3196,'Solution Sheet'!J2965,'Raw Data'!$G$2:$G$3196,'Solution Sheet'!K2965)</f>
        <v>36.58</v>
      </c>
      <c r="N2965" s="33" t="s">
        <v>24</v>
      </c>
      <c r="O2965" s="33" t="s">
        <v>31</v>
      </c>
      <c r="P2965" s="45">
        <f>SUMIFS('Raw Data'!$S$2:$S$3196,'Raw Data'!$D$2:$D$3196,'Solution Sheet'!N2965,'Raw Data'!$H$2:$H$3196,'Solution Sheet'!O2965)</f>
        <v>770751.94999999984</v>
      </c>
    </row>
    <row r="2966" spans="2:16" x14ac:dyDescent="0.35">
      <c r="B2966" s="33" t="s">
        <v>55</v>
      </c>
      <c r="C2966" s="33" t="s">
        <v>11</v>
      </c>
      <c r="D2966" s="45">
        <f>SUMIFS('Raw Data'!$S$2:$S$3196,'Raw Data'!$E$2:$E$3196,'Solution Sheet'!B2966,'Raw Data'!$G$2:$G$3196,'Solution Sheet'!C2966)</f>
        <v>113543.59</v>
      </c>
      <c r="E2966" s="37"/>
      <c r="F2966" s="33" t="s">
        <v>45</v>
      </c>
      <c r="G2966" s="33" t="s">
        <v>33</v>
      </c>
      <c r="H2966" s="45">
        <f>COUNTIFS('Raw Data'!$L$2:$L$3196,'Solution Sheet'!F2966,'Raw Data'!$H$2:$H$3196,'Solution Sheet'!G2966)</f>
        <v>193</v>
      </c>
      <c r="J2966" s="33" t="s">
        <v>42</v>
      </c>
      <c r="K2966" s="33" t="s">
        <v>11</v>
      </c>
      <c r="L2966" s="45">
        <f>AVERAGEIFS('Raw Data'!$R$2:$R$3196,'Raw Data'!$K$2:$K$3196,'Solution Sheet'!J2966,'Raw Data'!$G$2:$G$3196,'Solution Sheet'!K2966)</f>
        <v>35.16949152542373</v>
      </c>
      <c r="N2966" s="33" t="s">
        <v>26</v>
      </c>
      <c r="O2966" s="33" t="s">
        <v>33</v>
      </c>
      <c r="P2966" s="45">
        <f>SUMIFS('Raw Data'!$S$2:$S$3196,'Raw Data'!$D$2:$D$3196,'Solution Sheet'!N2966,'Raw Data'!$H$2:$H$3196,'Solution Sheet'!O2966)</f>
        <v>688621.27000000118</v>
      </c>
    </row>
    <row r="2967" spans="2:16" x14ac:dyDescent="0.35">
      <c r="B2967" s="33" t="s">
        <v>52</v>
      </c>
      <c r="C2967" s="33" t="s">
        <v>10</v>
      </c>
      <c r="D2967" s="45">
        <f>SUMIFS('Raw Data'!$S$2:$S$3196,'Raw Data'!$E$2:$E$3196,'Solution Sheet'!B2967,'Raw Data'!$G$2:$G$3196,'Solution Sheet'!C2967)</f>
        <v>122852.18999999999</v>
      </c>
      <c r="E2967" s="37"/>
      <c r="F2967" s="33" t="s">
        <v>46</v>
      </c>
      <c r="G2967" s="33" t="s">
        <v>30</v>
      </c>
      <c r="H2967" s="45">
        <f>COUNTIFS('Raw Data'!$L$2:$L$3196,'Solution Sheet'!F2967,'Raw Data'!$H$2:$H$3196,'Solution Sheet'!G2967)</f>
        <v>204</v>
      </c>
      <c r="J2967" s="33" t="s">
        <v>41</v>
      </c>
      <c r="K2967" s="33" t="s">
        <v>10</v>
      </c>
      <c r="L2967" s="45">
        <f>AVERAGEIFS('Raw Data'!$R$2:$R$3196,'Raw Data'!$K$2:$K$3196,'Solution Sheet'!J2967,'Raw Data'!$G$2:$G$3196,'Solution Sheet'!K2967)</f>
        <v>34.225806451612904</v>
      </c>
      <c r="N2967" s="33" t="s">
        <v>24</v>
      </c>
      <c r="O2967" s="33" t="s">
        <v>30</v>
      </c>
      <c r="P2967" s="45">
        <f>SUMIFS('Raw Data'!$S$2:$S$3196,'Raw Data'!$D$2:$D$3196,'Solution Sheet'!N2967,'Raw Data'!$H$2:$H$3196,'Solution Sheet'!O2967)</f>
        <v>902864.3899999999</v>
      </c>
    </row>
    <row r="2968" spans="2:16" x14ac:dyDescent="0.35">
      <c r="B2968" s="33" t="s">
        <v>115</v>
      </c>
      <c r="C2968" s="33" t="s">
        <v>6</v>
      </c>
      <c r="D2968" s="45">
        <f>SUMIFS('Raw Data'!$S$2:$S$3196,'Raw Data'!$E$2:$E$3196,'Solution Sheet'!B2968,'Raw Data'!$G$2:$G$3196,'Solution Sheet'!C2968)</f>
        <v>110066.44999999998</v>
      </c>
      <c r="E2968" s="37"/>
      <c r="F2968" s="33" t="s">
        <v>44</v>
      </c>
      <c r="G2968" s="33" t="s">
        <v>31</v>
      </c>
      <c r="H2968" s="45">
        <f>COUNTIFS('Raw Data'!$L$2:$L$3196,'Solution Sheet'!F2968,'Raw Data'!$H$2:$H$3196,'Solution Sheet'!G2968)</f>
        <v>216</v>
      </c>
      <c r="J2968" s="33" t="s">
        <v>42</v>
      </c>
      <c r="K2968" s="33" t="s">
        <v>6</v>
      </c>
      <c r="L2968" s="45">
        <f>AVERAGEIFS('Raw Data'!$R$2:$R$3196,'Raw Data'!$K$2:$K$3196,'Solution Sheet'!J2968,'Raw Data'!$G$2:$G$3196,'Solution Sheet'!K2968)</f>
        <v>35.892857142857146</v>
      </c>
      <c r="N2968" s="33" t="s">
        <v>26</v>
      </c>
      <c r="O2968" s="33" t="s">
        <v>31</v>
      </c>
      <c r="P2968" s="45">
        <f>SUMIFS('Raw Data'!$S$2:$S$3196,'Raw Data'!$D$2:$D$3196,'Solution Sheet'!N2968,'Raw Data'!$H$2:$H$3196,'Solution Sheet'!O2968)</f>
        <v>705928.4499999996</v>
      </c>
    </row>
    <row r="2969" spans="2:16" x14ac:dyDescent="0.35">
      <c r="B2969" s="33" t="s">
        <v>106</v>
      </c>
      <c r="C2969" s="33" t="s">
        <v>12</v>
      </c>
      <c r="D2969" s="45">
        <f>SUMIFS('Raw Data'!$S$2:$S$3196,'Raw Data'!$E$2:$E$3196,'Solution Sheet'!B2969,'Raw Data'!$G$2:$G$3196,'Solution Sheet'!C2969)</f>
        <v>111983.70999999998</v>
      </c>
      <c r="E2969" s="37"/>
      <c r="F2969" s="33" t="s">
        <v>43</v>
      </c>
      <c r="G2969" s="33" t="s">
        <v>31</v>
      </c>
      <c r="H2969" s="45">
        <f>COUNTIFS('Raw Data'!$L$2:$L$3196,'Solution Sheet'!F2969,'Raw Data'!$H$2:$H$3196,'Solution Sheet'!G2969)</f>
        <v>190</v>
      </c>
      <c r="J2969" s="33" t="s">
        <v>40</v>
      </c>
      <c r="K2969" s="33" t="s">
        <v>12</v>
      </c>
      <c r="L2969" s="45">
        <f>AVERAGEIFS('Raw Data'!$R$2:$R$3196,'Raw Data'!$K$2:$K$3196,'Solution Sheet'!J2969,'Raw Data'!$G$2:$G$3196,'Solution Sheet'!K2969)</f>
        <v>34.373831775700936</v>
      </c>
      <c r="N2969" s="33" t="s">
        <v>25</v>
      </c>
      <c r="O2969" s="33" t="s">
        <v>31</v>
      </c>
      <c r="P2969" s="45">
        <f>SUMIFS('Raw Data'!$S$2:$S$3196,'Raw Data'!$D$2:$D$3196,'Solution Sheet'!N2969,'Raw Data'!$H$2:$H$3196,'Solution Sheet'!O2969)</f>
        <v>343540.72000000003</v>
      </c>
    </row>
    <row r="2970" spans="2:16" x14ac:dyDescent="0.35">
      <c r="B2970" s="33" t="s">
        <v>55</v>
      </c>
      <c r="C2970" s="33" t="s">
        <v>8</v>
      </c>
      <c r="D2970" s="45">
        <f>SUMIFS('Raw Data'!$S$2:$S$3196,'Raw Data'!$E$2:$E$3196,'Solution Sheet'!B2970,'Raw Data'!$G$2:$G$3196,'Solution Sheet'!C2970)</f>
        <v>101835.39000000001</v>
      </c>
      <c r="E2970" s="37"/>
      <c r="F2970" s="33" t="s">
        <v>45</v>
      </c>
      <c r="G2970" s="33" t="s">
        <v>30</v>
      </c>
      <c r="H2970" s="45">
        <f>COUNTIFS('Raw Data'!$L$2:$L$3196,'Solution Sheet'!F2970,'Raw Data'!$H$2:$H$3196,'Solution Sheet'!G2970)</f>
        <v>215</v>
      </c>
      <c r="J2970" s="33" t="s">
        <v>39</v>
      </c>
      <c r="K2970" s="33" t="s">
        <v>8</v>
      </c>
      <c r="L2970" s="45">
        <f>AVERAGEIFS('Raw Data'!$R$2:$R$3196,'Raw Data'!$K$2:$K$3196,'Solution Sheet'!J2970,'Raw Data'!$G$2:$G$3196,'Solution Sheet'!K2970)</f>
        <v>33.572815533980581</v>
      </c>
      <c r="N2970" s="33" t="s">
        <v>24</v>
      </c>
      <c r="O2970" s="33" t="s">
        <v>30</v>
      </c>
      <c r="P2970" s="45">
        <f>SUMIFS('Raw Data'!$S$2:$S$3196,'Raw Data'!$D$2:$D$3196,'Solution Sheet'!N2970,'Raw Data'!$H$2:$H$3196,'Solution Sheet'!O2970)</f>
        <v>902864.3899999999</v>
      </c>
    </row>
    <row r="2971" spans="2:16" x14ac:dyDescent="0.35">
      <c r="B2971" s="33" t="s">
        <v>73</v>
      </c>
      <c r="C2971" s="33" t="s">
        <v>9</v>
      </c>
      <c r="D2971" s="45">
        <f>SUMIFS('Raw Data'!$S$2:$S$3196,'Raw Data'!$E$2:$E$3196,'Solution Sheet'!B2971,'Raw Data'!$G$2:$G$3196,'Solution Sheet'!C2971)</f>
        <v>97902.090000000011</v>
      </c>
      <c r="E2971" s="37"/>
      <c r="F2971" s="33" t="s">
        <v>44</v>
      </c>
      <c r="G2971" s="33" t="s">
        <v>30</v>
      </c>
      <c r="H2971" s="45">
        <f>COUNTIFS('Raw Data'!$L$2:$L$3196,'Solution Sheet'!F2971,'Raw Data'!$H$2:$H$3196,'Solution Sheet'!G2971)</f>
        <v>202</v>
      </c>
      <c r="J2971" s="33" t="s">
        <v>41</v>
      </c>
      <c r="K2971" s="33" t="s">
        <v>9</v>
      </c>
      <c r="L2971" s="45">
        <f>AVERAGEIFS('Raw Data'!$R$2:$R$3196,'Raw Data'!$K$2:$K$3196,'Solution Sheet'!J2971,'Raw Data'!$G$2:$G$3196,'Solution Sheet'!K2971)</f>
        <v>35.634615384615387</v>
      </c>
      <c r="N2971" s="33" t="s">
        <v>26</v>
      </c>
      <c r="O2971" s="33" t="s">
        <v>30</v>
      </c>
      <c r="P2971" s="45">
        <f>SUMIFS('Raw Data'!$S$2:$S$3196,'Raw Data'!$D$2:$D$3196,'Solution Sheet'!N2971,'Raw Data'!$H$2:$H$3196,'Solution Sheet'!O2971)</f>
        <v>705014.25000000035</v>
      </c>
    </row>
    <row r="2972" spans="2:16" x14ac:dyDescent="0.35">
      <c r="B2972" s="33" t="s">
        <v>55</v>
      </c>
      <c r="C2972" s="33" t="s">
        <v>10</v>
      </c>
      <c r="D2972" s="45">
        <f>SUMIFS('Raw Data'!$S$2:$S$3196,'Raw Data'!$E$2:$E$3196,'Solution Sheet'!B2972,'Raw Data'!$G$2:$G$3196,'Solution Sheet'!C2972)</f>
        <v>73114.26999999999</v>
      </c>
      <c r="E2972" s="37"/>
      <c r="F2972" s="33" t="s">
        <v>46</v>
      </c>
      <c r="G2972" s="33" t="s">
        <v>32</v>
      </c>
      <c r="H2972" s="45">
        <f>COUNTIFS('Raw Data'!$L$2:$L$3196,'Solution Sheet'!F2972,'Raw Data'!$H$2:$H$3196,'Solution Sheet'!G2972)</f>
        <v>216</v>
      </c>
      <c r="J2972" s="33" t="s">
        <v>42</v>
      </c>
      <c r="K2972" s="33" t="s">
        <v>10</v>
      </c>
      <c r="L2972" s="45">
        <f>AVERAGEIFS('Raw Data'!$R$2:$R$3196,'Raw Data'!$K$2:$K$3196,'Solution Sheet'!J2972,'Raw Data'!$G$2:$G$3196,'Solution Sheet'!K2972)</f>
        <v>34.543689320388353</v>
      </c>
      <c r="N2972" s="33" t="s">
        <v>26</v>
      </c>
      <c r="O2972" s="33" t="s">
        <v>32</v>
      </c>
      <c r="P2972" s="45">
        <f>SUMIFS('Raw Data'!$S$2:$S$3196,'Raw Data'!$D$2:$D$3196,'Solution Sheet'!N2972,'Raw Data'!$H$2:$H$3196,'Solution Sheet'!O2972)</f>
        <v>713770.02999999945</v>
      </c>
    </row>
    <row r="2973" spans="2:16" x14ac:dyDescent="0.35">
      <c r="B2973" s="33" t="s">
        <v>55</v>
      </c>
      <c r="C2973" s="33" t="s">
        <v>11</v>
      </c>
      <c r="D2973" s="45">
        <f>SUMIFS('Raw Data'!$S$2:$S$3196,'Raw Data'!$E$2:$E$3196,'Solution Sheet'!B2973,'Raw Data'!$G$2:$G$3196,'Solution Sheet'!C2973)</f>
        <v>113543.59</v>
      </c>
      <c r="E2973" s="37"/>
      <c r="F2973" s="33" t="s">
        <v>46</v>
      </c>
      <c r="G2973" s="33" t="s">
        <v>30</v>
      </c>
      <c r="H2973" s="45">
        <f>COUNTIFS('Raw Data'!$L$2:$L$3196,'Solution Sheet'!F2973,'Raw Data'!$H$2:$H$3196,'Solution Sheet'!G2973)</f>
        <v>204</v>
      </c>
      <c r="J2973" s="33" t="s">
        <v>40</v>
      </c>
      <c r="K2973" s="33" t="s">
        <v>11</v>
      </c>
      <c r="L2973" s="45">
        <f>AVERAGEIFS('Raw Data'!$R$2:$R$3196,'Raw Data'!$K$2:$K$3196,'Solution Sheet'!J2973,'Raw Data'!$G$2:$G$3196,'Solution Sheet'!K2973)</f>
        <v>33.707865168539328</v>
      </c>
      <c r="N2973" s="33" t="s">
        <v>25</v>
      </c>
      <c r="O2973" s="33" t="s">
        <v>30</v>
      </c>
      <c r="P2973" s="45">
        <f>SUMIFS('Raw Data'!$S$2:$S$3196,'Raw Data'!$D$2:$D$3196,'Solution Sheet'!N2973,'Raw Data'!$H$2:$H$3196,'Solution Sheet'!O2973)</f>
        <v>386262.99999999983</v>
      </c>
    </row>
    <row r="2974" spans="2:16" x14ac:dyDescent="0.35">
      <c r="B2974" s="33" t="s">
        <v>63</v>
      </c>
      <c r="C2974" s="33" t="s">
        <v>13</v>
      </c>
      <c r="D2974" s="45">
        <f>SUMIFS('Raw Data'!$S$2:$S$3196,'Raw Data'!$E$2:$E$3196,'Solution Sheet'!B2974,'Raw Data'!$G$2:$G$3196,'Solution Sheet'!C2974)</f>
        <v>116307.38</v>
      </c>
      <c r="E2974" s="37"/>
      <c r="F2974" s="33" t="s">
        <v>45</v>
      </c>
      <c r="G2974" s="33" t="s">
        <v>31</v>
      </c>
      <c r="H2974" s="45">
        <f>COUNTIFS('Raw Data'!$L$2:$L$3196,'Solution Sheet'!F2974,'Raw Data'!$H$2:$H$3196,'Solution Sheet'!G2974)</f>
        <v>200</v>
      </c>
      <c r="J2974" s="33" t="s">
        <v>42</v>
      </c>
      <c r="K2974" s="33" t="s">
        <v>13</v>
      </c>
      <c r="L2974" s="45">
        <f>AVERAGEIFS('Raw Data'!$R$2:$R$3196,'Raw Data'!$K$2:$K$3196,'Solution Sheet'!J2974,'Raw Data'!$G$2:$G$3196,'Solution Sheet'!K2974)</f>
        <v>36.58</v>
      </c>
      <c r="N2974" s="33" t="s">
        <v>26</v>
      </c>
      <c r="O2974" s="33" t="s">
        <v>31</v>
      </c>
      <c r="P2974" s="45">
        <f>SUMIFS('Raw Data'!$S$2:$S$3196,'Raw Data'!$D$2:$D$3196,'Solution Sheet'!N2974,'Raw Data'!$H$2:$H$3196,'Solution Sheet'!O2974)</f>
        <v>705928.4499999996</v>
      </c>
    </row>
    <row r="2975" spans="2:16" x14ac:dyDescent="0.35">
      <c r="B2975" s="33" t="s">
        <v>68</v>
      </c>
      <c r="C2975" s="33" t="s">
        <v>13</v>
      </c>
      <c r="D2975" s="45">
        <f>SUMIFS('Raw Data'!$S$2:$S$3196,'Raw Data'!$E$2:$E$3196,'Solution Sheet'!B2975,'Raw Data'!$G$2:$G$3196,'Solution Sheet'!C2975)</f>
        <v>82678.639999999985</v>
      </c>
      <c r="E2975" s="37"/>
      <c r="F2975" s="33" t="s">
        <v>45</v>
      </c>
      <c r="G2975" s="33" t="s">
        <v>33</v>
      </c>
      <c r="H2975" s="45">
        <f>COUNTIFS('Raw Data'!$L$2:$L$3196,'Solution Sheet'!F2975,'Raw Data'!$H$2:$H$3196,'Solution Sheet'!G2975)</f>
        <v>193</v>
      </c>
      <c r="J2975" s="33" t="s">
        <v>41</v>
      </c>
      <c r="K2975" s="33" t="s">
        <v>13</v>
      </c>
      <c r="L2975" s="45">
        <f>AVERAGEIFS('Raw Data'!$R$2:$R$3196,'Raw Data'!$K$2:$K$3196,'Solution Sheet'!J2975,'Raw Data'!$G$2:$G$3196,'Solution Sheet'!K2975)</f>
        <v>33.705882352941174</v>
      </c>
      <c r="N2975" s="33" t="s">
        <v>24</v>
      </c>
      <c r="O2975" s="33" t="s">
        <v>33</v>
      </c>
      <c r="P2975" s="45">
        <f>SUMIFS('Raw Data'!$S$2:$S$3196,'Raw Data'!$D$2:$D$3196,'Solution Sheet'!N2975,'Raw Data'!$H$2:$H$3196,'Solution Sheet'!O2975)</f>
        <v>777669.78999999957</v>
      </c>
    </row>
    <row r="2976" spans="2:16" x14ac:dyDescent="0.35">
      <c r="B2976" s="33" t="s">
        <v>58</v>
      </c>
      <c r="C2976" s="33" t="s">
        <v>7</v>
      </c>
      <c r="D2976" s="45">
        <f>SUMIFS('Raw Data'!$S$2:$S$3196,'Raw Data'!$E$2:$E$3196,'Solution Sheet'!B2976,'Raw Data'!$G$2:$G$3196,'Solution Sheet'!C2976)</f>
        <v>104199.79000000001</v>
      </c>
      <c r="E2976" s="37"/>
      <c r="F2976" s="33" t="s">
        <v>46</v>
      </c>
      <c r="G2976" s="33" t="s">
        <v>31</v>
      </c>
      <c r="H2976" s="45">
        <f>COUNTIFS('Raw Data'!$L$2:$L$3196,'Solution Sheet'!F2976,'Raw Data'!$H$2:$H$3196,'Solution Sheet'!G2976)</f>
        <v>159</v>
      </c>
      <c r="J2976" s="33" t="s">
        <v>39</v>
      </c>
      <c r="K2976" s="33" t="s">
        <v>7</v>
      </c>
      <c r="L2976" s="45">
        <f>AVERAGEIFS('Raw Data'!$R$2:$R$3196,'Raw Data'!$K$2:$K$3196,'Solution Sheet'!J2976,'Raw Data'!$G$2:$G$3196,'Solution Sheet'!K2976)</f>
        <v>36.319672131147541</v>
      </c>
      <c r="N2976" s="33" t="s">
        <v>25</v>
      </c>
      <c r="O2976" s="33" t="s">
        <v>31</v>
      </c>
      <c r="P2976" s="45">
        <f>SUMIFS('Raw Data'!$S$2:$S$3196,'Raw Data'!$D$2:$D$3196,'Solution Sheet'!N2976,'Raw Data'!$H$2:$H$3196,'Solution Sheet'!O2976)</f>
        <v>343540.72000000003</v>
      </c>
    </row>
    <row r="2977" spans="2:16" x14ac:dyDescent="0.35">
      <c r="B2977" s="33" t="s">
        <v>68</v>
      </c>
      <c r="C2977" s="33" t="s">
        <v>13</v>
      </c>
      <c r="D2977" s="45">
        <f>SUMIFS('Raw Data'!$S$2:$S$3196,'Raw Data'!$E$2:$E$3196,'Solution Sheet'!B2977,'Raw Data'!$G$2:$G$3196,'Solution Sheet'!C2977)</f>
        <v>82678.639999999985</v>
      </c>
      <c r="E2977" s="37"/>
      <c r="F2977" s="33" t="s">
        <v>43</v>
      </c>
      <c r="G2977" s="33" t="s">
        <v>33</v>
      </c>
      <c r="H2977" s="45">
        <f>COUNTIFS('Raw Data'!$L$2:$L$3196,'Solution Sheet'!F2977,'Raw Data'!$H$2:$H$3196,'Solution Sheet'!G2977)</f>
        <v>185</v>
      </c>
      <c r="J2977" s="33" t="s">
        <v>41</v>
      </c>
      <c r="K2977" s="33" t="s">
        <v>13</v>
      </c>
      <c r="L2977" s="45">
        <f>AVERAGEIFS('Raw Data'!$R$2:$R$3196,'Raw Data'!$K$2:$K$3196,'Solution Sheet'!J2977,'Raw Data'!$G$2:$G$3196,'Solution Sheet'!K2977)</f>
        <v>33.705882352941174</v>
      </c>
      <c r="N2977" s="33" t="s">
        <v>24</v>
      </c>
      <c r="O2977" s="33" t="s">
        <v>33</v>
      </c>
      <c r="P2977" s="45">
        <f>SUMIFS('Raw Data'!$S$2:$S$3196,'Raw Data'!$D$2:$D$3196,'Solution Sheet'!N2977,'Raw Data'!$H$2:$H$3196,'Solution Sheet'!O2977)</f>
        <v>777669.78999999957</v>
      </c>
    </row>
    <row r="2978" spans="2:16" x14ac:dyDescent="0.35">
      <c r="B2978" s="33" t="s">
        <v>115</v>
      </c>
      <c r="C2978" s="33" t="s">
        <v>9</v>
      </c>
      <c r="D2978" s="45">
        <f>SUMIFS('Raw Data'!$S$2:$S$3196,'Raw Data'!$E$2:$E$3196,'Solution Sheet'!B2978,'Raw Data'!$G$2:$G$3196,'Solution Sheet'!C2978)</f>
        <v>85954.940000000017</v>
      </c>
      <c r="E2978" s="37"/>
      <c r="F2978" s="33" t="s">
        <v>43</v>
      </c>
      <c r="G2978" s="33" t="s">
        <v>32</v>
      </c>
      <c r="H2978" s="45">
        <f>COUNTIFS('Raw Data'!$L$2:$L$3196,'Solution Sheet'!F2978,'Raw Data'!$H$2:$H$3196,'Solution Sheet'!G2978)</f>
        <v>206</v>
      </c>
      <c r="J2978" s="33" t="s">
        <v>41</v>
      </c>
      <c r="K2978" s="33" t="s">
        <v>9</v>
      </c>
      <c r="L2978" s="45">
        <f>AVERAGEIFS('Raw Data'!$R$2:$R$3196,'Raw Data'!$K$2:$K$3196,'Solution Sheet'!J2978,'Raw Data'!$G$2:$G$3196,'Solution Sheet'!K2978)</f>
        <v>35.634615384615387</v>
      </c>
      <c r="N2978" s="33" t="s">
        <v>24</v>
      </c>
      <c r="O2978" s="33" t="s">
        <v>32</v>
      </c>
      <c r="P2978" s="45">
        <f>SUMIFS('Raw Data'!$S$2:$S$3196,'Raw Data'!$D$2:$D$3196,'Solution Sheet'!N2978,'Raw Data'!$H$2:$H$3196,'Solution Sheet'!O2978)</f>
        <v>854150.37999999919</v>
      </c>
    </row>
    <row r="2979" spans="2:16" x14ac:dyDescent="0.35">
      <c r="B2979" s="33" t="s">
        <v>68</v>
      </c>
      <c r="C2979" s="33" t="s">
        <v>9</v>
      </c>
      <c r="D2979" s="45">
        <f>SUMIFS('Raw Data'!$S$2:$S$3196,'Raw Data'!$E$2:$E$3196,'Solution Sheet'!B2979,'Raw Data'!$G$2:$G$3196,'Solution Sheet'!C2979)</f>
        <v>139938.12</v>
      </c>
      <c r="E2979" s="37"/>
      <c r="F2979" s="33" t="s">
        <v>46</v>
      </c>
      <c r="G2979" s="33" t="s">
        <v>33</v>
      </c>
      <c r="H2979" s="45">
        <f>COUNTIFS('Raw Data'!$L$2:$L$3196,'Solution Sheet'!F2979,'Raw Data'!$H$2:$H$3196,'Solution Sheet'!G2979)</f>
        <v>201</v>
      </c>
      <c r="J2979" s="33" t="s">
        <v>40</v>
      </c>
      <c r="K2979" s="33" t="s">
        <v>9</v>
      </c>
      <c r="L2979" s="45">
        <f>AVERAGEIFS('Raw Data'!$R$2:$R$3196,'Raw Data'!$K$2:$K$3196,'Solution Sheet'!J2979,'Raw Data'!$G$2:$G$3196,'Solution Sheet'!K2979)</f>
        <v>33.942528735632187</v>
      </c>
      <c r="N2979" s="33" t="s">
        <v>25</v>
      </c>
      <c r="O2979" s="33" t="s">
        <v>33</v>
      </c>
      <c r="P2979" s="45">
        <f>SUMIFS('Raw Data'!$S$2:$S$3196,'Raw Data'!$D$2:$D$3196,'Solution Sheet'!N2979,'Raw Data'!$H$2:$H$3196,'Solution Sheet'!O2979)</f>
        <v>226589.05000000008</v>
      </c>
    </row>
    <row r="2980" spans="2:16" x14ac:dyDescent="0.35">
      <c r="B2980" s="33" t="s">
        <v>78</v>
      </c>
      <c r="C2980" s="33" t="s">
        <v>8</v>
      </c>
      <c r="D2980" s="45">
        <f>SUMIFS('Raw Data'!$S$2:$S$3196,'Raw Data'!$E$2:$E$3196,'Solution Sheet'!B2980,'Raw Data'!$G$2:$G$3196,'Solution Sheet'!C2980)</f>
        <v>81993.12000000001</v>
      </c>
      <c r="E2980" s="37"/>
      <c r="F2980" s="33" t="s">
        <v>45</v>
      </c>
      <c r="G2980" s="33" t="s">
        <v>32</v>
      </c>
      <c r="H2980" s="45">
        <f>COUNTIFS('Raw Data'!$L$2:$L$3196,'Solution Sheet'!F2980,'Raw Data'!$H$2:$H$3196,'Solution Sheet'!G2980)</f>
        <v>204</v>
      </c>
      <c r="J2980" s="33" t="s">
        <v>39</v>
      </c>
      <c r="K2980" s="33" t="s">
        <v>8</v>
      </c>
      <c r="L2980" s="45">
        <f>AVERAGEIFS('Raw Data'!$R$2:$R$3196,'Raw Data'!$K$2:$K$3196,'Solution Sheet'!J2980,'Raw Data'!$G$2:$G$3196,'Solution Sheet'!K2980)</f>
        <v>33.572815533980581</v>
      </c>
      <c r="N2980" s="33" t="s">
        <v>25</v>
      </c>
      <c r="O2980" s="33" t="s">
        <v>32</v>
      </c>
      <c r="P2980" s="45">
        <f>SUMIFS('Raw Data'!$S$2:$S$3196,'Raw Data'!$D$2:$D$3196,'Solution Sheet'!N2980,'Raw Data'!$H$2:$H$3196,'Solution Sheet'!O2980)</f>
        <v>420136.0300000002</v>
      </c>
    </row>
    <row r="2981" spans="2:16" x14ac:dyDescent="0.35">
      <c r="B2981" s="33" t="s">
        <v>55</v>
      </c>
      <c r="C2981" s="33" t="s">
        <v>9</v>
      </c>
      <c r="D2981" s="45">
        <f>SUMIFS('Raw Data'!$S$2:$S$3196,'Raw Data'!$E$2:$E$3196,'Solution Sheet'!B2981,'Raw Data'!$G$2:$G$3196,'Solution Sheet'!C2981)</f>
        <v>88747.839999999997</v>
      </c>
      <c r="E2981" s="37"/>
      <c r="F2981" s="33" t="s">
        <v>44</v>
      </c>
      <c r="G2981" s="33" t="s">
        <v>33</v>
      </c>
      <c r="H2981" s="45">
        <f>COUNTIFS('Raw Data'!$L$2:$L$3196,'Solution Sheet'!F2981,'Raw Data'!$H$2:$H$3196,'Solution Sheet'!G2981)</f>
        <v>207</v>
      </c>
      <c r="J2981" s="33" t="s">
        <v>42</v>
      </c>
      <c r="K2981" s="33" t="s">
        <v>9</v>
      </c>
      <c r="L2981" s="45">
        <f>AVERAGEIFS('Raw Data'!$R$2:$R$3196,'Raw Data'!$K$2:$K$3196,'Solution Sheet'!J2981,'Raw Data'!$G$2:$G$3196,'Solution Sheet'!K2981)</f>
        <v>36.282828282828284</v>
      </c>
      <c r="N2981" s="33" t="s">
        <v>26</v>
      </c>
      <c r="O2981" s="33" t="s">
        <v>33</v>
      </c>
      <c r="P2981" s="45">
        <f>SUMIFS('Raw Data'!$S$2:$S$3196,'Raw Data'!$D$2:$D$3196,'Solution Sheet'!N2981,'Raw Data'!$H$2:$H$3196,'Solution Sheet'!O2981)</f>
        <v>688621.27000000118</v>
      </c>
    </row>
    <row r="2982" spans="2:16" x14ac:dyDescent="0.35">
      <c r="B2982" s="33" t="s">
        <v>55</v>
      </c>
      <c r="C2982" s="33" t="s">
        <v>11</v>
      </c>
      <c r="D2982" s="45">
        <f>SUMIFS('Raw Data'!$S$2:$S$3196,'Raw Data'!$E$2:$E$3196,'Solution Sheet'!B2982,'Raw Data'!$G$2:$G$3196,'Solution Sheet'!C2982)</f>
        <v>113543.59</v>
      </c>
      <c r="E2982" s="37"/>
      <c r="F2982" s="33" t="s">
        <v>45</v>
      </c>
      <c r="G2982" s="33" t="s">
        <v>32</v>
      </c>
      <c r="H2982" s="45">
        <f>COUNTIFS('Raw Data'!$L$2:$L$3196,'Solution Sheet'!F2982,'Raw Data'!$H$2:$H$3196,'Solution Sheet'!G2982)</f>
        <v>204</v>
      </c>
      <c r="J2982" s="33" t="s">
        <v>39</v>
      </c>
      <c r="K2982" s="33" t="s">
        <v>11</v>
      </c>
      <c r="L2982" s="45">
        <f>AVERAGEIFS('Raw Data'!$R$2:$R$3196,'Raw Data'!$K$2:$K$3196,'Solution Sheet'!J2982,'Raw Data'!$G$2:$G$3196,'Solution Sheet'!K2982)</f>
        <v>34.901785714285715</v>
      </c>
      <c r="N2982" s="33" t="s">
        <v>25</v>
      </c>
      <c r="O2982" s="33" t="s">
        <v>32</v>
      </c>
      <c r="P2982" s="45">
        <f>SUMIFS('Raw Data'!$S$2:$S$3196,'Raw Data'!$D$2:$D$3196,'Solution Sheet'!N2982,'Raw Data'!$H$2:$H$3196,'Solution Sheet'!O2982)</f>
        <v>420136.0300000002</v>
      </c>
    </row>
    <row r="2983" spans="2:16" x14ac:dyDescent="0.35">
      <c r="B2983" s="33" t="s">
        <v>55</v>
      </c>
      <c r="C2983" s="33" t="s">
        <v>6</v>
      </c>
      <c r="D2983" s="45">
        <f>SUMIFS('Raw Data'!$S$2:$S$3196,'Raw Data'!$E$2:$E$3196,'Solution Sheet'!B2983,'Raw Data'!$G$2:$G$3196,'Solution Sheet'!C2983)</f>
        <v>103547.48999999999</v>
      </c>
      <c r="E2983" s="37"/>
      <c r="F2983" s="33" t="s">
        <v>46</v>
      </c>
      <c r="G2983" s="33" t="s">
        <v>32</v>
      </c>
      <c r="H2983" s="45">
        <f>COUNTIFS('Raw Data'!$L$2:$L$3196,'Solution Sheet'!F2983,'Raw Data'!$H$2:$H$3196,'Solution Sheet'!G2983)</f>
        <v>216</v>
      </c>
      <c r="J2983" s="33" t="s">
        <v>42</v>
      </c>
      <c r="K2983" s="33" t="s">
        <v>6</v>
      </c>
      <c r="L2983" s="45">
        <f>AVERAGEIFS('Raw Data'!$R$2:$R$3196,'Raw Data'!$K$2:$K$3196,'Solution Sheet'!J2983,'Raw Data'!$G$2:$G$3196,'Solution Sheet'!K2983)</f>
        <v>35.892857142857146</v>
      </c>
      <c r="N2983" s="33" t="s">
        <v>24</v>
      </c>
      <c r="O2983" s="33" t="s">
        <v>32</v>
      </c>
      <c r="P2983" s="45">
        <f>SUMIFS('Raw Data'!$S$2:$S$3196,'Raw Data'!$D$2:$D$3196,'Solution Sheet'!N2983,'Raw Data'!$H$2:$H$3196,'Solution Sheet'!O2983)</f>
        <v>854150.37999999919</v>
      </c>
    </row>
    <row r="2984" spans="2:16" x14ac:dyDescent="0.35">
      <c r="B2984" s="33" t="s">
        <v>85</v>
      </c>
      <c r="C2984" s="33" t="s">
        <v>11</v>
      </c>
      <c r="D2984" s="45">
        <f>SUMIFS('Raw Data'!$S$2:$S$3196,'Raw Data'!$E$2:$E$3196,'Solution Sheet'!B2984,'Raw Data'!$G$2:$G$3196,'Solution Sheet'!C2984)</f>
        <v>93988.74</v>
      </c>
      <c r="E2984" s="37"/>
      <c r="F2984" s="33" t="s">
        <v>46</v>
      </c>
      <c r="G2984" s="33" t="s">
        <v>32</v>
      </c>
      <c r="H2984" s="45">
        <f>COUNTIFS('Raw Data'!$L$2:$L$3196,'Solution Sheet'!F2984,'Raw Data'!$H$2:$H$3196,'Solution Sheet'!G2984)</f>
        <v>216</v>
      </c>
      <c r="J2984" s="33" t="s">
        <v>40</v>
      </c>
      <c r="K2984" s="33" t="s">
        <v>11</v>
      </c>
      <c r="L2984" s="45">
        <f>AVERAGEIFS('Raw Data'!$R$2:$R$3196,'Raw Data'!$K$2:$K$3196,'Solution Sheet'!J2984,'Raw Data'!$G$2:$G$3196,'Solution Sheet'!K2984)</f>
        <v>33.707865168539328</v>
      </c>
      <c r="N2984" s="33" t="s">
        <v>26</v>
      </c>
      <c r="O2984" s="33" t="s">
        <v>32</v>
      </c>
      <c r="P2984" s="45">
        <f>SUMIFS('Raw Data'!$S$2:$S$3196,'Raw Data'!$D$2:$D$3196,'Solution Sheet'!N2984,'Raw Data'!$H$2:$H$3196,'Solution Sheet'!O2984)</f>
        <v>713770.02999999945</v>
      </c>
    </row>
    <row r="2985" spans="2:16" x14ac:dyDescent="0.35">
      <c r="B2985" s="33" t="s">
        <v>106</v>
      </c>
      <c r="C2985" s="33" t="s">
        <v>11</v>
      </c>
      <c r="D2985" s="45">
        <f>SUMIFS('Raw Data'!$S$2:$S$3196,'Raw Data'!$E$2:$E$3196,'Solution Sheet'!B2985,'Raw Data'!$G$2:$G$3196,'Solution Sheet'!C2985)</f>
        <v>87937.540000000023</v>
      </c>
      <c r="E2985" s="37"/>
      <c r="F2985" s="33" t="s">
        <v>45</v>
      </c>
      <c r="G2985" s="33" t="s">
        <v>31</v>
      </c>
      <c r="H2985" s="45">
        <f>COUNTIFS('Raw Data'!$L$2:$L$3196,'Solution Sheet'!F2985,'Raw Data'!$H$2:$H$3196,'Solution Sheet'!G2985)</f>
        <v>200</v>
      </c>
      <c r="J2985" s="33" t="s">
        <v>39</v>
      </c>
      <c r="K2985" s="33" t="s">
        <v>11</v>
      </c>
      <c r="L2985" s="45">
        <f>AVERAGEIFS('Raw Data'!$R$2:$R$3196,'Raw Data'!$K$2:$K$3196,'Solution Sheet'!J2985,'Raw Data'!$G$2:$G$3196,'Solution Sheet'!K2985)</f>
        <v>34.901785714285715</v>
      </c>
      <c r="N2985" s="33" t="s">
        <v>24</v>
      </c>
      <c r="O2985" s="33" t="s">
        <v>31</v>
      </c>
      <c r="P2985" s="45">
        <f>SUMIFS('Raw Data'!$S$2:$S$3196,'Raw Data'!$D$2:$D$3196,'Solution Sheet'!N2985,'Raw Data'!$H$2:$H$3196,'Solution Sheet'!O2985)</f>
        <v>770751.94999999984</v>
      </c>
    </row>
    <row r="2986" spans="2:16" x14ac:dyDescent="0.35">
      <c r="B2986" s="33" t="s">
        <v>73</v>
      </c>
      <c r="C2986" s="33" t="s">
        <v>12</v>
      </c>
      <c r="D2986" s="45">
        <f>SUMIFS('Raw Data'!$S$2:$S$3196,'Raw Data'!$E$2:$E$3196,'Solution Sheet'!B2986,'Raw Data'!$G$2:$G$3196,'Solution Sheet'!C2986)</f>
        <v>74246.830000000016</v>
      </c>
      <c r="E2986" s="37"/>
      <c r="F2986" s="33" t="s">
        <v>45</v>
      </c>
      <c r="G2986" s="33" t="s">
        <v>30</v>
      </c>
      <c r="H2986" s="45">
        <f>COUNTIFS('Raw Data'!$L$2:$L$3196,'Solution Sheet'!F2986,'Raw Data'!$H$2:$H$3196,'Solution Sheet'!G2986)</f>
        <v>215</v>
      </c>
      <c r="J2986" s="33" t="s">
        <v>40</v>
      </c>
      <c r="K2986" s="33" t="s">
        <v>12</v>
      </c>
      <c r="L2986" s="45">
        <f>AVERAGEIFS('Raw Data'!$R$2:$R$3196,'Raw Data'!$K$2:$K$3196,'Solution Sheet'!J2986,'Raw Data'!$G$2:$G$3196,'Solution Sheet'!K2986)</f>
        <v>34.373831775700936</v>
      </c>
      <c r="N2986" s="33" t="s">
        <v>24</v>
      </c>
      <c r="O2986" s="33" t="s">
        <v>30</v>
      </c>
      <c r="P2986" s="45">
        <f>SUMIFS('Raw Data'!$S$2:$S$3196,'Raw Data'!$D$2:$D$3196,'Solution Sheet'!N2986,'Raw Data'!$H$2:$H$3196,'Solution Sheet'!O2986)</f>
        <v>902864.3899999999</v>
      </c>
    </row>
    <row r="2987" spans="2:16" x14ac:dyDescent="0.35">
      <c r="B2987" s="33" t="s">
        <v>73</v>
      </c>
      <c r="C2987" s="33" t="s">
        <v>8</v>
      </c>
      <c r="D2987" s="45">
        <f>SUMIFS('Raw Data'!$S$2:$S$3196,'Raw Data'!$E$2:$E$3196,'Solution Sheet'!B2987,'Raw Data'!$G$2:$G$3196,'Solution Sheet'!C2987)</f>
        <v>106033.74999999996</v>
      </c>
      <c r="E2987" s="37"/>
      <c r="F2987" s="33" t="s">
        <v>43</v>
      </c>
      <c r="G2987" s="33" t="s">
        <v>31</v>
      </c>
      <c r="H2987" s="45">
        <f>COUNTIFS('Raw Data'!$L$2:$L$3196,'Solution Sheet'!F2987,'Raw Data'!$H$2:$H$3196,'Solution Sheet'!G2987)</f>
        <v>190</v>
      </c>
      <c r="J2987" s="33" t="s">
        <v>42</v>
      </c>
      <c r="K2987" s="33" t="s">
        <v>8</v>
      </c>
      <c r="L2987" s="45">
        <f>AVERAGEIFS('Raw Data'!$R$2:$R$3196,'Raw Data'!$K$2:$K$3196,'Solution Sheet'!J2987,'Raw Data'!$G$2:$G$3196,'Solution Sheet'!K2987)</f>
        <v>35.593023255813954</v>
      </c>
      <c r="N2987" s="33" t="s">
        <v>26</v>
      </c>
      <c r="O2987" s="33" t="s">
        <v>31</v>
      </c>
      <c r="P2987" s="45">
        <f>SUMIFS('Raw Data'!$S$2:$S$3196,'Raw Data'!$D$2:$D$3196,'Solution Sheet'!N2987,'Raw Data'!$H$2:$H$3196,'Solution Sheet'!O2987)</f>
        <v>705928.4499999996</v>
      </c>
    </row>
    <row r="2988" spans="2:16" x14ac:dyDescent="0.35">
      <c r="B2988" s="33" t="s">
        <v>106</v>
      </c>
      <c r="C2988" s="33" t="s">
        <v>12</v>
      </c>
      <c r="D2988" s="45">
        <f>SUMIFS('Raw Data'!$S$2:$S$3196,'Raw Data'!$E$2:$E$3196,'Solution Sheet'!B2988,'Raw Data'!$G$2:$G$3196,'Solution Sheet'!C2988)</f>
        <v>111983.70999999998</v>
      </c>
      <c r="E2988" s="37"/>
      <c r="F2988" s="33" t="s">
        <v>46</v>
      </c>
      <c r="G2988" s="33" t="s">
        <v>32</v>
      </c>
      <c r="H2988" s="45">
        <f>COUNTIFS('Raw Data'!$L$2:$L$3196,'Solution Sheet'!F2988,'Raw Data'!$H$2:$H$3196,'Solution Sheet'!G2988)</f>
        <v>216</v>
      </c>
      <c r="J2988" s="33" t="s">
        <v>39</v>
      </c>
      <c r="K2988" s="33" t="s">
        <v>12</v>
      </c>
      <c r="L2988" s="45">
        <f>AVERAGEIFS('Raw Data'!$R$2:$R$3196,'Raw Data'!$K$2:$K$3196,'Solution Sheet'!J2988,'Raw Data'!$G$2:$G$3196,'Solution Sheet'!K2988)</f>
        <v>35</v>
      </c>
      <c r="N2988" s="33" t="s">
        <v>26</v>
      </c>
      <c r="O2988" s="33" t="s">
        <v>32</v>
      </c>
      <c r="P2988" s="45">
        <f>SUMIFS('Raw Data'!$S$2:$S$3196,'Raw Data'!$D$2:$D$3196,'Solution Sheet'!N2988,'Raw Data'!$H$2:$H$3196,'Solution Sheet'!O2988)</f>
        <v>713770.02999999945</v>
      </c>
    </row>
    <row r="2989" spans="2:16" x14ac:dyDescent="0.35">
      <c r="B2989" s="33" t="s">
        <v>78</v>
      </c>
      <c r="C2989" s="33" t="s">
        <v>13</v>
      </c>
      <c r="D2989" s="45">
        <f>SUMIFS('Raw Data'!$S$2:$S$3196,'Raw Data'!$E$2:$E$3196,'Solution Sheet'!B2989,'Raw Data'!$G$2:$G$3196,'Solution Sheet'!C2989)</f>
        <v>119976.9</v>
      </c>
      <c r="E2989" s="37"/>
      <c r="F2989" s="33" t="s">
        <v>43</v>
      </c>
      <c r="G2989" s="33" t="s">
        <v>33</v>
      </c>
      <c r="H2989" s="45">
        <f>COUNTIFS('Raw Data'!$L$2:$L$3196,'Solution Sheet'!F2989,'Raw Data'!$H$2:$H$3196,'Solution Sheet'!G2989)</f>
        <v>185</v>
      </c>
      <c r="J2989" s="33" t="s">
        <v>42</v>
      </c>
      <c r="K2989" s="33" t="s">
        <v>13</v>
      </c>
      <c r="L2989" s="45">
        <f>AVERAGEIFS('Raw Data'!$R$2:$R$3196,'Raw Data'!$K$2:$K$3196,'Solution Sheet'!J2989,'Raw Data'!$G$2:$G$3196,'Solution Sheet'!K2989)</f>
        <v>36.58</v>
      </c>
      <c r="N2989" s="33" t="s">
        <v>24</v>
      </c>
      <c r="O2989" s="33" t="s">
        <v>33</v>
      </c>
      <c r="P2989" s="45">
        <f>SUMIFS('Raw Data'!$S$2:$S$3196,'Raw Data'!$D$2:$D$3196,'Solution Sheet'!N2989,'Raw Data'!$H$2:$H$3196,'Solution Sheet'!O2989)</f>
        <v>777669.78999999957</v>
      </c>
    </row>
    <row r="2990" spans="2:16" x14ac:dyDescent="0.35">
      <c r="B2990" s="33" t="s">
        <v>106</v>
      </c>
      <c r="C2990" s="33" t="s">
        <v>11</v>
      </c>
      <c r="D2990" s="45">
        <f>SUMIFS('Raw Data'!$S$2:$S$3196,'Raw Data'!$E$2:$E$3196,'Solution Sheet'!B2990,'Raw Data'!$G$2:$G$3196,'Solution Sheet'!C2990)</f>
        <v>87937.540000000023</v>
      </c>
      <c r="E2990" s="37"/>
      <c r="F2990" s="33" t="s">
        <v>43</v>
      </c>
      <c r="G2990" s="33" t="s">
        <v>32</v>
      </c>
      <c r="H2990" s="45">
        <f>COUNTIFS('Raw Data'!$L$2:$L$3196,'Solution Sheet'!F2990,'Raw Data'!$H$2:$H$3196,'Solution Sheet'!G2990)</f>
        <v>206</v>
      </c>
      <c r="J2990" s="33" t="s">
        <v>41</v>
      </c>
      <c r="K2990" s="33" t="s">
        <v>11</v>
      </c>
      <c r="L2990" s="45">
        <f>AVERAGEIFS('Raw Data'!$R$2:$R$3196,'Raw Data'!$K$2:$K$3196,'Solution Sheet'!J2990,'Raw Data'!$G$2:$G$3196,'Solution Sheet'!K2990)</f>
        <v>35.415929203539825</v>
      </c>
      <c r="N2990" s="33" t="s">
        <v>24</v>
      </c>
      <c r="O2990" s="33" t="s">
        <v>32</v>
      </c>
      <c r="P2990" s="45">
        <f>SUMIFS('Raw Data'!$S$2:$S$3196,'Raw Data'!$D$2:$D$3196,'Solution Sheet'!N2990,'Raw Data'!$H$2:$H$3196,'Solution Sheet'!O2990)</f>
        <v>854150.37999999919</v>
      </c>
    </row>
    <row r="2991" spans="2:16" x14ac:dyDescent="0.35">
      <c r="B2991" s="33" t="s">
        <v>63</v>
      </c>
      <c r="C2991" s="33" t="s">
        <v>9</v>
      </c>
      <c r="D2991" s="45">
        <f>SUMIFS('Raw Data'!$S$2:$S$3196,'Raw Data'!$E$2:$E$3196,'Solution Sheet'!B2991,'Raw Data'!$G$2:$G$3196,'Solution Sheet'!C2991)</f>
        <v>108730.27000000002</v>
      </c>
      <c r="E2991" s="37"/>
      <c r="F2991" s="33" t="s">
        <v>46</v>
      </c>
      <c r="G2991" s="33" t="s">
        <v>33</v>
      </c>
      <c r="H2991" s="45">
        <f>COUNTIFS('Raw Data'!$L$2:$L$3196,'Solution Sheet'!F2991,'Raw Data'!$H$2:$H$3196,'Solution Sheet'!G2991)</f>
        <v>201</v>
      </c>
      <c r="J2991" s="33" t="s">
        <v>41</v>
      </c>
      <c r="K2991" s="33" t="s">
        <v>9</v>
      </c>
      <c r="L2991" s="45">
        <f>AVERAGEIFS('Raw Data'!$R$2:$R$3196,'Raw Data'!$K$2:$K$3196,'Solution Sheet'!J2991,'Raw Data'!$G$2:$G$3196,'Solution Sheet'!K2991)</f>
        <v>35.634615384615387</v>
      </c>
      <c r="N2991" s="33" t="s">
        <v>24</v>
      </c>
      <c r="O2991" s="33" t="s">
        <v>33</v>
      </c>
      <c r="P2991" s="45">
        <f>SUMIFS('Raw Data'!$S$2:$S$3196,'Raw Data'!$D$2:$D$3196,'Solution Sheet'!N2991,'Raw Data'!$H$2:$H$3196,'Solution Sheet'!O2991)</f>
        <v>777669.78999999957</v>
      </c>
    </row>
    <row r="2992" spans="2:16" x14ac:dyDescent="0.35">
      <c r="B2992" s="33" t="s">
        <v>73</v>
      </c>
      <c r="C2992" s="33" t="s">
        <v>7</v>
      </c>
      <c r="D2992" s="45">
        <f>SUMIFS('Raw Data'!$S$2:$S$3196,'Raw Data'!$E$2:$E$3196,'Solution Sheet'!B2992,'Raw Data'!$G$2:$G$3196,'Solution Sheet'!C2992)</f>
        <v>125696.93000000001</v>
      </c>
      <c r="E2992" s="37"/>
      <c r="F2992" s="33" t="s">
        <v>44</v>
      </c>
      <c r="G2992" s="33" t="s">
        <v>31</v>
      </c>
      <c r="H2992" s="45">
        <f>COUNTIFS('Raw Data'!$L$2:$L$3196,'Solution Sheet'!F2992,'Raw Data'!$H$2:$H$3196,'Solution Sheet'!G2992)</f>
        <v>216</v>
      </c>
      <c r="J2992" s="33" t="s">
        <v>39</v>
      </c>
      <c r="K2992" s="33" t="s">
        <v>7</v>
      </c>
      <c r="L2992" s="45">
        <f>AVERAGEIFS('Raw Data'!$R$2:$R$3196,'Raw Data'!$K$2:$K$3196,'Solution Sheet'!J2992,'Raw Data'!$G$2:$G$3196,'Solution Sheet'!K2992)</f>
        <v>36.319672131147541</v>
      </c>
      <c r="N2992" s="33" t="s">
        <v>24</v>
      </c>
      <c r="O2992" s="33" t="s">
        <v>31</v>
      </c>
      <c r="P2992" s="45">
        <f>SUMIFS('Raw Data'!$S$2:$S$3196,'Raw Data'!$D$2:$D$3196,'Solution Sheet'!N2992,'Raw Data'!$H$2:$H$3196,'Solution Sheet'!O2992)</f>
        <v>770751.94999999984</v>
      </c>
    </row>
    <row r="2993" spans="2:16" x14ac:dyDescent="0.35">
      <c r="B2993" s="33" t="s">
        <v>106</v>
      </c>
      <c r="C2993" s="33" t="s">
        <v>13</v>
      </c>
      <c r="D2993" s="45">
        <f>SUMIFS('Raw Data'!$S$2:$S$3196,'Raw Data'!$E$2:$E$3196,'Solution Sheet'!B2993,'Raw Data'!$G$2:$G$3196,'Solution Sheet'!C2993)</f>
        <v>83772.33</v>
      </c>
      <c r="E2993" s="37"/>
      <c r="F2993" s="33" t="s">
        <v>43</v>
      </c>
      <c r="G2993" s="33" t="s">
        <v>32</v>
      </c>
      <c r="H2993" s="45">
        <f>COUNTIFS('Raw Data'!$L$2:$L$3196,'Solution Sheet'!F2993,'Raw Data'!$H$2:$H$3196,'Solution Sheet'!G2993)</f>
        <v>206</v>
      </c>
      <c r="J2993" s="33" t="s">
        <v>39</v>
      </c>
      <c r="K2993" s="33" t="s">
        <v>13</v>
      </c>
      <c r="L2993" s="45">
        <f>AVERAGEIFS('Raw Data'!$R$2:$R$3196,'Raw Data'!$K$2:$K$3196,'Solution Sheet'!J2993,'Raw Data'!$G$2:$G$3196,'Solution Sheet'!K2993)</f>
        <v>35.833333333333336</v>
      </c>
      <c r="N2993" s="33" t="s">
        <v>24</v>
      </c>
      <c r="O2993" s="33" t="s">
        <v>32</v>
      </c>
      <c r="P2993" s="45">
        <f>SUMIFS('Raw Data'!$S$2:$S$3196,'Raw Data'!$D$2:$D$3196,'Solution Sheet'!N2993,'Raw Data'!$H$2:$H$3196,'Solution Sheet'!O2993)</f>
        <v>854150.37999999919</v>
      </c>
    </row>
    <row r="2994" spans="2:16" x14ac:dyDescent="0.35">
      <c r="B2994" s="33" t="s">
        <v>68</v>
      </c>
      <c r="C2994" s="33" t="s">
        <v>9</v>
      </c>
      <c r="D2994" s="45">
        <f>SUMIFS('Raw Data'!$S$2:$S$3196,'Raw Data'!$E$2:$E$3196,'Solution Sheet'!B2994,'Raw Data'!$G$2:$G$3196,'Solution Sheet'!C2994)</f>
        <v>139938.12</v>
      </c>
      <c r="E2994" s="37"/>
      <c r="F2994" s="33" t="s">
        <v>44</v>
      </c>
      <c r="G2994" s="33" t="s">
        <v>31</v>
      </c>
      <c r="H2994" s="45">
        <f>COUNTIFS('Raw Data'!$L$2:$L$3196,'Solution Sheet'!F2994,'Raw Data'!$H$2:$H$3196,'Solution Sheet'!G2994)</f>
        <v>216</v>
      </c>
      <c r="J2994" s="33" t="s">
        <v>41</v>
      </c>
      <c r="K2994" s="33" t="s">
        <v>9</v>
      </c>
      <c r="L2994" s="45">
        <f>AVERAGEIFS('Raw Data'!$R$2:$R$3196,'Raw Data'!$K$2:$K$3196,'Solution Sheet'!J2994,'Raw Data'!$G$2:$G$3196,'Solution Sheet'!K2994)</f>
        <v>35.634615384615387</v>
      </c>
      <c r="N2994" s="33" t="s">
        <v>25</v>
      </c>
      <c r="O2994" s="33" t="s">
        <v>31</v>
      </c>
      <c r="P2994" s="45">
        <f>SUMIFS('Raw Data'!$S$2:$S$3196,'Raw Data'!$D$2:$D$3196,'Solution Sheet'!N2994,'Raw Data'!$H$2:$H$3196,'Solution Sheet'!O2994)</f>
        <v>343540.72000000003</v>
      </c>
    </row>
    <row r="2995" spans="2:16" x14ac:dyDescent="0.35">
      <c r="B2995" s="33" t="s">
        <v>85</v>
      </c>
      <c r="C2995" s="33" t="s">
        <v>13</v>
      </c>
      <c r="D2995" s="45">
        <f>SUMIFS('Raw Data'!$S$2:$S$3196,'Raw Data'!$E$2:$E$3196,'Solution Sheet'!B2995,'Raw Data'!$G$2:$G$3196,'Solution Sheet'!C2995)</f>
        <v>84756.55</v>
      </c>
      <c r="E2995" s="37"/>
      <c r="F2995" s="33" t="s">
        <v>43</v>
      </c>
      <c r="G2995" s="33" t="s">
        <v>30</v>
      </c>
      <c r="H2995" s="45">
        <f>COUNTIFS('Raw Data'!$L$2:$L$3196,'Solution Sheet'!F2995,'Raw Data'!$H$2:$H$3196,'Solution Sheet'!G2995)</f>
        <v>201</v>
      </c>
      <c r="J2995" s="33" t="s">
        <v>41</v>
      </c>
      <c r="K2995" s="33" t="s">
        <v>13</v>
      </c>
      <c r="L2995" s="45">
        <f>AVERAGEIFS('Raw Data'!$R$2:$R$3196,'Raw Data'!$K$2:$K$3196,'Solution Sheet'!J2995,'Raw Data'!$G$2:$G$3196,'Solution Sheet'!K2995)</f>
        <v>33.705882352941174</v>
      </c>
      <c r="N2995" s="33" t="s">
        <v>24</v>
      </c>
      <c r="O2995" s="33" t="s">
        <v>30</v>
      </c>
      <c r="P2995" s="45">
        <f>SUMIFS('Raw Data'!$S$2:$S$3196,'Raw Data'!$D$2:$D$3196,'Solution Sheet'!N2995,'Raw Data'!$H$2:$H$3196,'Solution Sheet'!O2995)</f>
        <v>902864.3899999999</v>
      </c>
    </row>
    <row r="2996" spans="2:16" x14ac:dyDescent="0.35">
      <c r="B2996" s="33" t="s">
        <v>85</v>
      </c>
      <c r="C2996" s="33" t="s">
        <v>13</v>
      </c>
      <c r="D2996" s="45">
        <f>SUMIFS('Raw Data'!$S$2:$S$3196,'Raw Data'!$E$2:$E$3196,'Solution Sheet'!B2996,'Raw Data'!$G$2:$G$3196,'Solution Sheet'!C2996)</f>
        <v>84756.55</v>
      </c>
      <c r="E2996" s="37"/>
      <c r="F2996" s="33" t="s">
        <v>43</v>
      </c>
      <c r="G2996" s="33" t="s">
        <v>30</v>
      </c>
      <c r="H2996" s="45">
        <f>COUNTIFS('Raw Data'!$L$2:$L$3196,'Solution Sheet'!F2996,'Raw Data'!$H$2:$H$3196,'Solution Sheet'!G2996)</f>
        <v>201</v>
      </c>
      <c r="J2996" s="33" t="s">
        <v>41</v>
      </c>
      <c r="K2996" s="33" t="s">
        <v>13</v>
      </c>
      <c r="L2996" s="45">
        <f>AVERAGEIFS('Raw Data'!$R$2:$R$3196,'Raw Data'!$K$2:$K$3196,'Solution Sheet'!J2996,'Raw Data'!$G$2:$G$3196,'Solution Sheet'!K2996)</f>
        <v>33.705882352941174</v>
      </c>
      <c r="N2996" s="33" t="s">
        <v>26</v>
      </c>
      <c r="O2996" s="33" t="s">
        <v>30</v>
      </c>
      <c r="P2996" s="45">
        <f>SUMIFS('Raw Data'!$S$2:$S$3196,'Raw Data'!$D$2:$D$3196,'Solution Sheet'!N2996,'Raw Data'!$H$2:$H$3196,'Solution Sheet'!O2996)</f>
        <v>705014.25000000035</v>
      </c>
    </row>
    <row r="2997" spans="2:16" x14ac:dyDescent="0.35">
      <c r="B2997" s="33" t="s">
        <v>68</v>
      </c>
      <c r="C2997" s="33" t="s">
        <v>9</v>
      </c>
      <c r="D2997" s="45">
        <f>SUMIFS('Raw Data'!$S$2:$S$3196,'Raw Data'!$E$2:$E$3196,'Solution Sheet'!B2997,'Raw Data'!$G$2:$G$3196,'Solution Sheet'!C2997)</f>
        <v>139938.12</v>
      </c>
      <c r="E2997" s="37"/>
      <c r="F2997" s="33" t="s">
        <v>45</v>
      </c>
      <c r="G2997" s="33" t="s">
        <v>33</v>
      </c>
      <c r="H2997" s="45">
        <f>COUNTIFS('Raw Data'!$L$2:$L$3196,'Solution Sheet'!F2997,'Raw Data'!$H$2:$H$3196,'Solution Sheet'!G2997)</f>
        <v>193</v>
      </c>
      <c r="J2997" s="33" t="s">
        <v>40</v>
      </c>
      <c r="K2997" s="33" t="s">
        <v>9</v>
      </c>
      <c r="L2997" s="45">
        <f>AVERAGEIFS('Raw Data'!$R$2:$R$3196,'Raw Data'!$K$2:$K$3196,'Solution Sheet'!J2997,'Raw Data'!$G$2:$G$3196,'Solution Sheet'!K2997)</f>
        <v>33.942528735632187</v>
      </c>
      <c r="N2997" s="33" t="s">
        <v>24</v>
      </c>
      <c r="O2997" s="33" t="s">
        <v>33</v>
      </c>
      <c r="P2997" s="45">
        <f>SUMIFS('Raw Data'!$S$2:$S$3196,'Raw Data'!$D$2:$D$3196,'Solution Sheet'!N2997,'Raw Data'!$H$2:$H$3196,'Solution Sheet'!O2997)</f>
        <v>777669.78999999957</v>
      </c>
    </row>
    <row r="2998" spans="2:16" x14ac:dyDescent="0.35">
      <c r="B2998" s="33" t="s">
        <v>63</v>
      </c>
      <c r="C2998" s="33" t="s">
        <v>12</v>
      </c>
      <c r="D2998" s="45">
        <f>SUMIFS('Raw Data'!$S$2:$S$3196,'Raw Data'!$E$2:$E$3196,'Solution Sheet'!B2998,'Raw Data'!$G$2:$G$3196,'Solution Sheet'!C2998)</f>
        <v>121006.51999999999</v>
      </c>
      <c r="E2998" s="37"/>
      <c r="F2998" s="33" t="s">
        <v>44</v>
      </c>
      <c r="G2998" s="33" t="s">
        <v>32</v>
      </c>
      <c r="H2998" s="45">
        <f>COUNTIFS('Raw Data'!$L$2:$L$3196,'Solution Sheet'!F2998,'Raw Data'!$H$2:$H$3196,'Solution Sheet'!G2998)</f>
        <v>196</v>
      </c>
      <c r="J2998" s="33" t="s">
        <v>39</v>
      </c>
      <c r="K2998" s="33" t="s">
        <v>12</v>
      </c>
      <c r="L2998" s="45">
        <f>AVERAGEIFS('Raw Data'!$R$2:$R$3196,'Raw Data'!$K$2:$K$3196,'Solution Sheet'!J2998,'Raw Data'!$G$2:$G$3196,'Solution Sheet'!K2998)</f>
        <v>35</v>
      </c>
      <c r="N2998" s="33" t="s">
        <v>25</v>
      </c>
      <c r="O2998" s="33" t="s">
        <v>32</v>
      </c>
      <c r="P2998" s="45">
        <f>SUMIFS('Raw Data'!$S$2:$S$3196,'Raw Data'!$D$2:$D$3196,'Solution Sheet'!N2998,'Raw Data'!$H$2:$H$3196,'Solution Sheet'!O2998)</f>
        <v>420136.0300000002</v>
      </c>
    </row>
    <row r="2999" spans="2:16" x14ac:dyDescent="0.35">
      <c r="B2999" s="33" t="s">
        <v>73</v>
      </c>
      <c r="C2999" s="33" t="s">
        <v>13</v>
      </c>
      <c r="D2999" s="45">
        <f>SUMIFS('Raw Data'!$S$2:$S$3196,'Raw Data'!$E$2:$E$3196,'Solution Sheet'!B2999,'Raw Data'!$G$2:$G$3196,'Solution Sheet'!C2999)</f>
        <v>66184.529999999984</v>
      </c>
      <c r="E2999" s="37"/>
      <c r="F2999" s="33" t="s">
        <v>44</v>
      </c>
      <c r="G2999" s="33" t="s">
        <v>31</v>
      </c>
      <c r="H2999" s="45">
        <f>COUNTIFS('Raw Data'!$L$2:$L$3196,'Solution Sheet'!F2999,'Raw Data'!$H$2:$H$3196,'Solution Sheet'!G2999)</f>
        <v>216</v>
      </c>
      <c r="J2999" s="33" t="s">
        <v>41</v>
      </c>
      <c r="K2999" s="33" t="s">
        <v>13</v>
      </c>
      <c r="L2999" s="45">
        <f>AVERAGEIFS('Raw Data'!$R$2:$R$3196,'Raw Data'!$K$2:$K$3196,'Solution Sheet'!J2999,'Raw Data'!$G$2:$G$3196,'Solution Sheet'!K2999)</f>
        <v>33.705882352941174</v>
      </c>
      <c r="N2999" s="33" t="s">
        <v>24</v>
      </c>
      <c r="O2999" s="33" t="s">
        <v>31</v>
      </c>
      <c r="P2999" s="45">
        <f>SUMIFS('Raw Data'!$S$2:$S$3196,'Raw Data'!$D$2:$D$3196,'Solution Sheet'!N2999,'Raw Data'!$H$2:$H$3196,'Solution Sheet'!O2999)</f>
        <v>770751.94999999984</v>
      </c>
    </row>
    <row r="3000" spans="2:16" x14ac:dyDescent="0.35">
      <c r="B3000" s="33" t="s">
        <v>78</v>
      </c>
      <c r="C3000" s="33" t="s">
        <v>10</v>
      </c>
      <c r="D3000" s="45">
        <f>SUMIFS('Raw Data'!$S$2:$S$3196,'Raw Data'!$E$2:$E$3196,'Solution Sheet'!B3000,'Raw Data'!$G$2:$G$3196,'Solution Sheet'!C3000)</f>
        <v>92778.25</v>
      </c>
      <c r="E3000" s="37"/>
      <c r="F3000" s="33" t="s">
        <v>44</v>
      </c>
      <c r="G3000" s="33" t="s">
        <v>30</v>
      </c>
      <c r="H3000" s="45">
        <f>COUNTIFS('Raw Data'!$L$2:$L$3196,'Solution Sheet'!F3000,'Raw Data'!$H$2:$H$3196,'Solution Sheet'!G3000)</f>
        <v>202</v>
      </c>
      <c r="J3000" s="33" t="s">
        <v>42</v>
      </c>
      <c r="K3000" s="33" t="s">
        <v>10</v>
      </c>
      <c r="L3000" s="45">
        <f>AVERAGEIFS('Raw Data'!$R$2:$R$3196,'Raw Data'!$K$2:$K$3196,'Solution Sheet'!J3000,'Raw Data'!$G$2:$G$3196,'Solution Sheet'!K3000)</f>
        <v>34.543689320388353</v>
      </c>
      <c r="N3000" s="33" t="s">
        <v>24</v>
      </c>
      <c r="O3000" s="33" t="s">
        <v>30</v>
      </c>
      <c r="P3000" s="45">
        <f>SUMIFS('Raw Data'!$S$2:$S$3196,'Raw Data'!$D$2:$D$3196,'Solution Sheet'!N3000,'Raw Data'!$H$2:$H$3196,'Solution Sheet'!O3000)</f>
        <v>902864.3899999999</v>
      </c>
    </row>
    <row r="3001" spans="2:16" x14ac:dyDescent="0.35">
      <c r="B3001" s="33" t="s">
        <v>52</v>
      </c>
      <c r="C3001" s="33" t="s">
        <v>9</v>
      </c>
      <c r="D3001" s="45">
        <f>SUMIFS('Raw Data'!$S$2:$S$3196,'Raw Data'!$E$2:$E$3196,'Solution Sheet'!B3001,'Raw Data'!$G$2:$G$3196,'Solution Sheet'!C3001)</f>
        <v>91971.540000000008</v>
      </c>
      <c r="E3001" s="37"/>
      <c r="F3001" s="33" t="s">
        <v>45</v>
      </c>
      <c r="G3001" s="33" t="s">
        <v>30</v>
      </c>
      <c r="H3001" s="45">
        <f>COUNTIFS('Raw Data'!$L$2:$L$3196,'Solution Sheet'!F3001,'Raw Data'!$H$2:$H$3196,'Solution Sheet'!G3001)</f>
        <v>215</v>
      </c>
      <c r="J3001" s="33" t="s">
        <v>41</v>
      </c>
      <c r="K3001" s="33" t="s">
        <v>9</v>
      </c>
      <c r="L3001" s="45">
        <f>AVERAGEIFS('Raw Data'!$R$2:$R$3196,'Raw Data'!$K$2:$K$3196,'Solution Sheet'!J3001,'Raw Data'!$G$2:$G$3196,'Solution Sheet'!K3001)</f>
        <v>35.634615384615387</v>
      </c>
      <c r="N3001" s="33" t="s">
        <v>24</v>
      </c>
      <c r="O3001" s="33" t="s">
        <v>30</v>
      </c>
      <c r="P3001" s="45">
        <f>SUMIFS('Raw Data'!$S$2:$S$3196,'Raw Data'!$D$2:$D$3196,'Solution Sheet'!N3001,'Raw Data'!$H$2:$H$3196,'Solution Sheet'!O3001)</f>
        <v>902864.3899999999</v>
      </c>
    </row>
    <row r="3002" spans="2:16" x14ac:dyDescent="0.35">
      <c r="B3002" s="33" t="s">
        <v>63</v>
      </c>
      <c r="C3002" s="33" t="s">
        <v>11</v>
      </c>
      <c r="D3002" s="45">
        <f>SUMIFS('Raw Data'!$S$2:$S$3196,'Raw Data'!$E$2:$E$3196,'Solution Sheet'!B3002,'Raw Data'!$G$2:$G$3196,'Solution Sheet'!C3002)</f>
        <v>122471.98000000001</v>
      </c>
      <c r="E3002" s="37"/>
      <c r="F3002" s="33" t="s">
        <v>43</v>
      </c>
      <c r="G3002" s="33" t="s">
        <v>30</v>
      </c>
      <c r="H3002" s="45">
        <f>COUNTIFS('Raw Data'!$L$2:$L$3196,'Solution Sheet'!F3002,'Raw Data'!$H$2:$H$3196,'Solution Sheet'!G3002)</f>
        <v>201</v>
      </c>
      <c r="J3002" s="33" t="s">
        <v>42</v>
      </c>
      <c r="K3002" s="33" t="s">
        <v>11</v>
      </c>
      <c r="L3002" s="45">
        <f>AVERAGEIFS('Raw Data'!$R$2:$R$3196,'Raw Data'!$K$2:$K$3196,'Solution Sheet'!J3002,'Raw Data'!$G$2:$G$3196,'Solution Sheet'!K3002)</f>
        <v>35.16949152542373</v>
      </c>
      <c r="N3002" s="33" t="s">
        <v>24</v>
      </c>
      <c r="O3002" s="33" t="s">
        <v>30</v>
      </c>
      <c r="P3002" s="45">
        <f>SUMIFS('Raw Data'!$S$2:$S$3196,'Raw Data'!$D$2:$D$3196,'Solution Sheet'!N3002,'Raw Data'!$H$2:$H$3196,'Solution Sheet'!O3002)</f>
        <v>902864.3899999999</v>
      </c>
    </row>
    <row r="3003" spans="2:16" x14ac:dyDescent="0.35">
      <c r="B3003" s="33" t="s">
        <v>68</v>
      </c>
      <c r="C3003" s="33" t="s">
        <v>7</v>
      </c>
      <c r="D3003" s="45">
        <f>SUMIFS('Raw Data'!$S$2:$S$3196,'Raw Data'!$E$2:$E$3196,'Solution Sheet'!B3003,'Raw Data'!$G$2:$G$3196,'Solution Sheet'!C3003)</f>
        <v>100847.03999999999</v>
      </c>
      <c r="E3003" s="37"/>
      <c r="F3003" s="33" t="s">
        <v>46</v>
      </c>
      <c r="G3003" s="33" t="s">
        <v>33</v>
      </c>
      <c r="H3003" s="45">
        <f>COUNTIFS('Raw Data'!$L$2:$L$3196,'Solution Sheet'!F3003,'Raw Data'!$H$2:$H$3196,'Solution Sheet'!G3003)</f>
        <v>201</v>
      </c>
      <c r="J3003" s="33" t="s">
        <v>41</v>
      </c>
      <c r="K3003" s="33" t="s">
        <v>7</v>
      </c>
      <c r="L3003" s="45">
        <f>AVERAGEIFS('Raw Data'!$R$2:$R$3196,'Raw Data'!$K$2:$K$3196,'Solution Sheet'!J3003,'Raw Data'!$G$2:$G$3196,'Solution Sheet'!K3003)</f>
        <v>33.821428571428569</v>
      </c>
      <c r="N3003" s="33" t="s">
        <v>25</v>
      </c>
      <c r="O3003" s="33" t="s">
        <v>33</v>
      </c>
      <c r="P3003" s="45">
        <f>SUMIFS('Raw Data'!$S$2:$S$3196,'Raw Data'!$D$2:$D$3196,'Solution Sheet'!N3003,'Raw Data'!$H$2:$H$3196,'Solution Sheet'!O3003)</f>
        <v>226589.05000000008</v>
      </c>
    </row>
    <row r="3004" spans="2:16" x14ac:dyDescent="0.35">
      <c r="B3004" s="33" t="s">
        <v>115</v>
      </c>
      <c r="C3004" s="33" t="s">
        <v>12</v>
      </c>
      <c r="D3004" s="45">
        <f>SUMIFS('Raw Data'!$S$2:$S$3196,'Raw Data'!$E$2:$E$3196,'Solution Sheet'!B3004,'Raw Data'!$G$2:$G$3196,'Solution Sheet'!C3004)</f>
        <v>66619.010000000009</v>
      </c>
      <c r="E3004" s="37"/>
      <c r="F3004" s="33" t="s">
        <v>46</v>
      </c>
      <c r="G3004" s="33" t="s">
        <v>32</v>
      </c>
      <c r="H3004" s="45">
        <f>COUNTIFS('Raw Data'!$L$2:$L$3196,'Solution Sheet'!F3004,'Raw Data'!$H$2:$H$3196,'Solution Sheet'!G3004)</f>
        <v>216</v>
      </c>
      <c r="J3004" s="33" t="s">
        <v>42</v>
      </c>
      <c r="K3004" s="33" t="s">
        <v>12</v>
      </c>
      <c r="L3004" s="45">
        <f>AVERAGEIFS('Raw Data'!$R$2:$R$3196,'Raw Data'!$K$2:$K$3196,'Solution Sheet'!J3004,'Raw Data'!$G$2:$G$3196,'Solution Sheet'!K3004)</f>
        <v>36.418604651162788</v>
      </c>
      <c r="N3004" s="33" t="s">
        <v>24</v>
      </c>
      <c r="O3004" s="33" t="s">
        <v>32</v>
      </c>
      <c r="P3004" s="45">
        <f>SUMIFS('Raw Data'!$S$2:$S$3196,'Raw Data'!$D$2:$D$3196,'Solution Sheet'!N3004,'Raw Data'!$H$2:$H$3196,'Solution Sheet'!O3004)</f>
        <v>854150.37999999919</v>
      </c>
    </row>
    <row r="3005" spans="2:16" x14ac:dyDescent="0.35">
      <c r="B3005" s="33" t="s">
        <v>52</v>
      </c>
      <c r="C3005" s="33" t="s">
        <v>9</v>
      </c>
      <c r="D3005" s="45">
        <f>SUMIFS('Raw Data'!$S$2:$S$3196,'Raw Data'!$E$2:$E$3196,'Solution Sheet'!B3005,'Raw Data'!$G$2:$G$3196,'Solution Sheet'!C3005)</f>
        <v>91971.540000000008</v>
      </c>
      <c r="E3005" s="37"/>
      <c r="F3005" s="33" t="s">
        <v>44</v>
      </c>
      <c r="G3005" s="33" t="s">
        <v>32</v>
      </c>
      <c r="H3005" s="45">
        <f>COUNTIFS('Raw Data'!$L$2:$L$3196,'Solution Sheet'!F3005,'Raw Data'!$H$2:$H$3196,'Solution Sheet'!G3005)</f>
        <v>196</v>
      </c>
      <c r="J3005" s="33" t="s">
        <v>40</v>
      </c>
      <c r="K3005" s="33" t="s">
        <v>9</v>
      </c>
      <c r="L3005" s="45">
        <f>AVERAGEIFS('Raw Data'!$R$2:$R$3196,'Raw Data'!$K$2:$K$3196,'Solution Sheet'!J3005,'Raw Data'!$G$2:$G$3196,'Solution Sheet'!K3005)</f>
        <v>33.942528735632187</v>
      </c>
      <c r="N3005" s="33" t="s">
        <v>25</v>
      </c>
      <c r="O3005" s="33" t="s">
        <v>32</v>
      </c>
      <c r="P3005" s="45">
        <f>SUMIFS('Raw Data'!$S$2:$S$3196,'Raw Data'!$D$2:$D$3196,'Solution Sheet'!N3005,'Raw Data'!$H$2:$H$3196,'Solution Sheet'!O3005)</f>
        <v>420136.0300000002</v>
      </c>
    </row>
    <row r="3006" spans="2:16" x14ac:dyDescent="0.35">
      <c r="B3006" s="33" t="s">
        <v>63</v>
      </c>
      <c r="C3006" s="33" t="s">
        <v>13</v>
      </c>
      <c r="D3006" s="45">
        <f>SUMIFS('Raw Data'!$S$2:$S$3196,'Raw Data'!$E$2:$E$3196,'Solution Sheet'!B3006,'Raw Data'!$G$2:$G$3196,'Solution Sheet'!C3006)</f>
        <v>116307.38</v>
      </c>
      <c r="E3006" s="37"/>
      <c r="F3006" s="33" t="s">
        <v>44</v>
      </c>
      <c r="G3006" s="33" t="s">
        <v>31</v>
      </c>
      <c r="H3006" s="45">
        <f>COUNTIFS('Raw Data'!$L$2:$L$3196,'Solution Sheet'!F3006,'Raw Data'!$H$2:$H$3196,'Solution Sheet'!G3006)</f>
        <v>216</v>
      </c>
      <c r="J3006" s="33" t="s">
        <v>42</v>
      </c>
      <c r="K3006" s="33" t="s">
        <v>13</v>
      </c>
      <c r="L3006" s="45">
        <f>AVERAGEIFS('Raw Data'!$R$2:$R$3196,'Raw Data'!$K$2:$K$3196,'Solution Sheet'!J3006,'Raw Data'!$G$2:$G$3196,'Solution Sheet'!K3006)</f>
        <v>36.58</v>
      </c>
      <c r="N3006" s="33" t="s">
        <v>24</v>
      </c>
      <c r="O3006" s="33" t="s">
        <v>31</v>
      </c>
      <c r="P3006" s="45">
        <f>SUMIFS('Raw Data'!$S$2:$S$3196,'Raw Data'!$D$2:$D$3196,'Solution Sheet'!N3006,'Raw Data'!$H$2:$H$3196,'Solution Sheet'!O3006)</f>
        <v>770751.94999999984</v>
      </c>
    </row>
    <row r="3007" spans="2:16" x14ac:dyDescent="0.35">
      <c r="B3007" s="33" t="s">
        <v>68</v>
      </c>
      <c r="C3007" s="33" t="s">
        <v>13</v>
      </c>
      <c r="D3007" s="45">
        <f>SUMIFS('Raw Data'!$S$2:$S$3196,'Raw Data'!$E$2:$E$3196,'Solution Sheet'!B3007,'Raw Data'!$G$2:$G$3196,'Solution Sheet'!C3007)</f>
        <v>82678.639999999985</v>
      </c>
      <c r="E3007" s="37"/>
      <c r="F3007" s="33" t="s">
        <v>45</v>
      </c>
      <c r="G3007" s="33" t="s">
        <v>32</v>
      </c>
      <c r="H3007" s="45">
        <f>COUNTIFS('Raw Data'!$L$2:$L$3196,'Solution Sheet'!F3007,'Raw Data'!$H$2:$H$3196,'Solution Sheet'!G3007)</f>
        <v>204</v>
      </c>
      <c r="J3007" s="33" t="s">
        <v>41</v>
      </c>
      <c r="K3007" s="33" t="s">
        <v>13</v>
      </c>
      <c r="L3007" s="45">
        <f>AVERAGEIFS('Raw Data'!$R$2:$R$3196,'Raw Data'!$K$2:$K$3196,'Solution Sheet'!J3007,'Raw Data'!$G$2:$G$3196,'Solution Sheet'!K3007)</f>
        <v>33.705882352941174</v>
      </c>
      <c r="N3007" s="33" t="s">
        <v>24</v>
      </c>
      <c r="O3007" s="33" t="s">
        <v>32</v>
      </c>
      <c r="P3007" s="45">
        <f>SUMIFS('Raw Data'!$S$2:$S$3196,'Raw Data'!$D$2:$D$3196,'Solution Sheet'!N3007,'Raw Data'!$H$2:$H$3196,'Solution Sheet'!O3007)</f>
        <v>854150.37999999919</v>
      </c>
    </row>
    <row r="3008" spans="2:16" x14ac:dyDescent="0.35">
      <c r="B3008" s="33" t="s">
        <v>106</v>
      </c>
      <c r="C3008" s="33" t="s">
        <v>12</v>
      </c>
      <c r="D3008" s="45">
        <f>SUMIFS('Raw Data'!$S$2:$S$3196,'Raw Data'!$E$2:$E$3196,'Solution Sheet'!B3008,'Raw Data'!$G$2:$G$3196,'Solution Sheet'!C3008)</f>
        <v>111983.70999999998</v>
      </c>
      <c r="E3008" s="37"/>
      <c r="F3008" s="33" t="s">
        <v>46</v>
      </c>
      <c r="G3008" s="33" t="s">
        <v>33</v>
      </c>
      <c r="H3008" s="45">
        <f>COUNTIFS('Raw Data'!$L$2:$L$3196,'Solution Sheet'!F3008,'Raw Data'!$H$2:$H$3196,'Solution Sheet'!G3008)</f>
        <v>201</v>
      </c>
      <c r="J3008" s="33" t="s">
        <v>39</v>
      </c>
      <c r="K3008" s="33" t="s">
        <v>12</v>
      </c>
      <c r="L3008" s="45">
        <f>AVERAGEIFS('Raw Data'!$R$2:$R$3196,'Raw Data'!$K$2:$K$3196,'Solution Sheet'!J3008,'Raw Data'!$G$2:$G$3196,'Solution Sheet'!K3008)</f>
        <v>35</v>
      </c>
      <c r="N3008" s="33" t="s">
        <v>26</v>
      </c>
      <c r="O3008" s="33" t="s">
        <v>33</v>
      </c>
      <c r="P3008" s="45">
        <f>SUMIFS('Raw Data'!$S$2:$S$3196,'Raw Data'!$D$2:$D$3196,'Solution Sheet'!N3008,'Raw Data'!$H$2:$H$3196,'Solution Sheet'!O3008)</f>
        <v>688621.27000000118</v>
      </c>
    </row>
    <row r="3009" spans="2:16" x14ac:dyDescent="0.35">
      <c r="B3009" s="33" t="s">
        <v>73</v>
      </c>
      <c r="C3009" s="33" t="s">
        <v>13</v>
      </c>
      <c r="D3009" s="45">
        <f>SUMIFS('Raw Data'!$S$2:$S$3196,'Raw Data'!$E$2:$E$3196,'Solution Sheet'!B3009,'Raw Data'!$G$2:$G$3196,'Solution Sheet'!C3009)</f>
        <v>66184.529999999984</v>
      </c>
      <c r="E3009" s="37"/>
      <c r="F3009" s="33" t="s">
        <v>46</v>
      </c>
      <c r="G3009" s="33" t="s">
        <v>30</v>
      </c>
      <c r="H3009" s="45">
        <f>COUNTIFS('Raw Data'!$L$2:$L$3196,'Solution Sheet'!F3009,'Raw Data'!$H$2:$H$3196,'Solution Sheet'!G3009)</f>
        <v>204</v>
      </c>
      <c r="J3009" s="33" t="s">
        <v>41</v>
      </c>
      <c r="K3009" s="33" t="s">
        <v>13</v>
      </c>
      <c r="L3009" s="45">
        <f>AVERAGEIFS('Raw Data'!$R$2:$R$3196,'Raw Data'!$K$2:$K$3196,'Solution Sheet'!J3009,'Raw Data'!$G$2:$G$3196,'Solution Sheet'!K3009)</f>
        <v>33.705882352941174</v>
      </c>
      <c r="N3009" s="33" t="s">
        <v>24</v>
      </c>
      <c r="O3009" s="33" t="s">
        <v>30</v>
      </c>
      <c r="P3009" s="45">
        <f>SUMIFS('Raw Data'!$S$2:$S$3196,'Raw Data'!$D$2:$D$3196,'Solution Sheet'!N3009,'Raw Data'!$H$2:$H$3196,'Solution Sheet'!O3009)</f>
        <v>902864.3899999999</v>
      </c>
    </row>
    <row r="3010" spans="2:16" x14ac:dyDescent="0.35">
      <c r="B3010" s="33" t="s">
        <v>55</v>
      </c>
      <c r="C3010" s="33" t="s">
        <v>10</v>
      </c>
      <c r="D3010" s="45">
        <f>SUMIFS('Raw Data'!$S$2:$S$3196,'Raw Data'!$E$2:$E$3196,'Solution Sheet'!B3010,'Raw Data'!$G$2:$G$3196,'Solution Sheet'!C3010)</f>
        <v>73114.26999999999</v>
      </c>
      <c r="E3010" s="37"/>
      <c r="F3010" s="33" t="s">
        <v>43</v>
      </c>
      <c r="G3010" s="33" t="s">
        <v>31</v>
      </c>
      <c r="H3010" s="45">
        <f>COUNTIFS('Raw Data'!$L$2:$L$3196,'Solution Sheet'!F3010,'Raw Data'!$H$2:$H$3196,'Solution Sheet'!G3010)</f>
        <v>190</v>
      </c>
      <c r="J3010" s="33" t="s">
        <v>39</v>
      </c>
      <c r="K3010" s="33" t="s">
        <v>10</v>
      </c>
      <c r="L3010" s="45">
        <f>AVERAGEIFS('Raw Data'!$R$2:$R$3196,'Raw Data'!$K$2:$K$3196,'Solution Sheet'!J3010,'Raw Data'!$G$2:$G$3196,'Solution Sheet'!K3010)</f>
        <v>35.052083333333336</v>
      </c>
      <c r="N3010" s="33" t="s">
        <v>24</v>
      </c>
      <c r="O3010" s="33" t="s">
        <v>31</v>
      </c>
      <c r="P3010" s="45">
        <f>SUMIFS('Raw Data'!$S$2:$S$3196,'Raw Data'!$D$2:$D$3196,'Solution Sheet'!N3010,'Raw Data'!$H$2:$H$3196,'Solution Sheet'!O3010)</f>
        <v>770751.94999999984</v>
      </c>
    </row>
    <row r="3011" spans="2:16" x14ac:dyDescent="0.35">
      <c r="B3011" s="33" t="s">
        <v>106</v>
      </c>
      <c r="C3011" s="33" t="s">
        <v>12</v>
      </c>
      <c r="D3011" s="45">
        <f>SUMIFS('Raw Data'!$S$2:$S$3196,'Raw Data'!$E$2:$E$3196,'Solution Sheet'!B3011,'Raw Data'!$G$2:$G$3196,'Solution Sheet'!C3011)</f>
        <v>111983.70999999998</v>
      </c>
      <c r="E3011" s="37"/>
      <c r="F3011" s="33" t="s">
        <v>44</v>
      </c>
      <c r="G3011" s="33" t="s">
        <v>32</v>
      </c>
      <c r="H3011" s="45">
        <f>COUNTIFS('Raw Data'!$L$2:$L$3196,'Solution Sheet'!F3011,'Raw Data'!$H$2:$H$3196,'Solution Sheet'!G3011)</f>
        <v>196</v>
      </c>
      <c r="J3011" s="33" t="s">
        <v>39</v>
      </c>
      <c r="K3011" s="33" t="s">
        <v>12</v>
      </c>
      <c r="L3011" s="45">
        <f>AVERAGEIFS('Raw Data'!$R$2:$R$3196,'Raw Data'!$K$2:$K$3196,'Solution Sheet'!J3011,'Raw Data'!$G$2:$G$3196,'Solution Sheet'!K3011)</f>
        <v>35</v>
      </c>
      <c r="N3011" s="33" t="s">
        <v>24</v>
      </c>
      <c r="O3011" s="33" t="s">
        <v>32</v>
      </c>
      <c r="P3011" s="45">
        <f>SUMIFS('Raw Data'!$S$2:$S$3196,'Raw Data'!$D$2:$D$3196,'Solution Sheet'!N3011,'Raw Data'!$H$2:$H$3196,'Solution Sheet'!O3011)</f>
        <v>854150.37999999919</v>
      </c>
    </row>
    <row r="3012" spans="2:16" x14ac:dyDescent="0.35">
      <c r="B3012" s="33" t="s">
        <v>58</v>
      </c>
      <c r="C3012" s="33" t="s">
        <v>6</v>
      </c>
      <c r="D3012" s="45">
        <f>SUMIFS('Raw Data'!$S$2:$S$3196,'Raw Data'!$E$2:$E$3196,'Solution Sheet'!B3012,'Raw Data'!$G$2:$G$3196,'Solution Sheet'!C3012)</f>
        <v>115367.16999999998</v>
      </c>
      <c r="E3012" s="37"/>
      <c r="F3012" s="33" t="s">
        <v>46</v>
      </c>
      <c r="G3012" s="33" t="s">
        <v>33</v>
      </c>
      <c r="H3012" s="45">
        <f>COUNTIFS('Raw Data'!$L$2:$L$3196,'Solution Sheet'!F3012,'Raw Data'!$H$2:$H$3196,'Solution Sheet'!G3012)</f>
        <v>201</v>
      </c>
      <c r="J3012" s="33" t="s">
        <v>41</v>
      </c>
      <c r="K3012" s="33" t="s">
        <v>6</v>
      </c>
      <c r="L3012" s="45">
        <f>AVERAGEIFS('Raw Data'!$R$2:$R$3196,'Raw Data'!$K$2:$K$3196,'Solution Sheet'!J3012,'Raw Data'!$G$2:$G$3196,'Solution Sheet'!K3012)</f>
        <v>36.01075268817204</v>
      </c>
      <c r="N3012" s="33" t="s">
        <v>26</v>
      </c>
      <c r="O3012" s="33" t="s">
        <v>33</v>
      </c>
      <c r="P3012" s="45">
        <f>SUMIFS('Raw Data'!$S$2:$S$3196,'Raw Data'!$D$2:$D$3196,'Solution Sheet'!N3012,'Raw Data'!$H$2:$H$3196,'Solution Sheet'!O3012)</f>
        <v>688621.27000000118</v>
      </c>
    </row>
    <row r="3013" spans="2:16" x14ac:dyDescent="0.35">
      <c r="B3013" s="33" t="s">
        <v>73</v>
      </c>
      <c r="C3013" s="33" t="s">
        <v>10</v>
      </c>
      <c r="D3013" s="45">
        <f>SUMIFS('Raw Data'!$S$2:$S$3196,'Raw Data'!$E$2:$E$3196,'Solution Sheet'!B3013,'Raw Data'!$G$2:$G$3196,'Solution Sheet'!C3013)</f>
        <v>86987.81</v>
      </c>
      <c r="E3013" s="37"/>
      <c r="F3013" s="33" t="s">
        <v>43</v>
      </c>
      <c r="G3013" s="33" t="s">
        <v>30</v>
      </c>
      <c r="H3013" s="45">
        <f>COUNTIFS('Raw Data'!$L$2:$L$3196,'Solution Sheet'!F3013,'Raw Data'!$H$2:$H$3196,'Solution Sheet'!G3013)</f>
        <v>201</v>
      </c>
      <c r="J3013" s="33" t="s">
        <v>42</v>
      </c>
      <c r="K3013" s="33" t="s">
        <v>10</v>
      </c>
      <c r="L3013" s="45">
        <f>AVERAGEIFS('Raw Data'!$R$2:$R$3196,'Raw Data'!$K$2:$K$3196,'Solution Sheet'!J3013,'Raw Data'!$G$2:$G$3196,'Solution Sheet'!K3013)</f>
        <v>34.543689320388353</v>
      </c>
      <c r="N3013" s="33" t="s">
        <v>24</v>
      </c>
      <c r="O3013" s="33" t="s">
        <v>30</v>
      </c>
      <c r="P3013" s="45">
        <f>SUMIFS('Raw Data'!$S$2:$S$3196,'Raw Data'!$D$2:$D$3196,'Solution Sheet'!N3013,'Raw Data'!$H$2:$H$3196,'Solution Sheet'!O3013)</f>
        <v>902864.3899999999</v>
      </c>
    </row>
    <row r="3014" spans="2:16" x14ac:dyDescent="0.35">
      <c r="B3014" s="33" t="s">
        <v>55</v>
      </c>
      <c r="C3014" s="33" t="s">
        <v>12</v>
      </c>
      <c r="D3014" s="45">
        <f>SUMIFS('Raw Data'!$S$2:$S$3196,'Raw Data'!$E$2:$E$3196,'Solution Sheet'!B3014,'Raw Data'!$G$2:$G$3196,'Solution Sheet'!C3014)</f>
        <v>77941.099999999991</v>
      </c>
      <c r="E3014" s="37"/>
      <c r="F3014" s="33" t="s">
        <v>46</v>
      </c>
      <c r="G3014" s="33" t="s">
        <v>32</v>
      </c>
      <c r="H3014" s="45">
        <f>COUNTIFS('Raw Data'!$L$2:$L$3196,'Solution Sheet'!F3014,'Raw Data'!$H$2:$H$3196,'Solution Sheet'!G3014)</f>
        <v>216</v>
      </c>
      <c r="J3014" s="33" t="s">
        <v>42</v>
      </c>
      <c r="K3014" s="33" t="s">
        <v>12</v>
      </c>
      <c r="L3014" s="45">
        <f>AVERAGEIFS('Raw Data'!$R$2:$R$3196,'Raw Data'!$K$2:$K$3196,'Solution Sheet'!J3014,'Raw Data'!$G$2:$G$3196,'Solution Sheet'!K3014)</f>
        <v>36.418604651162788</v>
      </c>
      <c r="N3014" s="33" t="s">
        <v>26</v>
      </c>
      <c r="O3014" s="33" t="s">
        <v>32</v>
      </c>
      <c r="P3014" s="45">
        <f>SUMIFS('Raw Data'!$S$2:$S$3196,'Raw Data'!$D$2:$D$3196,'Solution Sheet'!N3014,'Raw Data'!$H$2:$H$3196,'Solution Sheet'!O3014)</f>
        <v>713770.02999999945</v>
      </c>
    </row>
    <row r="3015" spans="2:16" x14ac:dyDescent="0.35">
      <c r="B3015" s="33" t="s">
        <v>73</v>
      </c>
      <c r="C3015" s="33" t="s">
        <v>8</v>
      </c>
      <c r="D3015" s="45">
        <f>SUMIFS('Raw Data'!$S$2:$S$3196,'Raw Data'!$E$2:$E$3196,'Solution Sheet'!B3015,'Raw Data'!$G$2:$G$3196,'Solution Sheet'!C3015)</f>
        <v>106033.74999999996</v>
      </c>
      <c r="E3015" s="37"/>
      <c r="F3015" s="33" t="s">
        <v>46</v>
      </c>
      <c r="G3015" s="33" t="s">
        <v>33</v>
      </c>
      <c r="H3015" s="45">
        <f>COUNTIFS('Raw Data'!$L$2:$L$3196,'Solution Sheet'!F3015,'Raw Data'!$H$2:$H$3196,'Solution Sheet'!G3015)</f>
        <v>201</v>
      </c>
      <c r="J3015" s="33" t="s">
        <v>42</v>
      </c>
      <c r="K3015" s="33" t="s">
        <v>8</v>
      </c>
      <c r="L3015" s="45">
        <f>AVERAGEIFS('Raw Data'!$R$2:$R$3196,'Raw Data'!$K$2:$K$3196,'Solution Sheet'!J3015,'Raw Data'!$G$2:$G$3196,'Solution Sheet'!K3015)</f>
        <v>35.593023255813954</v>
      </c>
      <c r="N3015" s="33" t="s">
        <v>24</v>
      </c>
      <c r="O3015" s="33" t="s">
        <v>33</v>
      </c>
      <c r="P3015" s="45">
        <f>SUMIFS('Raw Data'!$S$2:$S$3196,'Raw Data'!$D$2:$D$3196,'Solution Sheet'!N3015,'Raw Data'!$H$2:$H$3196,'Solution Sheet'!O3015)</f>
        <v>777669.78999999957</v>
      </c>
    </row>
    <row r="3016" spans="2:16" x14ac:dyDescent="0.35">
      <c r="B3016" s="33" t="s">
        <v>78</v>
      </c>
      <c r="C3016" s="33" t="s">
        <v>13</v>
      </c>
      <c r="D3016" s="45">
        <f>SUMIFS('Raw Data'!$S$2:$S$3196,'Raw Data'!$E$2:$E$3196,'Solution Sheet'!B3016,'Raw Data'!$G$2:$G$3196,'Solution Sheet'!C3016)</f>
        <v>119976.9</v>
      </c>
      <c r="E3016" s="37"/>
      <c r="F3016" s="33" t="s">
        <v>46</v>
      </c>
      <c r="G3016" s="33" t="s">
        <v>32</v>
      </c>
      <c r="H3016" s="45">
        <f>COUNTIFS('Raw Data'!$L$2:$L$3196,'Solution Sheet'!F3016,'Raw Data'!$H$2:$H$3196,'Solution Sheet'!G3016)</f>
        <v>216</v>
      </c>
      <c r="J3016" s="33" t="s">
        <v>40</v>
      </c>
      <c r="K3016" s="33" t="s">
        <v>13</v>
      </c>
      <c r="L3016" s="45">
        <f>AVERAGEIFS('Raw Data'!$R$2:$R$3196,'Raw Data'!$K$2:$K$3196,'Solution Sheet'!J3016,'Raw Data'!$G$2:$G$3196,'Solution Sheet'!K3016)</f>
        <v>34.651685393258425</v>
      </c>
      <c r="N3016" s="33" t="s">
        <v>24</v>
      </c>
      <c r="O3016" s="33" t="s">
        <v>32</v>
      </c>
      <c r="P3016" s="45">
        <f>SUMIFS('Raw Data'!$S$2:$S$3196,'Raw Data'!$D$2:$D$3196,'Solution Sheet'!N3016,'Raw Data'!$H$2:$H$3196,'Solution Sheet'!O3016)</f>
        <v>854150.37999999919</v>
      </c>
    </row>
    <row r="3017" spans="2:16" x14ac:dyDescent="0.35">
      <c r="B3017" s="33" t="s">
        <v>73</v>
      </c>
      <c r="C3017" s="33" t="s">
        <v>10</v>
      </c>
      <c r="D3017" s="45">
        <f>SUMIFS('Raw Data'!$S$2:$S$3196,'Raw Data'!$E$2:$E$3196,'Solution Sheet'!B3017,'Raw Data'!$G$2:$G$3196,'Solution Sheet'!C3017)</f>
        <v>86987.81</v>
      </c>
      <c r="E3017" s="37"/>
      <c r="F3017" s="33" t="s">
        <v>44</v>
      </c>
      <c r="G3017" s="33" t="s">
        <v>31</v>
      </c>
      <c r="H3017" s="45">
        <f>COUNTIFS('Raw Data'!$L$2:$L$3196,'Solution Sheet'!F3017,'Raw Data'!$H$2:$H$3196,'Solution Sheet'!G3017)</f>
        <v>216</v>
      </c>
      <c r="J3017" s="33" t="s">
        <v>40</v>
      </c>
      <c r="K3017" s="33" t="s">
        <v>10</v>
      </c>
      <c r="L3017" s="45">
        <f>AVERAGEIFS('Raw Data'!$R$2:$R$3196,'Raw Data'!$K$2:$K$3196,'Solution Sheet'!J3017,'Raw Data'!$G$2:$G$3196,'Solution Sheet'!K3017)</f>
        <v>35.093023255813954</v>
      </c>
      <c r="N3017" s="33" t="s">
        <v>26</v>
      </c>
      <c r="O3017" s="33" t="s">
        <v>31</v>
      </c>
      <c r="P3017" s="45">
        <f>SUMIFS('Raw Data'!$S$2:$S$3196,'Raw Data'!$D$2:$D$3196,'Solution Sheet'!N3017,'Raw Data'!$H$2:$H$3196,'Solution Sheet'!O3017)</f>
        <v>705928.4499999996</v>
      </c>
    </row>
    <row r="3018" spans="2:16" x14ac:dyDescent="0.35">
      <c r="B3018" s="33" t="s">
        <v>52</v>
      </c>
      <c r="C3018" s="33" t="s">
        <v>7</v>
      </c>
      <c r="D3018" s="45">
        <f>SUMIFS('Raw Data'!$S$2:$S$3196,'Raw Data'!$E$2:$E$3196,'Solution Sheet'!B3018,'Raw Data'!$G$2:$G$3196,'Solution Sheet'!C3018)</f>
        <v>91854.499999999971</v>
      </c>
      <c r="E3018" s="37"/>
      <c r="F3018" s="33" t="s">
        <v>44</v>
      </c>
      <c r="G3018" s="33" t="s">
        <v>30</v>
      </c>
      <c r="H3018" s="45">
        <f>COUNTIFS('Raw Data'!$L$2:$L$3196,'Solution Sheet'!F3018,'Raw Data'!$H$2:$H$3196,'Solution Sheet'!G3018)</f>
        <v>202</v>
      </c>
      <c r="J3018" s="33" t="s">
        <v>40</v>
      </c>
      <c r="K3018" s="33" t="s">
        <v>7</v>
      </c>
      <c r="L3018" s="45">
        <f>AVERAGEIFS('Raw Data'!$R$2:$R$3196,'Raw Data'!$K$2:$K$3196,'Solution Sheet'!J3018,'Raw Data'!$G$2:$G$3196,'Solution Sheet'!K3018)</f>
        <v>33.473118279569896</v>
      </c>
      <c r="N3018" s="33" t="s">
        <v>26</v>
      </c>
      <c r="O3018" s="33" t="s">
        <v>30</v>
      </c>
      <c r="P3018" s="45">
        <f>SUMIFS('Raw Data'!$S$2:$S$3196,'Raw Data'!$D$2:$D$3196,'Solution Sheet'!N3018,'Raw Data'!$H$2:$H$3196,'Solution Sheet'!O3018)</f>
        <v>705014.25000000035</v>
      </c>
    </row>
    <row r="3019" spans="2:16" x14ac:dyDescent="0.35">
      <c r="B3019" s="33" t="s">
        <v>73</v>
      </c>
      <c r="C3019" s="33" t="s">
        <v>6</v>
      </c>
      <c r="D3019" s="45">
        <f>SUMIFS('Raw Data'!$S$2:$S$3196,'Raw Data'!$E$2:$E$3196,'Solution Sheet'!B3019,'Raw Data'!$G$2:$G$3196,'Solution Sheet'!C3019)</f>
        <v>72259.55</v>
      </c>
      <c r="E3019" s="37"/>
      <c r="F3019" s="33" t="s">
        <v>44</v>
      </c>
      <c r="G3019" s="33" t="s">
        <v>31</v>
      </c>
      <c r="H3019" s="45">
        <f>COUNTIFS('Raw Data'!$L$2:$L$3196,'Solution Sheet'!F3019,'Raw Data'!$H$2:$H$3196,'Solution Sheet'!G3019)</f>
        <v>216</v>
      </c>
      <c r="J3019" s="33" t="s">
        <v>40</v>
      </c>
      <c r="K3019" s="33" t="s">
        <v>6</v>
      </c>
      <c r="L3019" s="45">
        <f>AVERAGEIFS('Raw Data'!$R$2:$R$3196,'Raw Data'!$K$2:$K$3196,'Solution Sheet'!J3019,'Raw Data'!$G$2:$G$3196,'Solution Sheet'!K3019)</f>
        <v>33.838383838383841</v>
      </c>
      <c r="N3019" s="33" t="s">
        <v>24</v>
      </c>
      <c r="O3019" s="33" t="s">
        <v>31</v>
      </c>
      <c r="P3019" s="45">
        <f>SUMIFS('Raw Data'!$S$2:$S$3196,'Raw Data'!$D$2:$D$3196,'Solution Sheet'!N3019,'Raw Data'!$H$2:$H$3196,'Solution Sheet'!O3019)</f>
        <v>770751.94999999984</v>
      </c>
    </row>
    <row r="3020" spans="2:16" x14ac:dyDescent="0.35">
      <c r="B3020" s="33" t="s">
        <v>52</v>
      </c>
      <c r="C3020" s="33" t="s">
        <v>6</v>
      </c>
      <c r="D3020" s="45">
        <f>SUMIFS('Raw Data'!$S$2:$S$3196,'Raw Data'!$E$2:$E$3196,'Solution Sheet'!B3020,'Raw Data'!$G$2:$G$3196,'Solution Sheet'!C3020)</f>
        <v>128564.53000000004</v>
      </c>
      <c r="E3020" s="37"/>
      <c r="F3020" s="33" t="s">
        <v>44</v>
      </c>
      <c r="G3020" s="33" t="s">
        <v>31</v>
      </c>
      <c r="H3020" s="45">
        <f>COUNTIFS('Raw Data'!$L$2:$L$3196,'Solution Sheet'!F3020,'Raw Data'!$H$2:$H$3196,'Solution Sheet'!G3020)</f>
        <v>216</v>
      </c>
      <c r="J3020" s="33" t="s">
        <v>41</v>
      </c>
      <c r="K3020" s="33" t="s">
        <v>6</v>
      </c>
      <c r="L3020" s="45">
        <f>AVERAGEIFS('Raw Data'!$R$2:$R$3196,'Raw Data'!$K$2:$K$3196,'Solution Sheet'!J3020,'Raw Data'!$G$2:$G$3196,'Solution Sheet'!K3020)</f>
        <v>36.01075268817204</v>
      </c>
      <c r="N3020" s="33" t="s">
        <v>26</v>
      </c>
      <c r="O3020" s="33" t="s">
        <v>31</v>
      </c>
      <c r="P3020" s="45">
        <f>SUMIFS('Raw Data'!$S$2:$S$3196,'Raw Data'!$D$2:$D$3196,'Solution Sheet'!N3020,'Raw Data'!$H$2:$H$3196,'Solution Sheet'!O3020)</f>
        <v>705928.4499999996</v>
      </c>
    </row>
    <row r="3021" spans="2:16" x14ac:dyDescent="0.35">
      <c r="B3021" s="33" t="s">
        <v>85</v>
      </c>
      <c r="C3021" s="33" t="s">
        <v>7</v>
      </c>
      <c r="D3021" s="45">
        <f>SUMIFS('Raw Data'!$S$2:$S$3196,'Raw Data'!$E$2:$E$3196,'Solution Sheet'!B3021,'Raw Data'!$G$2:$G$3196,'Solution Sheet'!C3021)</f>
        <v>95667.16</v>
      </c>
      <c r="E3021" s="37"/>
      <c r="F3021" s="33" t="s">
        <v>45</v>
      </c>
      <c r="G3021" s="33" t="s">
        <v>30</v>
      </c>
      <c r="H3021" s="45">
        <f>COUNTIFS('Raw Data'!$L$2:$L$3196,'Solution Sheet'!F3021,'Raw Data'!$H$2:$H$3196,'Solution Sheet'!G3021)</f>
        <v>215</v>
      </c>
      <c r="J3021" s="33" t="s">
        <v>40</v>
      </c>
      <c r="K3021" s="33" t="s">
        <v>7</v>
      </c>
      <c r="L3021" s="45">
        <f>AVERAGEIFS('Raw Data'!$R$2:$R$3196,'Raw Data'!$K$2:$K$3196,'Solution Sheet'!J3021,'Raw Data'!$G$2:$G$3196,'Solution Sheet'!K3021)</f>
        <v>33.473118279569896</v>
      </c>
      <c r="N3021" s="33" t="s">
        <v>25</v>
      </c>
      <c r="O3021" s="33" t="s">
        <v>30</v>
      </c>
      <c r="P3021" s="45">
        <f>SUMIFS('Raw Data'!$S$2:$S$3196,'Raw Data'!$D$2:$D$3196,'Solution Sheet'!N3021,'Raw Data'!$H$2:$H$3196,'Solution Sheet'!O3021)</f>
        <v>386262.99999999983</v>
      </c>
    </row>
    <row r="3022" spans="2:16" x14ac:dyDescent="0.35">
      <c r="B3022" s="33" t="s">
        <v>78</v>
      </c>
      <c r="C3022" s="33" t="s">
        <v>7</v>
      </c>
      <c r="D3022" s="45">
        <f>SUMIFS('Raw Data'!$S$2:$S$3196,'Raw Data'!$E$2:$E$3196,'Solution Sheet'!B3022,'Raw Data'!$G$2:$G$3196,'Solution Sheet'!C3022)</f>
        <v>91549.210000000021</v>
      </c>
      <c r="E3022" s="37"/>
      <c r="F3022" s="33" t="s">
        <v>46</v>
      </c>
      <c r="G3022" s="33" t="s">
        <v>32</v>
      </c>
      <c r="H3022" s="45">
        <f>COUNTIFS('Raw Data'!$L$2:$L$3196,'Solution Sheet'!F3022,'Raw Data'!$H$2:$H$3196,'Solution Sheet'!G3022)</f>
        <v>216</v>
      </c>
      <c r="J3022" s="33" t="s">
        <v>42</v>
      </c>
      <c r="K3022" s="33" t="s">
        <v>7</v>
      </c>
      <c r="L3022" s="45">
        <f>AVERAGEIFS('Raw Data'!$R$2:$R$3196,'Raw Data'!$K$2:$K$3196,'Solution Sheet'!J3022,'Raw Data'!$G$2:$G$3196,'Solution Sheet'!K3022)</f>
        <v>34.288659793814432</v>
      </c>
      <c r="N3022" s="33" t="s">
        <v>25</v>
      </c>
      <c r="O3022" s="33" t="s">
        <v>32</v>
      </c>
      <c r="P3022" s="45">
        <f>SUMIFS('Raw Data'!$S$2:$S$3196,'Raw Data'!$D$2:$D$3196,'Solution Sheet'!N3022,'Raw Data'!$H$2:$H$3196,'Solution Sheet'!O3022)</f>
        <v>420136.0300000002</v>
      </c>
    </row>
    <row r="3023" spans="2:16" x14ac:dyDescent="0.35">
      <c r="B3023" s="33" t="s">
        <v>85</v>
      </c>
      <c r="C3023" s="33" t="s">
        <v>10</v>
      </c>
      <c r="D3023" s="45">
        <f>SUMIFS('Raw Data'!$S$2:$S$3196,'Raw Data'!$E$2:$E$3196,'Solution Sheet'!B3023,'Raw Data'!$G$2:$G$3196,'Solution Sheet'!C3023)</f>
        <v>88692.860000000015</v>
      </c>
      <c r="E3023" s="37"/>
      <c r="F3023" s="33" t="s">
        <v>45</v>
      </c>
      <c r="G3023" s="33" t="s">
        <v>32</v>
      </c>
      <c r="H3023" s="45">
        <f>COUNTIFS('Raw Data'!$L$2:$L$3196,'Solution Sheet'!F3023,'Raw Data'!$H$2:$H$3196,'Solution Sheet'!G3023)</f>
        <v>204</v>
      </c>
      <c r="J3023" s="33" t="s">
        <v>40</v>
      </c>
      <c r="K3023" s="33" t="s">
        <v>10</v>
      </c>
      <c r="L3023" s="45">
        <f>AVERAGEIFS('Raw Data'!$R$2:$R$3196,'Raw Data'!$K$2:$K$3196,'Solution Sheet'!J3023,'Raw Data'!$G$2:$G$3196,'Solution Sheet'!K3023)</f>
        <v>35.093023255813954</v>
      </c>
      <c r="N3023" s="33" t="s">
        <v>24</v>
      </c>
      <c r="O3023" s="33" t="s">
        <v>32</v>
      </c>
      <c r="P3023" s="45">
        <f>SUMIFS('Raw Data'!$S$2:$S$3196,'Raw Data'!$D$2:$D$3196,'Solution Sheet'!N3023,'Raw Data'!$H$2:$H$3196,'Solution Sheet'!O3023)</f>
        <v>854150.37999999919</v>
      </c>
    </row>
    <row r="3024" spans="2:16" x14ac:dyDescent="0.35">
      <c r="B3024" s="33" t="s">
        <v>73</v>
      </c>
      <c r="C3024" s="33" t="s">
        <v>13</v>
      </c>
      <c r="D3024" s="45">
        <f>SUMIFS('Raw Data'!$S$2:$S$3196,'Raw Data'!$E$2:$E$3196,'Solution Sheet'!B3024,'Raw Data'!$G$2:$G$3196,'Solution Sheet'!C3024)</f>
        <v>66184.529999999984</v>
      </c>
      <c r="E3024" s="37"/>
      <c r="F3024" s="33" t="s">
        <v>45</v>
      </c>
      <c r="G3024" s="33" t="s">
        <v>30</v>
      </c>
      <c r="H3024" s="45">
        <f>COUNTIFS('Raw Data'!$L$2:$L$3196,'Solution Sheet'!F3024,'Raw Data'!$H$2:$H$3196,'Solution Sheet'!G3024)</f>
        <v>215</v>
      </c>
      <c r="J3024" s="33" t="s">
        <v>39</v>
      </c>
      <c r="K3024" s="33" t="s">
        <v>13</v>
      </c>
      <c r="L3024" s="45">
        <f>AVERAGEIFS('Raw Data'!$R$2:$R$3196,'Raw Data'!$K$2:$K$3196,'Solution Sheet'!J3024,'Raw Data'!$G$2:$G$3196,'Solution Sheet'!K3024)</f>
        <v>35.833333333333336</v>
      </c>
      <c r="N3024" s="33" t="s">
        <v>24</v>
      </c>
      <c r="O3024" s="33" t="s">
        <v>30</v>
      </c>
      <c r="P3024" s="45">
        <f>SUMIFS('Raw Data'!$S$2:$S$3196,'Raw Data'!$D$2:$D$3196,'Solution Sheet'!N3024,'Raw Data'!$H$2:$H$3196,'Solution Sheet'!O3024)</f>
        <v>902864.3899999999</v>
      </c>
    </row>
    <row r="3025" spans="2:16" x14ac:dyDescent="0.35">
      <c r="B3025" s="33" t="s">
        <v>73</v>
      </c>
      <c r="C3025" s="33" t="s">
        <v>7</v>
      </c>
      <c r="D3025" s="45">
        <f>SUMIFS('Raw Data'!$S$2:$S$3196,'Raw Data'!$E$2:$E$3196,'Solution Sheet'!B3025,'Raw Data'!$G$2:$G$3196,'Solution Sheet'!C3025)</f>
        <v>125696.93000000001</v>
      </c>
      <c r="E3025" s="37"/>
      <c r="F3025" s="33" t="s">
        <v>44</v>
      </c>
      <c r="G3025" s="33" t="s">
        <v>32</v>
      </c>
      <c r="H3025" s="45">
        <f>COUNTIFS('Raw Data'!$L$2:$L$3196,'Solution Sheet'!F3025,'Raw Data'!$H$2:$H$3196,'Solution Sheet'!G3025)</f>
        <v>196</v>
      </c>
      <c r="J3025" s="33" t="s">
        <v>42</v>
      </c>
      <c r="K3025" s="33" t="s">
        <v>7</v>
      </c>
      <c r="L3025" s="45">
        <f>AVERAGEIFS('Raw Data'!$R$2:$R$3196,'Raw Data'!$K$2:$K$3196,'Solution Sheet'!J3025,'Raw Data'!$G$2:$G$3196,'Solution Sheet'!K3025)</f>
        <v>34.288659793814432</v>
      </c>
      <c r="N3025" s="33" t="s">
        <v>24</v>
      </c>
      <c r="O3025" s="33" t="s">
        <v>32</v>
      </c>
      <c r="P3025" s="45">
        <f>SUMIFS('Raw Data'!$S$2:$S$3196,'Raw Data'!$D$2:$D$3196,'Solution Sheet'!N3025,'Raw Data'!$H$2:$H$3196,'Solution Sheet'!O3025)</f>
        <v>854150.37999999919</v>
      </c>
    </row>
    <row r="3026" spans="2:16" x14ac:dyDescent="0.35">
      <c r="B3026" s="33" t="s">
        <v>106</v>
      </c>
      <c r="C3026" s="33" t="s">
        <v>11</v>
      </c>
      <c r="D3026" s="45">
        <f>SUMIFS('Raw Data'!$S$2:$S$3196,'Raw Data'!$E$2:$E$3196,'Solution Sheet'!B3026,'Raw Data'!$G$2:$G$3196,'Solution Sheet'!C3026)</f>
        <v>87937.540000000023</v>
      </c>
      <c r="E3026" s="37"/>
      <c r="F3026" s="33" t="s">
        <v>43</v>
      </c>
      <c r="G3026" s="33" t="s">
        <v>31</v>
      </c>
      <c r="H3026" s="45">
        <f>COUNTIFS('Raw Data'!$L$2:$L$3196,'Solution Sheet'!F3026,'Raw Data'!$H$2:$H$3196,'Solution Sheet'!G3026)</f>
        <v>190</v>
      </c>
      <c r="J3026" s="33" t="s">
        <v>42</v>
      </c>
      <c r="K3026" s="33" t="s">
        <v>11</v>
      </c>
      <c r="L3026" s="45">
        <f>AVERAGEIFS('Raw Data'!$R$2:$R$3196,'Raw Data'!$K$2:$K$3196,'Solution Sheet'!J3026,'Raw Data'!$G$2:$G$3196,'Solution Sheet'!K3026)</f>
        <v>35.16949152542373</v>
      </c>
      <c r="N3026" s="33" t="s">
        <v>25</v>
      </c>
      <c r="O3026" s="33" t="s">
        <v>31</v>
      </c>
      <c r="P3026" s="45">
        <f>SUMIFS('Raw Data'!$S$2:$S$3196,'Raw Data'!$D$2:$D$3196,'Solution Sheet'!N3026,'Raw Data'!$H$2:$H$3196,'Solution Sheet'!O3026)</f>
        <v>343540.72000000003</v>
      </c>
    </row>
    <row r="3027" spans="2:16" x14ac:dyDescent="0.35">
      <c r="B3027" s="33" t="s">
        <v>78</v>
      </c>
      <c r="C3027" s="33" t="s">
        <v>13</v>
      </c>
      <c r="D3027" s="45">
        <f>SUMIFS('Raw Data'!$S$2:$S$3196,'Raw Data'!$E$2:$E$3196,'Solution Sheet'!B3027,'Raw Data'!$G$2:$G$3196,'Solution Sheet'!C3027)</f>
        <v>119976.9</v>
      </c>
      <c r="E3027" s="37"/>
      <c r="F3027" s="33" t="s">
        <v>45</v>
      </c>
      <c r="G3027" s="33" t="s">
        <v>32</v>
      </c>
      <c r="H3027" s="45">
        <f>COUNTIFS('Raw Data'!$L$2:$L$3196,'Solution Sheet'!F3027,'Raw Data'!$H$2:$H$3196,'Solution Sheet'!G3027)</f>
        <v>204</v>
      </c>
      <c r="J3027" s="33" t="s">
        <v>42</v>
      </c>
      <c r="K3027" s="33" t="s">
        <v>13</v>
      </c>
      <c r="L3027" s="45">
        <f>AVERAGEIFS('Raw Data'!$R$2:$R$3196,'Raw Data'!$K$2:$K$3196,'Solution Sheet'!J3027,'Raw Data'!$G$2:$G$3196,'Solution Sheet'!K3027)</f>
        <v>36.58</v>
      </c>
      <c r="N3027" s="33" t="s">
        <v>25</v>
      </c>
      <c r="O3027" s="33" t="s">
        <v>32</v>
      </c>
      <c r="P3027" s="45">
        <f>SUMIFS('Raw Data'!$S$2:$S$3196,'Raw Data'!$D$2:$D$3196,'Solution Sheet'!N3027,'Raw Data'!$H$2:$H$3196,'Solution Sheet'!O3027)</f>
        <v>420136.0300000002</v>
      </c>
    </row>
    <row r="3028" spans="2:16" x14ac:dyDescent="0.35">
      <c r="B3028" s="33" t="s">
        <v>115</v>
      </c>
      <c r="C3028" s="33" t="s">
        <v>7</v>
      </c>
      <c r="D3028" s="45">
        <f>SUMIFS('Raw Data'!$S$2:$S$3196,'Raw Data'!$E$2:$E$3196,'Solution Sheet'!B3028,'Raw Data'!$G$2:$G$3196,'Solution Sheet'!C3028)</f>
        <v>104661.16</v>
      </c>
      <c r="E3028" s="37"/>
      <c r="F3028" s="33" t="s">
        <v>45</v>
      </c>
      <c r="G3028" s="33" t="s">
        <v>33</v>
      </c>
      <c r="H3028" s="45">
        <f>COUNTIFS('Raw Data'!$L$2:$L$3196,'Solution Sheet'!F3028,'Raw Data'!$H$2:$H$3196,'Solution Sheet'!G3028)</f>
        <v>193</v>
      </c>
      <c r="J3028" s="33" t="s">
        <v>39</v>
      </c>
      <c r="K3028" s="33" t="s">
        <v>7</v>
      </c>
      <c r="L3028" s="45">
        <f>AVERAGEIFS('Raw Data'!$R$2:$R$3196,'Raw Data'!$K$2:$K$3196,'Solution Sheet'!J3028,'Raw Data'!$G$2:$G$3196,'Solution Sheet'!K3028)</f>
        <v>36.319672131147541</v>
      </c>
      <c r="N3028" s="33" t="s">
        <v>24</v>
      </c>
      <c r="O3028" s="33" t="s">
        <v>33</v>
      </c>
      <c r="P3028" s="45">
        <f>SUMIFS('Raw Data'!$S$2:$S$3196,'Raw Data'!$D$2:$D$3196,'Solution Sheet'!N3028,'Raw Data'!$H$2:$H$3196,'Solution Sheet'!O3028)</f>
        <v>777669.78999999957</v>
      </c>
    </row>
    <row r="3029" spans="2:16" x14ac:dyDescent="0.35">
      <c r="B3029" s="33" t="s">
        <v>85</v>
      </c>
      <c r="C3029" s="33" t="s">
        <v>7</v>
      </c>
      <c r="D3029" s="45">
        <f>SUMIFS('Raw Data'!$S$2:$S$3196,'Raw Data'!$E$2:$E$3196,'Solution Sheet'!B3029,'Raw Data'!$G$2:$G$3196,'Solution Sheet'!C3029)</f>
        <v>95667.16</v>
      </c>
      <c r="E3029" s="37"/>
      <c r="F3029" s="33" t="s">
        <v>46</v>
      </c>
      <c r="G3029" s="33" t="s">
        <v>30</v>
      </c>
      <c r="H3029" s="45">
        <f>COUNTIFS('Raw Data'!$L$2:$L$3196,'Solution Sheet'!F3029,'Raw Data'!$H$2:$H$3196,'Solution Sheet'!G3029)</f>
        <v>204</v>
      </c>
      <c r="J3029" s="33" t="s">
        <v>42</v>
      </c>
      <c r="K3029" s="33" t="s">
        <v>7</v>
      </c>
      <c r="L3029" s="45">
        <f>AVERAGEIFS('Raw Data'!$R$2:$R$3196,'Raw Data'!$K$2:$K$3196,'Solution Sheet'!J3029,'Raw Data'!$G$2:$G$3196,'Solution Sheet'!K3029)</f>
        <v>34.288659793814432</v>
      </c>
      <c r="N3029" s="33" t="s">
        <v>26</v>
      </c>
      <c r="O3029" s="33" t="s">
        <v>30</v>
      </c>
      <c r="P3029" s="45">
        <f>SUMIFS('Raw Data'!$S$2:$S$3196,'Raw Data'!$D$2:$D$3196,'Solution Sheet'!N3029,'Raw Data'!$H$2:$H$3196,'Solution Sheet'!O3029)</f>
        <v>705014.25000000035</v>
      </c>
    </row>
    <row r="3030" spans="2:16" x14ac:dyDescent="0.35">
      <c r="B3030" s="33" t="s">
        <v>78</v>
      </c>
      <c r="C3030" s="33" t="s">
        <v>7</v>
      </c>
      <c r="D3030" s="45">
        <f>SUMIFS('Raw Data'!$S$2:$S$3196,'Raw Data'!$E$2:$E$3196,'Solution Sheet'!B3030,'Raw Data'!$G$2:$G$3196,'Solution Sheet'!C3030)</f>
        <v>91549.210000000021</v>
      </c>
      <c r="E3030" s="37"/>
      <c r="F3030" s="33" t="s">
        <v>44</v>
      </c>
      <c r="G3030" s="33" t="s">
        <v>30</v>
      </c>
      <c r="H3030" s="45">
        <f>COUNTIFS('Raw Data'!$L$2:$L$3196,'Solution Sheet'!F3030,'Raw Data'!$H$2:$H$3196,'Solution Sheet'!G3030)</f>
        <v>202</v>
      </c>
      <c r="J3030" s="33" t="s">
        <v>41</v>
      </c>
      <c r="K3030" s="33" t="s">
        <v>7</v>
      </c>
      <c r="L3030" s="45">
        <f>AVERAGEIFS('Raw Data'!$R$2:$R$3196,'Raw Data'!$K$2:$K$3196,'Solution Sheet'!J3030,'Raw Data'!$G$2:$G$3196,'Solution Sheet'!K3030)</f>
        <v>33.821428571428569</v>
      </c>
      <c r="N3030" s="33" t="s">
        <v>26</v>
      </c>
      <c r="O3030" s="33" t="s">
        <v>30</v>
      </c>
      <c r="P3030" s="45">
        <f>SUMIFS('Raw Data'!$S$2:$S$3196,'Raw Data'!$D$2:$D$3196,'Solution Sheet'!N3030,'Raw Data'!$H$2:$H$3196,'Solution Sheet'!O3030)</f>
        <v>705014.25000000035</v>
      </c>
    </row>
    <row r="3031" spans="2:16" x14ac:dyDescent="0.35">
      <c r="B3031" s="33" t="s">
        <v>73</v>
      </c>
      <c r="C3031" s="33" t="s">
        <v>7</v>
      </c>
      <c r="D3031" s="45">
        <f>SUMIFS('Raw Data'!$S$2:$S$3196,'Raw Data'!$E$2:$E$3196,'Solution Sheet'!B3031,'Raw Data'!$G$2:$G$3196,'Solution Sheet'!C3031)</f>
        <v>125696.93000000001</v>
      </c>
      <c r="E3031" s="37"/>
      <c r="F3031" s="33" t="s">
        <v>46</v>
      </c>
      <c r="G3031" s="33" t="s">
        <v>33</v>
      </c>
      <c r="H3031" s="45">
        <f>COUNTIFS('Raw Data'!$L$2:$L$3196,'Solution Sheet'!F3031,'Raw Data'!$H$2:$H$3196,'Solution Sheet'!G3031)</f>
        <v>201</v>
      </c>
      <c r="J3031" s="33" t="s">
        <v>39</v>
      </c>
      <c r="K3031" s="33" t="s">
        <v>7</v>
      </c>
      <c r="L3031" s="45">
        <f>AVERAGEIFS('Raw Data'!$R$2:$R$3196,'Raw Data'!$K$2:$K$3196,'Solution Sheet'!J3031,'Raw Data'!$G$2:$G$3196,'Solution Sheet'!K3031)</f>
        <v>36.319672131147541</v>
      </c>
      <c r="N3031" s="33" t="s">
        <v>24</v>
      </c>
      <c r="O3031" s="33" t="s">
        <v>33</v>
      </c>
      <c r="P3031" s="45">
        <f>SUMIFS('Raw Data'!$S$2:$S$3196,'Raw Data'!$D$2:$D$3196,'Solution Sheet'!N3031,'Raw Data'!$H$2:$H$3196,'Solution Sheet'!O3031)</f>
        <v>777669.78999999957</v>
      </c>
    </row>
    <row r="3032" spans="2:16" x14ac:dyDescent="0.35">
      <c r="B3032" s="33" t="s">
        <v>52</v>
      </c>
      <c r="C3032" s="33" t="s">
        <v>9</v>
      </c>
      <c r="D3032" s="45">
        <f>SUMIFS('Raw Data'!$S$2:$S$3196,'Raw Data'!$E$2:$E$3196,'Solution Sheet'!B3032,'Raw Data'!$G$2:$G$3196,'Solution Sheet'!C3032)</f>
        <v>91971.540000000008</v>
      </c>
      <c r="E3032" s="37"/>
      <c r="F3032" s="33" t="s">
        <v>43</v>
      </c>
      <c r="G3032" s="33" t="s">
        <v>32</v>
      </c>
      <c r="H3032" s="45">
        <f>COUNTIFS('Raw Data'!$L$2:$L$3196,'Solution Sheet'!F3032,'Raw Data'!$H$2:$H$3196,'Solution Sheet'!G3032)</f>
        <v>206</v>
      </c>
      <c r="J3032" s="33" t="s">
        <v>41</v>
      </c>
      <c r="K3032" s="33" t="s">
        <v>9</v>
      </c>
      <c r="L3032" s="45">
        <f>AVERAGEIFS('Raw Data'!$R$2:$R$3196,'Raw Data'!$K$2:$K$3196,'Solution Sheet'!J3032,'Raw Data'!$G$2:$G$3196,'Solution Sheet'!K3032)</f>
        <v>35.634615384615387</v>
      </c>
      <c r="N3032" s="33" t="s">
        <v>26</v>
      </c>
      <c r="O3032" s="33" t="s">
        <v>32</v>
      </c>
      <c r="P3032" s="45">
        <f>SUMIFS('Raw Data'!$S$2:$S$3196,'Raw Data'!$D$2:$D$3196,'Solution Sheet'!N3032,'Raw Data'!$H$2:$H$3196,'Solution Sheet'!O3032)</f>
        <v>713770.02999999945</v>
      </c>
    </row>
    <row r="3033" spans="2:16" x14ac:dyDescent="0.35">
      <c r="B3033" s="33" t="s">
        <v>58</v>
      </c>
      <c r="C3033" s="33" t="s">
        <v>9</v>
      </c>
      <c r="D3033" s="45">
        <f>SUMIFS('Raw Data'!$S$2:$S$3196,'Raw Data'!$E$2:$E$3196,'Solution Sheet'!B3033,'Raw Data'!$G$2:$G$3196,'Solution Sheet'!C3033)</f>
        <v>93015.799999999974</v>
      </c>
      <c r="E3033" s="37"/>
      <c r="F3033" s="33" t="s">
        <v>43</v>
      </c>
      <c r="G3033" s="33" t="s">
        <v>32</v>
      </c>
      <c r="H3033" s="45">
        <f>COUNTIFS('Raw Data'!$L$2:$L$3196,'Solution Sheet'!F3033,'Raw Data'!$H$2:$H$3196,'Solution Sheet'!G3033)</f>
        <v>206</v>
      </c>
      <c r="J3033" s="33" t="s">
        <v>42</v>
      </c>
      <c r="K3033" s="33" t="s">
        <v>9</v>
      </c>
      <c r="L3033" s="45">
        <f>AVERAGEIFS('Raw Data'!$R$2:$R$3196,'Raw Data'!$K$2:$K$3196,'Solution Sheet'!J3033,'Raw Data'!$G$2:$G$3196,'Solution Sheet'!K3033)</f>
        <v>36.282828282828284</v>
      </c>
      <c r="N3033" s="33" t="s">
        <v>24</v>
      </c>
      <c r="O3033" s="33" t="s">
        <v>32</v>
      </c>
      <c r="P3033" s="45">
        <f>SUMIFS('Raw Data'!$S$2:$S$3196,'Raw Data'!$D$2:$D$3196,'Solution Sheet'!N3033,'Raw Data'!$H$2:$H$3196,'Solution Sheet'!O3033)</f>
        <v>854150.37999999919</v>
      </c>
    </row>
    <row r="3034" spans="2:16" x14ac:dyDescent="0.35">
      <c r="B3034" s="33" t="s">
        <v>55</v>
      </c>
      <c r="C3034" s="33" t="s">
        <v>7</v>
      </c>
      <c r="D3034" s="45">
        <f>SUMIFS('Raw Data'!$S$2:$S$3196,'Raw Data'!$E$2:$E$3196,'Solution Sheet'!B3034,'Raw Data'!$G$2:$G$3196,'Solution Sheet'!C3034)</f>
        <v>86248.060000000012</v>
      </c>
      <c r="E3034" s="37"/>
      <c r="F3034" s="33" t="s">
        <v>46</v>
      </c>
      <c r="G3034" s="33" t="s">
        <v>30</v>
      </c>
      <c r="H3034" s="45">
        <f>COUNTIFS('Raw Data'!$L$2:$L$3196,'Solution Sheet'!F3034,'Raw Data'!$H$2:$H$3196,'Solution Sheet'!G3034)</f>
        <v>204</v>
      </c>
      <c r="J3034" s="33" t="s">
        <v>39</v>
      </c>
      <c r="K3034" s="33" t="s">
        <v>7</v>
      </c>
      <c r="L3034" s="45">
        <f>AVERAGEIFS('Raw Data'!$R$2:$R$3196,'Raw Data'!$K$2:$K$3196,'Solution Sheet'!J3034,'Raw Data'!$G$2:$G$3196,'Solution Sheet'!K3034)</f>
        <v>36.319672131147541</v>
      </c>
      <c r="N3034" s="33" t="s">
        <v>24</v>
      </c>
      <c r="O3034" s="33" t="s">
        <v>30</v>
      </c>
      <c r="P3034" s="45">
        <f>SUMIFS('Raw Data'!$S$2:$S$3196,'Raw Data'!$D$2:$D$3196,'Solution Sheet'!N3034,'Raw Data'!$H$2:$H$3196,'Solution Sheet'!O3034)</f>
        <v>902864.3899999999</v>
      </c>
    </row>
    <row r="3035" spans="2:16" x14ac:dyDescent="0.35">
      <c r="B3035" s="33" t="s">
        <v>73</v>
      </c>
      <c r="C3035" s="33" t="s">
        <v>9</v>
      </c>
      <c r="D3035" s="45">
        <f>SUMIFS('Raw Data'!$S$2:$S$3196,'Raw Data'!$E$2:$E$3196,'Solution Sheet'!B3035,'Raw Data'!$G$2:$G$3196,'Solution Sheet'!C3035)</f>
        <v>97902.090000000011</v>
      </c>
      <c r="E3035" s="37"/>
      <c r="F3035" s="33" t="s">
        <v>43</v>
      </c>
      <c r="G3035" s="33" t="s">
        <v>32</v>
      </c>
      <c r="H3035" s="45">
        <f>COUNTIFS('Raw Data'!$L$2:$L$3196,'Solution Sheet'!F3035,'Raw Data'!$H$2:$H$3196,'Solution Sheet'!G3035)</f>
        <v>206</v>
      </c>
      <c r="J3035" s="33" t="s">
        <v>39</v>
      </c>
      <c r="K3035" s="33" t="s">
        <v>9</v>
      </c>
      <c r="L3035" s="45">
        <f>AVERAGEIFS('Raw Data'!$R$2:$R$3196,'Raw Data'!$K$2:$K$3196,'Solution Sheet'!J3035,'Raw Data'!$G$2:$G$3196,'Solution Sheet'!K3035)</f>
        <v>34.731182795698928</v>
      </c>
      <c r="N3035" s="33" t="s">
        <v>24</v>
      </c>
      <c r="O3035" s="33" t="s">
        <v>32</v>
      </c>
      <c r="P3035" s="45">
        <f>SUMIFS('Raw Data'!$S$2:$S$3196,'Raw Data'!$D$2:$D$3196,'Solution Sheet'!N3035,'Raw Data'!$H$2:$H$3196,'Solution Sheet'!O3035)</f>
        <v>854150.37999999919</v>
      </c>
    </row>
    <row r="3036" spans="2:16" x14ac:dyDescent="0.35">
      <c r="B3036" s="33" t="s">
        <v>58</v>
      </c>
      <c r="C3036" s="33" t="s">
        <v>6</v>
      </c>
      <c r="D3036" s="45">
        <f>SUMIFS('Raw Data'!$S$2:$S$3196,'Raw Data'!$E$2:$E$3196,'Solution Sheet'!B3036,'Raw Data'!$G$2:$G$3196,'Solution Sheet'!C3036)</f>
        <v>115367.16999999998</v>
      </c>
      <c r="E3036" s="37"/>
      <c r="F3036" s="33" t="s">
        <v>43</v>
      </c>
      <c r="G3036" s="33" t="s">
        <v>33</v>
      </c>
      <c r="H3036" s="45">
        <f>COUNTIFS('Raw Data'!$L$2:$L$3196,'Solution Sheet'!F3036,'Raw Data'!$H$2:$H$3196,'Solution Sheet'!G3036)</f>
        <v>185</v>
      </c>
      <c r="J3036" s="33" t="s">
        <v>40</v>
      </c>
      <c r="K3036" s="33" t="s">
        <v>6</v>
      </c>
      <c r="L3036" s="45">
        <f>AVERAGEIFS('Raw Data'!$R$2:$R$3196,'Raw Data'!$K$2:$K$3196,'Solution Sheet'!J3036,'Raw Data'!$G$2:$G$3196,'Solution Sheet'!K3036)</f>
        <v>33.838383838383841</v>
      </c>
      <c r="N3036" s="33" t="s">
        <v>24</v>
      </c>
      <c r="O3036" s="33" t="s">
        <v>33</v>
      </c>
      <c r="P3036" s="45">
        <f>SUMIFS('Raw Data'!$S$2:$S$3196,'Raw Data'!$D$2:$D$3196,'Solution Sheet'!N3036,'Raw Data'!$H$2:$H$3196,'Solution Sheet'!O3036)</f>
        <v>777669.78999999957</v>
      </c>
    </row>
    <row r="3037" spans="2:16" x14ac:dyDescent="0.35">
      <c r="B3037" s="33" t="s">
        <v>58</v>
      </c>
      <c r="C3037" s="33" t="s">
        <v>7</v>
      </c>
      <c r="D3037" s="45">
        <f>SUMIFS('Raw Data'!$S$2:$S$3196,'Raw Data'!$E$2:$E$3196,'Solution Sheet'!B3037,'Raw Data'!$G$2:$G$3196,'Solution Sheet'!C3037)</f>
        <v>104199.79000000001</v>
      </c>
      <c r="E3037" s="37"/>
      <c r="F3037" s="33" t="s">
        <v>44</v>
      </c>
      <c r="G3037" s="33" t="s">
        <v>33</v>
      </c>
      <c r="H3037" s="45">
        <f>COUNTIFS('Raw Data'!$L$2:$L$3196,'Solution Sheet'!F3037,'Raw Data'!$H$2:$H$3196,'Solution Sheet'!G3037)</f>
        <v>207</v>
      </c>
      <c r="J3037" s="33" t="s">
        <v>41</v>
      </c>
      <c r="K3037" s="33" t="s">
        <v>7</v>
      </c>
      <c r="L3037" s="45">
        <f>AVERAGEIFS('Raw Data'!$R$2:$R$3196,'Raw Data'!$K$2:$K$3196,'Solution Sheet'!J3037,'Raw Data'!$G$2:$G$3196,'Solution Sheet'!K3037)</f>
        <v>33.821428571428569</v>
      </c>
      <c r="N3037" s="33" t="s">
        <v>26</v>
      </c>
      <c r="O3037" s="33" t="s">
        <v>33</v>
      </c>
      <c r="P3037" s="45">
        <f>SUMIFS('Raw Data'!$S$2:$S$3196,'Raw Data'!$D$2:$D$3196,'Solution Sheet'!N3037,'Raw Data'!$H$2:$H$3196,'Solution Sheet'!O3037)</f>
        <v>688621.27000000118</v>
      </c>
    </row>
    <row r="3038" spans="2:16" x14ac:dyDescent="0.35">
      <c r="B3038" s="33" t="s">
        <v>85</v>
      </c>
      <c r="C3038" s="33" t="s">
        <v>7</v>
      </c>
      <c r="D3038" s="45">
        <f>SUMIFS('Raw Data'!$S$2:$S$3196,'Raw Data'!$E$2:$E$3196,'Solution Sheet'!B3038,'Raw Data'!$G$2:$G$3196,'Solution Sheet'!C3038)</f>
        <v>95667.16</v>
      </c>
      <c r="E3038" s="37"/>
      <c r="F3038" s="33" t="s">
        <v>43</v>
      </c>
      <c r="G3038" s="33" t="s">
        <v>30</v>
      </c>
      <c r="H3038" s="45">
        <f>COUNTIFS('Raw Data'!$L$2:$L$3196,'Solution Sheet'!F3038,'Raw Data'!$H$2:$H$3196,'Solution Sheet'!G3038)</f>
        <v>201</v>
      </c>
      <c r="J3038" s="33" t="s">
        <v>40</v>
      </c>
      <c r="K3038" s="33" t="s">
        <v>7</v>
      </c>
      <c r="L3038" s="45">
        <f>AVERAGEIFS('Raw Data'!$R$2:$R$3196,'Raw Data'!$K$2:$K$3196,'Solution Sheet'!J3038,'Raw Data'!$G$2:$G$3196,'Solution Sheet'!K3038)</f>
        <v>33.473118279569896</v>
      </c>
      <c r="N3038" s="33" t="s">
        <v>24</v>
      </c>
      <c r="O3038" s="33" t="s">
        <v>30</v>
      </c>
      <c r="P3038" s="45">
        <f>SUMIFS('Raw Data'!$S$2:$S$3196,'Raw Data'!$D$2:$D$3196,'Solution Sheet'!N3038,'Raw Data'!$H$2:$H$3196,'Solution Sheet'!O3038)</f>
        <v>902864.3899999999</v>
      </c>
    </row>
    <row r="3039" spans="2:16" x14ac:dyDescent="0.35">
      <c r="B3039" s="33" t="s">
        <v>52</v>
      </c>
      <c r="C3039" s="33" t="s">
        <v>10</v>
      </c>
      <c r="D3039" s="45">
        <f>SUMIFS('Raw Data'!$S$2:$S$3196,'Raw Data'!$E$2:$E$3196,'Solution Sheet'!B3039,'Raw Data'!$G$2:$G$3196,'Solution Sheet'!C3039)</f>
        <v>122852.18999999999</v>
      </c>
      <c r="E3039" s="37"/>
      <c r="F3039" s="33" t="s">
        <v>45</v>
      </c>
      <c r="G3039" s="33" t="s">
        <v>31</v>
      </c>
      <c r="H3039" s="45">
        <f>COUNTIFS('Raw Data'!$L$2:$L$3196,'Solution Sheet'!F3039,'Raw Data'!$H$2:$H$3196,'Solution Sheet'!G3039)</f>
        <v>200</v>
      </c>
      <c r="J3039" s="33" t="s">
        <v>39</v>
      </c>
      <c r="K3039" s="33" t="s">
        <v>10</v>
      </c>
      <c r="L3039" s="45">
        <f>AVERAGEIFS('Raw Data'!$R$2:$R$3196,'Raw Data'!$K$2:$K$3196,'Solution Sheet'!J3039,'Raw Data'!$G$2:$G$3196,'Solution Sheet'!K3039)</f>
        <v>35.052083333333336</v>
      </c>
      <c r="N3039" s="33" t="s">
        <v>26</v>
      </c>
      <c r="O3039" s="33" t="s">
        <v>31</v>
      </c>
      <c r="P3039" s="45">
        <f>SUMIFS('Raw Data'!$S$2:$S$3196,'Raw Data'!$D$2:$D$3196,'Solution Sheet'!N3039,'Raw Data'!$H$2:$H$3196,'Solution Sheet'!O3039)</f>
        <v>705928.4499999996</v>
      </c>
    </row>
    <row r="3040" spans="2:16" x14ac:dyDescent="0.35">
      <c r="B3040" s="33" t="s">
        <v>58</v>
      </c>
      <c r="C3040" s="33" t="s">
        <v>6</v>
      </c>
      <c r="D3040" s="45">
        <f>SUMIFS('Raw Data'!$S$2:$S$3196,'Raw Data'!$E$2:$E$3196,'Solution Sheet'!B3040,'Raw Data'!$G$2:$G$3196,'Solution Sheet'!C3040)</f>
        <v>115367.16999999998</v>
      </c>
      <c r="E3040" s="37"/>
      <c r="F3040" s="33" t="s">
        <v>43</v>
      </c>
      <c r="G3040" s="33" t="s">
        <v>30</v>
      </c>
      <c r="H3040" s="45">
        <f>COUNTIFS('Raw Data'!$L$2:$L$3196,'Solution Sheet'!F3040,'Raw Data'!$H$2:$H$3196,'Solution Sheet'!G3040)</f>
        <v>201</v>
      </c>
      <c r="J3040" s="33" t="s">
        <v>42</v>
      </c>
      <c r="K3040" s="33" t="s">
        <v>6</v>
      </c>
      <c r="L3040" s="45">
        <f>AVERAGEIFS('Raw Data'!$R$2:$R$3196,'Raw Data'!$K$2:$K$3196,'Solution Sheet'!J3040,'Raw Data'!$G$2:$G$3196,'Solution Sheet'!K3040)</f>
        <v>35.892857142857146</v>
      </c>
      <c r="N3040" s="33" t="s">
        <v>25</v>
      </c>
      <c r="O3040" s="33" t="s">
        <v>30</v>
      </c>
      <c r="P3040" s="45">
        <f>SUMIFS('Raw Data'!$S$2:$S$3196,'Raw Data'!$D$2:$D$3196,'Solution Sheet'!N3040,'Raw Data'!$H$2:$H$3196,'Solution Sheet'!O3040)</f>
        <v>386262.99999999983</v>
      </c>
    </row>
    <row r="3041" spans="2:16" x14ac:dyDescent="0.35">
      <c r="B3041" s="33" t="s">
        <v>73</v>
      </c>
      <c r="C3041" s="33" t="s">
        <v>7</v>
      </c>
      <c r="D3041" s="45">
        <f>SUMIFS('Raw Data'!$S$2:$S$3196,'Raw Data'!$E$2:$E$3196,'Solution Sheet'!B3041,'Raw Data'!$G$2:$G$3196,'Solution Sheet'!C3041)</f>
        <v>125696.93000000001</v>
      </c>
      <c r="E3041" s="37"/>
      <c r="F3041" s="33" t="s">
        <v>45</v>
      </c>
      <c r="G3041" s="33" t="s">
        <v>31</v>
      </c>
      <c r="H3041" s="45">
        <f>COUNTIFS('Raw Data'!$L$2:$L$3196,'Solution Sheet'!F3041,'Raw Data'!$H$2:$H$3196,'Solution Sheet'!G3041)</f>
        <v>200</v>
      </c>
      <c r="J3041" s="33" t="s">
        <v>39</v>
      </c>
      <c r="K3041" s="33" t="s">
        <v>7</v>
      </c>
      <c r="L3041" s="45">
        <f>AVERAGEIFS('Raw Data'!$R$2:$R$3196,'Raw Data'!$K$2:$K$3196,'Solution Sheet'!J3041,'Raw Data'!$G$2:$G$3196,'Solution Sheet'!K3041)</f>
        <v>36.319672131147541</v>
      </c>
      <c r="N3041" s="33" t="s">
        <v>25</v>
      </c>
      <c r="O3041" s="33" t="s">
        <v>31</v>
      </c>
      <c r="P3041" s="45">
        <f>SUMIFS('Raw Data'!$S$2:$S$3196,'Raw Data'!$D$2:$D$3196,'Solution Sheet'!N3041,'Raw Data'!$H$2:$H$3196,'Solution Sheet'!O3041)</f>
        <v>343540.72000000003</v>
      </c>
    </row>
    <row r="3042" spans="2:16" x14ac:dyDescent="0.35">
      <c r="B3042" s="33" t="s">
        <v>55</v>
      </c>
      <c r="C3042" s="33" t="s">
        <v>8</v>
      </c>
      <c r="D3042" s="45">
        <f>SUMIFS('Raw Data'!$S$2:$S$3196,'Raw Data'!$E$2:$E$3196,'Solution Sheet'!B3042,'Raw Data'!$G$2:$G$3196,'Solution Sheet'!C3042)</f>
        <v>101835.39000000001</v>
      </c>
      <c r="E3042" s="37"/>
      <c r="F3042" s="33" t="s">
        <v>43</v>
      </c>
      <c r="G3042" s="33" t="s">
        <v>31</v>
      </c>
      <c r="H3042" s="45">
        <f>COUNTIFS('Raw Data'!$L$2:$L$3196,'Solution Sheet'!F3042,'Raw Data'!$H$2:$H$3196,'Solution Sheet'!G3042)</f>
        <v>190</v>
      </c>
      <c r="J3042" s="33" t="s">
        <v>40</v>
      </c>
      <c r="K3042" s="33" t="s">
        <v>8</v>
      </c>
      <c r="L3042" s="45">
        <f>AVERAGEIFS('Raw Data'!$R$2:$R$3196,'Raw Data'!$K$2:$K$3196,'Solution Sheet'!J3042,'Raw Data'!$G$2:$G$3196,'Solution Sheet'!K3042)</f>
        <v>34.319148936170215</v>
      </c>
      <c r="N3042" s="33" t="s">
        <v>24</v>
      </c>
      <c r="O3042" s="33" t="s">
        <v>31</v>
      </c>
      <c r="P3042" s="45">
        <f>SUMIFS('Raw Data'!$S$2:$S$3196,'Raw Data'!$D$2:$D$3196,'Solution Sheet'!N3042,'Raw Data'!$H$2:$H$3196,'Solution Sheet'!O3042)</f>
        <v>770751.94999999984</v>
      </c>
    </row>
    <row r="3043" spans="2:16" x14ac:dyDescent="0.35">
      <c r="B3043" s="33" t="s">
        <v>58</v>
      </c>
      <c r="C3043" s="33" t="s">
        <v>12</v>
      </c>
      <c r="D3043" s="45">
        <f>SUMIFS('Raw Data'!$S$2:$S$3196,'Raw Data'!$E$2:$E$3196,'Solution Sheet'!B3043,'Raw Data'!$G$2:$G$3196,'Solution Sheet'!C3043)</f>
        <v>103622.23999999999</v>
      </c>
      <c r="E3043" s="37"/>
      <c r="F3043" s="33" t="s">
        <v>44</v>
      </c>
      <c r="G3043" s="33" t="s">
        <v>31</v>
      </c>
      <c r="H3043" s="45">
        <f>COUNTIFS('Raw Data'!$L$2:$L$3196,'Solution Sheet'!F3043,'Raw Data'!$H$2:$H$3196,'Solution Sheet'!G3043)</f>
        <v>216</v>
      </c>
      <c r="J3043" s="33" t="s">
        <v>39</v>
      </c>
      <c r="K3043" s="33" t="s">
        <v>12</v>
      </c>
      <c r="L3043" s="45">
        <f>AVERAGEIFS('Raw Data'!$R$2:$R$3196,'Raw Data'!$K$2:$K$3196,'Solution Sheet'!J3043,'Raw Data'!$G$2:$G$3196,'Solution Sheet'!K3043)</f>
        <v>35</v>
      </c>
      <c r="N3043" s="33" t="s">
        <v>25</v>
      </c>
      <c r="O3043" s="33" t="s">
        <v>31</v>
      </c>
      <c r="P3043" s="45">
        <f>SUMIFS('Raw Data'!$S$2:$S$3196,'Raw Data'!$D$2:$D$3196,'Solution Sheet'!N3043,'Raw Data'!$H$2:$H$3196,'Solution Sheet'!O3043)</f>
        <v>343540.72000000003</v>
      </c>
    </row>
    <row r="3044" spans="2:16" x14ac:dyDescent="0.35">
      <c r="B3044" s="33" t="s">
        <v>58</v>
      </c>
      <c r="C3044" s="33" t="s">
        <v>11</v>
      </c>
      <c r="D3044" s="45">
        <f>SUMIFS('Raw Data'!$S$2:$S$3196,'Raw Data'!$E$2:$E$3196,'Solution Sheet'!B3044,'Raw Data'!$G$2:$G$3196,'Solution Sheet'!C3044)</f>
        <v>113195.5</v>
      </c>
      <c r="E3044" s="37"/>
      <c r="F3044" s="33" t="s">
        <v>45</v>
      </c>
      <c r="G3044" s="33" t="s">
        <v>30</v>
      </c>
      <c r="H3044" s="45">
        <f>COUNTIFS('Raw Data'!$L$2:$L$3196,'Solution Sheet'!F3044,'Raw Data'!$H$2:$H$3196,'Solution Sheet'!G3044)</f>
        <v>215</v>
      </c>
      <c r="J3044" s="33" t="s">
        <v>39</v>
      </c>
      <c r="K3044" s="33" t="s">
        <v>11</v>
      </c>
      <c r="L3044" s="45">
        <f>AVERAGEIFS('Raw Data'!$R$2:$R$3196,'Raw Data'!$K$2:$K$3196,'Solution Sheet'!J3044,'Raw Data'!$G$2:$G$3196,'Solution Sheet'!K3044)</f>
        <v>34.901785714285715</v>
      </c>
      <c r="N3044" s="33" t="s">
        <v>26</v>
      </c>
      <c r="O3044" s="33" t="s">
        <v>30</v>
      </c>
      <c r="P3044" s="45">
        <f>SUMIFS('Raw Data'!$S$2:$S$3196,'Raw Data'!$D$2:$D$3196,'Solution Sheet'!N3044,'Raw Data'!$H$2:$H$3196,'Solution Sheet'!O3044)</f>
        <v>705014.25000000035</v>
      </c>
    </row>
    <row r="3045" spans="2:16" x14ac:dyDescent="0.35">
      <c r="B3045" s="33" t="s">
        <v>73</v>
      </c>
      <c r="C3045" s="33" t="s">
        <v>8</v>
      </c>
      <c r="D3045" s="45">
        <f>SUMIFS('Raw Data'!$S$2:$S$3196,'Raw Data'!$E$2:$E$3196,'Solution Sheet'!B3045,'Raw Data'!$G$2:$G$3196,'Solution Sheet'!C3045)</f>
        <v>106033.74999999996</v>
      </c>
      <c r="E3045" s="37"/>
      <c r="F3045" s="33" t="s">
        <v>44</v>
      </c>
      <c r="G3045" s="33" t="s">
        <v>30</v>
      </c>
      <c r="H3045" s="45">
        <f>COUNTIFS('Raw Data'!$L$2:$L$3196,'Solution Sheet'!F3045,'Raw Data'!$H$2:$H$3196,'Solution Sheet'!G3045)</f>
        <v>202</v>
      </c>
      <c r="J3045" s="33" t="s">
        <v>40</v>
      </c>
      <c r="K3045" s="33" t="s">
        <v>8</v>
      </c>
      <c r="L3045" s="45">
        <f>AVERAGEIFS('Raw Data'!$R$2:$R$3196,'Raw Data'!$K$2:$K$3196,'Solution Sheet'!J3045,'Raw Data'!$G$2:$G$3196,'Solution Sheet'!K3045)</f>
        <v>34.319148936170215</v>
      </c>
      <c r="N3045" s="33" t="s">
        <v>24</v>
      </c>
      <c r="O3045" s="33" t="s">
        <v>30</v>
      </c>
      <c r="P3045" s="45">
        <f>SUMIFS('Raw Data'!$S$2:$S$3196,'Raw Data'!$D$2:$D$3196,'Solution Sheet'!N3045,'Raw Data'!$H$2:$H$3196,'Solution Sheet'!O3045)</f>
        <v>902864.3899999999</v>
      </c>
    </row>
    <row r="3046" spans="2:16" x14ac:dyDescent="0.35">
      <c r="B3046" s="33" t="s">
        <v>63</v>
      </c>
      <c r="C3046" s="33" t="s">
        <v>6</v>
      </c>
      <c r="D3046" s="45">
        <f>SUMIFS('Raw Data'!$S$2:$S$3196,'Raw Data'!$E$2:$E$3196,'Solution Sheet'!B3046,'Raw Data'!$G$2:$G$3196,'Solution Sheet'!C3046)</f>
        <v>78031.63</v>
      </c>
      <c r="E3046" s="37"/>
      <c r="F3046" s="33" t="s">
        <v>44</v>
      </c>
      <c r="G3046" s="33" t="s">
        <v>31</v>
      </c>
      <c r="H3046" s="45">
        <f>COUNTIFS('Raw Data'!$L$2:$L$3196,'Solution Sheet'!F3046,'Raw Data'!$H$2:$H$3196,'Solution Sheet'!G3046)</f>
        <v>216</v>
      </c>
      <c r="J3046" s="33" t="s">
        <v>41</v>
      </c>
      <c r="K3046" s="33" t="s">
        <v>6</v>
      </c>
      <c r="L3046" s="45">
        <f>AVERAGEIFS('Raw Data'!$R$2:$R$3196,'Raw Data'!$K$2:$K$3196,'Solution Sheet'!J3046,'Raw Data'!$G$2:$G$3196,'Solution Sheet'!K3046)</f>
        <v>36.01075268817204</v>
      </c>
      <c r="N3046" s="33" t="s">
        <v>24</v>
      </c>
      <c r="O3046" s="33" t="s">
        <v>31</v>
      </c>
      <c r="P3046" s="45">
        <f>SUMIFS('Raw Data'!$S$2:$S$3196,'Raw Data'!$D$2:$D$3196,'Solution Sheet'!N3046,'Raw Data'!$H$2:$H$3196,'Solution Sheet'!O3046)</f>
        <v>770751.94999999984</v>
      </c>
    </row>
    <row r="3047" spans="2:16" x14ac:dyDescent="0.35">
      <c r="B3047" s="33" t="s">
        <v>115</v>
      </c>
      <c r="C3047" s="33" t="s">
        <v>8</v>
      </c>
      <c r="D3047" s="45">
        <f>SUMIFS('Raw Data'!$S$2:$S$3196,'Raw Data'!$E$2:$E$3196,'Solution Sheet'!B3047,'Raw Data'!$G$2:$G$3196,'Solution Sheet'!C3047)</f>
        <v>78761.50999999998</v>
      </c>
      <c r="E3047" s="37"/>
      <c r="F3047" s="33" t="s">
        <v>46</v>
      </c>
      <c r="G3047" s="33" t="s">
        <v>30</v>
      </c>
      <c r="H3047" s="45">
        <f>COUNTIFS('Raw Data'!$L$2:$L$3196,'Solution Sheet'!F3047,'Raw Data'!$H$2:$H$3196,'Solution Sheet'!G3047)</f>
        <v>204</v>
      </c>
      <c r="J3047" s="33" t="s">
        <v>39</v>
      </c>
      <c r="K3047" s="33" t="s">
        <v>8</v>
      </c>
      <c r="L3047" s="45">
        <f>AVERAGEIFS('Raw Data'!$R$2:$R$3196,'Raw Data'!$K$2:$K$3196,'Solution Sheet'!J3047,'Raw Data'!$G$2:$G$3196,'Solution Sheet'!K3047)</f>
        <v>33.572815533980581</v>
      </c>
      <c r="N3047" s="33" t="s">
        <v>24</v>
      </c>
      <c r="O3047" s="33" t="s">
        <v>30</v>
      </c>
      <c r="P3047" s="45">
        <f>SUMIFS('Raw Data'!$S$2:$S$3196,'Raw Data'!$D$2:$D$3196,'Solution Sheet'!N3047,'Raw Data'!$H$2:$H$3196,'Solution Sheet'!O3047)</f>
        <v>902864.3899999999</v>
      </c>
    </row>
    <row r="3048" spans="2:16" x14ac:dyDescent="0.35">
      <c r="B3048" s="33" t="s">
        <v>73</v>
      </c>
      <c r="C3048" s="33" t="s">
        <v>13</v>
      </c>
      <c r="D3048" s="45">
        <f>SUMIFS('Raw Data'!$S$2:$S$3196,'Raw Data'!$E$2:$E$3196,'Solution Sheet'!B3048,'Raw Data'!$G$2:$G$3196,'Solution Sheet'!C3048)</f>
        <v>66184.529999999984</v>
      </c>
      <c r="E3048" s="37"/>
      <c r="F3048" s="33" t="s">
        <v>44</v>
      </c>
      <c r="G3048" s="33" t="s">
        <v>30</v>
      </c>
      <c r="H3048" s="45">
        <f>COUNTIFS('Raw Data'!$L$2:$L$3196,'Solution Sheet'!F3048,'Raw Data'!$H$2:$H$3196,'Solution Sheet'!G3048)</f>
        <v>202</v>
      </c>
      <c r="J3048" s="33" t="s">
        <v>42</v>
      </c>
      <c r="K3048" s="33" t="s">
        <v>13</v>
      </c>
      <c r="L3048" s="45">
        <f>AVERAGEIFS('Raw Data'!$R$2:$R$3196,'Raw Data'!$K$2:$K$3196,'Solution Sheet'!J3048,'Raw Data'!$G$2:$G$3196,'Solution Sheet'!K3048)</f>
        <v>36.58</v>
      </c>
      <c r="N3048" s="33" t="s">
        <v>26</v>
      </c>
      <c r="O3048" s="33" t="s">
        <v>30</v>
      </c>
      <c r="P3048" s="45">
        <f>SUMIFS('Raw Data'!$S$2:$S$3196,'Raw Data'!$D$2:$D$3196,'Solution Sheet'!N3048,'Raw Data'!$H$2:$H$3196,'Solution Sheet'!O3048)</f>
        <v>705014.25000000035</v>
      </c>
    </row>
    <row r="3049" spans="2:16" x14ac:dyDescent="0.35">
      <c r="B3049" s="33" t="s">
        <v>52</v>
      </c>
      <c r="C3049" s="33" t="s">
        <v>11</v>
      </c>
      <c r="D3049" s="45">
        <f>SUMIFS('Raw Data'!$S$2:$S$3196,'Raw Data'!$E$2:$E$3196,'Solution Sheet'!B3049,'Raw Data'!$G$2:$G$3196,'Solution Sheet'!C3049)</f>
        <v>112086.30000000002</v>
      </c>
      <c r="E3049" s="37"/>
      <c r="F3049" s="33" t="s">
        <v>46</v>
      </c>
      <c r="G3049" s="33" t="s">
        <v>30</v>
      </c>
      <c r="H3049" s="45">
        <f>COUNTIFS('Raw Data'!$L$2:$L$3196,'Solution Sheet'!F3049,'Raw Data'!$H$2:$H$3196,'Solution Sheet'!G3049)</f>
        <v>204</v>
      </c>
      <c r="J3049" s="33" t="s">
        <v>39</v>
      </c>
      <c r="K3049" s="33" t="s">
        <v>11</v>
      </c>
      <c r="L3049" s="45">
        <f>AVERAGEIFS('Raw Data'!$R$2:$R$3196,'Raw Data'!$K$2:$K$3196,'Solution Sheet'!J3049,'Raw Data'!$G$2:$G$3196,'Solution Sheet'!K3049)</f>
        <v>34.901785714285715</v>
      </c>
      <c r="N3049" s="33" t="s">
        <v>26</v>
      </c>
      <c r="O3049" s="33" t="s">
        <v>30</v>
      </c>
      <c r="P3049" s="45">
        <f>SUMIFS('Raw Data'!$S$2:$S$3196,'Raw Data'!$D$2:$D$3196,'Solution Sheet'!N3049,'Raw Data'!$H$2:$H$3196,'Solution Sheet'!O3049)</f>
        <v>705014.25000000035</v>
      </c>
    </row>
    <row r="3050" spans="2:16" x14ac:dyDescent="0.35">
      <c r="B3050" s="33" t="s">
        <v>52</v>
      </c>
      <c r="C3050" s="33" t="s">
        <v>11</v>
      </c>
      <c r="D3050" s="45">
        <f>SUMIFS('Raw Data'!$S$2:$S$3196,'Raw Data'!$E$2:$E$3196,'Solution Sheet'!B3050,'Raw Data'!$G$2:$G$3196,'Solution Sheet'!C3050)</f>
        <v>112086.30000000002</v>
      </c>
      <c r="E3050" s="37"/>
      <c r="F3050" s="33" t="s">
        <v>46</v>
      </c>
      <c r="G3050" s="33" t="s">
        <v>30</v>
      </c>
      <c r="H3050" s="45">
        <f>COUNTIFS('Raw Data'!$L$2:$L$3196,'Solution Sheet'!F3050,'Raw Data'!$H$2:$H$3196,'Solution Sheet'!G3050)</f>
        <v>204</v>
      </c>
      <c r="J3050" s="33" t="s">
        <v>42</v>
      </c>
      <c r="K3050" s="33" t="s">
        <v>11</v>
      </c>
      <c r="L3050" s="45">
        <f>AVERAGEIFS('Raw Data'!$R$2:$R$3196,'Raw Data'!$K$2:$K$3196,'Solution Sheet'!J3050,'Raw Data'!$G$2:$G$3196,'Solution Sheet'!K3050)</f>
        <v>35.16949152542373</v>
      </c>
      <c r="N3050" s="33" t="s">
        <v>26</v>
      </c>
      <c r="O3050" s="33" t="s">
        <v>30</v>
      </c>
      <c r="P3050" s="45">
        <f>SUMIFS('Raw Data'!$S$2:$S$3196,'Raw Data'!$D$2:$D$3196,'Solution Sheet'!N3050,'Raw Data'!$H$2:$H$3196,'Solution Sheet'!O3050)</f>
        <v>705014.25000000035</v>
      </c>
    </row>
    <row r="3051" spans="2:16" x14ac:dyDescent="0.35">
      <c r="B3051" s="33" t="s">
        <v>52</v>
      </c>
      <c r="C3051" s="33" t="s">
        <v>6</v>
      </c>
      <c r="D3051" s="45">
        <f>SUMIFS('Raw Data'!$S$2:$S$3196,'Raw Data'!$E$2:$E$3196,'Solution Sheet'!B3051,'Raw Data'!$G$2:$G$3196,'Solution Sheet'!C3051)</f>
        <v>128564.53000000004</v>
      </c>
      <c r="E3051" s="37"/>
      <c r="F3051" s="33" t="s">
        <v>45</v>
      </c>
      <c r="G3051" s="33" t="s">
        <v>31</v>
      </c>
      <c r="H3051" s="45">
        <f>COUNTIFS('Raw Data'!$L$2:$L$3196,'Solution Sheet'!F3051,'Raw Data'!$H$2:$H$3196,'Solution Sheet'!G3051)</f>
        <v>200</v>
      </c>
      <c r="J3051" s="33" t="s">
        <v>39</v>
      </c>
      <c r="K3051" s="33" t="s">
        <v>6</v>
      </c>
      <c r="L3051" s="45">
        <f>AVERAGEIFS('Raw Data'!$R$2:$R$3196,'Raw Data'!$K$2:$K$3196,'Solution Sheet'!J3051,'Raw Data'!$G$2:$G$3196,'Solution Sheet'!K3051)</f>
        <v>36.370370370370374</v>
      </c>
      <c r="N3051" s="33" t="s">
        <v>24</v>
      </c>
      <c r="O3051" s="33" t="s">
        <v>31</v>
      </c>
      <c r="P3051" s="45">
        <f>SUMIFS('Raw Data'!$S$2:$S$3196,'Raw Data'!$D$2:$D$3196,'Solution Sheet'!N3051,'Raw Data'!$H$2:$H$3196,'Solution Sheet'!O3051)</f>
        <v>770751.94999999984</v>
      </c>
    </row>
    <row r="3052" spans="2:16" x14ac:dyDescent="0.35">
      <c r="B3052" s="33" t="s">
        <v>78</v>
      </c>
      <c r="C3052" s="33" t="s">
        <v>8</v>
      </c>
      <c r="D3052" s="45">
        <f>SUMIFS('Raw Data'!$S$2:$S$3196,'Raw Data'!$E$2:$E$3196,'Solution Sheet'!B3052,'Raw Data'!$G$2:$G$3196,'Solution Sheet'!C3052)</f>
        <v>81993.12000000001</v>
      </c>
      <c r="E3052" s="37"/>
      <c r="F3052" s="33" t="s">
        <v>44</v>
      </c>
      <c r="G3052" s="33" t="s">
        <v>31</v>
      </c>
      <c r="H3052" s="45">
        <f>COUNTIFS('Raw Data'!$L$2:$L$3196,'Solution Sheet'!F3052,'Raw Data'!$H$2:$H$3196,'Solution Sheet'!G3052)</f>
        <v>216</v>
      </c>
      <c r="J3052" s="33" t="s">
        <v>42</v>
      </c>
      <c r="K3052" s="33" t="s">
        <v>8</v>
      </c>
      <c r="L3052" s="45">
        <f>AVERAGEIFS('Raw Data'!$R$2:$R$3196,'Raw Data'!$K$2:$K$3196,'Solution Sheet'!J3052,'Raw Data'!$G$2:$G$3196,'Solution Sheet'!K3052)</f>
        <v>35.593023255813954</v>
      </c>
      <c r="N3052" s="33" t="s">
        <v>26</v>
      </c>
      <c r="O3052" s="33" t="s">
        <v>31</v>
      </c>
      <c r="P3052" s="45">
        <f>SUMIFS('Raw Data'!$S$2:$S$3196,'Raw Data'!$D$2:$D$3196,'Solution Sheet'!N3052,'Raw Data'!$H$2:$H$3196,'Solution Sheet'!O3052)</f>
        <v>705928.4499999996</v>
      </c>
    </row>
    <row r="3053" spans="2:16" x14ac:dyDescent="0.35">
      <c r="B3053" s="33" t="s">
        <v>106</v>
      </c>
      <c r="C3053" s="33" t="s">
        <v>7</v>
      </c>
      <c r="D3053" s="45">
        <f>SUMIFS('Raw Data'!$S$2:$S$3196,'Raw Data'!$E$2:$E$3196,'Solution Sheet'!B3053,'Raw Data'!$G$2:$G$3196,'Solution Sheet'!C3053)</f>
        <v>77343.399999999994</v>
      </c>
      <c r="E3053" s="37"/>
      <c r="F3053" s="33" t="s">
        <v>43</v>
      </c>
      <c r="G3053" s="33" t="s">
        <v>32</v>
      </c>
      <c r="H3053" s="45">
        <f>COUNTIFS('Raw Data'!$L$2:$L$3196,'Solution Sheet'!F3053,'Raw Data'!$H$2:$H$3196,'Solution Sheet'!G3053)</f>
        <v>206</v>
      </c>
      <c r="J3053" s="33" t="s">
        <v>39</v>
      </c>
      <c r="K3053" s="33" t="s">
        <v>7</v>
      </c>
      <c r="L3053" s="45">
        <f>AVERAGEIFS('Raw Data'!$R$2:$R$3196,'Raw Data'!$K$2:$K$3196,'Solution Sheet'!J3053,'Raw Data'!$G$2:$G$3196,'Solution Sheet'!K3053)</f>
        <v>36.319672131147541</v>
      </c>
      <c r="N3053" s="33" t="s">
        <v>24</v>
      </c>
      <c r="O3053" s="33" t="s">
        <v>32</v>
      </c>
      <c r="P3053" s="45">
        <f>SUMIFS('Raw Data'!$S$2:$S$3196,'Raw Data'!$D$2:$D$3196,'Solution Sheet'!N3053,'Raw Data'!$H$2:$H$3196,'Solution Sheet'!O3053)</f>
        <v>854150.37999999919</v>
      </c>
    </row>
    <row r="3054" spans="2:16" x14ac:dyDescent="0.35">
      <c r="B3054" s="33" t="s">
        <v>68</v>
      </c>
      <c r="C3054" s="33" t="s">
        <v>7</v>
      </c>
      <c r="D3054" s="45">
        <f>SUMIFS('Raw Data'!$S$2:$S$3196,'Raw Data'!$E$2:$E$3196,'Solution Sheet'!B3054,'Raw Data'!$G$2:$G$3196,'Solution Sheet'!C3054)</f>
        <v>100847.03999999999</v>
      </c>
      <c r="E3054" s="37"/>
      <c r="F3054" s="33" t="s">
        <v>45</v>
      </c>
      <c r="G3054" s="33" t="s">
        <v>32</v>
      </c>
      <c r="H3054" s="45">
        <f>COUNTIFS('Raw Data'!$L$2:$L$3196,'Solution Sheet'!F3054,'Raw Data'!$H$2:$H$3196,'Solution Sheet'!G3054)</f>
        <v>204</v>
      </c>
      <c r="J3054" s="33" t="s">
        <v>40</v>
      </c>
      <c r="K3054" s="33" t="s">
        <v>7</v>
      </c>
      <c r="L3054" s="45">
        <f>AVERAGEIFS('Raw Data'!$R$2:$R$3196,'Raw Data'!$K$2:$K$3196,'Solution Sheet'!J3054,'Raw Data'!$G$2:$G$3196,'Solution Sheet'!K3054)</f>
        <v>33.473118279569896</v>
      </c>
      <c r="N3054" s="33" t="s">
        <v>26</v>
      </c>
      <c r="O3054" s="33" t="s">
        <v>32</v>
      </c>
      <c r="P3054" s="45">
        <f>SUMIFS('Raw Data'!$S$2:$S$3196,'Raw Data'!$D$2:$D$3196,'Solution Sheet'!N3054,'Raw Data'!$H$2:$H$3196,'Solution Sheet'!O3054)</f>
        <v>713770.02999999945</v>
      </c>
    </row>
    <row r="3055" spans="2:16" x14ac:dyDescent="0.35">
      <c r="B3055" s="33" t="s">
        <v>106</v>
      </c>
      <c r="C3055" s="33" t="s">
        <v>10</v>
      </c>
      <c r="D3055" s="45">
        <f>SUMIFS('Raw Data'!$S$2:$S$3196,'Raw Data'!$E$2:$E$3196,'Solution Sheet'!B3055,'Raw Data'!$G$2:$G$3196,'Solution Sheet'!C3055)</f>
        <v>86293.68</v>
      </c>
      <c r="E3055" s="37"/>
      <c r="F3055" s="33" t="s">
        <v>46</v>
      </c>
      <c r="G3055" s="33" t="s">
        <v>32</v>
      </c>
      <c r="H3055" s="45">
        <f>COUNTIFS('Raw Data'!$L$2:$L$3196,'Solution Sheet'!F3055,'Raw Data'!$H$2:$H$3196,'Solution Sheet'!G3055)</f>
        <v>216</v>
      </c>
      <c r="J3055" s="33" t="s">
        <v>39</v>
      </c>
      <c r="K3055" s="33" t="s">
        <v>10</v>
      </c>
      <c r="L3055" s="45">
        <f>AVERAGEIFS('Raw Data'!$R$2:$R$3196,'Raw Data'!$K$2:$K$3196,'Solution Sheet'!J3055,'Raw Data'!$G$2:$G$3196,'Solution Sheet'!K3055)</f>
        <v>35.052083333333336</v>
      </c>
      <c r="N3055" s="33" t="s">
        <v>26</v>
      </c>
      <c r="O3055" s="33" t="s">
        <v>32</v>
      </c>
      <c r="P3055" s="45">
        <f>SUMIFS('Raw Data'!$S$2:$S$3196,'Raw Data'!$D$2:$D$3196,'Solution Sheet'!N3055,'Raw Data'!$H$2:$H$3196,'Solution Sheet'!O3055)</f>
        <v>713770.02999999945</v>
      </c>
    </row>
    <row r="3056" spans="2:16" x14ac:dyDescent="0.35">
      <c r="B3056" s="33" t="s">
        <v>85</v>
      </c>
      <c r="C3056" s="33" t="s">
        <v>11</v>
      </c>
      <c r="D3056" s="45">
        <f>SUMIFS('Raw Data'!$S$2:$S$3196,'Raw Data'!$E$2:$E$3196,'Solution Sheet'!B3056,'Raw Data'!$G$2:$G$3196,'Solution Sheet'!C3056)</f>
        <v>93988.74</v>
      </c>
      <c r="E3056" s="37"/>
      <c r="F3056" s="33" t="s">
        <v>44</v>
      </c>
      <c r="G3056" s="33" t="s">
        <v>30</v>
      </c>
      <c r="H3056" s="45">
        <f>COUNTIFS('Raw Data'!$L$2:$L$3196,'Solution Sheet'!F3056,'Raw Data'!$H$2:$H$3196,'Solution Sheet'!G3056)</f>
        <v>202</v>
      </c>
      <c r="J3056" s="33" t="s">
        <v>39</v>
      </c>
      <c r="K3056" s="33" t="s">
        <v>11</v>
      </c>
      <c r="L3056" s="45">
        <f>AVERAGEIFS('Raw Data'!$R$2:$R$3196,'Raw Data'!$K$2:$K$3196,'Solution Sheet'!J3056,'Raw Data'!$G$2:$G$3196,'Solution Sheet'!K3056)</f>
        <v>34.901785714285715</v>
      </c>
      <c r="N3056" s="33" t="s">
        <v>26</v>
      </c>
      <c r="O3056" s="33" t="s">
        <v>30</v>
      </c>
      <c r="P3056" s="45">
        <f>SUMIFS('Raw Data'!$S$2:$S$3196,'Raw Data'!$D$2:$D$3196,'Solution Sheet'!N3056,'Raw Data'!$H$2:$H$3196,'Solution Sheet'!O3056)</f>
        <v>705014.25000000035</v>
      </c>
    </row>
    <row r="3057" spans="2:16" x14ac:dyDescent="0.35">
      <c r="B3057" s="33" t="s">
        <v>73</v>
      </c>
      <c r="C3057" s="33" t="s">
        <v>8</v>
      </c>
      <c r="D3057" s="45">
        <f>SUMIFS('Raw Data'!$S$2:$S$3196,'Raw Data'!$E$2:$E$3196,'Solution Sheet'!B3057,'Raw Data'!$G$2:$G$3196,'Solution Sheet'!C3057)</f>
        <v>106033.74999999996</v>
      </c>
      <c r="E3057" s="37"/>
      <c r="F3057" s="33" t="s">
        <v>43</v>
      </c>
      <c r="G3057" s="33" t="s">
        <v>30</v>
      </c>
      <c r="H3057" s="45">
        <f>COUNTIFS('Raw Data'!$L$2:$L$3196,'Solution Sheet'!F3057,'Raw Data'!$H$2:$H$3196,'Solution Sheet'!G3057)</f>
        <v>201</v>
      </c>
      <c r="J3057" s="33" t="s">
        <v>42</v>
      </c>
      <c r="K3057" s="33" t="s">
        <v>8</v>
      </c>
      <c r="L3057" s="45">
        <f>AVERAGEIFS('Raw Data'!$R$2:$R$3196,'Raw Data'!$K$2:$K$3196,'Solution Sheet'!J3057,'Raw Data'!$G$2:$G$3196,'Solution Sheet'!K3057)</f>
        <v>35.593023255813954</v>
      </c>
      <c r="N3057" s="33" t="s">
        <v>26</v>
      </c>
      <c r="O3057" s="33" t="s">
        <v>30</v>
      </c>
      <c r="P3057" s="45">
        <f>SUMIFS('Raw Data'!$S$2:$S$3196,'Raw Data'!$D$2:$D$3196,'Solution Sheet'!N3057,'Raw Data'!$H$2:$H$3196,'Solution Sheet'!O3057)</f>
        <v>705014.25000000035</v>
      </c>
    </row>
    <row r="3058" spans="2:16" x14ac:dyDescent="0.35">
      <c r="B3058" s="33" t="s">
        <v>78</v>
      </c>
      <c r="C3058" s="33" t="s">
        <v>9</v>
      </c>
      <c r="D3058" s="45">
        <f>SUMIFS('Raw Data'!$S$2:$S$3196,'Raw Data'!$E$2:$E$3196,'Solution Sheet'!B3058,'Raw Data'!$G$2:$G$3196,'Solution Sheet'!C3058)</f>
        <v>67867.660000000018</v>
      </c>
      <c r="E3058" s="37"/>
      <c r="F3058" s="33" t="s">
        <v>46</v>
      </c>
      <c r="G3058" s="33" t="s">
        <v>30</v>
      </c>
      <c r="H3058" s="45">
        <f>COUNTIFS('Raw Data'!$L$2:$L$3196,'Solution Sheet'!F3058,'Raw Data'!$H$2:$H$3196,'Solution Sheet'!G3058)</f>
        <v>204</v>
      </c>
      <c r="J3058" s="33" t="s">
        <v>40</v>
      </c>
      <c r="K3058" s="33" t="s">
        <v>9</v>
      </c>
      <c r="L3058" s="45">
        <f>AVERAGEIFS('Raw Data'!$R$2:$R$3196,'Raw Data'!$K$2:$K$3196,'Solution Sheet'!J3058,'Raw Data'!$G$2:$G$3196,'Solution Sheet'!K3058)</f>
        <v>33.942528735632187</v>
      </c>
      <c r="N3058" s="33" t="s">
        <v>24</v>
      </c>
      <c r="O3058" s="33" t="s">
        <v>30</v>
      </c>
      <c r="P3058" s="45">
        <f>SUMIFS('Raw Data'!$S$2:$S$3196,'Raw Data'!$D$2:$D$3196,'Solution Sheet'!N3058,'Raw Data'!$H$2:$H$3196,'Solution Sheet'!O3058)</f>
        <v>902864.3899999999</v>
      </c>
    </row>
    <row r="3059" spans="2:16" x14ac:dyDescent="0.35">
      <c r="B3059" s="33" t="s">
        <v>52</v>
      </c>
      <c r="C3059" s="33" t="s">
        <v>8</v>
      </c>
      <c r="D3059" s="45">
        <f>SUMIFS('Raw Data'!$S$2:$S$3196,'Raw Data'!$E$2:$E$3196,'Solution Sheet'!B3059,'Raw Data'!$G$2:$G$3196,'Solution Sheet'!C3059)</f>
        <v>99924.459999999977</v>
      </c>
      <c r="E3059" s="37"/>
      <c r="F3059" s="33" t="s">
        <v>45</v>
      </c>
      <c r="G3059" s="33" t="s">
        <v>30</v>
      </c>
      <c r="H3059" s="45">
        <f>COUNTIFS('Raw Data'!$L$2:$L$3196,'Solution Sheet'!F3059,'Raw Data'!$H$2:$H$3196,'Solution Sheet'!G3059)</f>
        <v>215</v>
      </c>
      <c r="J3059" s="33" t="s">
        <v>41</v>
      </c>
      <c r="K3059" s="33" t="s">
        <v>8</v>
      </c>
      <c r="L3059" s="45">
        <f>AVERAGEIFS('Raw Data'!$R$2:$R$3196,'Raw Data'!$K$2:$K$3196,'Solution Sheet'!J3059,'Raw Data'!$G$2:$G$3196,'Solution Sheet'!K3059)</f>
        <v>35.169642857142854</v>
      </c>
      <c r="N3059" s="33" t="s">
        <v>24</v>
      </c>
      <c r="O3059" s="33" t="s">
        <v>30</v>
      </c>
      <c r="P3059" s="45">
        <f>SUMIFS('Raw Data'!$S$2:$S$3196,'Raw Data'!$D$2:$D$3196,'Solution Sheet'!N3059,'Raw Data'!$H$2:$H$3196,'Solution Sheet'!O3059)</f>
        <v>902864.3899999999</v>
      </c>
    </row>
    <row r="3060" spans="2:16" x14ac:dyDescent="0.35">
      <c r="B3060" s="33" t="s">
        <v>73</v>
      </c>
      <c r="C3060" s="33" t="s">
        <v>13</v>
      </c>
      <c r="D3060" s="45">
        <f>SUMIFS('Raw Data'!$S$2:$S$3196,'Raw Data'!$E$2:$E$3196,'Solution Sheet'!B3060,'Raw Data'!$G$2:$G$3196,'Solution Sheet'!C3060)</f>
        <v>66184.529999999984</v>
      </c>
      <c r="E3060" s="37"/>
      <c r="F3060" s="33" t="s">
        <v>45</v>
      </c>
      <c r="G3060" s="33" t="s">
        <v>30</v>
      </c>
      <c r="H3060" s="45">
        <f>COUNTIFS('Raw Data'!$L$2:$L$3196,'Solution Sheet'!F3060,'Raw Data'!$H$2:$H$3196,'Solution Sheet'!G3060)</f>
        <v>215</v>
      </c>
      <c r="J3060" s="33" t="s">
        <v>39</v>
      </c>
      <c r="K3060" s="33" t="s">
        <v>13</v>
      </c>
      <c r="L3060" s="45">
        <f>AVERAGEIFS('Raw Data'!$R$2:$R$3196,'Raw Data'!$K$2:$K$3196,'Solution Sheet'!J3060,'Raw Data'!$G$2:$G$3196,'Solution Sheet'!K3060)</f>
        <v>35.833333333333336</v>
      </c>
      <c r="N3060" s="33" t="s">
        <v>26</v>
      </c>
      <c r="O3060" s="33" t="s">
        <v>30</v>
      </c>
      <c r="P3060" s="45">
        <f>SUMIFS('Raw Data'!$S$2:$S$3196,'Raw Data'!$D$2:$D$3196,'Solution Sheet'!N3060,'Raw Data'!$H$2:$H$3196,'Solution Sheet'!O3060)</f>
        <v>705014.25000000035</v>
      </c>
    </row>
    <row r="3061" spans="2:16" x14ac:dyDescent="0.35">
      <c r="B3061" s="33" t="s">
        <v>106</v>
      </c>
      <c r="C3061" s="33" t="s">
        <v>8</v>
      </c>
      <c r="D3061" s="45">
        <f>SUMIFS('Raw Data'!$S$2:$S$3196,'Raw Data'!$E$2:$E$3196,'Solution Sheet'!B3061,'Raw Data'!$G$2:$G$3196,'Solution Sheet'!C3061)</f>
        <v>122017.93000000001</v>
      </c>
      <c r="E3061" s="37"/>
      <c r="F3061" s="33" t="s">
        <v>44</v>
      </c>
      <c r="G3061" s="33" t="s">
        <v>32</v>
      </c>
      <c r="H3061" s="45">
        <f>COUNTIFS('Raw Data'!$L$2:$L$3196,'Solution Sheet'!F3061,'Raw Data'!$H$2:$H$3196,'Solution Sheet'!G3061)</f>
        <v>196</v>
      </c>
      <c r="J3061" s="33" t="s">
        <v>42</v>
      </c>
      <c r="K3061" s="33" t="s">
        <v>8</v>
      </c>
      <c r="L3061" s="45">
        <f>AVERAGEIFS('Raw Data'!$R$2:$R$3196,'Raw Data'!$K$2:$K$3196,'Solution Sheet'!J3061,'Raw Data'!$G$2:$G$3196,'Solution Sheet'!K3061)</f>
        <v>35.593023255813954</v>
      </c>
      <c r="N3061" s="33" t="s">
        <v>24</v>
      </c>
      <c r="O3061" s="33" t="s">
        <v>32</v>
      </c>
      <c r="P3061" s="45">
        <f>SUMIFS('Raw Data'!$S$2:$S$3196,'Raw Data'!$D$2:$D$3196,'Solution Sheet'!N3061,'Raw Data'!$H$2:$H$3196,'Solution Sheet'!O3061)</f>
        <v>854150.37999999919</v>
      </c>
    </row>
    <row r="3062" spans="2:16" x14ac:dyDescent="0.35">
      <c r="B3062" s="33" t="s">
        <v>52</v>
      </c>
      <c r="C3062" s="33" t="s">
        <v>7</v>
      </c>
      <c r="D3062" s="45">
        <f>SUMIFS('Raw Data'!$S$2:$S$3196,'Raw Data'!$E$2:$E$3196,'Solution Sheet'!B3062,'Raw Data'!$G$2:$G$3196,'Solution Sheet'!C3062)</f>
        <v>91854.499999999971</v>
      </c>
      <c r="E3062" s="37"/>
      <c r="F3062" s="33" t="s">
        <v>46</v>
      </c>
      <c r="G3062" s="33" t="s">
        <v>31</v>
      </c>
      <c r="H3062" s="45">
        <f>COUNTIFS('Raw Data'!$L$2:$L$3196,'Solution Sheet'!F3062,'Raw Data'!$H$2:$H$3196,'Solution Sheet'!G3062)</f>
        <v>159</v>
      </c>
      <c r="J3062" s="33" t="s">
        <v>42</v>
      </c>
      <c r="K3062" s="33" t="s">
        <v>7</v>
      </c>
      <c r="L3062" s="45">
        <f>AVERAGEIFS('Raw Data'!$R$2:$R$3196,'Raw Data'!$K$2:$K$3196,'Solution Sheet'!J3062,'Raw Data'!$G$2:$G$3196,'Solution Sheet'!K3062)</f>
        <v>34.288659793814432</v>
      </c>
      <c r="N3062" s="33" t="s">
        <v>24</v>
      </c>
      <c r="O3062" s="33" t="s">
        <v>31</v>
      </c>
      <c r="P3062" s="45">
        <f>SUMIFS('Raw Data'!$S$2:$S$3196,'Raw Data'!$D$2:$D$3196,'Solution Sheet'!N3062,'Raw Data'!$H$2:$H$3196,'Solution Sheet'!O3062)</f>
        <v>770751.94999999984</v>
      </c>
    </row>
    <row r="3063" spans="2:16" x14ac:dyDescent="0.35">
      <c r="B3063" s="33" t="s">
        <v>52</v>
      </c>
      <c r="C3063" s="33" t="s">
        <v>6</v>
      </c>
      <c r="D3063" s="45">
        <f>SUMIFS('Raw Data'!$S$2:$S$3196,'Raw Data'!$E$2:$E$3196,'Solution Sheet'!B3063,'Raw Data'!$G$2:$G$3196,'Solution Sheet'!C3063)</f>
        <v>128564.53000000004</v>
      </c>
      <c r="E3063" s="37"/>
      <c r="F3063" s="33" t="s">
        <v>43</v>
      </c>
      <c r="G3063" s="33" t="s">
        <v>31</v>
      </c>
      <c r="H3063" s="45">
        <f>COUNTIFS('Raw Data'!$L$2:$L$3196,'Solution Sheet'!F3063,'Raw Data'!$H$2:$H$3196,'Solution Sheet'!G3063)</f>
        <v>190</v>
      </c>
      <c r="J3063" s="33" t="s">
        <v>42</v>
      </c>
      <c r="K3063" s="33" t="s">
        <v>6</v>
      </c>
      <c r="L3063" s="45">
        <f>AVERAGEIFS('Raw Data'!$R$2:$R$3196,'Raw Data'!$K$2:$K$3196,'Solution Sheet'!J3063,'Raw Data'!$G$2:$G$3196,'Solution Sheet'!K3063)</f>
        <v>35.892857142857146</v>
      </c>
      <c r="N3063" s="33" t="s">
        <v>26</v>
      </c>
      <c r="O3063" s="33" t="s">
        <v>31</v>
      </c>
      <c r="P3063" s="45">
        <f>SUMIFS('Raw Data'!$S$2:$S$3196,'Raw Data'!$D$2:$D$3196,'Solution Sheet'!N3063,'Raw Data'!$H$2:$H$3196,'Solution Sheet'!O3063)</f>
        <v>705928.4499999996</v>
      </c>
    </row>
    <row r="3064" spans="2:16" x14ac:dyDescent="0.35">
      <c r="B3064" s="33" t="s">
        <v>52</v>
      </c>
      <c r="C3064" s="33" t="s">
        <v>8</v>
      </c>
      <c r="D3064" s="45">
        <f>SUMIFS('Raw Data'!$S$2:$S$3196,'Raw Data'!$E$2:$E$3196,'Solution Sheet'!B3064,'Raw Data'!$G$2:$G$3196,'Solution Sheet'!C3064)</f>
        <v>99924.459999999977</v>
      </c>
      <c r="E3064" s="37"/>
      <c r="F3064" s="33" t="s">
        <v>43</v>
      </c>
      <c r="G3064" s="33" t="s">
        <v>32</v>
      </c>
      <c r="H3064" s="45">
        <f>COUNTIFS('Raw Data'!$L$2:$L$3196,'Solution Sheet'!F3064,'Raw Data'!$H$2:$H$3196,'Solution Sheet'!G3064)</f>
        <v>206</v>
      </c>
      <c r="J3064" s="33" t="s">
        <v>39</v>
      </c>
      <c r="K3064" s="33" t="s">
        <v>8</v>
      </c>
      <c r="L3064" s="45">
        <f>AVERAGEIFS('Raw Data'!$R$2:$R$3196,'Raw Data'!$K$2:$K$3196,'Solution Sheet'!J3064,'Raw Data'!$G$2:$G$3196,'Solution Sheet'!K3064)</f>
        <v>33.572815533980581</v>
      </c>
      <c r="N3064" s="33" t="s">
        <v>26</v>
      </c>
      <c r="O3064" s="33" t="s">
        <v>32</v>
      </c>
      <c r="P3064" s="45">
        <f>SUMIFS('Raw Data'!$S$2:$S$3196,'Raw Data'!$D$2:$D$3196,'Solution Sheet'!N3064,'Raw Data'!$H$2:$H$3196,'Solution Sheet'!O3064)</f>
        <v>713770.02999999945</v>
      </c>
    </row>
    <row r="3065" spans="2:16" x14ac:dyDescent="0.35">
      <c r="B3065" s="33" t="s">
        <v>106</v>
      </c>
      <c r="C3065" s="33" t="s">
        <v>12</v>
      </c>
      <c r="D3065" s="45">
        <f>SUMIFS('Raw Data'!$S$2:$S$3196,'Raw Data'!$E$2:$E$3196,'Solution Sheet'!B3065,'Raw Data'!$G$2:$G$3196,'Solution Sheet'!C3065)</f>
        <v>111983.70999999998</v>
      </c>
      <c r="E3065" s="37"/>
      <c r="F3065" s="33" t="s">
        <v>43</v>
      </c>
      <c r="G3065" s="33" t="s">
        <v>33</v>
      </c>
      <c r="H3065" s="45">
        <f>COUNTIFS('Raw Data'!$L$2:$L$3196,'Solution Sheet'!F3065,'Raw Data'!$H$2:$H$3196,'Solution Sheet'!G3065)</f>
        <v>185</v>
      </c>
      <c r="J3065" s="33" t="s">
        <v>39</v>
      </c>
      <c r="K3065" s="33" t="s">
        <v>12</v>
      </c>
      <c r="L3065" s="45">
        <f>AVERAGEIFS('Raw Data'!$R$2:$R$3196,'Raw Data'!$K$2:$K$3196,'Solution Sheet'!J3065,'Raw Data'!$G$2:$G$3196,'Solution Sheet'!K3065)</f>
        <v>35</v>
      </c>
      <c r="N3065" s="33" t="s">
        <v>24</v>
      </c>
      <c r="O3065" s="33" t="s">
        <v>33</v>
      </c>
      <c r="P3065" s="45">
        <f>SUMIFS('Raw Data'!$S$2:$S$3196,'Raw Data'!$D$2:$D$3196,'Solution Sheet'!N3065,'Raw Data'!$H$2:$H$3196,'Solution Sheet'!O3065)</f>
        <v>777669.78999999957</v>
      </c>
    </row>
    <row r="3066" spans="2:16" x14ac:dyDescent="0.35">
      <c r="B3066" s="33" t="s">
        <v>73</v>
      </c>
      <c r="C3066" s="33" t="s">
        <v>7</v>
      </c>
      <c r="D3066" s="45">
        <f>SUMIFS('Raw Data'!$S$2:$S$3196,'Raw Data'!$E$2:$E$3196,'Solution Sheet'!B3066,'Raw Data'!$G$2:$G$3196,'Solution Sheet'!C3066)</f>
        <v>125696.93000000001</v>
      </c>
      <c r="E3066" s="37"/>
      <c r="F3066" s="33" t="s">
        <v>44</v>
      </c>
      <c r="G3066" s="33" t="s">
        <v>33</v>
      </c>
      <c r="H3066" s="45">
        <f>COUNTIFS('Raw Data'!$L$2:$L$3196,'Solution Sheet'!F3066,'Raw Data'!$H$2:$H$3196,'Solution Sheet'!G3066)</f>
        <v>207</v>
      </c>
      <c r="J3066" s="33" t="s">
        <v>39</v>
      </c>
      <c r="K3066" s="33" t="s">
        <v>7</v>
      </c>
      <c r="L3066" s="45">
        <f>AVERAGEIFS('Raw Data'!$R$2:$R$3196,'Raw Data'!$K$2:$K$3196,'Solution Sheet'!J3066,'Raw Data'!$G$2:$G$3196,'Solution Sheet'!K3066)</f>
        <v>36.319672131147541</v>
      </c>
      <c r="N3066" s="33" t="s">
        <v>26</v>
      </c>
      <c r="O3066" s="33" t="s">
        <v>33</v>
      </c>
      <c r="P3066" s="45">
        <f>SUMIFS('Raw Data'!$S$2:$S$3196,'Raw Data'!$D$2:$D$3196,'Solution Sheet'!N3066,'Raw Data'!$H$2:$H$3196,'Solution Sheet'!O3066)</f>
        <v>688621.27000000118</v>
      </c>
    </row>
    <row r="3067" spans="2:16" x14ac:dyDescent="0.35">
      <c r="B3067" s="33" t="s">
        <v>115</v>
      </c>
      <c r="C3067" s="33" t="s">
        <v>9</v>
      </c>
      <c r="D3067" s="45">
        <f>SUMIFS('Raw Data'!$S$2:$S$3196,'Raw Data'!$E$2:$E$3196,'Solution Sheet'!B3067,'Raw Data'!$G$2:$G$3196,'Solution Sheet'!C3067)</f>
        <v>85954.940000000017</v>
      </c>
      <c r="E3067" s="37"/>
      <c r="F3067" s="33" t="s">
        <v>45</v>
      </c>
      <c r="G3067" s="33" t="s">
        <v>30</v>
      </c>
      <c r="H3067" s="45">
        <f>COUNTIFS('Raw Data'!$L$2:$L$3196,'Solution Sheet'!F3067,'Raw Data'!$H$2:$H$3196,'Solution Sheet'!G3067)</f>
        <v>215</v>
      </c>
      <c r="J3067" s="33" t="s">
        <v>40</v>
      </c>
      <c r="K3067" s="33" t="s">
        <v>9</v>
      </c>
      <c r="L3067" s="45">
        <f>AVERAGEIFS('Raw Data'!$R$2:$R$3196,'Raw Data'!$K$2:$K$3196,'Solution Sheet'!J3067,'Raw Data'!$G$2:$G$3196,'Solution Sheet'!K3067)</f>
        <v>33.942528735632187</v>
      </c>
      <c r="N3067" s="33" t="s">
        <v>24</v>
      </c>
      <c r="O3067" s="33" t="s">
        <v>30</v>
      </c>
      <c r="P3067" s="45">
        <f>SUMIFS('Raw Data'!$S$2:$S$3196,'Raw Data'!$D$2:$D$3196,'Solution Sheet'!N3067,'Raw Data'!$H$2:$H$3196,'Solution Sheet'!O3067)</f>
        <v>902864.3899999999</v>
      </c>
    </row>
    <row r="3068" spans="2:16" x14ac:dyDescent="0.35">
      <c r="B3068" s="33" t="s">
        <v>52</v>
      </c>
      <c r="C3068" s="33" t="s">
        <v>11</v>
      </c>
      <c r="D3068" s="45">
        <f>SUMIFS('Raw Data'!$S$2:$S$3196,'Raw Data'!$E$2:$E$3196,'Solution Sheet'!B3068,'Raw Data'!$G$2:$G$3196,'Solution Sheet'!C3068)</f>
        <v>112086.30000000002</v>
      </c>
      <c r="E3068" s="37"/>
      <c r="F3068" s="33" t="s">
        <v>45</v>
      </c>
      <c r="G3068" s="33" t="s">
        <v>31</v>
      </c>
      <c r="H3068" s="45">
        <f>COUNTIFS('Raw Data'!$L$2:$L$3196,'Solution Sheet'!F3068,'Raw Data'!$H$2:$H$3196,'Solution Sheet'!G3068)</f>
        <v>200</v>
      </c>
      <c r="J3068" s="33" t="s">
        <v>41</v>
      </c>
      <c r="K3068" s="33" t="s">
        <v>11</v>
      </c>
      <c r="L3068" s="45">
        <f>AVERAGEIFS('Raw Data'!$R$2:$R$3196,'Raw Data'!$K$2:$K$3196,'Solution Sheet'!J3068,'Raw Data'!$G$2:$G$3196,'Solution Sheet'!K3068)</f>
        <v>35.415929203539825</v>
      </c>
      <c r="N3068" s="33" t="s">
        <v>24</v>
      </c>
      <c r="O3068" s="33" t="s">
        <v>31</v>
      </c>
      <c r="P3068" s="45">
        <f>SUMIFS('Raw Data'!$S$2:$S$3196,'Raw Data'!$D$2:$D$3196,'Solution Sheet'!N3068,'Raw Data'!$H$2:$H$3196,'Solution Sheet'!O3068)</f>
        <v>770751.94999999984</v>
      </c>
    </row>
    <row r="3069" spans="2:16" x14ac:dyDescent="0.35">
      <c r="B3069" s="33" t="s">
        <v>78</v>
      </c>
      <c r="C3069" s="33" t="s">
        <v>9</v>
      </c>
      <c r="D3069" s="45">
        <f>SUMIFS('Raw Data'!$S$2:$S$3196,'Raw Data'!$E$2:$E$3196,'Solution Sheet'!B3069,'Raw Data'!$G$2:$G$3196,'Solution Sheet'!C3069)</f>
        <v>67867.660000000018</v>
      </c>
      <c r="E3069" s="37"/>
      <c r="F3069" s="33" t="s">
        <v>44</v>
      </c>
      <c r="G3069" s="33" t="s">
        <v>31</v>
      </c>
      <c r="H3069" s="45">
        <f>COUNTIFS('Raw Data'!$L$2:$L$3196,'Solution Sheet'!F3069,'Raw Data'!$H$2:$H$3196,'Solution Sheet'!G3069)</f>
        <v>216</v>
      </c>
      <c r="J3069" s="33" t="s">
        <v>40</v>
      </c>
      <c r="K3069" s="33" t="s">
        <v>9</v>
      </c>
      <c r="L3069" s="45">
        <f>AVERAGEIFS('Raw Data'!$R$2:$R$3196,'Raw Data'!$K$2:$K$3196,'Solution Sheet'!J3069,'Raw Data'!$G$2:$G$3196,'Solution Sheet'!K3069)</f>
        <v>33.942528735632187</v>
      </c>
      <c r="N3069" s="33" t="s">
        <v>26</v>
      </c>
      <c r="O3069" s="33" t="s">
        <v>31</v>
      </c>
      <c r="P3069" s="45">
        <f>SUMIFS('Raw Data'!$S$2:$S$3196,'Raw Data'!$D$2:$D$3196,'Solution Sheet'!N3069,'Raw Data'!$H$2:$H$3196,'Solution Sheet'!O3069)</f>
        <v>705928.4499999996</v>
      </c>
    </row>
    <row r="3070" spans="2:16" x14ac:dyDescent="0.35">
      <c r="B3070" s="33" t="s">
        <v>68</v>
      </c>
      <c r="C3070" s="33" t="s">
        <v>13</v>
      </c>
      <c r="D3070" s="45">
        <f>SUMIFS('Raw Data'!$S$2:$S$3196,'Raw Data'!$E$2:$E$3196,'Solution Sheet'!B3070,'Raw Data'!$G$2:$G$3196,'Solution Sheet'!C3070)</f>
        <v>82678.639999999985</v>
      </c>
      <c r="E3070" s="37"/>
      <c r="F3070" s="33" t="s">
        <v>45</v>
      </c>
      <c r="G3070" s="33" t="s">
        <v>31</v>
      </c>
      <c r="H3070" s="45">
        <f>COUNTIFS('Raw Data'!$L$2:$L$3196,'Solution Sheet'!F3070,'Raw Data'!$H$2:$H$3196,'Solution Sheet'!G3070)</f>
        <v>200</v>
      </c>
      <c r="J3070" s="33" t="s">
        <v>41</v>
      </c>
      <c r="K3070" s="33" t="s">
        <v>13</v>
      </c>
      <c r="L3070" s="45">
        <f>AVERAGEIFS('Raw Data'!$R$2:$R$3196,'Raw Data'!$K$2:$K$3196,'Solution Sheet'!J3070,'Raw Data'!$G$2:$G$3196,'Solution Sheet'!K3070)</f>
        <v>33.705882352941174</v>
      </c>
      <c r="N3070" s="33" t="s">
        <v>24</v>
      </c>
      <c r="O3070" s="33" t="s">
        <v>31</v>
      </c>
      <c r="P3070" s="45">
        <f>SUMIFS('Raw Data'!$S$2:$S$3196,'Raw Data'!$D$2:$D$3196,'Solution Sheet'!N3070,'Raw Data'!$H$2:$H$3196,'Solution Sheet'!O3070)</f>
        <v>770751.94999999984</v>
      </c>
    </row>
    <row r="3071" spans="2:16" x14ac:dyDescent="0.35">
      <c r="B3071" s="33" t="s">
        <v>85</v>
      </c>
      <c r="C3071" s="33" t="s">
        <v>10</v>
      </c>
      <c r="D3071" s="45">
        <f>SUMIFS('Raw Data'!$S$2:$S$3196,'Raw Data'!$E$2:$E$3196,'Solution Sheet'!B3071,'Raw Data'!$G$2:$G$3196,'Solution Sheet'!C3071)</f>
        <v>88692.860000000015</v>
      </c>
      <c r="E3071" s="37"/>
      <c r="F3071" s="33" t="s">
        <v>44</v>
      </c>
      <c r="G3071" s="33" t="s">
        <v>33</v>
      </c>
      <c r="H3071" s="45">
        <f>COUNTIFS('Raw Data'!$L$2:$L$3196,'Solution Sheet'!F3071,'Raw Data'!$H$2:$H$3196,'Solution Sheet'!G3071)</f>
        <v>207</v>
      </c>
      <c r="J3071" s="33" t="s">
        <v>41</v>
      </c>
      <c r="K3071" s="33" t="s">
        <v>10</v>
      </c>
      <c r="L3071" s="45">
        <f>AVERAGEIFS('Raw Data'!$R$2:$R$3196,'Raw Data'!$K$2:$K$3196,'Solution Sheet'!J3071,'Raw Data'!$G$2:$G$3196,'Solution Sheet'!K3071)</f>
        <v>34.225806451612904</v>
      </c>
      <c r="N3071" s="33" t="s">
        <v>24</v>
      </c>
      <c r="O3071" s="33" t="s">
        <v>33</v>
      </c>
      <c r="P3071" s="45">
        <f>SUMIFS('Raw Data'!$S$2:$S$3196,'Raw Data'!$D$2:$D$3196,'Solution Sheet'!N3071,'Raw Data'!$H$2:$H$3196,'Solution Sheet'!O3071)</f>
        <v>777669.78999999957</v>
      </c>
    </row>
    <row r="3072" spans="2:16" x14ac:dyDescent="0.35">
      <c r="B3072" s="33" t="s">
        <v>73</v>
      </c>
      <c r="C3072" s="33" t="s">
        <v>7</v>
      </c>
      <c r="D3072" s="45">
        <f>SUMIFS('Raw Data'!$S$2:$S$3196,'Raw Data'!$E$2:$E$3196,'Solution Sheet'!B3072,'Raw Data'!$G$2:$G$3196,'Solution Sheet'!C3072)</f>
        <v>125696.93000000001</v>
      </c>
      <c r="E3072" s="37"/>
      <c r="F3072" s="33" t="s">
        <v>43</v>
      </c>
      <c r="G3072" s="33" t="s">
        <v>31</v>
      </c>
      <c r="H3072" s="45">
        <f>COUNTIFS('Raw Data'!$L$2:$L$3196,'Solution Sheet'!F3072,'Raw Data'!$H$2:$H$3196,'Solution Sheet'!G3072)</f>
        <v>190</v>
      </c>
      <c r="J3072" s="33" t="s">
        <v>39</v>
      </c>
      <c r="K3072" s="33" t="s">
        <v>7</v>
      </c>
      <c r="L3072" s="45">
        <f>AVERAGEIFS('Raw Data'!$R$2:$R$3196,'Raw Data'!$K$2:$K$3196,'Solution Sheet'!J3072,'Raw Data'!$G$2:$G$3196,'Solution Sheet'!K3072)</f>
        <v>36.319672131147541</v>
      </c>
      <c r="N3072" s="33" t="s">
        <v>24</v>
      </c>
      <c r="O3072" s="33" t="s">
        <v>31</v>
      </c>
      <c r="P3072" s="45">
        <f>SUMIFS('Raw Data'!$S$2:$S$3196,'Raw Data'!$D$2:$D$3196,'Solution Sheet'!N3072,'Raw Data'!$H$2:$H$3196,'Solution Sheet'!O3072)</f>
        <v>770751.94999999984</v>
      </c>
    </row>
    <row r="3073" spans="2:16" x14ac:dyDescent="0.35">
      <c r="B3073" s="33" t="s">
        <v>68</v>
      </c>
      <c r="C3073" s="33" t="s">
        <v>10</v>
      </c>
      <c r="D3073" s="45">
        <f>SUMIFS('Raw Data'!$S$2:$S$3196,'Raw Data'!$E$2:$E$3196,'Solution Sheet'!B3073,'Raw Data'!$G$2:$G$3196,'Solution Sheet'!C3073)</f>
        <v>86801.049999999988</v>
      </c>
      <c r="E3073" s="37"/>
      <c r="F3073" s="33" t="s">
        <v>44</v>
      </c>
      <c r="G3073" s="33" t="s">
        <v>30</v>
      </c>
      <c r="H3073" s="45">
        <f>COUNTIFS('Raw Data'!$L$2:$L$3196,'Solution Sheet'!F3073,'Raw Data'!$H$2:$H$3196,'Solution Sheet'!G3073)</f>
        <v>202</v>
      </c>
      <c r="J3073" s="33" t="s">
        <v>40</v>
      </c>
      <c r="K3073" s="33" t="s">
        <v>10</v>
      </c>
      <c r="L3073" s="45">
        <f>AVERAGEIFS('Raw Data'!$R$2:$R$3196,'Raw Data'!$K$2:$K$3196,'Solution Sheet'!J3073,'Raw Data'!$G$2:$G$3196,'Solution Sheet'!K3073)</f>
        <v>35.093023255813954</v>
      </c>
      <c r="N3073" s="33" t="s">
        <v>24</v>
      </c>
      <c r="O3073" s="33" t="s">
        <v>30</v>
      </c>
      <c r="P3073" s="45">
        <f>SUMIFS('Raw Data'!$S$2:$S$3196,'Raw Data'!$D$2:$D$3196,'Solution Sheet'!N3073,'Raw Data'!$H$2:$H$3196,'Solution Sheet'!O3073)</f>
        <v>902864.3899999999</v>
      </c>
    </row>
    <row r="3074" spans="2:16" x14ac:dyDescent="0.35">
      <c r="B3074" s="33" t="s">
        <v>63</v>
      </c>
      <c r="C3074" s="33" t="s">
        <v>7</v>
      </c>
      <c r="D3074" s="45">
        <f>SUMIFS('Raw Data'!$S$2:$S$3196,'Raw Data'!$E$2:$E$3196,'Solution Sheet'!B3074,'Raw Data'!$G$2:$G$3196,'Solution Sheet'!C3074)</f>
        <v>92763.590000000011</v>
      </c>
      <c r="E3074" s="37"/>
      <c r="F3074" s="33" t="s">
        <v>44</v>
      </c>
      <c r="G3074" s="33" t="s">
        <v>31</v>
      </c>
      <c r="H3074" s="45">
        <f>COUNTIFS('Raw Data'!$L$2:$L$3196,'Solution Sheet'!F3074,'Raw Data'!$H$2:$H$3196,'Solution Sheet'!G3074)</f>
        <v>216</v>
      </c>
      <c r="J3074" s="33" t="s">
        <v>41</v>
      </c>
      <c r="K3074" s="33" t="s">
        <v>7</v>
      </c>
      <c r="L3074" s="45">
        <f>AVERAGEIFS('Raw Data'!$R$2:$R$3196,'Raw Data'!$K$2:$K$3196,'Solution Sheet'!J3074,'Raw Data'!$G$2:$G$3196,'Solution Sheet'!K3074)</f>
        <v>33.821428571428569</v>
      </c>
      <c r="N3074" s="33" t="s">
        <v>24</v>
      </c>
      <c r="O3074" s="33" t="s">
        <v>31</v>
      </c>
      <c r="P3074" s="45">
        <f>SUMIFS('Raw Data'!$S$2:$S$3196,'Raw Data'!$D$2:$D$3196,'Solution Sheet'!N3074,'Raw Data'!$H$2:$H$3196,'Solution Sheet'!O3074)</f>
        <v>770751.94999999984</v>
      </c>
    </row>
    <row r="3075" spans="2:16" x14ac:dyDescent="0.35">
      <c r="B3075" s="33" t="s">
        <v>78</v>
      </c>
      <c r="C3075" s="33" t="s">
        <v>6</v>
      </c>
      <c r="D3075" s="45">
        <f>SUMIFS('Raw Data'!$S$2:$S$3196,'Raw Data'!$E$2:$E$3196,'Solution Sheet'!B3075,'Raw Data'!$G$2:$G$3196,'Solution Sheet'!C3075)</f>
        <v>122595.86000000002</v>
      </c>
      <c r="E3075" s="37"/>
      <c r="F3075" s="33" t="s">
        <v>43</v>
      </c>
      <c r="G3075" s="33" t="s">
        <v>32</v>
      </c>
      <c r="H3075" s="45">
        <f>COUNTIFS('Raw Data'!$L$2:$L$3196,'Solution Sheet'!F3075,'Raw Data'!$H$2:$H$3196,'Solution Sheet'!G3075)</f>
        <v>206</v>
      </c>
      <c r="J3075" s="33" t="s">
        <v>42</v>
      </c>
      <c r="K3075" s="33" t="s">
        <v>6</v>
      </c>
      <c r="L3075" s="45">
        <f>AVERAGEIFS('Raw Data'!$R$2:$R$3196,'Raw Data'!$K$2:$K$3196,'Solution Sheet'!J3075,'Raw Data'!$G$2:$G$3196,'Solution Sheet'!K3075)</f>
        <v>35.892857142857146</v>
      </c>
      <c r="N3075" s="33" t="s">
        <v>25</v>
      </c>
      <c r="O3075" s="33" t="s">
        <v>32</v>
      </c>
      <c r="P3075" s="45">
        <f>SUMIFS('Raw Data'!$S$2:$S$3196,'Raw Data'!$D$2:$D$3196,'Solution Sheet'!N3075,'Raw Data'!$H$2:$H$3196,'Solution Sheet'!O3075)</f>
        <v>420136.0300000002</v>
      </c>
    </row>
    <row r="3076" spans="2:16" x14ac:dyDescent="0.35">
      <c r="B3076" s="33" t="s">
        <v>52</v>
      </c>
      <c r="C3076" s="33" t="s">
        <v>12</v>
      </c>
      <c r="D3076" s="45">
        <f>SUMIFS('Raw Data'!$S$2:$S$3196,'Raw Data'!$E$2:$E$3196,'Solution Sheet'!B3076,'Raw Data'!$G$2:$G$3196,'Solution Sheet'!C3076)</f>
        <v>95376.180000000022</v>
      </c>
      <c r="E3076" s="37"/>
      <c r="F3076" s="33" t="s">
        <v>45</v>
      </c>
      <c r="G3076" s="33" t="s">
        <v>31</v>
      </c>
      <c r="H3076" s="45">
        <f>COUNTIFS('Raw Data'!$L$2:$L$3196,'Solution Sheet'!F3076,'Raw Data'!$H$2:$H$3196,'Solution Sheet'!G3076)</f>
        <v>200</v>
      </c>
      <c r="J3076" s="33" t="s">
        <v>41</v>
      </c>
      <c r="K3076" s="33" t="s">
        <v>12</v>
      </c>
      <c r="L3076" s="45">
        <f>AVERAGEIFS('Raw Data'!$R$2:$R$3196,'Raw Data'!$K$2:$K$3196,'Solution Sheet'!J3076,'Raw Data'!$G$2:$G$3196,'Solution Sheet'!K3076)</f>
        <v>35.657142857142858</v>
      </c>
      <c r="N3076" s="33" t="s">
        <v>25</v>
      </c>
      <c r="O3076" s="33" t="s">
        <v>31</v>
      </c>
      <c r="P3076" s="45">
        <f>SUMIFS('Raw Data'!$S$2:$S$3196,'Raw Data'!$D$2:$D$3196,'Solution Sheet'!N3076,'Raw Data'!$H$2:$H$3196,'Solution Sheet'!O3076)</f>
        <v>343540.72000000003</v>
      </c>
    </row>
    <row r="3077" spans="2:16" x14ac:dyDescent="0.35">
      <c r="B3077" s="33" t="s">
        <v>55</v>
      </c>
      <c r="C3077" s="33" t="s">
        <v>6</v>
      </c>
      <c r="D3077" s="45">
        <f>SUMIFS('Raw Data'!$S$2:$S$3196,'Raw Data'!$E$2:$E$3196,'Solution Sheet'!B3077,'Raw Data'!$G$2:$G$3196,'Solution Sheet'!C3077)</f>
        <v>103547.48999999999</v>
      </c>
      <c r="E3077" s="37"/>
      <c r="F3077" s="33" t="s">
        <v>44</v>
      </c>
      <c r="G3077" s="33" t="s">
        <v>32</v>
      </c>
      <c r="H3077" s="45">
        <f>COUNTIFS('Raw Data'!$L$2:$L$3196,'Solution Sheet'!F3077,'Raw Data'!$H$2:$H$3196,'Solution Sheet'!G3077)</f>
        <v>196</v>
      </c>
      <c r="J3077" s="33" t="s">
        <v>39</v>
      </c>
      <c r="K3077" s="33" t="s">
        <v>6</v>
      </c>
      <c r="L3077" s="45">
        <f>AVERAGEIFS('Raw Data'!$R$2:$R$3196,'Raw Data'!$K$2:$K$3196,'Solution Sheet'!J3077,'Raw Data'!$G$2:$G$3196,'Solution Sheet'!K3077)</f>
        <v>36.370370370370374</v>
      </c>
      <c r="N3077" s="33" t="s">
        <v>26</v>
      </c>
      <c r="O3077" s="33" t="s">
        <v>32</v>
      </c>
      <c r="P3077" s="45">
        <f>SUMIFS('Raw Data'!$S$2:$S$3196,'Raw Data'!$D$2:$D$3196,'Solution Sheet'!N3077,'Raw Data'!$H$2:$H$3196,'Solution Sheet'!O3077)</f>
        <v>713770.02999999945</v>
      </c>
    </row>
    <row r="3078" spans="2:16" x14ac:dyDescent="0.35">
      <c r="B3078" s="33" t="s">
        <v>58</v>
      </c>
      <c r="C3078" s="33" t="s">
        <v>11</v>
      </c>
      <c r="D3078" s="45">
        <f>SUMIFS('Raw Data'!$S$2:$S$3196,'Raw Data'!$E$2:$E$3196,'Solution Sheet'!B3078,'Raw Data'!$G$2:$G$3196,'Solution Sheet'!C3078)</f>
        <v>113195.5</v>
      </c>
      <c r="E3078" s="37"/>
      <c r="F3078" s="33" t="s">
        <v>46</v>
      </c>
      <c r="G3078" s="33" t="s">
        <v>30</v>
      </c>
      <c r="H3078" s="45">
        <f>COUNTIFS('Raw Data'!$L$2:$L$3196,'Solution Sheet'!F3078,'Raw Data'!$H$2:$H$3196,'Solution Sheet'!G3078)</f>
        <v>204</v>
      </c>
      <c r="J3078" s="33" t="s">
        <v>42</v>
      </c>
      <c r="K3078" s="33" t="s">
        <v>11</v>
      </c>
      <c r="L3078" s="45">
        <f>AVERAGEIFS('Raw Data'!$R$2:$R$3196,'Raw Data'!$K$2:$K$3196,'Solution Sheet'!J3078,'Raw Data'!$G$2:$G$3196,'Solution Sheet'!K3078)</f>
        <v>35.16949152542373</v>
      </c>
      <c r="N3078" s="33" t="s">
        <v>26</v>
      </c>
      <c r="O3078" s="33" t="s">
        <v>30</v>
      </c>
      <c r="P3078" s="45">
        <f>SUMIFS('Raw Data'!$S$2:$S$3196,'Raw Data'!$D$2:$D$3196,'Solution Sheet'!N3078,'Raw Data'!$H$2:$H$3196,'Solution Sheet'!O3078)</f>
        <v>705014.25000000035</v>
      </c>
    </row>
    <row r="3079" spans="2:16" x14ac:dyDescent="0.35">
      <c r="B3079" s="33" t="s">
        <v>63</v>
      </c>
      <c r="C3079" s="33" t="s">
        <v>13</v>
      </c>
      <c r="D3079" s="45">
        <f>SUMIFS('Raw Data'!$S$2:$S$3196,'Raw Data'!$E$2:$E$3196,'Solution Sheet'!B3079,'Raw Data'!$G$2:$G$3196,'Solution Sheet'!C3079)</f>
        <v>116307.38</v>
      </c>
      <c r="E3079" s="37"/>
      <c r="F3079" s="33" t="s">
        <v>44</v>
      </c>
      <c r="G3079" s="33" t="s">
        <v>31</v>
      </c>
      <c r="H3079" s="45">
        <f>COUNTIFS('Raw Data'!$L$2:$L$3196,'Solution Sheet'!F3079,'Raw Data'!$H$2:$H$3196,'Solution Sheet'!G3079)</f>
        <v>216</v>
      </c>
      <c r="J3079" s="33" t="s">
        <v>42</v>
      </c>
      <c r="K3079" s="33" t="s">
        <v>13</v>
      </c>
      <c r="L3079" s="45">
        <f>AVERAGEIFS('Raw Data'!$R$2:$R$3196,'Raw Data'!$K$2:$K$3196,'Solution Sheet'!J3079,'Raw Data'!$G$2:$G$3196,'Solution Sheet'!K3079)</f>
        <v>36.58</v>
      </c>
      <c r="N3079" s="33" t="s">
        <v>25</v>
      </c>
      <c r="O3079" s="33" t="s">
        <v>31</v>
      </c>
      <c r="P3079" s="45">
        <f>SUMIFS('Raw Data'!$S$2:$S$3196,'Raw Data'!$D$2:$D$3196,'Solution Sheet'!N3079,'Raw Data'!$H$2:$H$3196,'Solution Sheet'!O3079)</f>
        <v>343540.72000000003</v>
      </c>
    </row>
    <row r="3080" spans="2:16" x14ac:dyDescent="0.35">
      <c r="B3080" s="33" t="s">
        <v>55</v>
      </c>
      <c r="C3080" s="33" t="s">
        <v>10</v>
      </c>
      <c r="D3080" s="45">
        <f>SUMIFS('Raw Data'!$S$2:$S$3196,'Raw Data'!$E$2:$E$3196,'Solution Sheet'!B3080,'Raw Data'!$G$2:$G$3196,'Solution Sheet'!C3080)</f>
        <v>73114.26999999999</v>
      </c>
      <c r="E3080" s="37"/>
      <c r="F3080" s="33" t="s">
        <v>46</v>
      </c>
      <c r="G3080" s="33" t="s">
        <v>33</v>
      </c>
      <c r="H3080" s="45">
        <f>COUNTIFS('Raw Data'!$L$2:$L$3196,'Solution Sheet'!F3080,'Raw Data'!$H$2:$H$3196,'Solution Sheet'!G3080)</f>
        <v>201</v>
      </c>
      <c r="J3080" s="33" t="s">
        <v>42</v>
      </c>
      <c r="K3080" s="33" t="s">
        <v>10</v>
      </c>
      <c r="L3080" s="45">
        <f>AVERAGEIFS('Raw Data'!$R$2:$R$3196,'Raw Data'!$K$2:$K$3196,'Solution Sheet'!J3080,'Raw Data'!$G$2:$G$3196,'Solution Sheet'!K3080)</f>
        <v>34.543689320388353</v>
      </c>
      <c r="N3080" s="33" t="s">
        <v>26</v>
      </c>
      <c r="O3080" s="33" t="s">
        <v>33</v>
      </c>
      <c r="P3080" s="45">
        <f>SUMIFS('Raw Data'!$S$2:$S$3196,'Raw Data'!$D$2:$D$3196,'Solution Sheet'!N3080,'Raw Data'!$H$2:$H$3196,'Solution Sheet'!O3080)</f>
        <v>688621.27000000118</v>
      </c>
    </row>
    <row r="3081" spans="2:16" x14ac:dyDescent="0.35">
      <c r="B3081" s="33" t="s">
        <v>106</v>
      </c>
      <c r="C3081" s="33" t="s">
        <v>8</v>
      </c>
      <c r="D3081" s="45">
        <f>SUMIFS('Raw Data'!$S$2:$S$3196,'Raw Data'!$E$2:$E$3196,'Solution Sheet'!B3081,'Raw Data'!$G$2:$G$3196,'Solution Sheet'!C3081)</f>
        <v>122017.93000000001</v>
      </c>
      <c r="E3081" s="37"/>
      <c r="F3081" s="33" t="s">
        <v>46</v>
      </c>
      <c r="G3081" s="33" t="s">
        <v>31</v>
      </c>
      <c r="H3081" s="45">
        <f>COUNTIFS('Raw Data'!$L$2:$L$3196,'Solution Sheet'!F3081,'Raw Data'!$H$2:$H$3196,'Solution Sheet'!G3081)</f>
        <v>159</v>
      </c>
      <c r="J3081" s="33" t="s">
        <v>41</v>
      </c>
      <c r="K3081" s="33" t="s">
        <v>8</v>
      </c>
      <c r="L3081" s="45">
        <f>AVERAGEIFS('Raw Data'!$R$2:$R$3196,'Raw Data'!$K$2:$K$3196,'Solution Sheet'!J3081,'Raw Data'!$G$2:$G$3196,'Solution Sheet'!K3081)</f>
        <v>35.169642857142854</v>
      </c>
      <c r="N3081" s="33" t="s">
        <v>25</v>
      </c>
      <c r="O3081" s="33" t="s">
        <v>31</v>
      </c>
      <c r="P3081" s="45">
        <f>SUMIFS('Raw Data'!$S$2:$S$3196,'Raw Data'!$D$2:$D$3196,'Solution Sheet'!N3081,'Raw Data'!$H$2:$H$3196,'Solution Sheet'!O3081)</f>
        <v>343540.72000000003</v>
      </c>
    </row>
    <row r="3082" spans="2:16" x14ac:dyDescent="0.35">
      <c r="B3082" s="33" t="s">
        <v>55</v>
      </c>
      <c r="C3082" s="33" t="s">
        <v>12</v>
      </c>
      <c r="D3082" s="45">
        <f>SUMIFS('Raw Data'!$S$2:$S$3196,'Raw Data'!$E$2:$E$3196,'Solution Sheet'!B3082,'Raw Data'!$G$2:$G$3196,'Solution Sheet'!C3082)</f>
        <v>77941.099999999991</v>
      </c>
      <c r="E3082" s="37"/>
      <c r="F3082" s="33" t="s">
        <v>43</v>
      </c>
      <c r="G3082" s="33" t="s">
        <v>33</v>
      </c>
      <c r="H3082" s="45">
        <f>COUNTIFS('Raw Data'!$L$2:$L$3196,'Solution Sheet'!F3082,'Raw Data'!$H$2:$H$3196,'Solution Sheet'!G3082)</f>
        <v>185</v>
      </c>
      <c r="J3082" s="33" t="s">
        <v>40</v>
      </c>
      <c r="K3082" s="33" t="s">
        <v>12</v>
      </c>
      <c r="L3082" s="45">
        <f>AVERAGEIFS('Raw Data'!$R$2:$R$3196,'Raw Data'!$K$2:$K$3196,'Solution Sheet'!J3082,'Raw Data'!$G$2:$G$3196,'Solution Sheet'!K3082)</f>
        <v>34.373831775700936</v>
      </c>
      <c r="N3082" s="33" t="s">
        <v>26</v>
      </c>
      <c r="O3082" s="33" t="s">
        <v>33</v>
      </c>
      <c r="P3082" s="45">
        <f>SUMIFS('Raw Data'!$S$2:$S$3196,'Raw Data'!$D$2:$D$3196,'Solution Sheet'!N3082,'Raw Data'!$H$2:$H$3196,'Solution Sheet'!O3082)</f>
        <v>688621.27000000118</v>
      </c>
    </row>
    <row r="3083" spans="2:16" x14ac:dyDescent="0.35">
      <c r="B3083" s="33" t="s">
        <v>85</v>
      </c>
      <c r="C3083" s="33" t="s">
        <v>6</v>
      </c>
      <c r="D3083" s="45">
        <f>SUMIFS('Raw Data'!$S$2:$S$3196,'Raw Data'!$E$2:$E$3196,'Solution Sheet'!B3083,'Raw Data'!$G$2:$G$3196,'Solution Sheet'!C3083)</f>
        <v>88130.46</v>
      </c>
      <c r="E3083" s="37"/>
      <c r="F3083" s="33" t="s">
        <v>43</v>
      </c>
      <c r="G3083" s="33" t="s">
        <v>30</v>
      </c>
      <c r="H3083" s="45">
        <f>COUNTIFS('Raw Data'!$L$2:$L$3196,'Solution Sheet'!F3083,'Raw Data'!$H$2:$H$3196,'Solution Sheet'!G3083)</f>
        <v>201</v>
      </c>
      <c r="J3083" s="33" t="s">
        <v>40</v>
      </c>
      <c r="K3083" s="33" t="s">
        <v>6</v>
      </c>
      <c r="L3083" s="45">
        <f>AVERAGEIFS('Raw Data'!$R$2:$R$3196,'Raw Data'!$K$2:$K$3196,'Solution Sheet'!J3083,'Raw Data'!$G$2:$G$3196,'Solution Sheet'!K3083)</f>
        <v>33.838383838383841</v>
      </c>
      <c r="N3083" s="33" t="s">
        <v>26</v>
      </c>
      <c r="O3083" s="33" t="s">
        <v>30</v>
      </c>
      <c r="P3083" s="45">
        <f>SUMIFS('Raw Data'!$S$2:$S$3196,'Raw Data'!$D$2:$D$3196,'Solution Sheet'!N3083,'Raw Data'!$H$2:$H$3196,'Solution Sheet'!O3083)</f>
        <v>705014.25000000035</v>
      </c>
    </row>
    <row r="3084" spans="2:16" x14ac:dyDescent="0.35">
      <c r="B3084" s="33" t="s">
        <v>106</v>
      </c>
      <c r="C3084" s="33" t="s">
        <v>12</v>
      </c>
      <c r="D3084" s="45">
        <f>SUMIFS('Raw Data'!$S$2:$S$3196,'Raw Data'!$E$2:$E$3196,'Solution Sheet'!B3084,'Raw Data'!$G$2:$G$3196,'Solution Sheet'!C3084)</f>
        <v>111983.70999999998</v>
      </c>
      <c r="E3084" s="37"/>
      <c r="F3084" s="33" t="s">
        <v>43</v>
      </c>
      <c r="G3084" s="33" t="s">
        <v>33</v>
      </c>
      <c r="H3084" s="45">
        <f>COUNTIFS('Raw Data'!$L$2:$L$3196,'Solution Sheet'!F3084,'Raw Data'!$H$2:$H$3196,'Solution Sheet'!G3084)</f>
        <v>185</v>
      </c>
      <c r="J3084" s="33" t="s">
        <v>40</v>
      </c>
      <c r="K3084" s="33" t="s">
        <v>12</v>
      </c>
      <c r="L3084" s="45">
        <f>AVERAGEIFS('Raw Data'!$R$2:$R$3196,'Raw Data'!$K$2:$K$3196,'Solution Sheet'!J3084,'Raw Data'!$G$2:$G$3196,'Solution Sheet'!K3084)</f>
        <v>34.373831775700936</v>
      </c>
      <c r="N3084" s="33" t="s">
        <v>24</v>
      </c>
      <c r="O3084" s="33" t="s">
        <v>33</v>
      </c>
      <c r="P3084" s="45">
        <f>SUMIFS('Raw Data'!$S$2:$S$3196,'Raw Data'!$D$2:$D$3196,'Solution Sheet'!N3084,'Raw Data'!$H$2:$H$3196,'Solution Sheet'!O3084)</f>
        <v>777669.78999999957</v>
      </c>
    </row>
    <row r="3085" spans="2:16" x14ac:dyDescent="0.35">
      <c r="B3085" s="33" t="s">
        <v>78</v>
      </c>
      <c r="C3085" s="33" t="s">
        <v>12</v>
      </c>
      <c r="D3085" s="45">
        <f>SUMIFS('Raw Data'!$S$2:$S$3196,'Raw Data'!$E$2:$E$3196,'Solution Sheet'!B3085,'Raw Data'!$G$2:$G$3196,'Solution Sheet'!C3085)</f>
        <v>76955.800000000017</v>
      </c>
      <c r="E3085" s="37"/>
      <c r="F3085" s="33" t="s">
        <v>44</v>
      </c>
      <c r="G3085" s="33" t="s">
        <v>31</v>
      </c>
      <c r="H3085" s="45">
        <f>COUNTIFS('Raw Data'!$L$2:$L$3196,'Solution Sheet'!F3085,'Raw Data'!$H$2:$H$3196,'Solution Sheet'!G3085)</f>
        <v>216</v>
      </c>
      <c r="J3085" s="33" t="s">
        <v>41</v>
      </c>
      <c r="K3085" s="33" t="s">
        <v>12</v>
      </c>
      <c r="L3085" s="45">
        <f>AVERAGEIFS('Raw Data'!$R$2:$R$3196,'Raw Data'!$K$2:$K$3196,'Solution Sheet'!J3085,'Raw Data'!$G$2:$G$3196,'Solution Sheet'!K3085)</f>
        <v>35.657142857142858</v>
      </c>
      <c r="N3085" s="33" t="s">
        <v>26</v>
      </c>
      <c r="O3085" s="33" t="s">
        <v>31</v>
      </c>
      <c r="P3085" s="45">
        <f>SUMIFS('Raw Data'!$S$2:$S$3196,'Raw Data'!$D$2:$D$3196,'Solution Sheet'!N3085,'Raw Data'!$H$2:$H$3196,'Solution Sheet'!O3085)</f>
        <v>705928.4499999996</v>
      </c>
    </row>
    <row r="3086" spans="2:16" x14ac:dyDescent="0.35">
      <c r="B3086" s="33" t="s">
        <v>115</v>
      </c>
      <c r="C3086" s="33" t="s">
        <v>11</v>
      </c>
      <c r="D3086" s="45">
        <f>SUMIFS('Raw Data'!$S$2:$S$3196,'Raw Data'!$E$2:$E$3196,'Solution Sheet'!B3086,'Raw Data'!$G$2:$G$3196,'Solution Sheet'!C3086)</f>
        <v>121509.75999999999</v>
      </c>
      <c r="E3086" s="37"/>
      <c r="F3086" s="33" t="s">
        <v>43</v>
      </c>
      <c r="G3086" s="33" t="s">
        <v>32</v>
      </c>
      <c r="H3086" s="45">
        <f>COUNTIFS('Raw Data'!$L$2:$L$3196,'Solution Sheet'!F3086,'Raw Data'!$H$2:$H$3196,'Solution Sheet'!G3086)</f>
        <v>206</v>
      </c>
      <c r="J3086" s="33" t="s">
        <v>39</v>
      </c>
      <c r="K3086" s="33" t="s">
        <v>11</v>
      </c>
      <c r="L3086" s="45">
        <f>AVERAGEIFS('Raw Data'!$R$2:$R$3196,'Raw Data'!$K$2:$K$3196,'Solution Sheet'!J3086,'Raw Data'!$G$2:$G$3196,'Solution Sheet'!K3086)</f>
        <v>34.901785714285715</v>
      </c>
      <c r="N3086" s="33" t="s">
        <v>26</v>
      </c>
      <c r="O3086" s="33" t="s">
        <v>32</v>
      </c>
      <c r="P3086" s="45">
        <f>SUMIFS('Raw Data'!$S$2:$S$3196,'Raw Data'!$D$2:$D$3196,'Solution Sheet'!N3086,'Raw Data'!$H$2:$H$3196,'Solution Sheet'!O3086)</f>
        <v>713770.02999999945</v>
      </c>
    </row>
    <row r="3087" spans="2:16" x14ac:dyDescent="0.35">
      <c r="B3087" s="33" t="s">
        <v>68</v>
      </c>
      <c r="C3087" s="33" t="s">
        <v>12</v>
      </c>
      <c r="D3087" s="45">
        <f>SUMIFS('Raw Data'!$S$2:$S$3196,'Raw Data'!$E$2:$E$3196,'Solution Sheet'!B3087,'Raw Data'!$G$2:$G$3196,'Solution Sheet'!C3087)</f>
        <v>70361.200000000026</v>
      </c>
      <c r="E3087" s="37"/>
      <c r="F3087" s="33" t="s">
        <v>45</v>
      </c>
      <c r="G3087" s="33" t="s">
        <v>31</v>
      </c>
      <c r="H3087" s="45">
        <f>COUNTIFS('Raw Data'!$L$2:$L$3196,'Solution Sheet'!F3087,'Raw Data'!$H$2:$H$3196,'Solution Sheet'!G3087)</f>
        <v>200</v>
      </c>
      <c r="J3087" s="33" t="s">
        <v>40</v>
      </c>
      <c r="K3087" s="33" t="s">
        <v>12</v>
      </c>
      <c r="L3087" s="45">
        <f>AVERAGEIFS('Raw Data'!$R$2:$R$3196,'Raw Data'!$K$2:$K$3196,'Solution Sheet'!J3087,'Raw Data'!$G$2:$G$3196,'Solution Sheet'!K3087)</f>
        <v>34.373831775700936</v>
      </c>
      <c r="N3087" s="33" t="s">
        <v>24</v>
      </c>
      <c r="O3087" s="33" t="s">
        <v>31</v>
      </c>
      <c r="P3087" s="45">
        <f>SUMIFS('Raw Data'!$S$2:$S$3196,'Raw Data'!$D$2:$D$3196,'Solution Sheet'!N3087,'Raw Data'!$H$2:$H$3196,'Solution Sheet'!O3087)</f>
        <v>770751.94999999984</v>
      </c>
    </row>
    <row r="3088" spans="2:16" x14ac:dyDescent="0.35">
      <c r="B3088" s="33" t="s">
        <v>55</v>
      </c>
      <c r="C3088" s="33" t="s">
        <v>6</v>
      </c>
      <c r="D3088" s="45">
        <f>SUMIFS('Raw Data'!$S$2:$S$3196,'Raw Data'!$E$2:$E$3196,'Solution Sheet'!B3088,'Raw Data'!$G$2:$G$3196,'Solution Sheet'!C3088)</f>
        <v>103547.48999999999</v>
      </c>
      <c r="E3088" s="37"/>
      <c r="F3088" s="33" t="s">
        <v>46</v>
      </c>
      <c r="G3088" s="33" t="s">
        <v>30</v>
      </c>
      <c r="H3088" s="45">
        <f>COUNTIFS('Raw Data'!$L$2:$L$3196,'Solution Sheet'!F3088,'Raw Data'!$H$2:$H$3196,'Solution Sheet'!G3088)</f>
        <v>204</v>
      </c>
      <c r="J3088" s="33" t="s">
        <v>39</v>
      </c>
      <c r="K3088" s="33" t="s">
        <v>6</v>
      </c>
      <c r="L3088" s="45">
        <f>AVERAGEIFS('Raw Data'!$R$2:$R$3196,'Raw Data'!$K$2:$K$3196,'Solution Sheet'!J3088,'Raw Data'!$G$2:$G$3196,'Solution Sheet'!K3088)</f>
        <v>36.370370370370374</v>
      </c>
      <c r="N3088" s="33" t="s">
        <v>24</v>
      </c>
      <c r="O3088" s="33" t="s">
        <v>30</v>
      </c>
      <c r="P3088" s="45">
        <f>SUMIFS('Raw Data'!$S$2:$S$3196,'Raw Data'!$D$2:$D$3196,'Solution Sheet'!N3088,'Raw Data'!$H$2:$H$3196,'Solution Sheet'!O3088)</f>
        <v>902864.3899999999</v>
      </c>
    </row>
    <row r="3089" spans="2:16" x14ac:dyDescent="0.35">
      <c r="B3089" s="33" t="s">
        <v>115</v>
      </c>
      <c r="C3089" s="33" t="s">
        <v>13</v>
      </c>
      <c r="D3089" s="45">
        <f>SUMIFS('Raw Data'!$S$2:$S$3196,'Raw Data'!$E$2:$E$3196,'Solution Sheet'!B3089,'Raw Data'!$G$2:$G$3196,'Solution Sheet'!C3089)</f>
        <v>86905.229999999981</v>
      </c>
      <c r="E3089" s="37"/>
      <c r="F3089" s="33" t="s">
        <v>43</v>
      </c>
      <c r="G3089" s="33" t="s">
        <v>32</v>
      </c>
      <c r="H3089" s="45">
        <f>COUNTIFS('Raw Data'!$L$2:$L$3196,'Solution Sheet'!F3089,'Raw Data'!$H$2:$H$3196,'Solution Sheet'!G3089)</f>
        <v>206</v>
      </c>
      <c r="J3089" s="33" t="s">
        <v>41</v>
      </c>
      <c r="K3089" s="33" t="s">
        <v>13</v>
      </c>
      <c r="L3089" s="45">
        <f>AVERAGEIFS('Raw Data'!$R$2:$R$3196,'Raw Data'!$K$2:$K$3196,'Solution Sheet'!J3089,'Raw Data'!$G$2:$G$3196,'Solution Sheet'!K3089)</f>
        <v>33.705882352941174</v>
      </c>
      <c r="N3089" s="33" t="s">
        <v>24</v>
      </c>
      <c r="O3089" s="33" t="s">
        <v>32</v>
      </c>
      <c r="P3089" s="45">
        <f>SUMIFS('Raw Data'!$S$2:$S$3196,'Raw Data'!$D$2:$D$3196,'Solution Sheet'!N3089,'Raw Data'!$H$2:$H$3196,'Solution Sheet'!O3089)</f>
        <v>854150.37999999919</v>
      </c>
    </row>
    <row r="3090" spans="2:16" x14ac:dyDescent="0.35">
      <c r="B3090" s="33" t="s">
        <v>73</v>
      </c>
      <c r="C3090" s="33" t="s">
        <v>11</v>
      </c>
      <c r="D3090" s="45">
        <f>SUMIFS('Raw Data'!$S$2:$S$3196,'Raw Data'!$E$2:$E$3196,'Solution Sheet'!B3090,'Raw Data'!$G$2:$G$3196,'Solution Sheet'!C3090)</f>
        <v>112167.56</v>
      </c>
      <c r="E3090" s="37"/>
      <c r="F3090" s="33" t="s">
        <v>45</v>
      </c>
      <c r="G3090" s="33" t="s">
        <v>31</v>
      </c>
      <c r="H3090" s="45">
        <f>COUNTIFS('Raw Data'!$L$2:$L$3196,'Solution Sheet'!F3090,'Raw Data'!$H$2:$H$3196,'Solution Sheet'!G3090)</f>
        <v>200</v>
      </c>
      <c r="J3090" s="33" t="s">
        <v>42</v>
      </c>
      <c r="K3090" s="33" t="s">
        <v>11</v>
      </c>
      <c r="L3090" s="45">
        <f>AVERAGEIFS('Raw Data'!$R$2:$R$3196,'Raw Data'!$K$2:$K$3196,'Solution Sheet'!J3090,'Raw Data'!$G$2:$G$3196,'Solution Sheet'!K3090)</f>
        <v>35.16949152542373</v>
      </c>
      <c r="N3090" s="33" t="s">
        <v>26</v>
      </c>
      <c r="O3090" s="33" t="s">
        <v>31</v>
      </c>
      <c r="P3090" s="45">
        <f>SUMIFS('Raw Data'!$S$2:$S$3196,'Raw Data'!$D$2:$D$3196,'Solution Sheet'!N3090,'Raw Data'!$H$2:$H$3196,'Solution Sheet'!O3090)</f>
        <v>705928.4499999996</v>
      </c>
    </row>
    <row r="3091" spans="2:16" x14ac:dyDescent="0.35">
      <c r="B3091" s="33" t="s">
        <v>73</v>
      </c>
      <c r="C3091" s="33" t="s">
        <v>11</v>
      </c>
      <c r="D3091" s="45">
        <f>SUMIFS('Raw Data'!$S$2:$S$3196,'Raw Data'!$E$2:$E$3196,'Solution Sheet'!B3091,'Raw Data'!$G$2:$G$3196,'Solution Sheet'!C3091)</f>
        <v>112167.56</v>
      </c>
      <c r="E3091" s="37"/>
      <c r="F3091" s="33" t="s">
        <v>43</v>
      </c>
      <c r="G3091" s="33" t="s">
        <v>32</v>
      </c>
      <c r="H3091" s="45">
        <f>COUNTIFS('Raw Data'!$L$2:$L$3196,'Solution Sheet'!F3091,'Raw Data'!$H$2:$H$3196,'Solution Sheet'!G3091)</f>
        <v>206</v>
      </c>
      <c r="J3091" s="33" t="s">
        <v>39</v>
      </c>
      <c r="K3091" s="33" t="s">
        <v>11</v>
      </c>
      <c r="L3091" s="45">
        <f>AVERAGEIFS('Raw Data'!$R$2:$R$3196,'Raw Data'!$K$2:$K$3196,'Solution Sheet'!J3091,'Raw Data'!$G$2:$G$3196,'Solution Sheet'!K3091)</f>
        <v>34.901785714285715</v>
      </c>
      <c r="N3091" s="33" t="s">
        <v>26</v>
      </c>
      <c r="O3091" s="33" t="s">
        <v>32</v>
      </c>
      <c r="P3091" s="45">
        <f>SUMIFS('Raw Data'!$S$2:$S$3196,'Raw Data'!$D$2:$D$3196,'Solution Sheet'!N3091,'Raw Data'!$H$2:$H$3196,'Solution Sheet'!O3091)</f>
        <v>713770.02999999945</v>
      </c>
    </row>
    <row r="3092" spans="2:16" x14ac:dyDescent="0.35">
      <c r="B3092" s="33" t="s">
        <v>106</v>
      </c>
      <c r="C3092" s="33" t="s">
        <v>13</v>
      </c>
      <c r="D3092" s="45">
        <f>SUMIFS('Raw Data'!$S$2:$S$3196,'Raw Data'!$E$2:$E$3196,'Solution Sheet'!B3092,'Raw Data'!$G$2:$G$3196,'Solution Sheet'!C3092)</f>
        <v>83772.33</v>
      </c>
      <c r="E3092" s="37"/>
      <c r="F3092" s="33" t="s">
        <v>45</v>
      </c>
      <c r="G3092" s="33" t="s">
        <v>31</v>
      </c>
      <c r="H3092" s="45">
        <f>COUNTIFS('Raw Data'!$L$2:$L$3196,'Solution Sheet'!F3092,'Raw Data'!$H$2:$H$3196,'Solution Sheet'!G3092)</f>
        <v>200</v>
      </c>
      <c r="J3092" s="33" t="s">
        <v>42</v>
      </c>
      <c r="K3092" s="33" t="s">
        <v>13</v>
      </c>
      <c r="L3092" s="45">
        <f>AVERAGEIFS('Raw Data'!$R$2:$R$3196,'Raw Data'!$K$2:$K$3196,'Solution Sheet'!J3092,'Raw Data'!$G$2:$G$3196,'Solution Sheet'!K3092)</f>
        <v>36.58</v>
      </c>
      <c r="N3092" s="33" t="s">
        <v>24</v>
      </c>
      <c r="O3092" s="33" t="s">
        <v>31</v>
      </c>
      <c r="P3092" s="45">
        <f>SUMIFS('Raw Data'!$S$2:$S$3196,'Raw Data'!$D$2:$D$3196,'Solution Sheet'!N3092,'Raw Data'!$H$2:$H$3196,'Solution Sheet'!O3092)</f>
        <v>770751.94999999984</v>
      </c>
    </row>
    <row r="3093" spans="2:16" x14ac:dyDescent="0.35">
      <c r="B3093" s="33" t="s">
        <v>58</v>
      </c>
      <c r="C3093" s="33" t="s">
        <v>13</v>
      </c>
      <c r="D3093" s="45">
        <f>SUMIFS('Raw Data'!$S$2:$S$3196,'Raw Data'!$E$2:$E$3196,'Solution Sheet'!B3093,'Raw Data'!$G$2:$G$3196,'Solution Sheet'!C3093)</f>
        <v>88782.809999999969</v>
      </c>
      <c r="E3093" s="37"/>
      <c r="F3093" s="33" t="s">
        <v>46</v>
      </c>
      <c r="G3093" s="33" t="s">
        <v>30</v>
      </c>
      <c r="H3093" s="45">
        <f>COUNTIFS('Raw Data'!$L$2:$L$3196,'Solution Sheet'!F3093,'Raw Data'!$H$2:$H$3196,'Solution Sheet'!G3093)</f>
        <v>204</v>
      </c>
      <c r="J3093" s="33" t="s">
        <v>41</v>
      </c>
      <c r="K3093" s="33" t="s">
        <v>13</v>
      </c>
      <c r="L3093" s="45">
        <f>AVERAGEIFS('Raw Data'!$R$2:$R$3196,'Raw Data'!$K$2:$K$3196,'Solution Sheet'!J3093,'Raw Data'!$G$2:$G$3196,'Solution Sheet'!K3093)</f>
        <v>33.705882352941174</v>
      </c>
      <c r="N3093" s="33" t="s">
        <v>24</v>
      </c>
      <c r="O3093" s="33" t="s">
        <v>30</v>
      </c>
      <c r="P3093" s="45">
        <f>SUMIFS('Raw Data'!$S$2:$S$3196,'Raw Data'!$D$2:$D$3196,'Solution Sheet'!N3093,'Raw Data'!$H$2:$H$3196,'Solution Sheet'!O3093)</f>
        <v>902864.3899999999</v>
      </c>
    </row>
    <row r="3094" spans="2:16" x14ac:dyDescent="0.35">
      <c r="B3094" s="33" t="s">
        <v>63</v>
      </c>
      <c r="C3094" s="33" t="s">
        <v>8</v>
      </c>
      <c r="D3094" s="45">
        <f>SUMIFS('Raw Data'!$S$2:$S$3196,'Raw Data'!$E$2:$E$3196,'Solution Sheet'!B3094,'Raw Data'!$G$2:$G$3196,'Solution Sheet'!C3094)</f>
        <v>87482.73</v>
      </c>
      <c r="E3094" s="37"/>
      <c r="F3094" s="33" t="s">
        <v>43</v>
      </c>
      <c r="G3094" s="33" t="s">
        <v>33</v>
      </c>
      <c r="H3094" s="45">
        <f>COUNTIFS('Raw Data'!$L$2:$L$3196,'Solution Sheet'!F3094,'Raw Data'!$H$2:$H$3196,'Solution Sheet'!G3094)</f>
        <v>185</v>
      </c>
      <c r="J3094" s="33" t="s">
        <v>41</v>
      </c>
      <c r="K3094" s="33" t="s">
        <v>8</v>
      </c>
      <c r="L3094" s="45">
        <f>AVERAGEIFS('Raw Data'!$R$2:$R$3196,'Raw Data'!$K$2:$K$3196,'Solution Sheet'!J3094,'Raw Data'!$G$2:$G$3196,'Solution Sheet'!K3094)</f>
        <v>35.169642857142854</v>
      </c>
      <c r="N3094" s="33" t="s">
        <v>24</v>
      </c>
      <c r="O3094" s="33" t="s">
        <v>33</v>
      </c>
      <c r="P3094" s="45">
        <f>SUMIFS('Raw Data'!$S$2:$S$3196,'Raw Data'!$D$2:$D$3196,'Solution Sheet'!N3094,'Raw Data'!$H$2:$H$3196,'Solution Sheet'!O3094)</f>
        <v>777669.78999999957</v>
      </c>
    </row>
    <row r="3095" spans="2:16" x14ac:dyDescent="0.35">
      <c r="B3095" s="33" t="s">
        <v>106</v>
      </c>
      <c r="C3095" s="33" t="s">
        <v>6</v>
      </c>
      <c r="D3095" s="45">
        <f>SUMIFS('Raw Data'!$S$2:$S$3196,'Raw Data'!$E$2:$E$3196,'Solution Sheet'!B3095,'Raw Data'!$G$2:$G$3196,'Solution Sheet'!C3095)</f>
        <v>106057.18</v>
      </c>
      <c r="E3095" s="37"/>
      <c r="F3095" s="33" t="s">
        <v>43</v>
      </c>
      <c r="G3095" s="33" t="s">
        <v>31</v>
      </c>
      <c r="H3095" s="45">
        <f>COUNTIFS('Raw Data'!$L$2:$L$3196,'Solution Sheet'!F3095,'Raw Data'!$H$2:$H$3196,'Solution Sheet'!G3095)</f>
        <v>190</v>
      </c>
      <c r="J3095" s="33" t="s">
        <v>41</v>
      </c>
      <c r="K3095" s="33" t="s">
        <v>6</v>
      </c>
      <c r="L3095" s="45">
        <f>AVERAGEIFS('Raw Data'!$R$2:$R$3196,'Raw Data'!$K$2:$K$3196,'Solution Sheet'!J3095,'Raw Data'!$G$2:$G$3196,'Solution Sheet'!K3095)</f>
        <v>36.01075268817204</v>
      </c>
      <c r="N3095" s="33" t="s">
        <v>26</v>
      </c>
      <c r="O3095" s="33" t="s">
        <v>31</v>
      </c>
      <c r="P3095" s="45">
        <f>SUMIFS('Raw Data'!$S$2:$S$3196,'Raw Data'!$D$2:$D$3196,'Solution Sheet'!N3095,'Raw Data'!$H$2:$H$3196,'Solution Sheet'!O3095)</f>
        <v>705928.4499999996</v>
      </c>
    </row>
    <row r="3096" spans="2:16" x14ac:dyDescent="0.35">
      <c r="B3096" s="33" t="s">
        <v>78</v>
      </c>
      <c r="C3096" s="33" t="s">
        <v>8</v>
      </c>
      <c r="D3096" s="45">
        <f>SUMIFS('Raw Data'!$S$2:$S$3196,'Raw Data'!$E$2:$E$3196,'Solution Sheet'!B3096,'Raw Data'!$G$2:$G$3196,'Solution Sheet'!C3096)</f>
        <v>81993.12000000001</v>
      </c>
      <c r="E3096" s="37"/>
      <c r="F3096" s="33" t="s">
        <v>43</v>
      </c>
      <c r="G3096" s="33" t="s">
        <v>31</v>
      </c>
      <c r="H3096" s="45">
        <f>COUNTIFS('Raw Data'!$L$2:$L$3196,'Solution Sheet'!F3096,'Raw Data'!$H$2:$H$3196,'Solution Sheet'!G3096)</f>
        <v>190</v>
      </c>
      <c r="J3096" s="33" t="s">
        <v>39</v>
      </c>
      <c r="K3096" s="33" t="s">
        <v>8</v>
      </c>
      <c r="L3096" s="45">
        <f>AVERAGEIFS('Raw Data'!$R$2:$R$3196,'Raw Data'!$K$2:$K$3196,'Solution Sheet'!J3096,'Raw Data'!$G$2:$G$3196,'Solution Sheet'!K3096)</f>
        <v>33.572815533980581</v>
      </c>
      <c r="N3096" s="33" t="s">
        <v>26</v>
      </c>
      <c r="O3096" s="33" t="s">
        <v>31</v>
      </c>
      <c r="P3096" s="45">
        <f>SUMIFS('Raw Data'!$S$2:$S$3196,'Raw Data'!$D$2:$D$3196,'Solution Sheet'!N3096,'Raw Data'!$H$2:$H$3196,'Solution Sheet'!O3096)</f>
        <v>705928.4499999996</v>
      </c>
    </row>
    <row r="3097" spans="2:16" x14ac:dyDescent="0.35">
      <c r="B3097" s="33" t="s">
        <v>115</v>
      </c>
      <c r="C3097" s="33" t="s">
        <v>12</v>
      </c>
      <c r="D3097" s="45">
        <f>SUMIFS('Raw Data'!$S$2:$S$3196,'Raw Data'!$E$2:$E$3196,'Solution Sheet'!B3097,'Raw Data'!$G$2:$G$3196,'Solution Sheet'!C3097)</f>
        <v>66619.010000000009</v>
      </c>
      <c r="E3097" s="37"/>
      <c r="F3097" s="33" t="s">
        <v>44</v>
      </c>
      <c r="G3097" s="33" t="s">
        <v>33</v>
      </c>
      <c r="H3097" s="45">
        <f>COUNTIFS('Raw Data'!$L$2:$L$3196,'Solution Sheet'!F3097,'Raw Data'!$H$2:$H$3196,'Solution Sheet'!G3097)</f>
        <v>207</v>
      </c>
      <c r="J3097" s="33" t="s">
        <v>42</v>
      </c>
      <c r="K3097" s="33" t="s">
        <v>12</v>
      </c>
      <c r="L3097" s="45">
        <f>AVERAGEIFS('Raw Data'!$R$2:$R$3196,'Raw Data'!$K$2:$K$3196,'Solution Sheet'!J3097,'Raw Data'!$G$2:$G$3196,'Solution Sheet'!K3097)</f>
        <v>36.418604651162788</v>
      </c>
      <c r="N3097" s="33" t="s">
        <v>24</v>
      </c>
      <c r="O3097" s="33" t="s">
        <v>33</v>
      </c>
      <c r="P3097" s="45">
        <f>SUMIFS('Raw Data'!$S$2:$S$3196,'Raw Data'!$D$2:$D$3196,'Solution Sheet'!N3097,'Raw Data'!$H$2:$H$3196,'Solution Sheet'!O3097)</f>
        <v>777669.78999999957</v>
      </c>
    </row>
    <row r="3098" spans="2:16" x14ac:dyDescent="0.35">
      <c r="B3098" s="33" t="s">
        <v>115</v>
      </c>
      <c r="C3098" s="33" t="s">
        <v>11</v>
      </c>
      <c r="D3098" s="45">
        <f>SUMIFS('Raw Data'!$S$2:$S$3196,'Raw Data'!$E$2:$E$3196,'Solution Sheet'!B3098,'Raw Data'!$G$2:$G$3196,'Solution Sheet'!C3098)</f>
        <v>121509.75999999999</v>
      </c>
      <c r="E3098" s="37"/>
      <c r="F3098" s="33" t="s">
        <v>43</v>
      </c>
      <c r="G3098" s="33" t="s">
        <v>32</v>
      </c>
      <c r="H3098" s="45">
        <f>COUNTIFS('Raw Data'!$L$2:$L$3196,'Solution Sheet'!F3098,'Raw Data'!$H$2:$H$3196,'Solution Sheet'!G3098)</f>
        <v>206</v>
      </c>
      <c r="J3098" s="33" t="s">
        <v>40</v>
      </c>
      <c r="K3098" s="33" t="s">
        <v>11</v>
      </c>
      <c r="L3098" s="45">
        <f>AVERAGEIFS('Raw Data'!$R$2:$R$3196,'Raw Data'!$K$2:$K$3196,'Solution Sheet'!J3098,'Raw Data'!$G$2:$G$3196,'Solution Sheet'!K3098)</f>
        <v>33.707865168539328</v>
      </c>
      <c r="N3098" s="33" t="s">
        <v>26</v>
      </c>
      <c r="O3098" s="33" t="s">
        <v>32</v>
      </c>
      <c r="P3098" s="45">
        <f>SUMIFS('Raw Data'!$S$2:$S$3196,'Raw Data'!$D$2:$D$3196,'Solution Sheet'!N3098,'Raw Data'!$H$2:$H$3196,'Solution Sheet'!O3098)</f>
        <v>713770.02999999945</v>
      </c>
    </row>
    <row r="3099" spans="2:16" x14ac:dyDescent="0.35">
      <c r="B3099" s="33" t="s">
        <v>52</v>
      </c>
      <c r="C3099" s="33" t="s">
        <v>6</v>
      </c>
      <c r="D3099" s="45">
        <f>SUMIFS('Raw Data'!$S$2:$S$3196,'Raw Data'!$E$2:$E$3196,'Solution Sheet'!B3099,'Raw Data'!$G$2:$G$3196,'Solution Sheet'!C3099)</f>
        <v>128564.53000000004</v>
      </c>
      <c r="E3099" s="37"/>
      <c r="F3099" s="33" t="s">
        <v>44</v>
      </c>
      <c r="G3099" s="33" t="s">
        <v>32</v>
      </c>
      <c r="H3099" s="45">
        <f>COUNTIFS('Raw Data'!$L$2:$L$3196,'Solution Sheet'!F3099,'Raw Data'!$H$2:$H$3196,'Solution Sheet'!G3099)</f>
        <v>196</v>
      </c>
      <c r="J3099" s="33" t="s">
        <v>41</v>
      </c>
      <c r="K3099" s="33" t="s">
        <v>6</v>
      </c>
      <c r="L3099" s="45">
        <f>AVERAGEIFS('Raw Data'!$R$2:$R$3196,'Raw Data'!$K$2:$K$3196,'Solution Sheet'!J3099,'Raw Data'!$G$2:$G$3196,'Solution Sheet'!K3099)</f>
        <v>36.01075268817204</v>
      </c>
      <c r="N3099" s="33" t="s">
        <v>25</v>
      </c>
      <c r="O3099" s="33" t="s">
        <v>32</v>
      </c>
      <c r="P3099" s="45">
        <f>SUMIFS('Raw Data'!$S$2:$S$3196,'Raw Data'!$D$2:$D$3196,'Solution Sheet'!N3099,'Raw Data'!$H$2:$H$3196,'Solution Sheet'!O3099)</f>
        <v>420136.0300000002</v>
      </c>
    </row>
    <row r="3100" spans="2:16" x14ac:dyDescent="0.35">
      <c r="B3100" s="33" t="s">
        <v>78</v>
      </c>
      <c r="C3100" s="33" t="s">
        <v>9</v>
      </c>
      <c r="D3100" s="45">
        <f>SUMIFS('Raw Data'!$S$2:$S$3196,'Raw Data'!$E$2:$E$3196,'Solution Sheet'!B3100,'Raw Data'!$G$2:$G$3196,'Solution Sheet'!C3100)</f>
        <v>67867.660000000018</v>
      </c>
      <c r="E3100" s="37"/>
      <c r="F3100" s="33" t="s">
        <v>43</v>
      </c>
      <c r="G3100" s="33" t="s">
        <v>32</v>
      </c>
      <c r="H3100" s="45">
        <f>COUNTIFS('Raw Data'!$L$2:$L$3196,'Solution Sheet'!F3100,'Raw Data'!$H$2:$H$3196,'Solution Sheet'!G3100)</f>
        <v>206</v>
      </c>
      <c r="J3100" s="33" t="s">
        <v>40</v>
      </c>
      <c r="K3100" s="33" t="s">
        <v>9</v>
      </c>
      <c r="L3100" s="45">
        <f>AVERAGEIFS('Raw Data'!$R$2:$R$3196,'Raw Data'!$K$2:$K$3196,'Solution Sheet'!J3100,'Raw Data'!$G$2:$G$3196,'Solution Sheet'!K3100)</f>
        <v>33.942528735632187</v>
      </c>
      <c r="N3100" s="33" t="s">
        <v>24</v>
      </c>
      <c r="O3100" s="33" t="s">
        <v>32</v>
      </c>
      <c r="P3100" s="45">
        <f>SUMIFS('Raw Data'!$S$2:$S$3196,'Raw Data'!$D$2:$D$3196,'Solution Sheet'!N3100,'Raw Data'!$H$2:$H$3196,'Solution Sheet'!O3100)</f>
        <v>854150.37999999919</v>
      </c>
    </row>
    <row r="3101" spans="2:16" x14ac:dyDescent="0.35">
      <c r="B3101" s="33" t="s">
        <v>63</v>
      </c>
      <c r="C3101" s="33" t="s">
        <v>10</v>
      </c>
      <c r="D3101" s="45">
        <f>SUMIFS('Raw Data'!$S$2:$S$3196,'Raw Data'!$E$2:$E$3196,'Solution Sheet'!B3101,'Raw Data'!$G$2:$G$3196,'Solution Sheet'!C3101)</f>
        <v>76274.34</v>
      </c>
      <c r="E3101" s="37"/>
      <c r="F3101" s="33" t="s">
        <v>45</v>
      </c>
      <c r="G3101" s="33" t="s">
        <v>30</v>
      </c>
      <c r="H3101" s="45">
        <f>COUNTIFS('Raw Data'!$L$2:$L$3196,'Solution Sheet'!F3101,'Raw Data'!$H$2:$H$3196,'Solution Sheet'!G3101)</f>
        <v>215</v>
      </c>
      <c r="J3101" s="33" t="s">
        <v>42</v>
      </c>
      <c r="K3101" s="33" t="s">
        <v>10</v>
      </c>
      <c r="L3101" s="45">
        <f>AVERAGEIFS('Raw Data'!$R$2:$R$3196,'Raw Data'!$K$2:$K$3196,'Solution Sheet'!J3101,'Raw Data'!$G$2:$G$3196,'Solution Sheet'!K3101)</f>
        <v>34.543689320388353</v>
      </c>
      <c r="N3101" s="33" t="s">
        <v>26</v>
      </c>
      <c r="O3101" s="33" t="s">
        <v>30</v>
      </c>
      <c r="P3101" s="45">
        <f>SUMIFS('Raw Data'!$S$2:$S$3196,'Raw Data'!$D$2:$D$3196,'Solution Sheet'!N3101,'Raw Data'!$H$2:$H$3196,'Solution Sheet'!O3101)</f>
        <v>705014.25000000035</v>
      </c>
    </row>
    <row r="3102" spans="2:16" x14ac:dyDescent="0.35">
      <c r="B3102" s="33" t="s">
        <v>68</v>
      </c>
      <c r="C3102" s="33" t="s">
        <v>9</v>
      </c>
      <c r="D3102" s="45">
        <f>SUMIFS('Raw Data'!$S$2:$S$3196,'Raw Data'!$E$2:$E$3196,'Solution Sheet'!B3102,'Raw Data'!$G$2:$G$3196,'Solution Sheet'!C3102)</f>
        <v>139938.12</v>
      </c>
      <c r="E3102" s="37"/>
      <c r="F3102" s="33" t="s">
        <v>46</v>
      </c>
      <c r="G3102" s="33" t="s">
        <v>32</v>
      </c>
      <c r="H3102" s="45">
        <f>COUNTIFS('Raw Data'!$L$2:$L$3196,'Solution Sheet'!F3102,'Raw Data'!$H$2:$H$3196,'Solution Sheet'!G3102)</f>
        <v>216</v>
      </c>
      <c r="J3102" s="33" t="s">
        <v>39</v>
      </c>
      <c r="K3102" s="33" t="s">
        <v>9</v>
      </c>
      <c r="L3102" s="45">
        <f>AVERAGEIFS('Raw Data'!$R$2:$R$3196,'Raw Data'!$K$2:$K$3196,'Solution Sheet'!J3102,'Raw Data'!$G$2:$G$3196,'Solution Sheet'!K3102)</f>
        <v>34.731182795698928</v>
      </c>
      <c r="N3102" s="33" t="s">
        <v>26</v>
      </c>
      <c r="O3102" s="33" t="s">
        <v>32</v>
      </c>
      <c r="P3102" s="45">
        <f>SUMIFS('Raw Data'!$S$2:$S$3196,'Raw Data'!$D$2:$D$3196,'Solution Sheet'!N3102,'Raw Data'!$H$2:$H$3196,'Solution Sheet'!O3102)</f>
        <v>713770.02999999945</v>
      </c>
    </row>
    <row r="3103" spans="2:16" x14ac:dyDescent="0.35">
      <c r="B3103" s="33" t="s">
        <v>52</v>
      </c>
      <c r="C3103" s="33" t="s">
        <v>9</v>
      </c>
      <c r="D3103" s="45">
        <f>SUMIFS('Raw Data'!$S$2:$S$3196,'Raw Data'!$E$2:$E$3196,'Solution Sheet'!B3103,'Raw Data'!$G$2:$G$3196,'Solution Sheet'!C3103)</f>
        <v>91971.540000000008</v>
      </c>
      <c r="E3103" s="37"/>
      <c r="F3103" s="33" t="s">
        <v>44</v>
      </c>
      <c r="G3103" s="33" t="s">
        <v>30</v>
      </c>
      <c r="H3103" s="45">
        <f>COUNTIFS('Raw Data'!$L$2:$L$3196,'Solution Sheet'!F3103,'Raw Data'!$H$2:$H$3196,'Solution Sheet'!G3103)</f>
        <v>202</v>
      </c>
      <c r="J3103" s="33" t="s">
        <v>42</v>
      </c>
      <c r="K3103" s="33" t="s">
        <v>9</v>
      </c>
      <c r="L3103" s="45">
        <f>AVERAGEIFS('Raw Data'!$R$2:$R$3196,'Raw Data'!$K$2:$K$3196,'Solution Sheet'!J3103,'Raw Data'!$G$2:$G$3196,'Solution Sheet'!K3103)</f>
        <v>36.282828282828284</v>
      </c>
      <c r="N3103" s="33" t="s">
        <v>26</v>
      </c>
      <c r="O3103" s="33" t="s">
        <v>30</v>
      </c>
      <c r="P3103" s="45">
        <f>SUMIFS('Raw Data'!$S$2:$S$3196,'Raw Data'!$D$2:$D$3196,'Solution Sheet'!N3103,'Raw Data'!$H$2:$H$3196,'Solution Sheet'!O3103)</f>
        <v>705014.25000000035</v>
      </c>
    </row>
    <row r="3104" spans="2:16" x14ac:dyDescent="0.35">
      <c r="B3104" s="33" t="s">
        <v>115</v>
      </c>
      <c r="C3104" s="33" t="s">
        <v>7</v>
      </c>
      <c r="D3104" s="45">
        <f>SUMIFS('Raw Data'!$S$2:$S$3196,'Raw Data'!$E$2:$E$3196,'Solution Sheet'!B3104,'Raw Data'!$G$2:$G$3196,'Solution Sheet'!C3104)</f>
        <v>104661.16</v>
      </c>
      <c r="E3104" s="37"/>
      <c r="F3104" s="33" t="s">
        <v>46</v>
      </c>
      <c r="G3104" s="33" t="s">
        <v>32</v>
      </c>
      <c r="H3104" s="45">
        <f>COUNTIFS('Raw Data'!$L$2:$L$3196,'Solution Sheet'!F3104,'Raw Data'!$H$2:$H$3196,'Solution Sheet'!G3104)</f>
        <v>216</v>
      </c>
      <c r="J3104" s="33" t="s">
        <v>42</v>
      </c>
      <c r="K3104" s="33" t="s">
        <v>7</v>
      </c>
      <c r="L3104" s="45">
        <f>AVERAGEIFS('Raw Data'!$R$2:$R$3196,'Raw Data'!$K$2:$K$3196,'Solution Sheet'!J3104,'Raw Data'!$G$2:$G$3196,'Solution Sheet'!K3104)</f>
        <v>34.288659793814432</v>
      </c>
      <c r="N3104" s="33" t="s">
        <v>24</v>
      </c>
      <c r="O3104" s="33" t="s">
        <v>32</v>
      </c>
      <c r="P3104" s="45">
        <f>SUMIFS('Raw Data'!$S$2:$S$3196,'Raw Data'!$D$2:$D$3196,'Solution Sheet'!N3104,'Raw Data'!$H$2:$H$3196,'Solution Sheet'!O3104)</f>
        <v>854150.37999999919</v>
      </c>
    </row>
    <row r="3105" spans="2:16" x14ac:dyDescent="0.35">
      <c r="B3105" s="33" t="s">
        <v>58</v>
      </c>
      <c r="C3105" s="33" t="s">
        <v>13</v>
      </c>
      <c r="D3105" s="45">
        <f>SUMIFS('Raw Data'!$S$2:$S$3196,'Raw Data'!$E$2:$E$3196,'Solution Sheet'!B3105,'Raw Data'!$G$2:$G$3196,'Solution Sheet'!C3105)</f>
        <v>88782.809999999969</v>
      </c>
      <c r="E3105" s="37"/>
      <c r="F3105" s="33" t="s">
        <v>44</v>
      </c>
      <c r="G3105" s="33" t="s">
        <v>33</v>
      </c>
      <c r="H3105" s="45">
        <f>COUNTIFS('Raw Data'!$L$2:$L$3196,'Solution Sheet'!F3105,'Raw Data'!$H$2:$H$3196,'Solution Sheet'!G3105)</f>
        <v>207</v>
      </c>
      <c r="J3105" s="33" t="s">
        <v>39</v>
      </c>
      <c r="K3105" s="33" t="s">
        <v>13</v>
      </c>
      <c r="L3105" s="45">
        <f>AVERAGEIFS('Raw Data'!$R$2:$R$3196,'Raw Data'!$K$2:$K$3196,'Solution Sheet'!J3105,'Raw Data'!$G$2:$G$3196,'Solution Sheet'!K3105)</f>
        <v>35.833333333333336</v>
      </c>
      <c r="N3105" s="33" t="s">
        <v>26</v>
      </c>
      <c r="O3105" s="33" t="s">
        <v>33</v>
      </c>
      <c r="P3105" s="45">
        <f>SUMIFS('Raw Data'!$S$2:$S$3196,'Raw Data'!$D$2:$D$3196,'Solution Sheet'!N3105,'Raw Data'!$H$2:$H$3196,'Solution Sheet'!O3105)</f>
        <v>688621.27000000118</v>
      </c>
    </row>
    <row r="3106" spans="2:16" x14ac:dyDescent="0.35">
      <c r="B3106" s="33" t="s">
        <v>52</v>
      </c>
      <c r="C3106" s="33" t="s">
        <v>8</v>
      </c>
      <c r="D3106" s="45">
        <f>SUMIFS('Raw Data'!$S$2:$S$3196,'Raw Data'!$E$2:$E$3196,'Solution Sheet'!B3106,'Raw Data'!$G$2:$G$3196,'Solution Sheet'!C3106)</f>
        <v>99924.459999999977</v>
      </c>
      <c r="E3106" s="37"/>
      <c r="F3106" s="33" t="s">
        <v>44</v>
      </c>
      <c r="G3106" s="33" t="s">
        <v>32</v>
      </c>
      <c r="H3106" s="45">
        <f>COUNTIFS('Raw Data'!$L$2:$L$3196,'Solution Sheet'!F3106,'Raw Data'!$H$2:$H$3196,'Solution Sheet'!G3106)</f>
        <v>196</v>
      </c>
      <c r="J3106" s="33" t="s">
        <v>39</v>
      </c>
      <c r="K3106" s="33" t="s">
        <v>8</v>
      </c>
      <c r="L3106" s="45">
        <f>AVERAGEIFS('Raw Data'!$R$2:$R$3196,'Raw Data'!$K$2:$K$3196,'Solution Sheet'!J3106,'Raw Data'!$G$2:$G$3196,'Solution Sheet'!K3106)</f>
        <v>33.572815533980581</v>
      </c>
      <c r="N3106" s="33" t="s">
        <v>24</v>
      </c>
      <c r="O3106" s="33" t="s">
        <v>32</v>
      </c>
      <c r="P3106" s="45">
        <f>SUMIFS('Raw Data'!$S$2:$S$3196,'Raw Data'!$D$2:$D$3196,'Solution Sheet'!N3106,'Raw Data'!$H$2:$H$3196,'Solution Sheet'!O3106)</f>
        <v>854150.37999999919</v>
      </c>
    </row>
    <row r="3107" spans="2:16" x14ac:dyDescent="0.35">
      <c r="B3107" s="33" t="s">
        <v>85</v>
      </c>
      <c r="C3107" s="33" t="s">
        <v>6</v>
      </c>
      <c r="D3107" s="45">
        <f>SUMIFS('Raw Data'!$S$2:$S$3196,'Raw Data'!$E$2:$E$3196,'Solution Sheet'!B3107,'Raw Data'!$G$2:$G$3196,'Solution Sheet'!C3107)</f>
        <v>88130.46</v>
      </c>
      <c r="E3107" s="37"/>
      <c r="F3107" s="33" t="s">
        <v>43</v>
      </c>
      <c r="G3107" s="33" t="s">
        <v>30</v>
      </c>
      <c r="H3107" s="45">
        <f>COUNTIFS('Raw Data'!$L$2:$L$3196,'Solution Sheet'!F3107,'Raw Data'!$H$2:$H$3196,'Solution Sheet'!G3107)</f>
        <v>201</v>
      </c>
      <c r="J3107" s="33" t="s">
        <v>39</v>
      </c>
      <c r="K3107" s="33" t="s">
        <v>6</v>
      </c>
      <c r="L3107" s="45">
        <f>AVERAGEIFS('Raw Data'!$R$2:$R$3196,'Raw Data'!$K$2:$K$3196,'Solution Sheet'!J3107,'Raw Data'!$G$2:$G$3196,'Solution Sheet'!K3107)</f>
        <v>36.370370370370374</v>
      </c>
      <c r="N3107" s="33" t="s">
        <v>24</v>
      </c>
      <c r="O3107" s="33" t="s">
        <v>30</v>
      </c>
      <c r="P3107" s="45">
        <f>SUMIFS('Raw Data'!$S$2:$S$3196,'Raw Data'!$D$2:$D$3196,'Solution Sheet'!N3107,'Raw Data'!$H$2:$H$3196,'Solution Sheet'!O3107)</f>
        <v>902864.3899999999</v>
      </c>
    </row>
    <row r="3108" spans="2:16" x14ac:dyDescent="0.35">
      <c r="B3108" s="33" t="s">
        <v>52</v>
      </c>
      <c r="C3108" s="33" t="s">
        <v>13</v>
      </c>
      <c r="D3108" s="45">
        <f>SUMIFS('Raw Data'!$S$2:$S$3196,'Raw Data'!$E$2:$E$3196,'Solution Sheet'!B3108,'Raw Data'!$G$2:$G$3196,'Solution Sheet'!C3108)</f>
        <v>72641.01999999999</v>
      </c>
      <c r="E3108" s="37"/>
      <c r="F3108" s="33" t="s">
        <v>44</v>
      </c>
      <c r="G3108" s="33" t="s">
        <v>32</v>
      </c>
      <c r="H3108" s="45">
        <f>COUNTIFS('Raw Data'!$L$2:$L$3196,'Solution Sheet'!F3108,'Raw Data'!$H$2:$H$3196,'Solution Sheet'!G3108)</f>
        <v>196</v>
      </c>
      <c r="J3108" s="33" t="s">
        <v>39</v>
      </c>
      <c r="K3108" s="33" t="s">
        <v>13</v>
      </c>
      <c r="L3108" s="45">
        <f>AVERAGEIFS('Raw Data'!$R$2:$R$3196,'Raw Data'!$K$2:$K$3196,'Solution Sheet'!J3108,'Raw Data'!$G$2:$G$3196,'Solution Sheet'!K3108)</f>
        <v>35.833333333333336</v>
      </c>
      <c r="N3108" s="33" t="s">
        <v>24</v>
      </c>
      <c r="O3108" s="33" t="s">
        <v>32</v>
      </c>
      <c r="P3108" s="45">
        <f>SUMIFS('Raw Data'!$S$2:$S$3196,'Raw Data'!$D$2:$D$3196,'Solution Sheet'!N3108,'Raw Data'!$H$2:$H$3196,'Solution Sheet'!O3108)</f>
        <v>854150.37999999919</v>
      </c>
    </row>
    <row r="3109" spans="2:16" x14ac:dyDescent="0.35">
      <c r="B3109" s="33" t="s">
        <v>106</v>
      </c>
      <c r="C3109" s="33" t="s">
        <v>11</v>
      </c>
      <c r="D3109" s="45">
        <f>SUMIFS('Raw Data'!$S$2:$S$3196,'Raw Data'!$E$2:$E$3196,'Solution Sheet'!B3109,'Raw Data'!$G$2:$G$3196,'Solution Sheet'!C3109)</f>
        <v>87937.540000000023</v>
      </c>
      <c r="E3109" s="37"/>
      <c r="F3109" s="33" t="s">
        <v>44</v>
      </c>
      <c r="G3109" s="33" t="s">
        <v>32</v>
      </c>
      <c r="H3109" s="45">
        <f>COUNTIFS('Raw Data'!$L$2:$L$3196,'Solution Sheet'!F3109,'Raw Data'!$H$2:$H$3196,'Solution Sheet'!G3109)</f>
        <v>196</v>
      </c>
      <c r="J3109" s="33" t="s">
        <v>42</v>
      </c>
      <c r="K3109" s="33" t="s">
        <v>11</v>
      </c>
      <c r="L3109" s="45">
        <f>AVERAGEIFS('Raw Data'!$R$2:$R$3196,'Raw Data'!$K$2:$K$3196,'Solution Sheet'!J3109,'Raw Data'!$G$2:$G$3196,'Solution Sheet'!K3109)</f>
        <v>35.16949152542373</v>
      </c>
      <c r="N3109" s="33" t="s">
        <v>24</v>
      </c>
      <c r="O3109" s="33" t="s">
        <v>32</v>
      </c>
      <c r="P3109" s="45">
        <f>SUMIFS('Raw Data'!$S$2:$S$3196,'Raw Data'!$D$2:$D$3196,'Solution Sheet'!N3109,'Raw Data'!$H$2:$H$3196,'Solution Sheet'!O3109)</f>
        <v>854150.37999999919</v>
      </c>
    </row>
    <row r="3110" spans="2:16" x14ac:dyDescent="0.35">
      <c r="B3110" s="33" t="s">
        <v>78</v>
      </c>
      <c r="C3110" s="33" t="s">
        <v>11</v>
      </c>
      <c r="D3110" s="45">
        <f>SUMIFS('Raw Data'!$S$2:$S$3196,'Raw Data'!$E$2:$E$3196,'Solution Sheet'!B3110,'Raw Data'!$G$2:$G$3196,'Solution Sheet'!C3110)</f>
        <v>115609.13</v>
      </c>
      <c r="E3110" s="37"/>
      <c r="F3110" s="33" t="s">
        <v>45</v>
      </c>
      <c r="G3110" s="33" t="s">
        <v>30</v>
      </c>
      <c r="H3110" s="45">
        <f>COUNTIFS('Raw Data'!$L$2:$L$3196,'Solution Sheet'!F3110,'Raw Data'!$H$2:$H$3196,'Solution Sheet'!G3110)</f>
        <v>215</v>
      </c>
      <c r="J3110" s="33" t="s">
        <v>39</v>
      </c>
      <c r="K3110" s="33" t="s">
        <v>11</v>
      </c>
      <c r="L3110" s="45">
        <f>AVERAGEIFS('Raw Data'!$R$2:$R$3196,'Raw Data'!$K$2:$K$3196,'Solution Sheet'!J3110,'Raw Data'!$G$2:$G$3196,'Solution Sheet'!K3110)</f>
        <v>34.901785714285715</v>
      </c>
      <c r="N3110" s="33" t="s">
        <v>26</v>
      </c>
      <c r="O3110" s="33" t="s">
        <v>30</v>
      </c>
      <c r="P3110" s="45">
        <f>SUMIFS('Raw Data'!$S$2:$S$3196,'Raw Data'!$D$2:$D$3196,'Solution Sheet'!N3110,'Raw Data'!$H$2:$H$3196,'Solution Sheet'!O3110)</f>
        <v>705014.25000000035</v>
      </c>
    </row>
    <row r="3111" spans="2:16" x14ac:dyDescent="0.35">
      <c r="B3111" s="33" t="s">
        <v>106</v>
      </c>
      <c r="C3111" s="33" t="s">
        <v>13</v>
      </c>
      <c r="D3111" s="45">
        <f>SUMIFS('Raw Data'!$S$2:$S$3196,'Raw Data'!$E$2:$E$3196,'Solution Sheet'!B3111,'Raw Data'!$G$2:$G$3196,'Solution Sheet'!C3111)</f>
        <v>83772.33</v>
      </c>
      <c r="E3111" s="37"/>
      <c r="F3111" s="33" t="s">
        <v>44</v>
      </c>
      <c r="G3111" s="33" t="s">
        <v>31</v>
      </c>
      <c r="H3111" s="45">
        <f>COUNTIFS('Raw Data'!$L$2:$L$3196,'Solution Sheet'!F3111,'Raw Data'!$H$2:$H$3196,'Solution Sheet'!G3111)</f>
        <v>216</v>
      </c>
      <c r="J3111" s="33" t="s">
        <v>40</v>
      </c>
      <c r="K3111" s="33" t="s">
        <v>13</v>
      </c>
      <c r="L3111" s="45">
        <f>AVERAGEIFS('Raw Data'!$R$2:$R$3196,'Raw Data'!$K$2:$K$3196,'Solution Sheet'!J3111,'Raw Data'!$G$2:$G$3196,'Solution Sheet'!K3111)</f>
        <v>34.651685393258425</v>
      </c>
      <c r="N3111" s="33" t="s">
        <v>26</v>
      </c>
      <c r="O3111" s="33" t="s">
        <v>31</v>
      </c>
      <c r="P3111" s="45">
        <f>SUMIFS('Raw Data'!$S$2:$S$3196,'Raw Data'!$D$2:$D$3196,'Solution Sheet'!N3111,'Raw Data'!$H$2:$H$3196,'Solution Sheet'!O3111)</f>
        <v>705928.4499999996</v>
      </c>
    </row>
    <row r="3112" spans="2:16" x14ac:dyDescent="0.35">
      <c r="B3112" s="33" t="s">
        <v>115</v>
      </c>
      <c r="C3112" s="33" t="s">
        <v>13</v>
      </c>
      <c r="D3112" s="45">
        <f>SUMIFS('Raw Data'!$S$2:$S$3196,'Raw Data'!$E$2:$E$3196,'Solution Sheet'!B3112,'Raw Data'!$G$2:$G$3196,'Solution Sheet'!C3112)</f>
        <v>86905.229999999981</v>
      </c>
      <c r="E3112" s="37"/>
      <c r="F3112" s="33" t="s">
        <v>43</v>
      </c>
      <c r="G3112" s="33" t="s">
        <v>32</v>
      </c>
      <c r="H3112" s="45">
        <f>COUNTIFS('Raw Data'!$L$2:$L$3196,'Solution Sheet'!F3112,'Raw Data'!$H$2:$H$3196,'Solution Sheet'!G3112)</f>
        <v>206</v>
      </c>
      <c r="J3112" s="33" t="s">
        <v>41</v>
      </c>
      <c r="K3112" s="33" t="s">
        <v>13</v>
      </c>
      <c r="L3112" s="45">
        <f>AVERAGEIFS('Raw Data'!$R$2:$R$3196,'Raw Data'!$K$2:$K$3196,'Solution Sheet'!J3112,'Raw Data'!$G$2:$G$3196,'Solution Sheet'!K3112)</f>
        <v>33.705882352941174</v>
      </c>
      <c r="N3112" s="33" t="s">
        <v>26</v>
      </c>
      <c r="O3112" s="33" t="s">
        <v>32</v>
      </c>
      <c r="P3112" s="45">
        <f>SUMIFS('Raw Data'!$S$2:$S$3196,'Raw Data'!$D$2:$D$3196,'Solution Sheet'!N3112,'Raw Data'!$H$2:$H$3196,'Solution Sheet'!O3112)</f>
        <v>713770.02999999945</v>
      </c>
    </row>
    <row r="3113" spans="2:16" x14ac:dyDescent="0.35">
      <c r="B3113" s="33" t="s">
        <v>78</v>
      </c>
      <c r="C3113" s="33" t="s">
        <v>8</v>
      </c>
      <c r="D3113" s="45">
        <f>SUMIFS('Raw Data'!$S$2:$S$3196,'Raw Data'!$E$2:$E$3196,'Solution Sheet'!B3113,'Raw Data'!$G$2:$G$3196,'Solution Sheet'!C3113)</f>
        <v>81993.12000000001</v>
      </c>
      <c r="E3113" s="37"/>
      <c r="F3113" s="33" t="s">
        <v>43</v>
      </c>
      <c r="G3113" s="33" t="s">
        <v>30</v>
      </c>
      <c r="H3113" s="45">
        <f>COUNTIFS('Raw Data'!$L$2:$L$3196,'Solution Sheet'!F3113,'Raw Data'!$H$2:$H$3196,'Solution Sheet'!G3113)</f>
        <v>201</v>
      </c>
      <c r="J3113" s="33" t="s">
        <v>42</v>
      </c>
      <c r="K3113" s="33" t="s">
        <v>8</v>
      </c>
      <c r="L3113" s="45">
        <f>AVERAGEIFS('Raw Data'!$R$2:$R$3196,'Raw Data'!$K$2:$K$3196,'Solution Sheet'!J3113,'Raw Data'!$G$2:$G$3196,'Solution Sheet'!K3113)</f>
        <v>35.593023255813954</v>
      </c>
      <c r="N3113" s="33" t="s">
        <v>26</v>
      </c>
      <c r="O3113" s="33" t="s">
        <v>30</v>
      </c>
      <c r="P3113" s="45">
        <f>SUMIFS('Raw Data'!$S$2:$S$3196,'Raw Data'!$D$2:$D$3196,'Solution Sheet'!N3113,'Raw Data'!$H$2:$H$3196,'Solution Sheet'!O3113)</f>
        <v>705014.25000000035</v>
      </c>
    </row>
    <row r="3114" spans="2:16" x14ac:dyDescent="0.35">
      <c r="B3114" s="33" t="s">
        <v>63</v>
      </c>
      <c r="C3114" s="33" t="s">
        <v>12</v>
      </c>
      <c r="D3114" s="45">
        <f>SUMIFS('Raw Data'!$S$2:$S$3196,'Raw Data'!$E$2:$E$3196,'Solution Sheet'!B3114,'Raw Data'!$G$2:$G$3196,'Solution Sheet'!C3114)</f>
        <v>121006.51999999999</v>
      </c>
      <c r="E3114" s="37"/>
      <c r="F3114" s="33" t="s">
        <v>45</v>
      </c>
      <c r="G3114" s="33" t="s">
        <v>33</v>
      </c>
      <c r="H3114" s="45">
        <f>COUNTIFS('Raw Data'!$L$2:$L$3196,'Solution Sheet'!F3114,'Raw Data'!$H$2:$H$3196,'Solution Sheet'!G3114)</f>
        <v>193</v>
      </c>
      <c r="J3114" s="33" t="s">
        <v>41</v>
      </c>
      <c r="K3114" s="33" t="s">
        <v>12</v>
      </c>
      <c r="L3114" s="45">
        <f>AVERAGEIFS('Raw Data'!$R$2:$R$3196,'Raw Data'!$K$2:$K$3196,'Solution Sheet'!J3114,'Raw Data'!$G$2:$G$3196,'Solution Sheet'!K3114)</f>
        <v>35.657142857142858</v>
      </c>
      <c r="N3114" s="33" t="s">
        <v>25</v>
      </c>
      <c r="O3114" s="33" t="s">
        <v>33</v>
      </c>
      <c r="P3114" s="45">
        <f>SUMIFS('Raw Data'!$S$2:$S$3196,'Raw Data'!$D$2:$D$3196,'Solution Sheet'!N3114,'Raw Data'!$H$2:$H$3196,'Solution Sheet'!O3114)</f>
        <v>226589.05000000008</v>
      </c>
    </row>
    <row r="3115" spans="2:16" x14ac:dyDescent="0.35">
      <c r="B3115" s="33" t="s">
        <v>63</v>
      </c>
      <c r="C3115" s="33" t="s">
        <v>12</v>
      </c>
      <c r="D3115" s="45">
        <f>SUMIFS('Raw Data'!$S$2:$S$3196,'Raw Data'!$E$2:$E$3196,'Solution Sheet'!B3115,'Raw Data'!$G$2:$G$3196,'Solution Sheet'!C3115)</f>
        <v>121006.51999999999</v>
      </c>
      <c r="E3115" s="37"/>
      <c r="F3115" s="33" t="s">
        <v>43</v>
      </c>
      <c r="G3115" s="33" t="s">
        <v>33</v>
      </c>
      <c r="H3115" s="45">
        <f>COUNTIFS('Raw Data'!$L$2:$L$3196,'Solution Sheet'!F3115,'Raw Data'!$H$2:$H$3196,'Solution Sheet'!G3115)</f>
        <v>185</v>
      </c>
      <c r="J3115" s="33" t="s">
        <v>41</v>
      </c>
      <c r="K3115" s="33" t="s">
        <v>12</v>
      </c>
      <c r="L3115" s="45">
        <f>AVERAGEIFS('Raw Data'!$R$2:$R$3196,'Raw Data'!$K$2:$K$3196,'Solution Sheet'!J3115,'Raw Data'!$G$2:$G$3196,'Solution Sheet'!K3115)</f>
        <v>35.657142857142858</v>
      </c>
      <c r="N3115" s="33" t="s">
        <v>24</v>
      </c>
      <c r="O3115" s="33" t="s">
        <v>33</v>
      </c>
      <c r="P3115" s="45">
        <f>SUMIFS('Raw Data'!$S$2:$S$3196,'Raw Data'!$D$2:$D$3196,'Solution Sheet'!N3115,'Raw Data'!$H$2:$H$3196,'Solution Sheet'!O3115)</f>
        <v>777669.78999999957</v>
      </c>
    </row>
    <row r="3116" spans="2:16" x14ac:dyDescent="0.35">
      <c r="B3116" s="33" t="s">
        <v>58</v>
      </c>
      <c r="C3116" s="33" t="s">
        <v>12</v>
      </c>
      <c r="D3116" s="45">
        <f>SUMIFS('Raw Data'!$S$2:$S$3196,'Raw Data'!$E$2:$E$3196,'Solution Sheet'!B3116,'Raw Data'!$G$2:$G$3196,'Solution Sheet'!C3116)</f>
        <v>103622.23999999999</v>
      </c>
      <c r="E3116" s="37"/>
      <c r="F3116" s="33" t="s">
        <v>43</v>
      </c>
      <c r="G3116" s="33" t="s">
        <v>32</v>
      </c>
      <c r="H3116" s="45">
        <f>COUNTIFS('Raw Data'!$L$2:$L$3196,'Solution Sheet'!F3116,'Raw Data'!$H$2:$H$3196,'Solution Sheet'!G3116)</f>
        <v>206</v>
      </c>
      <c r="J3116" s="33" t="s">
        <v>42</v>
      </c>
      <c r="K3116" s="33" t="s">
        <v>12</v>
      </c>
      <c r="L3116" s="45">
        <f>AVERAGEIFS('Raw Data'!$R$2:$R$3196,'Raw Data'!$K$2:$K$3196,'Solution Sheet'!J3116,'Raw Data'!$G$2:$G$3196,'Solution Sheet'!K3116)</f>
        <v>36.418604651162788</v>
      </c>
      <c r="N3116" s="33" t="s">
        <v>24</v>
      </c>
      <c r="O3116" s="33" t="s">
        <v>32</v>
      </c>
      <c r="P3116" s="45">
        <f>SUMIFS('Raw Data'!$S$2:$S$3196,'Raw Data'!$D$2:$D$3196,'Solution Sheet'!N3116,'Raw Data'!$H$2:$H$3196,'Solution Sheet'!O3116)</f>
        <v>854150.37999999919</v>
      </c>
    </row>
    <row r="3117" spans="2:16" x14ac:dyDescent="0.35">
      <c r="B3117" s="33" t="s">
        <v>52</v>
      </c>
      <c r="C3117" s="33" t="s">
        <v>8</v>
      </c>
      <c r="D3117" s="45">
        <f>SUMIFS('Raw Data'!$S$2:$S$3196,'Raw Data'!$E$2:$E$3196,'Solution Sheet'!B3117,'Raw Data'!$G$2:$G$3196,'Solution Sheet'!C3117)</f>
        <v>99924.459999999977</v>
      </c>
      <c r="E3117" s="37"/>
      <c r="F3117" s="33" t="s">
        <v>45</v>
      </c>
      <c r="G3117" s="33" t="s">
        <v>31</v>
      </c>
      <c r="H3117" s="45">
        <f>COUNTIFS('Raw Data'!$L$2:$L$3196,'Solution Sheet'!F3117,'Raw Data'!$H$2:$H$3196,'Solution Sheet'!G3117)</f>
        <v>200</v>
      </c>
      <c r="J3117" s="33" t="s">
        <v>41</v>
      </c>
      <c r="K3117" s="33" t="s">
        <v>8</v>
      </c>
      <c r="L3117" s="45">
        <f>AVERAGEIFS('Raw Data'!$R$2:$R$3196,'Raw Data'!$K$2:$K$3196,'Solution Sheet'!J3117,'Raw Data'!$G$2:$G$3196,'Solution Sheet'!K3117)</f>
        <v>35.169642857142854</v>
      </c>
      <c r="N3117" s="33" t="s">
        <v>24</v>
      </c>
      <c r="O3117" s="33" t="s">
        <v>31</v>
      </c>
      <c r="P3117" s="45">
        <f>SUMIFS('Raw Data'!$S$2:$S$3196,'Raw Data'!$D$2:$D$3196,'Solution Sheet'!N3117,'Raw Data'!$H$2:$H$3196,'Solution Sheet'!O3117)</f>
        <v>770751.94999999984</v>
      </c>
    </row>
    <row r="3118" spans="2:16" x14ac:dyDescent="0.35">
      <c r="B3118" s="33" t="s">
        <v>115</v>
      </c>
      <c r="C3118" s="33" t="s">
        <v>9</v>
      </c>
      <c r="D3118" s="45">
        <f>SUMIFS('Raw Data'!$S$2:$S$3196,'Raw Data'!$E$2:$E$3196,'Solution Sheet'!B3118,'Raw Data'!$G$2:$G$3196,'Solution Sheet'!C3118)</f>
        <v>85954.940000000017</v>
      </c>
      <c r="E3118" s="37"/>
      <c r="F3118" s="33" t="s">
        <v>43</v>
      </c>
      <c r="G3118" s="33" t="s">
        <v>33</v>
      </c>
      <c r="H3118" s="45">
        <f>COUNTIFS('Raw Data'!$L$2:$L$3196,'Solution Sheet'!F3118,'Raw Data'!$H$2:$H$3196,'Solution Sheet'!G3118)</f>
        <v>185</v>
      </c>
      <c r="J3118" s="33" t="s">
        <v>41</v>
      </c>
      <c r="K3118" s="33" t="s">
        <v>9</v>
      </c>
      <c r="L3118" s="45">
        <f>AVERAGEIFS('Raw Data'!$R$2:$R$3196,'Raw Data'!$K$2:$K$3196,'Solution Sheet'!J3118,'Raw Data'!$G$2:$G$3196,'Solution Sheet'!K3118)</f>
        <v>35.634615384615387</v>
      </c>
      <c r="N3118" s="33" t="s">
        <v>25</v>
      </c>
      <c r="O3118" s="33" t="s">
        <v>33</v>
      </c>
      <c r="P3118" s="45">
        <f>SUMIFS('Raw Data'!$S$2:$S$3196,'Raw Data'!$D$2:$D$3196,'Solution Sheet'!N3118,'Raw Data'!$H$2:$H$3196,'Solution Sheet'!O3118)</f>
        <v>226589.05000000008</v>
      </c>
    </row>
    <row r="3119" spans="2:16" x14ac:dyDescent="0.35">
      <c r="B3119" s="33" t="s">
        <v>73</v>
      </c>
      <c r="C3119" s="33" t="s">
        <v>11</v>
      </c>
      <c r="D3119" s="45">
        <f>SUMIFS('Raw Data'!$S$2:$S$3196,'Raw Data'!$E$2:$E$3196,'Solution Sheet'!B3119,'Raw Data'!$G$2:$G$3196,'Solution Sheet'!C3119)</f>
        <v>112167.56</v>
      </c>
      <c r="E3119" s="37"/>
      <c r="F3119" s="33" t="s">
        <v>46</v>
      </c>
      <c r="G3119" s="33" t="s">
        <v>32</v>
      </c>
      <c r="H3119" s="45">
        <f>COUNTIFS('Raw Data'!$L$2:$L$3196,'Solution Sheet'!F3119,'Raw Data'!$H$2:$H$3196,'Solution Sheet'!G3119)</f>
        <v>216</v>
      </c>
      <c r="J3119" s="33" t="s">
        <v>40</v>
      </c>
      <c r="K3119" s="33" t="s">
        <v>11</v>
      </c>
      <c r="L3119" s="45">
        <f>AVERAGEIFS('Raw Data'!$R$2:$R$3196,'Raw Data'!$K$2:$K$3196,'Solution Sheet'!J3119,'Raw Data'!$G$2:$G$3196,'Solution Sheet'!K3119)</f>
        <v>33.707865168539328</v>
      </c>
      <c r="N3119" s="33" t="s">
        <v>26</v>
      </c>
      <c r="O3119" s="33" t="s">
        <v>32</v>
      </c>
      <c r="P3119" s="45">
        <f>SUMIFS('Raw Data'!$S$2:$S$3196,'Raw Data'!$D$2:$D$3196,'Solution Sheet'!N3119,'Raw Data'!$H$2:$H$3196,'Solution Sheet'!O3119)</f>
        <v>713770.02999999945</v>
      </c>
    </row>
    <row r="3120" spans="2:16" x14ac:dyDescent="0.35">
      <c r="B3120" s="33" t="s">
        <v>58</v>
      </c>
      <c r="C3120" s="33" t="s">
        <v>12</v>
      </c>
      <c r="D3120" s="45">
        <f>SUMIFS('Raw Data'!$S$2:$S$3196,'Raw Data'!$E$2:$E$3196,'Solution Sheet'!B3120,'Raw Data'!$G$2:$G$3196,'Solution Sheet'!C3120)</f>
        <v>103622.23999999999</v>
      </c>
      <c r="E3120" s="37"/>
      <c r="F3120" s="33" t="s">
        <v>45</v>
      </c>
      <c r="G3120" s="33" t="s">
        <v>33</v>
      </c>
      <c r="H3120" s="45">
        <f>COUNTIFS('Raw Data'!$L$2:$L$3196,'Solution Sheet'!F3120,'Raw Data'!$H$2:$H$3196,'Solution Sheet'!G3120)</f>
        <v>193</v>
      </c>
      <c r="J3120" s="33" t="s">
        <v>40</v>
      </c>
      <c r="K3120" s="33" t="s">
        <v>12</v>
      </c>
      <c r="L3120" s="45">
        <f>AVERAGEIFS('Raw Data'!$R$2:$R$3196,'Raw Data'!$K$2:$K$3196,'Solution Sheet'!J3120,'Raw Data'!$G$2:$G$3196,'Solution Sheet'!K3120)</f>
        <v>34.373831775700936</v>
      </c>
      <c r="N3120" s="33" t="s">
        <v>25</v>
      </c>
      <c r="O3120" s="33" t="s">
        <v>33</v>
      </c>
      <c r="P3120" s="45">
        <f>SUMIFS('Raw Data'!$S$2:$S$3196,'Raw Data'!$D$2:$D$3196,'Solution Sheet'!N3120,'Raw Data'!$H$2:$H$3196,'Solution Sheet'!O3120)</f>
        <v>226589.05000000008</v>
      </c>
    </row>
    <row r="3121" spans="2:16" x14ac:dyDescent="0.35">
      <c r="B3121" s="33" t="s">
        <v>58</v>
      </c>
      <c r="C3121" s="33" t="s">
        <v>13</v>
      </c>
      <c r="D3121" s="45">
        <f>SUMIFS('Raw Data'!$S$2:$S$3196,'Raw Data'!$E$2:$E$3196,'Solution Sheet'!B3121,'Raw Data'!$G$2:$G$3196,'Solution Sheet'!C3121)</f>
        <v>88782.809999999969</v>
      </c>
      <c r="E3121" s="37"/>
      <c r="F3121" s="33" t="s">
        <v>44</v>
      </c>
      <c r="G3121" s="33" t="s">
        <v>32</v>
      </c>
      <c r="H3121" s="45">
        <f>COUNTIFS('Raw Data'!$L$2:$L$3196,'Solution Sheet'!F3121,'Raw Data'!$H$2:$H$3196,'Solution Sheet'!G3121)</f>
        <v>196</v>
      </c>
      <c r="J3121" s="33" t="s">
        <v>41</v>
      </c>
      <c r="K3121" s="33" t="s">
        <v>13</v>
      </c>
      <c r="L3121" s="45">
        <f>AVERAGEIFS('Raw Data'!$R$2:$R$3196,'Raw Data'!$K$2:$K$3196,'Solution Sheet'!J3121,'Raw Data'!$G$2:$G$3196,'Solution Sheet'!K3121)</f>
        <v>33.705882352941174</v>
      </c>
      <c r="N3121" s="33" t="s">
        <v>26</v>
      </c>
      <c r="O3121" s="33" t="s">
        <v>32</v>
      </c>
      <c r="P3121" s="45">
        <f>SUMIFS('Raw Data'!$S$2:$S$3196,'Raw Data'!$D$2:$D$3196,'Solution Sheet'!N3121,'Raw Data'!$H$2:$H$3196,'Solution Sheet'!O3121)</f>
        <v>713770.02999999945</v>
      </c>
    </row>
    <row r="3122" spans="2:16" x14ac:dyDescent="0.35">
      <c r="B3122" s="33" t="s">
        <v>68</v>
      </c>
      <c r="C3122" s="33" t="s">
        <v>11</v>
      </c>
      <c r="D3122" s="45">
        <f>SUMIFS('Raw Data'!$S$2:$S$3196,'Raw Data'!$E$2:$E$3196,'Solution Sheet'!B3122,'Raw Data'!$G$2:$G$3196,'Solution Sheet'!C3122)</f>
        <v>76381.910000000018</v>
      </c>
      <c r="E3122" s="37"/>
      <c r="F3122" s="33" t="s">
        <v>45</v>
      </c>
      <c r="G3122" s="33" t="s">
        <v>32</v>
      </c>
      <c r="H3122" s="45">
        <f>COUNTIFS('Raw Data'!$L$2:$L$3196,'Solution Sheet'!F3122,'Raw Data'!$H$2:$H$3196,'Solution Sheet'!G3122)</f>
        <v>204</v>
      </c>
      <c r="J3122" s="33" t="s">
        <v>41</v>
      </c>
      <c r="K3122" s="33" t="s">
        <v>11</v>
      </c>
      <c r="L3122" s="45">
        <f>AVERAGEIFS('Raw Data'!$R$2:$R$3196,'Raw Data'!$K$2:$K$3196,'Solution Sheet'!J3122,'Raw Data'!$G$2:$G$3196,'Solution Sheet'!K3122)</f>
        <v>35.415929203539825</v>
      </c>
      <c r="N3122" s="33" t="s">
        <v>25</v>
      </c>
      <c r="O3122" s="33" t="s">
        <v>32</v>
      </c>
      <c r="P3122" s="45">
        <f>SUMIFS('Raw Data'!$S$2:$S$3196,'Raw Data'!$D$2:$D$3196,'Solution Sheet'!N3122,'Raw Data'!$H$2:$H$3196,'Solution Sheet'!O3122)</f>
        <v>420136.0300000002</v>
      </c>
    </row>
    <row r="3123" spans="2:16" x14ac:dyDescent="0.35">
      <c r="B3123" s="33" t="s">
        <v>55</v>
      </c>
      <c r="C3123" s="33" t="s">
        <v>11</v>
      </c>
      <c r="D3123" s="45">
        <f>SUMIFS('Raw Data'!$S$2:$S$3196,'Raw Data'!$E$2:$E$3196,'Solution Sheet'!B3123,'Raw Data'!$G$2:$G$3196,'Solution Sheet'!C3123)</f>
        <v>113543.59</v>
      </c>
      <c r="E3123" s="37"/>
      <c r="F3123" s="33" t="s">
        <v>45</v>
      </c>
      <c r="G3123" s="33" t="s">
        <v>30</v>
      </c>
      <c r="H3123" s="45">
        <f>COUNTIFS('Raw Data'!$L$2:$L$3196,'Solution Sheet'!F3123,'Raw Data'!$H$2:$H$3196,'Solution Sheet'!G3123)</f>
        <v>215</v>
      </c>
      <c r="J3123" s="33" t="s">
        <v>39</v>
      </c>
      <c r="K3123" s="33" t="s">
        <v>11</v>
      </c>
      <c r="L3123" s="45">
        <f>AVERAGEIFS('Raw Data'!$R$2:$R$3196,'Raw Data'!$K$2:$K$3196,'Solution Sheet'!J3123,'Raw Data'!$G$2:$G$3196,'Solution Sheet'!K3123)</f>
        <v>34.901785714285715</v>
      </c>
      <c r="N3123" s="33" t="s">
        <v>24</v>
      </c>
      <c r="O3123" s="33" t="s">
        <v>30</v>
      </c>
      <c r="P3123" s="45">
        <f>SUMIFS('Raw Data'!$S$2:$S$3196,'Raw Data'!$D$2:$D$3196,'Solution Sheet'!N3123,'Raw Data'!$H$2:$H$3196,'Solution Sheet'!O3123)</f>
        <v>902864.3899999999</v>
      </c>
    </row>
    <row r="3124" spans="2:16" x14ac:dyDescent="0.35">
      <c r="B3124" s="33" t="s">
        <v>78</v>
      </c>
      <c r="C3124" s="33" t="s">
        <v>13</v>
      </c>
      <c r="D3124" s="45">
        <f>SUMIFS('Raw Data'!$S$2:$S$3196,'Raw Data'!$E$2:$E$3196,'Solution Sheet'!B3124,'Raw Data'!$G$2:$G$3196,'Solution Sheet'!C3124)</f>
        <v>119976.9</v>
      </c>
      <c r="E3124" s="37"/>
      <c r="F3124" s="33" t="s">
        <v>46</v>
      </c>
      <c r="G3124" s="33" t="s">
        <v>31</v>
      </c>
      <c r="H3124" s="45">
        <f>COUNTIFS('Raw Data'!$L$2:$L$3196,'Solution Sheet'!F3124,'Raw Data'!$H$2:$H$3196,'Solution Sheet'!G3124)</f>
        <v>159</v>
      </c>
      <c r="J3124" s="33" t="s">
        <v>42</v>
      </c>
      <c r="K3124" s="33" t="s">
        <v>13</v>
      </c>
      <c r="L3124" s="45">
        <f>AVERAGEIFS('Raw Data'!$R$2:$R$3196,'Raw Data'!$K$2:$K$3196,'Solution Sheet'!J3124,'Raw Data'!$G$2:$G$3196,'Solution Sheet'!K3124)</f>
        <v>36.58</v>
      </c>
      <c r="N3124" s="33" t="s">
        <v>26</v>
      </c>
      <c r="O3124" s="33" t="s">
        <v>31</v>
      </c>
      <c r="P3124" s="45">
        <f>SUMIFS('Raw Data'!$S$2:$S$3196,'Raw Data'!$D$2:$D$3196,'Solution Sheet'!N3124,'Raw Data'!$H$2:$H$3196,'Solution Sheet'!O3124)</f>
        <v>705928.4499999996</v>
      </c>
    </row>
    <row r="3125" spans="2:16" x14ac:dyDescent="0.35">
      <c r="B3125" s="33" t="s">
        <v>58</v>
      </c>
      <c r="C3125" s="33" t="s">
        <v>8</v>
      </c>
      <c r="D3125" s="45">
        <f>SUMIFS('Raw Data'!$S$2:$S$3196,'Raw Data'!$E$2:$E$3196,'Solution Sheet'!B3125,'Raw Data'!$G$2:$G$3196,'Solution Sheet'!C3125)</f>
        <v>66369.94</v>
      </c>
      <c r="E3125" s="37"/>
      <c r="F3125" s="33" t="s">
        <v>44</v>
      </c>
      <c r="G3125" s="33" t="s">
        <v>30</v>
      </c>
      <c r="H3125" s="45">
        <f>COUNTIFS('Raw Data'!$L$2:$L$3196,'Solution Sheet'!F3125,'Raw Data'!$H$2:$H$3196,'Solution Sheet'!G3125)</f>
        <v>202</v>
      </c>
      <c r="J3125" s="33" t="s">
        <v>40</v>
      </c>
      <c r="K3125" s="33" t="s">
        <v>8</v>
      </c>
      <c r="L3125" s="45">
        <f>AVERAGEIFS('Raw Data'!$R$2:$R$3196,'Raw Data'!$K$2:$K$3196,'Solution Sheet'!J3125,'Raw Data'!$G$2:$G$3196,'Solution Sheet'!K3125)</f>
        <v>34.319148936170215</v>
      </c>
      <c r="N3125" s="33" t="s">
        <v>26</v>
      </c>
      <c r="O3125" s="33" t="s">
        <v>30</v>
      </c>
      <c r="P3125" s="45">
        <f>SUMIFS('Raw Data'!$S$2:$S$3196,'Raw Data'!$D$2:$D$3196,'Solution Sheet'!N3125,'Raw Data'!$H$2:$H$3196,'Solution Sheet'!O3125)</f>
        <v>705014.25000000035</v>
      </c>
    </row>
    <row r="3126" spans="2:16" x14ac:dyDescent="0.35">
      <c r="B3126" s="33" t="s">
        <v>85</v>
      </c>
      <c r="C3126" s="33" t="s">
        <v>10</v>
      </c>
      <c r="D3126" s="45">
        <f>SUMIFS('Raw Data'!$S$2:$S$3196,'Raw Data'!$E$2:$E$3196,'Solution Sheet'!B3126,'Raw Data'!$G$2:$G$3196,'Solution Sheet'!C3126)</f>
        <v>88692.860000000015</v>
      </c>
      <c r="E3126" s="37"/>
      <c r="F3126" s="33" t="s">
        <v>46</v>
      </c>
      <c r="G3126" s="33" t="s">
        <v>31</v>
      </c>
      <c r="H3126" s="45">
        <f>COUNTIFS('Raw Data'!$L$2:$L$3196,'Solution Sheet'!F3126,'Raw Data'!$H$2:$H$3196,'Solution Sheet'!G3126)</f>
        <v>159</v>
      </c>
      <c r="J3126" s="33" t="s">
        <v>42</v>
      </c>
      <c r="K3126" s="33" t="s">
        <v>10</v>
      </c>
      <c r="L3126" s="45">
        <f>AVERAGEIFS('Raw Data'!$R$2:$R$3196,'Raw Data'!$K$2:$K$3196,'Solution Sheet'!J3126,'Raw Data'!$G$2:$G$3196,'Solution Sheet'!K3126)</f>
        <v>34.543689320388353</v>
      </c>
      <c r="N3126" s="33" t="s">
        <v>25</v>
      </c>
      <c r="O3126" s="33" t="s">
        <v>31</v>
      </c>
      <c r="P3126" s="45">
        <f>SUMIFS('Raw Data'!$S$2:$S$3196,'Raw Data'!$D$2:$D$3196,'Solution Sheet'!N3126,'Raw Data'!$H$2:$H$3196,'Solution Sheet'!O3126)</f>
        <v>343540.72000000003</v>
      </c>
    </row>
    <row r="3127" spans="2:16" x14ac:dyDescent="0.35">
      <c r="B3127" s="33" t="s">
        <v>106</v>
      </c>
      <c r="C3127" s="33" t="s">
        <v>13</v>
      </c>
      <c r="D3127" s="45">
        <f>SUMIFS('Raw Data'!$S$2:$S$3196,'Raw Data'!$E$2:$E$3196,'Solution Sheet'!B3127,'Raw Data'!$G$2:$G$3196,'Solution Sheet'!C3127)</f>
        <v>83772.33</v>
      </c>
      <c r="E3127" s="37"/>
      <c r="F3127" s="33" t="s">
        <v>46</v>
      </c>
      <c r="G3127" s="33" t="s">
        <v>30</v>
      </c>
      <c r="H3127" s="45">
        <f>COUNTIFS('Raw Data'!$L$2:$L$3196,'Solution Sheet'!F3127,'Raw Data'!$H$2:$H$3196,'Solution Sheet'!G3127)</f>
        <v>204</v>
      </c>
      <c r="J3127" s="33" t="s">
        <v>41</v>
      </c>
      <c r="K3127" s="33" t="s">
        <v>13</v>
      </c>
      <c r="L3127" s="45">
        <f>AVERAGEIFS('Raw Data'!$R$2:$R$3196,'Raw Data'!$K$2:$K$3196,'Solution Sheet'!J3127,'Raw Data'!$G$2:$G$3196,'Solution Sheet'!K3127)</f>
        <v>33.705882352941174</v>
      </c>
      <c r="N3127" s="33" t="s">
        <v>24</v>
      </c>
      <c r="O3127" s="33" t="s">
        <v>30</v>
      </c>
      <c r="P3127" s="45">
        <f>SUMIFS('Raw Data'!$S$2:$S$3196,'Raw Data'!$D$2:$D$3196,'Solution Sheet'!N3127,'Raw Data'!$H$2:$H$3196,'Solution Sheet'!O3127)</f>
        <v>902864.3899999999</v>
      </c>
    </row>
    <row r="3128" spans="2:16" x14ac:dyDescent="0.35">
      <c r="B3128" s="33" t="s">
        <v>85</v>
      </c>
      <c r="C3128" s="33" t="s">
        <v>10</v>
      </c>
      <c r="D3128" s="45">
        <f>SUMIFS('Raw Data'!$S$2:$S$3196,'Raw Data'!$E$2:$E$3196,'Solution Sheet'!B3128,'Raw Data'!$G$2:$G$3196,'Solution Sheet'!C3128)</f>
        <v>88692.860000000015</v>
      </c>
      <c r="E3128" s="37"/>
      <c r="F3128" s="33" t="s">
        <v>44</v>
      </c>
      <c r="G3128" s="33" t="s">
        <v>32</v>
      </c>
      <c r="H3128" s="45">
        <f>COUNTIFS('Raw Data'!$L$2:$L$3196,'Solution Sheet'!F3128,'Raw Data'!$H$2:$H$3196,'Solution Sheet'!G3128)</f>
        <v>196</v>
      </c>
      <c r="J3128" s="33" t="s">
        <v>41</v>
      </c>
      <c r="K3128" s="33" t="s">
        <v>10</v>
      </c>
      <c r="L3128" s="45">
        <f>AVERAGEIFS('Raw Data'!$R$2:$R$3196,'Raw Data'!$K$2:$K$3196,'Solution Sheet'!J3128,'Raw Data'!$G$2:$G$3196,'Solution Sheet'!K3128)</f>
        <v>34.225806451612904</v>
      </c>
      <c r="N3128" s="33" t="s">
        <v>26</v>
      </c>
      <c r="O3128" s="33" t="s">
        <v>32</v>
      </c>
      <c r="P3128" s="45">
        <f>SUMIFS('Raw Data'!$S$2:$S$3196,'Raw Data'!$D$2:$D$3196,'Solution Sheet'!N3128,'Raw Data'!$H$2:$H$3196,'Solution Sheet'!O3128)</f>
        <v>713770.02999999945</v>
      </c>
    </row>
    <row r="3129" spans="2:16" x14ac:dyDescent="0.35">
      <c r="B3129" s="33" t="s">
        <v>106</v>
      </c>
      <c r="C3129" s="33" t="s">
        <v>9</v>
      </c>
      <c r="D3129" s="45">
        <f>SUMIFS('Raw Data'!$S$2:$S$3196,'Raw Data'!$E$2:$E$3196,'Solution Sheet'!B3129,'Raw Data'!$G$2:$G$3196,'Solution Sheet'!C3129)</f>
        <v>86448.35000000002</v>
      </c>
      <c r="E3129" s="37"/>
      <c r="F3129" s="33" t="s">
        <v>44</v>
      </c>
      <c r="G3129" s="33" t="s">
        <v>31</v>
      </c>
      <c r="H3129" s="45">
        <f>COUNTIFS('Raw Data'!$L$2:$L$3196,'Solution Sheet'!F3129,'Raw Data'!$H$2:$H$3196,'Solution Sheet'!G3129)</f>
        <v>216</v>
      </c>
      <c r="J3129" s="33" t="s">
        <v>39</v>
      </c>
      <c r="K3129" s="33" t="s">
        <v>9</v>
      </c>
      <c r="L3129" s="45">
        <f>AVERAGEIFS('Raw Data'!$R$2:$R$3196,'Raw Data'!$K$2:$K$3196,'Solution Sheet'!J3129,'Raw Data'!$G$2:$G$3196,'Solution Sheet'!K3129)</f>
        <v>34.731182795698928</v>
      </c>
      <c r="N3129" s="33" t="s">
        <v>24</v>
      </c>
      <c r="O3129" s="33" t="s">
        <v>31</v>
      </c>
      <c r="P3129" s="45">
        <f>SUMIFS('Raw Data'!$S$2:$S$3196,'Raw Data'!$D$2:$D$3196,'Solution Sheet'!N3129,'Raw Data'!$H$2:$H$3196,'Solution Sheet'!O3129)</f>
        <v>770751.94999999984</v>
      </c>
    </row>
    <row r="3130" spans="2:16" x14ac:dyDescent="0.35">
      <c r="B3130" s="33" t="s">
        <v>85</v>
      </c>
      <c r="C3130" s="33" t="s">
        <v>12</v>
      </c>
      <c r="D3130" s="45">
        <f>SUMIFS('Raw Data'!$S$2:$S$3196,'Raw Data'!$E$2:$E$3196,'Solution Sheet'!B3130,'Raw Data'!$G$2:$G$3196,'Solution Sheet'!C3130)</f>
        <v>71096.97</v>
      </c>
      <c r="E3130" s="37"/>
      <c r="F3130" s="33" t="s">
        <v>44</v>
      </c>
      <c r="G3130" s="33" t="s">
        <v>33</v>
      </c>
      <c r="H3130" s="45">
        <f>COUNTIFS('Raw Data'!$L$2:$L$3196,'Solution Sheet'!F3130,'Raw Data'!$H$2:$H$3196,'Solution Sheet'!G3130)</f>
        <v>207</v>
      </c>
      <c r="J3130" s="33" t="s">
        <v>40</v>
      </c>
      <c r="K3130" s="33" t="s">
        <v>12</v>
      </c>
      <c r="L3130" s="45">
        <f>AVERAGEIFS('Raw Data'!$R$2:$R$3196,'Raw Data'!$K$2:$K$3196,'Solution Sheet'!J3130,'Raw Data'!$G$2:$G$3196,'Solution Sheet'!K3130)</f>
        <v>34.373831775700936</v>
      </c>
      <c r="N3130" s="33" t="s">
        <v>24</v>
      </c>
      <c r="O3130" s="33" t="s">
        <v>33</v>
      </c>
      <c r="P3130" s="45">
        <f>SUMIFS('Raw Data'!$S$2:$S$3196,'Raw Data'!$D$2:$D$3196,'Solution Sheet'!N3130,'Raw Data'!$H$2:$H$3196,'Solution Sheet'!O3130)</f>
        <v>777669.78999999957</v>
      </c>
    </row>
    <row r="3131" spans="2:16" x14ac:dyDescent="0.35">
      <c r="B3131" s="33" t="s">
        <v>73</v>
      </c>
      <c r="C3131" s="33" t="s">
        <v>7</v>
      </c>
      <c r="D3131" s="45">
        <f>SUMIFS('Raw Data'!$S$2:$S$3196,'Raw Data'!$E$2:$E$3196,'Solution Sheet'!B3131,'Raw Data'!$G$2:$G$3196,'Solution Sheet'!C3131)</f>
        <v>125696.93000000001</v>
      </c>
      <c r="E3131" s="37"/>
      <c r="F3131" s="33" t="s">
        <v>44</v>
      </c>
      <c r="G3131" s="33" t="s">
        <v>31</v>
      </c>
      <c r="H3131" s="45">
        <f>COUNTIFS('Raw Data'!$L$2:$L$3196,'Solution Sheet'!F3131,'Raw Data'!$H$2:$H$3196,'Solution Sheet'!G3131)</f>
        <v>216</v>
      </c>
      <c r="J3131" s="33" t="s">
        <v>41</v>
      </c>
      <c r="K3131" s="33" t="s">
        <v>7</v>
      </c>
      <c r="L3131" s="45">
        <f>AVERAGEIFS('Raw Data'!$R$2:$R$3196,'Raw Data'!$K$2:$K$3196,'Solution Sheet'!J3131,'Raw Data'!$G$2:$G$3196,'Solution Sheet'!K3131)</f>
        <v>33.821428571428569</v>
      </c>
      <c r="N3131" s="33" t="s">
        <v>25</v>
      </c>
      <c r="O3131" s="33" t="s">
        <v>31</v>
      </c>
      <c r="P3131" s="45">
        <f>SUMIFS('Raw Data'!$S$2:$S$3196,'Raw Data'!$D$2:$D$3196,'Solution Sheet'!N3131,'Raw Data'!$H$2:$H$3196,'Solution Sheet'!O3131)</f>
        <v>343540.72000000003</v>
      </c>
    </row>
    <row r="3132" spans="2:16" x14ac:dyDescent="0.35">
      <c r="B3132" s="33" t="s">
        <v>106</v>
      </c>
      <c r="C3132" s="33" t="s">
        <v>12</v>
      </c>
      <c r="D3132" s="45">
        <f>SUMIFS('Raw Data'!$S$2:$S$3196,'Raw Data'!$E$2:$E$3196,'Solution Sheet'!B3132,'Raw Data'!$G$2:$G$3196,'Solution Sheet'!C3132)</f>
        <v>111983.70999999998</v>
      </c>
      <c r="E3132" s="37"/>
      <c r="F3132" s="33" t="s">
        <v>46</v>
      </c>
      <c r="G3132" s="33" t="s">
        <v>31</v>
      </c>
      <c r="H3132" s="45">
        <f>COUNTIFS('Raw Data'!$L$2:$L$3196,'Solution Sheet'!F3132,'Raw Data'!$H$2:$H$3196,'Solution Sheet'!G3132)</f>
        <v>159</v>
      </c>
      <c r="J3132" s="33" t="s">
        <v>40</v>
      </c>
      <c r="K3132" s="33" t="s">
        <v>12</v>
      </c>
      <c r="L3132" s="45">
        <f>AVERAGEIFS('Raw Data'!$R$2:$R$3196,'Raw Data'!$K$2:$K$3196,'Solution Sheet'!J3132,'Raw Data'!$G$2:$G$3196,'Solution Sheet'!K3132)</f>
        <v>34.373831775700936</v>
      </c>
      <c r="N3132" s="33" t="s">
        <v>24</v>
      </c>
      <c r="O3132" s="33" t="s">
        <v>31</v>
      </c>
      <c r="P3132" s="45">
        <f>SUMIFS('Raw Data'!$S$2:$S$3196,'Raw Data'!$D$2:$D$3196,'Solution Sheet'!N3132,'Raw Data'!$H$2:$H$3196,'Solution Sheet'!O3132)</f>
        <v>770751.94999999984</v>
      </c>
    </row>
    <row r="3133" spans="2:16" x14ac:dyDescent="0.35">
      <c r="B3133" s="33" t="s">
        <v>106</v>
      </c>
      <c r="C3133" s="33" t="s">
        <v>11</v>
      </c>
      <c r="D3133" s="45">
        <f>SUMIFS('Raw Data'!$S$2:$S$3196,'Raw Data'!$E$2:$E$3196,'Solution Sheet'!B3133,'Raw Data'!$G$2:$G$3196,'Solution Sheet'!C3133)</f>
        <v>87937.540000000023</v>
      </c>
      <c r="E3133" s="37"/>
      <c r="F3133" s="33" t="s">
        <v>44</v>
      </c>
      <c r="G3133" s="33" t="s">
        <v>32</v>
      </c>
      <c r="H3133" s="45">
        <f>COUNTIFS('Raw Data'!$L$2:$L$3196,'Solution Sheet'!F3133,'Raw Data'!$H$2:$H$3196,'Solution Sheet'!G3133)</f>
        <v>196</v>
      </c>
      <c r="J3133" s="33" t="s">
        <v>39</v>
      </c>
      <c r="K3133" s="33" t="s">
        <v>11</v>
      </c>
      <c r="L3133" s="45">
        <f>AVERAGEIFS('Raw Data'!$R$2:$R$3196,'Raw Data'!$K$2:$K$3196,'Solution Sheet'!J3133,'Raw Data'!$G$2:$G$3196,'Solution Sheet'!K3133)</f>
        <v>34.901785714285715</v>
      </c>
      <c r="N3133" s="33" t="s">
        <v>24</v>
      </c>
      <c r="O3133" s="33" t="s">
        <v>32</v>
      </c>
      <c r="P3133" s="45">
        <f>SUMIFS('Raw Data'!$S$2:$S$3196,'Raw Data'!$D$2:$D$3196,'Solution Sheet'!N3133,'Raw Data'!$H$2:$H$3196,'Solution Sheet'!O3133)</f>
        <v>854150.37999999919</v>
      </c>
    </row>
    <row r="3134" spans="2:16" x14ac:dyDescent="0.35">
      <c r="B3134" s="33" t="s">
        <v>85</v>
      </c>
      <c r="C3134" s="33" t="s">
        <v>11</v>
      </c>
      <c r="D3134" s="45">
        <f>SUMIFS('Raw Data'!$S$2:$S$3196,'Raw Data'!$E$2:$E$3196,'Solution Sheet'!B3134,'Raw Data'!$G$2:$G$3196,'Solution Sheet'!C3134)</f>
        <v>93988.74</v>
      </c>
      <c r="E3134" s="37"/>
      <c r="F3134" s="33" t="s">
        <v>44</v>
      </c>
      <c r="G3134" s="33" t="s">
        <v>33</v>
      </c>
      <c r="H3134" s="45">
        <f>COUNTIFS('Raw Data'!$L$2:$L$3196,'Solution Sheet'!F3134,'Raw Data'!$H$2:$H$3196,'Solution Sheet'!G3134)</f>
        <v>207</v>
      </c>
      <c r="J3134" s="33" t="s">
        <v>42</v>
      </c>
      <c r="K3134" s="33" t="s">
        <v>11</v>
      </c>
      <c r="L3134" s="45">
        <f>AVERAGEIFS('Raw Data'!$R$2:$R$3196,'Raw Data'!$K$2:$K$3196,'Solution Sheet'!J3134,'Raw Data'!$G$2:$G$3196,'Solution Sheet'!K3134)</f>
        <v>35.16949152542373</v>
      </c>
      <c r="N3134" s="33" t="s">
        <v>24</v>
      </c>
      <c r="O3134" s="33" t="s">
        <v>33</v>
      </c>
      <c r="P3134" s="45">
        <f>SUMIFS('Raw Data'!$S$2:$S$3196,'Raw Data'!$D$2:$D$3196,'Solution Sheet'!N3134,'Raw Data'!$H$2:$H$3196,'Solution Sheet'!O3134)</f>
        <v>777669.78999999957</v>
      </c>
    </row>
    <row r="3135" spans="2:16" x14ac:dyDescent="0.35">
      <c r="B3135" s="33" t="s">
        <v>85</v>
      </c>
      <c r="C3135" s="33" t="s">
        <v>6</v>
      </c>
      <c r="D3135" s="45">
        <f>SUMIFS('Raw Data'!$S$2:$S$3196,'Raw Data'!$E$2:$E$3196,'Solution Sheet'!B3135,'Raw Data'!$G$2:$G$3196,'Solution Sheet'!C3135)</f>
        <v>88130.46</v>
      </c>
      <c r="E3135" s="37"/>
      <c r="F3135" s="33" t="s">
        <v>46</v>
      </c>
      <c r="G3135" s="33" t="s">
        <v>33</v>
      </c>
      <c r="H3135" s="45">
        <f>COUNTIFS('Raw Data'!$L$2:$L$3196,'Solution Sheet'!F3135,'Raw Data'!$H$2:$H$3196,'Solution Sheet'!G3135)</f>
        <v>201</v>
      </c>
      <c r="J3135" s="33" t="s">
        <v>40</v>
      </c>
      <c r="K3135" s="33" t="s">
        <v>6</v>
      </c>
      <c r="L3135" s="45">
        <f>AVERAGEIFS('Raw Data'!$R$2:$R$3196,'Raw Data'!$K$2:$K$3196,'Solution Sheet'!J3135,'Raw Data'!$G$2:$G$3196,'Solution Sheet'!K3135)</f>
        <v>33.838383838383841</v>
      </c>
      <c r="N3135" s="33" t="s">
        <v>26</v>
      </c>
      <c r="O3135" s="33" t="s">
        <v>33</v>
      </c>
      <c r="P3135" s="45">
        <f>SUMIFS('Raw Data'!$S$2:$S$3196,'Raw Data'!$D$2:$D$3196,'Solution Sheet'!N3135,'Raw Data'!$H$2:$H$3196,'Solution Sheet'!O3135)</f>
        <v>688621.27000000118</v>
      </c>
    </row>
    <row r="3136" spans="2:16" x14ac:dyDescent="0.35">
      <c r="B3136" s="33" t="s">
        <v>63</v>
      </c>
      <c r="C3136" s="33" t="s">
        <v>11</v>
      </c>
      <c r="D3136" s="45">
        <f>SUMIFS('Raw Data'!$S$2:$S$3196,'Raw Data'!$E$2:$E$3196,'Solution Sheet'!B3136,'Raw Data'!$G$2:$G$3196,'Solution Sheet'!C3136)</f>
        <v>122471.98000000001</v>
      </c>
      <c r="E3136" s="37"/>
      <c r="F3136" s="33" t="s">
        <v>44</v>
      </c>
      <c r="G3136" s="33" t="s">
        <v>30</v>
      </c>
      <c r="H3136" s="45">
        <f>COUNTIFS('Raw Data'!$L$2:$L$3196,'Solution Sheet'!F3136,'Raw Data'!$H$2:$H$3196,'Solution Sheet'!G3136)</f>
        <v>202</v>
      </c>
      <c r="J3136" s="33" t="s">
        <v>42</v>
      </c>
      <c r="K3136" s="33" t="s">
        <v>11</v>
      </c>
      <c r="L3136" s="45">
        <f>AVERAGEIFS('Raw Data'!$R$2:$R$3196,'Raw Data'!$K$2:$K$3196,'Solution Sheet'!J3136,'Raw Data'!$G$2:$G$3196,'Solution Sheet'!K3136)</f>
        <v>35.16949152542373</v>
      </c>
      <c r="N3136" s="33" t="s">
        <v>26</v>
      </c>
      <c r="O3136" s="33" t="s">
        <v>30</v>
      </c>
      <c r="P3136" s="45">
        <f>SUMIFS('Raw Data'!$S$2:$S$3196,'Raw Data'!$D$2:$D$3196,'Solution Sheet'!N3136,'Raw Data'!$H$2:$H$3196,'Solution Sheet'!O3136)</f>
        <v>705014.25000000035</v>
      </c>
    </row>
    <row r="3137" spans="2:16" x14ac:dyDescent="0.35">
      <c r="B3137" s="33" t="s">
        <v>115</v>
      </c>
      <c r="C3137" s="33" t="s">
        <v>13</v>
      </c>
      <c r="D3137" s="45">
        <f>SUMIFS('Raw Data'!$S$2:$S$3196,'Raw Data'!$E$2:$E$3196,'Solution Sheet'!B3137,'Raw Data'!$G$2:$G$3196,'Solution Sheet'!C3137)</f>
        <v>86905.229999999981</v>
      </c>
      <c r="E3137" s="37"/>
      <c r="F3137" s="33" t="s">
        <v>46</v>
      </c>
      <c r="G3137" s="33" t="s">
        <v>32</v>
      </c>
      <c r="H3137" s="45">
        <f>COUNTIFS('Raw Data'!$L$2:$L$3196,'Solution Sheet'!F3137,'Raw Data'!$H$2:$H$3196,'Solution Sheet'!G3137)</f>
        <v>216</v>
      </c>
      <c r="J3137" s="33" t="s">
        <v>41</v>
      </c>
      <c r="K3137" s="33" t="s">
        <v>13</v>
      </c>
      <c r="L3137" s="45">
        <f>AVERAGEIFS('Raw Data'!$R$2:$R$3196,'Raw Data'!$K$2:$K$3196,'Solution Sheet'!J3137,'Raw Data'!$G$2:$G$3196,'Solution Sheet'!K3137)</f>
        <v>33.705882352941174</v>
      </c>
      <c r="N3137" s="33" t="s">
        <v>26</v>
      </c>
      <c r="O3137" s="33" t="s">
        <v>32</v>
      </c>
      <c r="P3137" s="45">
        <f>SUMIFS('Raw Data'!$S$2:$S$3196,'Raw Data'!$D$2:$D$3196,'Solution Sheet'!N3137,'Raw Data'!$H$2:$H$3196,'Solution Sheet'!O3137)</f>
        <v>713770.02999999945</v>
      </c>
    </row>
    <row r="3138" spans="2:16" x14ac:dyDescent="0.35">
      <c r="B3138" s="33" t="s">
        <v>58</v>
      </c>
      <c r="C3138" s="33" t="s">
        <v>6</v>
      </c>
      <c r="D3138" s="45">
        <f>SUMIFS('Raw Data'!$S$2:$S$3196,'Raw Data'!$E$2:$E$3196,'Solution Sheet'!B3138,'Raw Data'!$G$2:$G$3196,'Solution Sheet'!C3138)</f>
        <v>115367.16999999998</v>
      </c>
      <c r="E3138" s="37"/>
      <c r="F3138" s="33" t="s">
        <v>43</v>
      </c>
      <c r="G3138" s="33" t="s">
        <v>31</v>
      </c>
      <c r="H3138" s="45">
        <f>COUNTIFS('Raw Data'!$L$2:$L$3196,'Solution Sheet'!F3138,'Raw Data'!$H$2:$H$3196,'Solution Sheet'!G3138)</f>
        <v>190</v>
      </c>
      <c r="J3138" s="33" t="s">
        <v>40</v>
      </c>
      <c r="K3138" s="33" t="s">
        <v>6</v>
      </c>
      <c r="L3138" s="45">
        <f>AVERAGEIFS('Raw Data'!$R$2:$R$3196,'Raw Data'!$K$2:$K$3196,'Solution Sheet'!J3138,'Raw Data'!$G$2:$G$3196,'Solution Sheet'!K3138)</f>
        <v>33.838383838383841</v>
      </c>
      <c r="N3138" s="33" t="s">
        <v>26</v>
      </c>
      <c r="O3138" s="33" t="s">
        <v>31</v>
      </c>
      <c r="P3138" s="45">
        <f>SUMIFS('Raw Data'!$S$2:$S$3196,'Raw Data'!$D$2:$D$3196,'Solution Sheet'!N3138,'Raw Data'!$H$2:$H$3196,'Solution Sheet'!O3138)</f>
        <v>705928.4499999996</v>
      </c>
    </row>
    <row r="3139" spans="2:16" x14ac:dyDescent="0.35">
      <c r="B3139" s="33" t="s">
        <v>68</v>
      </c>
      <c r="C3139" s="33" t="s">
        <v>12</v>
      </c>
      <c r="D3139" s="45">
        <f>SUMIFS('Raw Data'!$S$2:$S$3196,'Raw Data'!$E$2:$E$3196,'Solution Sheet'!B3139,'Raw Data'!$G$2:$G$3196,'Solution Sheet'!C3139)</f>
        <v>70361.200000000026</v>
      </c>
      <c r="E3139" s="37"/>
      <c r="F3139" s="33" t="s">
        <v>43</v>
      </c>
      <c r="G3139" s="33" t="s">
        <v>30</v>
      </c>
      <c r="H3139" s="45">
        <f>COUNTIFS('Raw Data'!$L$2:$L$3196,'Solution Sheet'!F3139,'Raw Data'!$H$2:$H$3196,'Solution Sheet'!G3139)</f>
        <v>201</v>
      </c>
      <c r="J3139" s="33" t="s">
        <v>42</v>
      </c>
      <c r="K3139" s="33" t="s">
        <v>12</v>
      </c>
      <c r="L3139" s="45">
        <f>AVERAGEIFS('Raw Data'!$R$2:$R$3196,'Raw Data'!$K$2:$K$3196,'Solution Sheet'!J3139,'Raw Data'!$G$2:$G$3196,'Solution Sheet'!K3139)</f>
        <v>36.418604651162788</v>
      </c>
      <c r="N3139" s="33" t="s">
        <v>26</v>
      </c>
      <c r="O3139" s="33" t="s">
        <v>30</v>
      </c>
      <c r="P3139" s="45">
        <f>SUMIFS('Raw Data'!$S$2:$S$3196,'Raw Data'!$D$2:$D$3196,'Solution Sheet'!N3139,'Raw Data'!$H$2:$H$3196,'Solution Sheet'!O3139)</f>
        <v>705014.25000000035</v>
      </c>
    </row>
    <row r="3140" spans="2:16" x14ac:dyDescent="0.35">
      <c r="B3140" s="33" t="s">
        <v>115</v>
      </c>
      <c r="C3140" s="33" t="s">
        <v>10</v>
      </c>
      <c r="D3140" s="45">
        <f>SUMIFS('Raw Data'!$S$2:$S$3196,'Raw Data'!$E$2:$E$3196,'Solution Sheet'!B3140,'Raw Data'!$G$2:$G$3196,'Solution Sheet'!C3140)</f>
        <v>50149.599999999999</v>
      </c>
      <c r="E3140" s="37"/>
      <c r="F3140" s="33" t="s">
        <v>45</v>
      </c>
      <c r="G3140" s="33" t="s">
        <v>30</v>
      </c>
      <c r="H3140" s="45">
        <f>COUNTIFS('Raw Data'!$L$2:$L$3196,'Solution Sheet'!F3140,'Raw Data'!$H$2:$H$3196,'Solution Sheet'!G3140)</f>
        <v>215</v>
      </c>
      <c r="J3140" s="33" t="s">
        <v>41</v>
      </c>
      <c r="K3140" s="33" t="s">
        <v>10</v>
      </c>
      <c r="L3140" s="45">
        <f>AVERAGEIFS('Raw Data'!$R$2:$R$3196,'Raw Data'!$K$2:$K$3196,'Solution Sheet'!J3140,'Raw Data'!$G$2:$G$3196,'Solution Sheet'!K3140)</f>
        <v>34.225806451612904</v>
      </c>
      <c r="N3140" s="33" t="s">
        <v>24</v>
      </c>
      <c r="O3140" s="33" t="s">
        <v>30</v>
      </c>
      <c r="P3140" s="45">
        <f>SUMIFS('Raw Data'!$S$2:$S$3196,'Raw Data'!$D$2:$D$3196,'Solution Sheet'!N3140,'Raw Data'!$H$2:$H$3196,'Solution Sheet'!O3140)</f>
        <v>902864.3899999999</v>
      </c>
    </row>
    <row r="3141" spans="2:16" x14ac:dyDescent="0.35">
      <c r="B3141" s="33" t="s">
        <v>78</v>
      </c>
      <c r="C3141" s="33" t="s">
        <v>10</v>
      </c>
      <c r="D3141" s="45">
        <f>SUMIFS('Raw Data'!$S$2:$S$3196,'Raw Data'!$E$2:$E$3196,'Solution Sheet'!B3141,'Raw Data'!$G$2:$G$3196,'Solution Sheet'!C3141)</f>
        <v>92778.25</v>
      </c>
      <c r="E3141" s="37"/>
      <c r="F3141" s="33" t="s">
        <v>44</v>
      </c>
      <c r="G3141" s="33" t="s">
        <v>31</v>
      </c>
      <c r="H3141" s="45">
        <f>COUNTIFS('Raw Data'!$L$2:$L$3196,'Solution Sheet'!F3141,'Raw Data'!$H$2:$H$3196,'Solution Sheet'!G3141)</f>
        <v>216</v>
      </c>
      <c r="J3141" s="33" t="s">
        <v>41</v>
      </c>
      <c r="K3141" s="33" t="s">
        <v>10</v>
      </c>
      <c r="L3141" s="45">
        <f>AVERAGEIFS('Raw Data'!$R$2:$R$3196,'Raw Data'!$K$2:$K$3196,'Solution Sheet'!J3141,'Raw Data'!$G$2:$G$3196,'Solution Sheet'!K3141)</f>
        <v>34.225806451612904</v>
      </c>
      <c r="N3141" s="33" t="s">
        <v>26</v>
      </c>
      <c r="O3141" s="33" t="s">
        <v>31</v>
      </c>
      <c r="P3141" s="45">
        <f>SUMIFS('Raw Data'!$S$2:$S$3196,'Raw Data'!$D$2:$D$3196,'Solution Sheet'!N3141,'Raw Data'!$H$2:$H$3196,'Solution Sheet'!O3141)</f>
        <v>705928.4499999996</v>
      </c>
    </row>
    <row r="3142" spans="2:16" x14ac:dyDescent="0.35">
      <c r="B3142" s="33" t="s">
        <v>73</v>
      </c>
      <c r="C3142" s="33" t="s">
        <v>7</v>
      </c>
      <c r="D3142" s="45">
        <f>SUMIFS('Raw Data'!$S$2:$S$3196,'Raw Data'!$E$2:$E$3196,'Solution Sheet'!B3142,'Raw Data'!$G$2:$G$3196,'Solution Sheet'!C3142)</f>
        <v>125696.93000000001</v>
      </c>
      <c r="E3142" s="37"/>
      <c r="F3142" s="33" t="s">
        <v>46</v>
      </c>
      <c r="G3142" s="33" t="s">
        <v>30</v>
      </c>
      <c r="H3142" s="45">
        <f>COUNTIFS('Raw Data'!$L$2:$L$3196,'Solution Sheet'!F3142,'Raw Data'!$H$2:$H$3196,'Solution Sheet'!G3142)</f>
        <v>204</v>
      </c>
      <c r="J3142" s="33" t="s">
        <v>40</v>
      </c>
      <c r="K3142" s="33" t="s">
        <v>7</v>
      </c>
      <c r="L3142" s="45">
        <f>AVERAGEIFS('Raw Data'!$R$2:$R$3196,'Raw Data'!$K$2:$K$3196,'Solution Sheet'!J3142,'Raw Data'!$G$2:$G$3196,'Solution Sheet'!K3142)</f>
        <v>33.473118279569896</v>
      </c>
      <c r="N3142" s="33" t="s">
        <v>26</v>
      </c>
      <c r="O3142" s="33" t="s">
        <v>30</v>
      </c>
      <c r="P3142" s="45">
        <f>SUMIFS('Raw Data'!$S$2:$S$3196,'Raw Data'!$D$2:$D$3196,'Solution Sheet'!N3142,'Raw Data'!$H$2:$H$3196,'Solution Sheet'!O3142)</f>
        <v>705014.25000000035</v>
      </c>
    </row>
    <row r="3143" spans="2:16" x14ac:dyDescent="0.35">
      <c r="B3143" s="33" t="s">
        <v>73</v>
      </c>
      <c r="C3143" s="33" t="s">
        <v>12</v>
      </c>
      <c r="D3143" s="45">
        <f>SUMIFS('Raw Data'!$S$2:$S$3196,'Raw Data'!$E$2:$E$3196,'Solution Sheet'!B3143,'Raw Data'!$G$2:$G$3196,'Solution Sheet'!C3143)</f>
        <v>74246.830000000016</v>
      </c>
      <c r="E3143" s="37"/>
      <c r="F3143" s="33" t="s">
        <v>44</v>
      </c>
      <c r="G3143" s="33" t="s">
        <v>32</v>
      </c>
      <c r="H3143" s="45">
        <f>COUNTIFS('Raw Data'!$L$2:$L$3196,'Solution Sheet'!F3143,'Raw Data'!$H$2:$H$3196,'Solution Sheet'!G3143)</f>
        <v>196</v>
      </c>
      <c r="J3143" s="33" t="s">
        <v>41</v>
      </c>
      <c r="K3143" s="33" t="s">
        <v>12</v>
      </c>
      <c r="L3143" s="45">
        <f>AVERAGEIFS('Raw Data'!$R$2:$R$3196,'Raw Data'!$K$2:$K$3196,'Solution Sheet'!J3143,'Raw Data'!$G$2:$G$3196,'Solution Sheet'!K3143)</f>
        <v>35.657142857142858</v>
      </c>
      <c r="N3143" s="33" t="s">
        <v>24</v>
      </c>
      <c r="O3143" s="33" t="s">
        <v>32</v>
      </c>
      <c r="P3143" s="45">
        <f>SUMIFS('Raw Data'!$S$2:$S$3196,'Raw Data'!$D$2:$D$3196,'Solution Sheet'!N3143,'Raw Data'!$H$2:$H$3196,'Solution Sheet'!O3143)</f>
        <v>854150.37999999919</v>
      </c>
    </row>
    <row r="3144" spans="2:16" x14ac:dyDescent="0.35">
      <c r="B3144" s="33" t="s">
        <v>85</v>
      </c>
      <c r="C3144" s="33" t="s">
        <v>9</v>
      </c>
      <c r="D3144" s="45">
        <f>SUMIFS('Raw Data'!$S$2:$S$3196,'Raw Data'!$E$2:$E$3196,'Solution Sheet'!B3144,'Raw Data'!$G$2:$G$3196,'Solution Sheet'!C3144)</f>
        <v>54180.78</v>
      </c>
      <c r="E3144" s="37"/>
      <c r="F3144" s="33" t="s">
        <v>45</v>
      </c>
      <c r="G3144" s="33" t="s">
        <v>31</v>
      </c>
      <c r="H3144" s="45">
        <f>COUNTIFS('Raw Data'!$L$2:$L$3196,'Solution Sheet'!F3144,'Raw Data'!$H$2:$H$3196,'Solution Sheet'!G3144)</f>
        <v>200</v>
      </c>
      <c r="J3144" s="33" t="s">
        <v>41</v>
      </c>
      <c r="K3144" s="33" t="s">
        <v>9</v>
      </c>
      <c r="L3144" s="45">
        <f>AVERAGEIFS('Raw Data'!$R$2:$R$3196,'Raw Data'!$K$2:$K$3196,'Solution Sheet'!J3144,'Raw Data'!$G$2:$G$3196,'Solution Sheet'!K3144)</f>
        <v>35.634615384615387</v>
      </c>
      <c r="N3144" s="33" t="s">
        <v>26</v>
      </c>
      <c r="O3144" s="33" t="s">
        <v>31</v>
      </c>
      <c r="P3144" s="45">
        <f>SUMIFS('Raw Data'!$S$2:$S$3196,'Raw Data'!$D$2:$D$3196,'Solution Sheet'!N3144,'Raw Data'!$H$2:$H$3196,'Solution Sheet'!O3144)</f>
        <v>705928.4499999996</v>
      </c>
    </row>
    <row r="3145" spans="2:16" x14ac:dyDescent="0.35">
      <c r="B3145" s="33" t="s">
        <v>106</v>
      </c>
      <c r="C3145" s="33" t="s">
        <v>6</v>
      </c>
      <c r="D3145" s="45">
        <f>SUMIFS('Raw Data'!$S$2:$S$3196,'Raw Data'!$E$2:$E$3196,'Solution Sheet'!B3145,'Raw Data'!$G$2:$G$3196,'Solution Sheet'!C3145)</f>
        <v>106057.18</v>
      </c>
      <c r="E3145" s="37"/>
      <c r="F3145" s="33" t="s">
        <v>43</v>
      </c>
      <c r="G3145" s="33" t="s">
        <v>30</v>
      </c>
      <c r="H3145" s="45">
        <f>COUNTIFS('Raw Data'!$L$2:$L$3196,'Solution Sheet'!F3145,'Raw Data'!$H$2:$H$3196,'Solution Sheet'!G3145)</f>
        <v>201</v>
      </c>
      <c r="J3145" s="33" t="s">
        <v>40</v>
      </c>
      <c r="K3145" s="33" t="s">
        <v>6</v>
      </c>
      <c r="L3145" s="45">
        <f>AVERAGEIFS('Raw Data'!$R$2:$R$3196,'Raw Data'!$K$2:$K$3196,'Solution Sheet'!J3145,'Raw Data'!$G$2:$G$3196,'Solution Sheet'!K3145)</f>
        <v>33.838383838383841</v>
      </c>
      <c r="N3145" s="33" t="s">
        <v>26</v>
      </c>
      <c r="O3145" s="33" t="s">
        <v>30</v>
      </c>
      <c r="P3145" s="45">
        <f>SUMIFS('Raw Data'!$S$2:$S$3196,'Raw Data'!$D$2:$D$3196,'Solution Sheet'!N3145,'Raw Data'!$H$2:$H$3196,'Solution Sheet'!O3145)</f>
        <v>705014.25000000035</v>
      </c>
    </row>
    <row r="3146" spans="2:16" x14ac:dyDescent="0.35">
      <c r="B3146" s="33" t="s">
        <v>68</v>
      </c>
      <c r="C3146" s="33" t="s">
        <v>13</v>
      </c>
      <c r="D3146" s="45">
        <f>SUMIFS('Raw Data'!$S$2:$S$3196,'Raw Data'!$E$2:$E$3196,'Solution Sheet'!B3146,'Raw Data'!$G$2:$G$3196,'Solution Sheet'!C3146)</f>
        <v>82678.639999999985</v>
      </c>
      <c r="E3146" s="37"/>
      <c r="F3146" s="33" t="s">
        <v>46</v>
      </c>
      <c r="G3146" s="33" t="s">
        <v>32</v>
      </c>
      <c r="H3146" s="45">
        <f>COUNTIFS('Raw Data'!$L$2:$L$3196,'Solution Sheet'!F3146,'Raw Data'!$H$2:$H$3196,'Solution Sheet'!G3146)</f>
        <v>216</v>
      </c>
      <c r="J3146" s="33" t="s">
        <v>42</v>
      </c>
      <c r="K3146" s="33" t="s">
        <v>13</v>
      </c>
      <c r="L3146" s="45">
        <f>AVERAGEIFS('Raw Data'!$R$2:$R$3196,'Raw Data'!$K$2:$K$3196,'Solution Sheet'!J3146,'Raw Data'!$G$2:$G$3196,'Solution Sheet'!K3146)</f>
        <v>36.58</v>
      </c>
      <c r="N3146" s="33" t="s">
        <v>26</v>
      </c>
      <c r="O3146" s="33" t="s">
        <v>32</v>
      </c>
      <c r="P3146" s="45">
        <f>SUMIFS('Raw Data'!$S$2:$S$3196,'Raw Data'!$D$2:$D$3196,'Solution Sheet'!N3146,'Raw Data'!$H$2:$H$3196,'Solution Sheet'!O3146)</f>
        <v>713770.02999999945</v>
      </c>
    </row>
    <row r="3147" spans="2:16" x14ac:dyDescent="0.35">
      <c r="B3147" s="33" t="s">
        <v>68</v>
      </c>
      <c r="C3147" s="33" t="s">
        <v>13</v>
      </c>
      <c r="D3147" s="45">
        <f>SUMIFS('Raw Data'!$S$2:$S$3196,'Raw Data'!$E$2:$E$3196,'Solution Sheet'!B3147,'Raw Data'!$G$2:$G$3196,'Solution Sheet'!C3147)</f>
        <v>82678.639999999985</v>
      </c>
      <c r="E3147" s="37"/>
      <c r="F3147" s="33" t="s">
        <v>44</v>
      </c>
      <c r="G3147" s="33" t="s">
        <v>33</v>
      </c>
      <c r="H3147" s="45">
        <f>COUNTIFS('Raw Data'!$L$2:$L$3196,'Solution Sheet'!F3147,'Raw Data'!$H$2:$H$3196,'Solution Sheet'!G3147)</f>
        <v>207</v>
      </c>
      <c r="J3147" s="33" t="s">
        <v>41</v>
      </c>
      <c r="K3147" s="33" t="s">
        <v>13</v>
      </c>
      <c r="L3147" s="45">
        <f>AVERAGEIFS('Raw Data'!$R$2:$R$3196,'Raw Data'!$K$2:$K$3196,'Solution Sheet'!J3147,'Raw Data'!$G$2:$G$3196,'Solution Sheet'!K3147)</f>
        <v>33.705882352941174</v>
      </c>
      <c r="N3147" s="33" t="s">
        <v>26</v>
      </c>
      <c r="O3147" s="33" t="s">
        <v>33</v>
      </c>
      <c r="P3147" s="45">
        <f>SUMIFS('Raw Data'!$S$2:$S$3196,'Raw Data'!$D$2:$D$3196,'Solution Sheet'!N3147,'Raw Data'!$H$2:$H$3196,'Solution Sheet'!O3147)</f>
        <v>688621.27000000118</v>
      </c>
    </row>
    <row r="3148" spans="2:16" x14ac:dyDescent="0.35">
      <c r="B3148" s="33" t="s">
        <v>115</v>
      </c>
      <c r="C3148" s="33" t="s">
        <v>11</v>
      </c>
      <c r="D3148" s="45">
        <f>SUMIFS('Raw Data'!$S$2:$S$3196,'Raw Data'!$E$2:$E$3196,'Solution Sheet'!B3148,'Raw Data'!$G$2:$G$3196,'Solution Sheet'!C3148)</f>
        <v>121509.75999999999</v>
      </c>
      <c r="E3148" s="37"/>
      <c r="F3148" s="33" t="s">
        <v>43</v>
      </c>
      <c r="G3148" s="33" t="s">
        <v>33</v>
      </c>
      <c r="H3148" s="45">
        <f>COUNTIFS('Raw Data'!$L$2:$L$3196,'Solution Sheet'!F3148,'Raw Data'!$H$2:$H$3196,'Solution Sheet'!G3148)</f>
        <v>185</v>
      </c>
      <c r="J3148" s="33" t="s">
        <v>42</v>
      </c>
      <c r="K3148" s="33" t="s">
        <v>11</v>
      </c>
      <c r="L3148" s="45">
        <f>AVERAGEIFS('Raw Data'!$R$2:$R$3196,'Raw Data'!$K$2:$K$3196,'Solution Sheet'!J3148,'Raw Data'!$G$2:$G$3196,'Solution Sheet'!K3148)</f>
        <v>35.16949152542373</v>
      </c>
      <c r="N3148" s="33" t="s">
        <v>24</v>
      </c>
      <c r="O3148" s="33" t="s">
        <v>33</v>
      </c>
      <c r="P3148" s="45">
        <f>SUMIFS('Raw Data'!$S$2:$S$3196,'Raw Data'!$D$2:$D$3196,'Solution Sheet'!N3148,'Raw Data'!$H$2:$H$3196,'Solution Sheet'!O3148)</f>
        <v>777669.78999999957</v>
      </c>
    </row>
    <row r="3149" spans="2:16" x14ac:dyDescent="0.35">
      <c r="B3149" s="33" t="s">
        <v>58</v>
      </c>
      <c r="C3149" s="33" t="s">
        <v>6</v>
      </c>
      <c r="D3149" s="45">
        <f>SUMIFS('Raw Data'!$S$2:$S$3196,'Raw Data'!$E$2:$E$3196,'Solution Sheet'!B3149,'Raw Data'!$G$2:$G$3196,'Solution Sheet'!C3149)</f>
        <v>115367.16999999998</v>
      </c>
      <c r="E3149" s="37"/>
      <c r="F3149" s="33" t="s">
        <v>44</v>
      </c>
      <c r="G3149" s="33" t="s">
        <v>31</v>
      </c>
      <c r="H3149" s="45">
        <f>COUNTIFS('Raw Data'!$L$2:$L$3196,'Solution Sheet'!F3149,'Raw Data'!$H$2:$H$3196,'Solution Sheet'!G3149)</f>
        <v>216</v>
      </c>
      <c r="J3149" s="33" t="s">
        <v>41</v>
      </c>
      <c r="K3149" s="33" t="s">
        <v>6</v>
      </c>
      <c r="L3149" s="45">
        <f>AVERAGEIFS('Raw Data'!$R$2:$R$3196,'Raw Data'!$K$2:$K$3196,'Solution Sheet'!J3149,'Raw Data'!$G$2:$G$3196,'Solution Sheet'!K3149)</f>
        <v>36.01075268817204</v>
      </c>
      <c r="N3149" s="33" t="s">
        <v>26</v>
      </c>
      <c r="O3149" s="33" t="s">
        <v>31</v>
      </c>
      <c r="P3149" s="45">
        <f>SUMIFS('Raw Data'!$S$2:$S$3196,'Raw Data'!$D$2:$D$3196,'Solution Sheet'!N3149,'Raw Data'!$H$2:$H$3196,'Solution Sheet'!O3149)</f>
        <v>705928.4499999996</v>
      </c>
    </row>
    <row r="3150" spans="2:16" x14ac:dyDescent="0.35">
      <c r="B3150" s="33" t="s">
        <v>55</v>
      </c>
      <c r="C3150" s="33" t="s">
        <v>10</v>
      </c>
      <c r="D3150" s="45">
        <f>SUMIFS('Raw Data'!$S$2:$S$3196,'Raw Data'!$E$2:$E$3196,'Solution Sheet'!B3150,'Raw Data'!$G$2:$G$3196,'Solution Sheet'!C3150)</f>
        <v>73114.26999999999</v>
      </c>
      <c r="E3150" s="37"/>
      <c r="F3150" s="33" t="s">
        <v>46</v>
      </c>
      <c r="G3150" s="33" t="s">
        <v>31</v>
      </c>
      <c r="H3150" s="45">
        <f>COUNTIFS('Raw Data'!$L$2:$L$3196,'Solution Sheet'!F3150,'Raw Data'!$H$2:$H$3196,'Solution Sheet'!G3150)</f>
        <v>159</v>
      </c>
      <c r="J3150" s="33" t="s">
        <v>39</v>
      </c>
      <c r="K3150" s="33" t="s">
        <v>10</v>
      </c>
      <c r="L3150" s="45">
        <f>AVERAGEIFS('Raw Data'!$R$2:$R$3196,'Raw Data'!$K$2:$K$3196,'Solution Sheet'!J3150,'Raw Data'!$G$2:$G$3196,'Solution Sheet'!K3150)</f>
        <v>35.052083333333336</v>
      </c>
      <c r="N3150" s="33" t="s">
        <v>26</v>
      </c>
      <c r="O3150" s="33" t="s">
        <v>31</v>
      </c>
      <c r="P3150" s="45">
        <f>SUMIFS('Raw Data'!$S$2:$S$3196,'Raw Data'!$D$2:$D$3196,'Solution Sheet'!N3150,'Raw Data'!$H$2:$H$3196,'Solution Sheet'!O3150)</f>
        <v>705928.4499999996</v>
      </c>
    </row>
    <row r="3151" spans="2:16" x14ac:dyDescent="0.35">
      <c r="B3151" s="33" t="s">
        <v>106</v>
      </c>
      <c r="C3151" s="33" t="s">
        <v>9</v>
      </c>
      <c r="D3151" s="45">
        <f>SUMIFS('Raw Data'!$S$2:$S$3196,'Raw Data'!$E$2:$E$3196,'Solution Sheet'!B3151,'Raw Data'!$G$2:$G$3196,'Solution Sheet'!C3151)</f>
        <v>86448.35000000002</v>
      </c>
      <c r="E3151" s="37"/>
      <c r="F3151" s="33" t="s">
        <v>45</v>
      </c>
      <c r="G3151" s="33" t="s">
        <v>31</v>
      </c>
      <c r="H3151" s="45">
        <f>COUNTIFS('Raw Data'!$L$2:$L$3196,'Solution Sheet'!F3151,'Raw Data'!$H$2:$H$3196,'Solution Sheet'!G3151)</f>
        <v>200</v>
      </c>
      <c r="J3151" s="33" t="s">
        <v>41</v>
      </c>
      <c r="K3151" s="33" t="s">
        <v>9</v>
      </c>
      <c r="L3151" s="45">
        <f>AVERAGEIFS('Raw Data'!$R$2:$R$3196,'Raw Data'!$K$2:$K$3196,'Solution Sheet'!J3151,'Raw Data'!$G$2:$G$3196,'Solution Sheet'!K3151)</f>
        <v>35.634615384615387</v>
      </c>
      <c r="N3151" s="33" t="s">
        <v>25</v>
      </c>
      <c r="O3151" s="33" t="s">
        <v>31</v>
      </c>
      <c r="P3151" s="45">
        <f>SUMIFS('Raw Data'!$S$2:$S$3196,'Raw Data'!$D$2:$D$3196,'Solution Sheet'!N3151,'Raw Data'!$H$2:$H$3196,'Solution Sheet'!O3151)</f>
        <v>343540.72000000003</v>
      </c>
    </row>
    <row r="3152" spans="2:16" x14ac:dyDescent="0.35">
      <c r="B3152" s="33" t="s">
        <v>78</v>
      </c>
      <c r="C3152" s="33" t="s">
        <v>13</v>
      </c>
      <c r="D3152" s="45">
        <f>SUMIFS('Raw Data'!$S$2:$S$3196,'Raw Data'!$E$2:$E$3196,'Solution Sheet'!B3152,'Raw Data'!$G$2:$G$3196,'Solution Sheet'!C3152)</f>
        <v>119976.9</v>
      </c>
      <c r="E3152" s="37"/>
      <c r="F3152" s="33" t="s">
        <v>44</v>
      </c>
      <c r="G3152" s="33" t="s">
        <v>30</v>
      </c>
      <c r="H3152" s="45">
        <f>COUNTIFS('Raw Data'!$L$2:$L$3196,'Solution Sheet'!F3152,'Raw Data'!$H$2:$H$3196,'Solution Sheet'!G3152)</f>
        <v>202</v>
      </c>
      <c r="J3152" s="33" t="s">
        <v>41</v>
      </c>
      <c r="K3152" s="33" t="s">
        <v>13</v>
      </c>
      <c r="L3152" s="45">
        <f>AVERAGEIFS('Raw Data'!$R$2:$R$3196,'Raw Data'!$K$2:$K$3196,'Solution Sheet'!J3152,'Raw Data'!$G$2:$G$3196,'Solution Sheet'!K3152)</f>
        <v>33.705882352941174</v>
      </c>
      <c r="N3152" s="33" t="s">
        <v>25</v>
      </c>
      <c r="O3152" s="33" t="s">
        <v>30</v>
      </c>
      <c r="P3152" s="45">
        <f>SUMIFS('Raw Data'!$S$2:$S$3196,'Raw Data'!$D$2:$D$3196,'Solution Sheet'!N3152,'Raw Data'!$H$2:$H$3196,'Solution Sheet'!O3152)</f>
        <v>386262.99999999983</v>
      </c>
    </row>
    <row r="3153" spans="2:16" x14ac:dyDescent="0.35">
      <c r="B3153" s="33" t="s">
        <v>52</v>
      </c>
      <c r="C3153" s="33" t="s">
        <v>9</v>
      </c>
      <c r="D3153" s="45">
        <f>SUMIFS('Raw Data'!$S$2:$S$3196,'Raw Data'!$E$2:$E$3196,'Solution Sheet'!B3153,'Raw Data'!$G$2:$G$3196,'Solution Sheet'!C3153)</f>
        <v>91971.540000000008</v>
      </c>
      <c r="E3153" s="37"/>
      <c r="F3153" s="33" t="s">
        <v>43</v>
      </c>
      <c r="G3153" s="33" t="s">
        <v>31</v>
      </c>
      <c r="H3153" s="45">
        <f>COUNTIFS('Raw Data'!$L$2:$L$3196,'Solution Sheet'!F3153,'Raw Data'!$H$2:$H$3196,'Solution Sheet'!G3153)</f>
        <v>190</v>
      </c>
      <c r="J3153" s="33" t="s">
        <v>41</v>
      </c>
      <c r="K3153" s="33" t="s">
        <v>9</v>
      </c>
      <c r="L3153" s="45">
        <f>AVERAGEIFS('Raw Data'!$R$2:$R$3196,'Raw Data'!$K$2:$K$3196,'Solution Sheet'!J3153,'Raw Data'!$G$2:$G$3196,'Solution Sheet'!K3153)</f>
        <v>35.634615384615387</v>
      </c>
      <c r="N3153" s="33" t="s">
        <v>26</v>
      </c>
      <c r="O3153" s="33" t="s">
        <v>31</v>
      </c>
      <c r="P3153" s="45">
        <f>SUMIFS('Raw Data'!$S$2:$S$3196,'Raw Data'!$D$2:$D$3196,'Solution Sheet'!N3153,'Raw Data'!$H$2:$H$3196,'Solution Sheet'!O3153)</f>
        <v>705928.4499999996</v>
      </c>
    </row>
    <row r="3154" spans="2:16" x14ac:dyDescent="0.35">
      <c r="B3154" s="33" t="s">
        <v>68</v>
      </c>
      <c r="C3154" s="33" t="s">
        <v>9</v>
      </c>
      <c r="D3154" s="45">
        <f>SUMIFS('Raw Data'!$S$2:$S$3196,'Raw Data'!$E$2:$E$3196,'Solution Sheet'!B3154,'Raw Data'!$G$2:$G$3196,'Solution Sheet'!C3154)</f>
        <v>139938.12</v>
      </c>
      <c r="E3154" s="37"/>
      <c r="F3154" s="33" t="s">
        <v>46</v>
      </c>
      <c r="G3154" s="33" t="s">
        <v>30</v>
      </c>
      <c r="H3154" s="45">
        <f>COUNTIFS('Raw Data'!$L$2:$L$3196,'Solution Sheet'!F3154,'Raw Data'!$H$2:$H$3196,'Solution Sheet'!G3154)</f>
        <v>204</v>
      </c>
      <c r="J3154" s="33" t="s">
        <v>39</v>
      </c>
      <c r="K3154" s="33" t="s">
        <v>9</v>
      </c>
      <c r="L3154" s="45">
        <f>AVERAGEIFS('Raw Data'!$R$2:$R$3196,'Raw Data'!$K$2:$K$3196,'Solution Sheet'!J3154,'Raw Data'!$G$2:$G$3196,'Solution Sheet'!K3154)</f>
        <v>34.731182795698928</v>
      </c>
      <c r="N3154" s="33" t="s">
        <v>24</v>
      </c>
      <c r="O3154" s="33" t="s">
        <v>30</v>
      </c>
      <c r="P3154" s="45">
        <f>SUMIFS('Raw Data'!$S$2:$S$3196,'Raw Data'!$D$2:$D$3196,'Solution Sheet'!N3154,'Raw Data'!$H$2:$H$3196,'Solution Sheet'!O3154)</f>
        <v>902864.3899999999</v>
      </c>
    </row>
    <row r="3155" spans="2:16" x14ac:dyDescent="0.35">
      <c r="B3155" s="33" t="s">
        <v>85</v>
      </c>
      <c r="C3155" s="33" t="s">
        <v>7</v>
      </c>
      <c r="D3155" s="45">
        <f>SUMIFS('Raw Data'!$S$2:$S$3196,'Raw Data'!$E$2:$E$3196,'Solution Sheet'!B3155,'Raw Data'!$G$2:$G$3196,'Solution Sheet'!C3155)</f>
        <v>95667.16</v>
      </c>
      <c r="E3155" s="37"/>
      <c r="F3155" s="33" t="s">
        <v>45</v>
      </c>
      <c r="G3155" s="33" t="s">
        <v>31</v>
      </c>
      <c r="H3155" s="45">
        <f>COUNTIFS('Raw Data'!$L$2:$L$3196,'Solution Sheet'!F3155,'Raw Data'!$H$2:$H$3196,'Solution Sheet'!G3155)</f>
        <v>200</v>
      </c>
      <c r="J3155" s="33" t="s">
        <v>41</v>
      </c>
      <c r="K3155" s="33" t="s">
        <v>7</v>
      </c>
      <c r="L3155" s="45">
        <f>AVERAGEIFS('Raw Data'!$R$2:$R$3196,'Raw Data'!$K$2:$K$3196,'Solution Sheet'!J3155,'Raw Data'!$G$2:$G$3196,'Solution Sheet'!K3155)</f>
        <v>33.821428571428569</v>
      </c>
      <c r="N3155" s="33" t="s">
        <v>26</v>
      </c>
      <c r="O3155" s="33" t="s">
        <v>31</v>
      </c>
      <c r="P3155" s="45">
        <f>SUMIFS('Raw Data'!$S$2:$S$3196,'Raw Data'!$D$2:$D$3196,'Solution Sheet'!N3155,'Raw Data'!$H$2:$H$3196,'Solution Sheet'!O3155)</f>
        <v>705928.4499999996</v>
      </c>
    </row>
    <row r="3156" spans="2:16" x14ac:dyDescent="0.35">
      <c r="B3156" s="33" t="s">
        <v>73</v>
      </c>
      <c r="C3156" s="33" t="s">
        <v>10</v>
      </c>
      <c r="D3156" s="45">
        <f>SUMIFS('Raw Data'!$S$2:$S$3196,'Raw Data'!$E$2:$E$3196,'Solution Sheet'!B3156,'Raw Data'!$G$2:$G$3196,'Solution Sheet'!C3156)</f>
        <v>86987.81</v>
      </c>
      <c r="E3156" s="37"/>
      <c r="F3156" s="33" t="s">
        <v>44</v>
      </c>
      <c r="G3156" s="33" t="s">
        <v>33</v>
      </c>
      <c r="H3156" s="45">
        <f>COUNTIFS('Raw Data'!$L$2:$L$3196,'Solution Sheet'!F3156,'Raw Data'!$H$2:$H$3196,'Solution Sheet'!G3156)</f>
        <v>207</v>
      </c>
      <c r="J3156" s="33" t="s">
        <v>40</v>
      </c>
      <c r="K3156" s="33" t="s">
        <v>10</v>
      </c>
      <c r="L3156" s="45">
        <f>AVERAGEIFS('Raw Data'!$R$2:$R$3196,'Raw Data'!$K$2:$K$3196,'Solution Sheet'!J3156,'Raw Data'!$G$2:$G$3196,'Solution Sheet'!K3156)</f>
        <v>35.093023255813954</v>
      </c>
      <c r="N3156" s="33" t="s">
        <v>24</v>
      </c>
      <c r="O3156" s="33" t="s">
        <v>33</v>
      </c>
      <c r="P3156" s="45">
        <f>SUMIFS('Raw Data'!$S$2:$S$3196,'Raw Data'!$D$2:$D$3196,'Solution Sheet'!N3156,'Raw Data'!$H$2:$H$3196,'Solution Sheet'!O3156)</f>
        <v>777669.78999999957</v>
      </c>
    </row>
    <row r="3157" spans="2:16" x14ac:dyDescent="0.35">
      <c r="B3157" s="33" t="s">
        <v>115</v>
      </c>
      <c r="C3157" s="33" t="s">
        <v>13</v>
      </c>
      <c r="D3157" s="45">
        <f>SUMIFS('Raw Data'!$S$2:$S$3196,'Raw Data'!$E$2:$E$3196,'Solution Sheet'!B3157,'Raw Data'!$G$2:$G$3196,'Solution Sheet'!C3157)</f>
        <v>86905.229999999981</v>
      </c>
      <c r="E3157" s="37"/>
      <c r="F3157" s="33" t="s">
        <v>46</v>
      </c>
      <c r="G3157" s="33" t="s">
        <v>32</v>
      </c>
      <c r="H3157" s="45">
        <f>COUNTIFS('Raw Data'!$L$2:$L$3196,'Solution Sheet'!F3157,'Raw Data'!$H$2:$H$3196,'Solution Sheet'!G3157)</f>
        <v>216</v>
      </c>
      <c r="J3157" s="33" t="s">
        <v>41</v>
      </c>
      <c r="K3157" s="33" t="s">
        <v>13</v>
      </c>
      <c r="L3157" s="45">
        <f>AVERAGEIFS('Raw Data'!$R$2:$R$3196,'Raw Data'!$K$2:$K$3196,'Solution Sheet'!J3157,'Raw Data'!$G$2:$G$3196,'Solution Sheet'!K3157)</f>
        <v>33.705882352941174</v>
      </c>
      <c r="N3157" s="33" t="s">
        <v>26</v>
      </c>
      <c r="O3157" s="33" t="s">
        <v>32</v>
      </c>
      <c r="P3157" s="45">
        <f>SUMIFS('Raw Data'!$S$2:$S$3196,'Raw Data'!$D$2:$D$3196,'Solution Sheet'!N3157,'Raw Data'!$H$2:$H$3196,'Solution Sheet'!O3157)</f>
        <v>713770.02999999945</v>
      </c>
    </row>
    <row r="3158" spans="2:16" x14ac:dyDescent="0.35">
      <c r="B3158" s="33" t="s">
        <v>68</v>
      </c>
      <c r="C3158" s="33" t="s">
        <v>7</v>
      </c>
      <c r="D3158" s="45">
        <f>SUMIFS('Raw Data'!$S$2:$S$3196,'Raw Data'!$E$2:$E$3196,'Solution Sheet'!B3158,'Raw Data'!$G$2:$G$3196,'Solution Sheet'!C3158)</f>
        <v>100847.03999999999</v>
      </c>
      <c r="E3158" s="37"/>
      <c r="F3158" s="33" t="s">
        <v>43</v>
      </c>
      <c r="G3158" s="33" t="s">
        <v>33</v>
      </c>
      <c r="H3158" s="45">
        <f>COUNTIFS('Raw Data'!$L$2:$L$3196,'Solution Sheet'!F3158,'Raw Data'!$H$2:$H$3196,'Solution Sheet'!G3158)</f>
        <v>185</v>
      </c>
      <c r="J3158" s="33" t="s">
        <v>41</v>
      </c>
      <c r="K3158" s="33" t="s">
        <v>7</v>
      </c>
      <c r="L3158" s="45">
        <f>AVERAGEIFS('Raw Data'!$R$2:$R$3196,'Raw Data'!$K$2:$K$3196,'Solution Sheet'!J3158,'Raw Data'!$G$2:$G$3196,'Solution Sheet'!K3158)</f>
        <v>33.821428571428569</v>
      </c>
      <c r="N3158" s="33" t="s">
        <v>24</v>
      </c>
      <c r="O3158" s="33" t="s">
        <v>33</v>
      </c>
      <c r="P3158" s="45">
        <f>SUMIFS('Raw Data'!$S$2:$S$3196,'Raw Data'!$D$2:$D$3196,'Solution Sheet'!N3158,'Raw Data'!$H$2:$H$3196,'Solution Sheet'!O3158)</f>
        <v>777669.78999999957</v>
      </c>
    </row>
    <row r="3159" spans="2:16" x14ac:dyDescent="0.35">
      <c r="B3159" s="33" t="s">
        <v>73</v>
      </c>
      <c r="C3159" s="33" t="s">
        <v>10</v>
      </c>
      <c r="D3159" s="45">
        <f>SUMIFS('Raw Data'!$S$2:$S$3196,'Raw Data'!$E$2:$E$3196,'Solution Sheet'!B3159,'Raw Data'!$G$2:$G$3196,'Solution Sheet'!C3159)</f>
        <v>86987.81</v>
      </c>
      <c r="E3159" s="37"/>
      <c r="F3159" s="33" t="s">
        <v>46</v>
      </c>
      <c r="G3159" s="33" t="s">
        <v>32</v>
      </c>
      <c r="H3159" s="45">
        <f>COUNTIFS('Raw Data'!$L$2:$L$3196,'Solution Sheet'!F3159,'Raw Data'!$H$2:$H$3196,'Solution Sheet'!G3159)</f>
        <v>216</v>
      </c>
      <c r="J3159" s="33" t="s">
        <v>39</v>
      </c>
      <c r="K3159" s="33" t="s">
        <v>10</v>
      </c>
      <c r="L3159" s="45">
        <f>AVERAGEIFS('Raw Data'!$R$2:$R$3196,'Raw Data'!$K$2:$K$3196,'Solution Sheet'!J3159,'Raw Data'!$G$2:$G$3196,'Solution Sheet'!K3159)</f>
        <v>35.052083333333336</v>
      </c>
      <c r="N3159" s="33" t="s">
        <v>25</v>
      </c>
      <c r="O3159" s="33" t="s">
        <v>32</v>
      </c>
      <c r="P3159" s="45">
        <f>SUMIFS('Raw Data'!$S$2:$S$3196,'Raw Data'!$D$2:$D$3196,'Solution Sheet'!N3159,'Raw Data'!$H$2:$H$3196,'Solution Sheet'!O3159)</f>
        <v>420136.0300000002</v>
      </c>
    </row>
    <row r="3160" spans="2:16" x14ac:dyDescent="0.35">
      <c r="B3160" s="33" t="s">
        <v>115</v>
      </c>
      <c r="C3160" s="33" t="s">
        <v>13</v>
      </c>
      <c r="D3160" s="45">
        <f>SUMIFS('Raw Data'!$S$2:$S$3196,'Raw Data'!$E$2:$E$3196,'Solution Sheet'!B3160,'Raw Data'!$G$2:$G$3196,'Solution Sheet'!C3160)</f>
        <v>86905.229999999981</v>
      </c>
      <c r="E3160" s="37"/>
      <c r="F3160" s="33" t="s">
        <v>44</v>
      </c>
      <c r="G3160" s="33" t="s">
        <v>31</v>
      </c>
      <c r="H3160" s="45">
        <f>COUNTIFS('Raw Data'!$L$2:$L$3196,'Solution Sheet'!F3160,'Raw Data'!$H$2:$H$3196,'Solution Sheet'!G3160)</f>
        <v>216</v>
      </c>
      <c r="J3160" s="33" t="s">
        <v>39</v>
      </c>
      <c r="K3160" s="33" t="s">
        <v>13</v>
      </c>
      <c r="L3160" s="45">
        <f>AVERAGEIFS('Raw Data'!$R$2:$R$3196,'Raw Data'!$K$2:$K$3196,'Solution Sheet'!J3160,'Raw Data'!$G$2:$G$3196,'Solution Sheet'!K3160)</f>
        <v>35.833333333333336</v>
      </c>
      <c r="N3160" s="33" t="s">
        <v>24</v>
      </c>
      <c r="O3160" s="33" t="s">
        <v>31</v>
      </c>
      <c r="P3160" s="45">
        <f>SUMIFS('Raw Data'!$S$2:$S$3196,'Raw Data'!$D$2:$D$3196,'Solution Sheet'!N3160,'Raw Data'!$H$2:$H$3196,'Solution Sheet'!O3160)</f>
        <v>770751.94999999984</v>
      </c>
    </row>
    <row r="3161" spans="2:16" x14ac:dyDescent="0.35">
      <c r="B3161" s="33" t="s">
        <v>85</v>
      </c>
      <c r="C3161" s="33" t="s">
        <v>10</v>
      </c>
      <c r="D3161" s="45">
        <f>SUMIFS('Raw Data'!$S$2:$S$3196,'Raw Data'!$E$2:$E$3196,'Solution Sheet'!B3161,'Raw Data'!$G$2:$G$3196,'Solution Sheet'!C3161)</f>
        <v>88692.860000000015</v>
      </c>
      <c r="E3161" s="37"/>
      <c r="F3161" s="33" t="s">
        <v>43</v>
      </c>
      <c r="G3161" s="33" t="s">
        <v>32</v>
      </c>
      <c r="H3161" s="45">
        <f>COUNTIFS('Raw Data'!$L$2:$L$3196,'Solution Sheet'!F3161,'Raw Data'!$H$2:$H$3196,'Solution Sheet'!G3161)</f>
        <v>206</v>
      </c>
      <c r="J3161" s="33" t="s">
        <v>39</v>
      </c>
      <c r="K3161" s="33" t="s">
        <v>10</v>
      </c>
      <c r="L3161" s="45">
        <f>AVERAGEIFS('Raw Data'!$R$2:$R$3196,'Raw Data'!$K$2:$K$3196,'Solution Sheet'!J3161,'Raw Data'!$G$2:$G$3196,'Solution Sheet'!K3161)</f>
        <v>35.052083333333336</v>
      </c>
      <c r="N3161" s="33" t="s">
        <v>25</v>
      </c>
      <c r="O3161" s="33" t="s">
        <v>32</v>
      </c>
      <c r="P3161" s="45">
        <f>SUMIFS('Raw Data'!$S$2:$S$3196,'Raw Data'!$D$2:$D$3196,'Solution Sheet'!N3161,'Raw Data'!$H$2:$H$3196,'Solution Sheet'!O3161)</f>
        <v>420136.0300000002</v>
      </c>
    </row>
    <row r="3162" spans="2:16" x14ac:dyDescent="0.35">
      <c r="B3162" s="33" t="s">
        <v>52</v>
      </c>
      <c r="C3162" s="33" t="s">
        <v>11</v>
      </c>
      <c r="D3162" s="45">
        <f>SUMIFS('Raw Data'!$S$2:$S$3196,'Raw Data'!$E$2:$E$3196,'Solution Sheet'!B3162,'Raw Data'!$G$2:$G$3196,'Solution Sheet'!C3162)</f>
        <v>112086.30000000002</v>
      </c>
      <c r="E3162" s="37"/>
      <c r="F3162" s="33" t="s">
        <v>45</v>
      </c>
      <c r="G3162" s="33" t="s">
        <v>33</v>
      </c>
      <c r="H3162" s="45">
        <f>COUNTIFS('Raw Data'!$L$2:$L$3196,'Solution Sheet'!F3162,'Raw Data'!$H$2:$H$3196,'Solution Sheet'!G3162)</f>
        <v>193</v>
      </c>
      <c r="J3162" s="33" t="s">
        <v>40</v>
      </c>
      <c r="K3162" s="33" t="s">
        <v>11</v>
      </c>
      <c r="L3162" s="45">
        <f>AVERAGEIFS('Raw Data'!$R$2:$R$3196,'Raw Data'!$K$2:$K$3196,'Solution Sheet'!J3162,'Raw Data'!$G$2:$G$3196,'Solution Sheet'!K3162)</f>
        <v>33.707865168539328</v>
      </c>
      <c r="N3162" s="33" t="s">
        <v>26</v>
      </c>
      <c r="O3162" s="33" t="s">
        <v>33</v>
      </c>
      <c r="P3162" s="45">
        <f>SUMIFS('Raw Data'!$S$2:$S$3196,'Raw Data'!$D$2:$D$3196,'Solution Sheet'!N3162,'Raw Data'!$H$2:$H$3196,'Solution Sheet'!O3162)</f>
        <v>688621.27000000118</v>
      </c>
    </row>
    <row r="3163" spans="2:16" x14ac:dyDescent="0.35">
      <c r="B3163" s="33" t="s">
        <v>106</v>
      </c>
      <c r="C3163" s="33" t="s">
        <v>6</v>
      </c>
      <c r="D3163" s="45">
        <f>SUMIFS('Raw Data'!$S$2:$S$3196,'Raw Data'!$E$2:$E$3196,'Solution Sheet'!B3163,'Raw Data'!$G$2:$G$3196,'Solution Sheet'!C3163)</f>
        <v>106057.18</v>
      </c>
      <c r="E3163" s="37"/>
      <c r="F3163" s="33" t="s">
        <v>46</v>
      </c>
      <c r="G3163" s="33" t="s">
        <v>33</v>
      </c>
      <c r="H3163" s="45">
        <f>COUNTIFS('Raw Data'!$L$2:$L$3196,'Solution Sheet'!F3163,'Raw Data'!$H$2:$H$3196,'Solution Sheet'!G3163)</f>
        <v>201</v>
      </c>
      <c r="J3163" s="33" t="s">
        <v>39</v>
      </c>
      <c r="K3163" s="33" t="s">
        <v>6</v>
      </c>
      <c r="L3163" s="45">
        <f>AVERAGEIFS('Raw Data'!$R$2:$R$3196,'Raw Data'!$K$2:$K$3196,'Solution Sheet'!J3163,'Raw Data'!$G$2:$G$3196,'Solution Sheet'!K3163)</f>
        <v>36.370370370370374</v>
      </c>
      <c r="N3163" s="33" t="s">
        <v>26</v>
      </c>
      <c r="O3163" s="33" t="s">
        <v>33</v>
      </c>
      <c r="P3163" s="45">
        <f>SUMIFS('Raw Data'!$S$2:$S$3196,'Raw Data'!$D$2:$D$3196,'Solution Sheet'!N3163,'Raw Data'!$H$2:$H$3196,'Solution Sheet'!O3163)</f>
        <v>688621.27000000118</v>
      </c>
    </row>
    <row r="3164" spans="2:16" x14ac:dyDescent="0.35">
      <c r="B3164" s="33" t="s">
        <v>63</v>
      </c>
      <c r="C3164" s="33" t="s">
        <v>11</v>
      </c>
      <c r="D3164" s="45">
        <f>SUMIFS('Raw Data'!$S$2:$S$3196,'Raw Data'!$E$2:$E$3196,'Solution Sheet'!B3164,'Raw Data'!$G$2:$G$3196,'Solution Sheet'!C3164)</f>
        <v>122471.98000000001</v>
      </c>
      <c r="E3164" s="37"/>
      <c r="F3164" s="33" t="s">
        <v>46</v>
      </c>
      <c r="G3164" s="33" t="s">
        <v>30</v>
      </c>
      <c r="H3164" s="45">
        <f>COUNTIFS('Raw Data'!$L$2:$L$3196,'Solution Sheet'!F3164,'Raw Data'!$H$2:$H$3196,'Solution Sheet'!G3164)</f>
        <v>204</v>
      </c>
      <c r="J3164" s="33" t="s">
        <v>39</v>
      </c>
      <c r="K3164" s="33" t="s">
        <v>11</v>
      </c>
      <c r="L3164" s="45">
        <f>AVERAGEIFS('Raw Data'!$R$2:$R$3196,'Raw Data'!$K$2:$K$3196,'Solution Sheet'!J3164,'Raw Data'!$G$2:$G$3196,'Solution Sheet'!K3164)</f>
        <v>34.901785714285715</v>
      </c>
      <c r="N3164" s="33" t="s">
        <v>24</v>
      </c>
      <c r="O3164" s="33" t="s">
        <v>30</v>
      </c>
      <c r="P3164" s="45">
        <f>SUMIFS('Raw Data'!$S$2:$S$3196,'Raw Data'!$D$2:$D$3196,'Solution Sheet'!N3164,'Raw Data'!$H$2:$H$3196,'Solution Sheet'!O3164)</f>
        <v>902864.3899999999</v>
      </c>
    </row>
    <row r="3165" spans="2:16" x14ac:dyDescent="0.35">
      <c r="B3165" s="33" t="s">
        <v>78</v>
      </c>
      <c r="C3165" s="33" t="s">
        <v>7</v>
      </c>
      <c r="D3165" s="45">
        <f>SUMIFS('Raw Data'!$S$2:$S$3196,'Raw Data'!$E$2:$E$3196,'Solution Sheet'!B3165,'Raw Data'!$G$2:$G$3196,'Solution Sheet'!C3165)</f>
        <v>91549.210000000021</v>
      </c>
      <c r="E3165" s="37"/>
      <c r="F3165" s="33" t="s">
        <v>45</v>
      </c>
      <c r="G3165" s="33" t="s">
        <v>30</v>
      </c>
      <c r="H3165" s="45">
        <f>COUNTIFS('Raw Data'!$L$2:$L$3196,'Solution Sheet'!F3165,'Raw Data'!$H$2:$H$3196,'Solution Sheet'!G3165)</f>
        <v>215</v>
      </c>
      <c r="J3165" s="33" t="s">
        <v>40</v>
      </c>
      <c r="K3165" s="33" t="s">
        <v>7</v>
      </c>
      <c r="L3165" s="45">
        <f>AVERAGEIFS('Raw Data'!$R$2:$R$3196,'Raw Data'!$K$2:$K$3196,'Solution Sheet'!J3165,'Raw Data'!$G$2:$G$3196,'Solution Sheet'!K3165)</f>
        <v>33.473118279569896</v>
      </c>
      <c r="N3165" s="33" t="s">
        <v>24</v>
      </c>
      <c r="O3165" s="33" t="s">
        <v>30</v>
      </c>
      <c r="P3165" s="45">
        <f>SUMIFS('Raw Data'!$S$2:$S$3196,'Raw Data'!$D$2:$D$3196,'Solution Sheet'!N3165,'Raw Data'!$H$2:$H$3196,'Solution Sheet'!O3165)</f>
        <v>902864.3899999999</v>
      </c>
    </row>
    <row r="3166" spans="2:16" x14ac:dyDescent="0.35">
      <c r="B3166" s="33" t="s">
        <v>115</v>
      </c>
      <c r="C3166" s="33" t="s">
        <v>12</v>
      </c>
      <c r="D3166" s="45">
        <f>SUMIFS('Raw Data'!$S$2:$S$3196,'Raw Data'!$E$2:$E$3196,'Solution Sheet'!B3166,'Raw Data'!$G$2:$G$3196,'Solution Sheet'!C3166)</f>
        <v>66619.010000000009</v>
      </c>
      <c r="E3166" s="37"/>
      <c r="F3166" s="33" t="s">
        <v>46</v>
      </c>
      <c r="G3166" s="33" t="s">
        <v>32</v>
      </c>
      <c r="H3166" s="45">
        <f>COUNTIFS('Raw Data'!$L$2:$L$3196,'Solution Sheet'!F3166,'Raw Data'!$H$2:$H$3196,'Solution Sheet'!G3166)</f>
        <v>216</v>
      </c>
      <c r="J3166" s="33" t="s">
        <v>40</v>
      </c>
      <c r="K3166" s="33" t="s">
        <v>12</v>
      </c>
      <c r="L3166" s="45">
        <f>AVERAGEIFS('Raw Data'!$R$2:$R$3196,'Raw Data'!$K$2:$K$3196,'Solution Sheet'!J3166,'Raw Data'!$G$2:$G$3196,'Solution Sheet'!K3166)</f>
        <v>34.373831775700936</v>
      </c>
      <c r="N3166" s="33" t="s">
        <v>25</v>
      </c>
      <c r="O3166" s="33" t="s">
        <v>32</v>
      </c>
      <c r="P3166" s="45">
        <f>SUMIFS('Raw Data'!$S$2:$S$3196,'Raw Data'!$D$2:$D$3196,'Solution Sheet'!N3166,'Raw Data'!$H$2:$H$3196,'Solution Sheet'!O3166)</f>
        <v>420136.0300000002</v>
      </c>
    </row>
    <row r="3167" spans="2:16" x14ac:dyDescent="0.35">
      <c r="B3167" s="33" t="s">
        <v>78</v>
      </c>
      <c r="C3167" s="33" t="s">
        <v>10</v>
      </c>
      <c r="D3167" s="45">
        <f>SUMIFS('Raw Data'!$S$2:$S$3196,'Raw Data'!$E$2:$E$3196,'Solution Sheet'!B3167,'Raw Data'!$G$2:$G$3196,'Solution Sheet'!C3167)</f>
        <v>92778.25</v>
      </c>
      <c r="E3167" s="37"/>
      <c r="F3167" s="33" t="s">
        <v>44</v>
      </c>
      <c r="G3167" s="33" t="s">
        <v>32</v>
      </c>
      <c r="H3167" s="45">
        <f>COUNTIFS('Raw Data'!$L$2:$L$3196,'Solution Sheet'!F3167,'Raw Data'!$H$2:$H$3196,'Solution Sheet'!G3167)</f>
        <v>196</v>
      </c>
      <c r="J3167" s="33" t="s">
        <v>40</v>
      </c>
      <c r="K3167" s="33" t="s">
        <v>10</v>
      </c>
      <c r="L3167" s="45">
        <f>AVERAGEIFS('Raw Data'!$R$2:$R$3196,'Raw Data'!$K$2:$K$3196,'Solution Sheet'!J3167,'Raw Data'!$G$2:$G$3196,'Solution Sheet'!K3167)</f>
        <v>35.093023255813954</v>
      </c>
      <c r="N3167" s="33" t="s">
        <v>26</v>
      </c>
      <c r="O3167" s="33" t="s">
        <v>32</v>
      </c>
      <c r="P3167" s="45">
        <f>SUMIFS('Raw Data'!$S$2:$S$3196,'Raw Data'!$D$2:$D$3196,'Solution Sheet'!N3167,'Raw Data'!$H$2:$H$3196,'Solution Sheet'!O3167)</f>
        <v>713770.02999999945</v>
      </c>
    </row>
    <row r="3168" spans="2:16" x14ac:dyDescent="0.35">
      <c r="B3168" s="33" t="s">
        <v>55</v>
      </c>
      <c r="C3168" s="33" t="s">
        <v>9</v>
      </c>
      <c r="D3168" s="45">
        <f>SUMIFS('Raw Data'!$S$2:$S$3196,'Raw Data'!$E$2:$E$3196,'Solution Sheet'!B3168,'Raw Data'!$G$2:$G$3196,'Solution Sheet'!C3168)</f>
        <v>88747.839999999997</v>
      </c>
      <c r="E3168" s="37"/>
      <c r="F3168" s="33" t="s">
        <v>46</v>
      </c>
      <c r="G3168" s="33" t="s">
        <v>32</v>
      </c>
      <c r="H3168" s="45">
        <f>COUNTIFS('Raw Data'!$L$2:$L$3196,'Solution Sheet'!F3168,'Raw Data'!$H$2:$H$3196,'Solution Sheet'!G3168)</f>
        <v>216</v>
      </c>
      <c r="J3168" s="33" t="s">
        <v>42</v>
      </c>
      <c r="K3168" s="33" t="s">
        <v>9</v>
      </c>
      <c r="L3168" s="45">
        <f>AVERAGEIFS('Raw Data'!$R$2:$R$3196,'Raw Data'!$K$2:$K$3196,'Solution Sheet'!J3168,'Raw Data'!$G$2:$G$3196,'Solution Sheet'!K3168)</f>
        <v>36.282828282828284</v>
      </c>
      <c r="N3168" s="33" t="s">
        <v>24</v>
      </c>
      <c r="O3168" s="33" t="s">
        <v>32</v>
      </c>
      <c r="P3168" s="45">
        <f>SUMIFS('Raw Data'!$S$2:$S$3196,'Raw Data'!$D$2:$D$3196,'Solution Sheet'!N3168,'Raw Data'!$H$2:$H$3196,'Solution Sheet'!O3168)</f>
        <v>854150.37999999919</v>
      </c>
    </row>
    <row r="3169" spans="2:16" x14ac:dyDescent="0.35">
      <c r="B3169" s="33" t="s">
        <v>115</v>
      </c>
      <c r="C3169" s="33" t="s">
        <v>6</v>
      </c>
      <c r="D3169" s="45">
        <f>SUMIFS('Raw Data'!$S$2:$S$3196,'Raw Data'!$E$2:$E$3196,'Solution Sheet'!B3169,'Raw Data'!$G$2:$G$3196,'Solution Sheet'!C3169)</f>
        <v>110066.44999999998</v>
      </c>
      <c r="E3169" s="37"/>
      <c r="F3169" s="33" t="s">
        <v>44</v>
      </c>
      <c r="G3169" s="33" t="s">
        <v>30</v>
      </c>
      <c r="H3169" s="45">
        <f>COUNTIFS('Raw Data'!$L$2:$L$3196,'Solution Sheet'!F3169,'Raw Data'!$H$2:$H$3196,'Solution Sheet'!G3169)</f>
        <v>202</v>
      </c>
      <c r="J3169" s="33" t="s">
        <v>42</v>
      </c>
      <c r="K3169" s="33" t="s">
        <v>6</v>
      </c>
      <c r="L3169" s="45">
        <f>AVERAGEIFS('Raw Data'!$R$2:$R$3196,'Raw Data'!$K$2:$K$3196,'Solution Sheet'!J3169,'Raw Data'!$G$2:$G$3196,'Solution Sheet'!K3169)</f>
        <v>35.892857142857146</v>
      </c>
      <c r="N3169" s="33" t="s">
        <v>24</v>
      </c>
      <c r="O3169" s="33" t="s">
        <v>30</v>
      </c>
      <c r="P3169" s="45">
        <f>SUMIFS('Raw Data'!$S$2:$S$3196,'Raw Data'!$D$2:$D$3196,'Solution Sheet'!N3169,'Raw Data'!$H$2:$H$3196,'Solution Sheet'!O3169)</f>
        <v>902864.3899999999</v>
      </c>
    </row>
    <row r="3170" spans="2:16" x14ac:dyDescent="0.35">
      <c r="B3170" s="33" t="s">
        <v>106</v>
      </c>
      <c r="C3170" s="33" t="s">
        <v>8</v>
      </c>
      <c r="D3170" s="45">
        <f>SUMIFS('Raw Data'!$S$2:$S$3196,'Raw Data'!$E$2:$E$3196,'Solution Sheet'!B3170,'Raw Data'!$G$2:$G$3196,'Solution Sheet'!C3170)</f>
        <v>122017.93000000001</v>
      </c>
      <c r="E3170" s="37"/>
      <c r="F3170" s="33" t="s">
        <v>43</v>
      </c>
      <c r="G3170" s="33" t="s">
        <v>32</v>
      </c>
      <c r="H3170" s="45">
        <f>COUNTIFS('Raw Data'!$L$2:$L$3196,'Solution Sheet'!F3170,'Raw Data'!$H$2:$H$3196,'Solution Sheet'!G3170)</f>
        <v>206</v>
      </c>
      <c r="J3170" s="33" t="s">
        <v>40</v>
      </c>
      <c r="K3170" s="33" t="s">
        <v>8</v>
      </c>
      <c r="L3170" s="45">
        <f>AVERAGEIFS('Raw Data'!$R$2:$R$3196,'Raw Data'!$K$2:$K$3196,'Solution Sheet'!J3170,'Raw Data'!$G$2:$G$3196,'Solution Sheet'!K3170)</f>
        <v>34.319148936170215</v>
      </c>
      <c r="N3170" s="33" t="s">
        <v>26</v>
      </c>
      <c r="O3170" s="33" t="s">
        <v>32</v>
      </c>
      <c r="P3170" s="45">
        <f>SUMIFS('Raw Data'!$S$2:$S$3196,'Raw Data'!$D$2:$D$3196,'Solution Sheet'!N3170,'Raw Data'!$H$2:$H$3196,'Solution Sheet'!O3170)</f>
        <v>713770.02999999945</v>
      </c>
    </row>
    <row r="3171" spans="2:16" x14ac:dyDescent="0.35">
      <c r="B3171" s="33" t="s">
        <v>85</v>
      </c>
      <c r="C3171" s="33" t="s">
        <v>6</v>
      </c>
      <c r="D3171" s="45">
        <f>SUMIFS('Raw Data'!$S$2:$S$3196,'Raw Data'!$E$2:$E$3196,'Solution Sheet'!B3171,'Raw Data'!$G$2:$G$3196,'Solution Sheet'!C3171)</f>
        <v>88130.46</v>
      </c>
      <c r="E3171" s="37"/>
      <c r="F3171" s="33" t="s">
        <v>44</v>
      </c>
      <c r="G3171" s="33" t="s">
        <v>30</v>
      </c>
      <c r="H3171" s="45">
        <f>COUNTIFS('Raw Data'!$L$2:$L$3196,'Solution Sheet'!F3171,'Raw Data'!$H$2:$H$3196,'Solution Sheet'!G3171)</f>
        <v>202</v>
      </c>
      <c r="J3171" s="33" t="s">
        <v>42</v>
      </c>
      <c r="K3171" s="33" t="s">
        <v>6</v>
      </c>
      <c r="L3171" s="45">
        <f>AVERAGEIFS('Raw Data'!$R$2:$R$3196,'Raw Data'!$K$2:$K$3196,'Solution Sheet'!J3171,'Raw Data'!$G$2:$G$3196,'Solution Sheet'!K3171)</f>
        <v>35.892857142857146</v>
      </c>
      <c r="N3171" s="33" t="s">
        <v>24</v>
      </c>
      <c r="O3171" s="33" t="s">
        <v>30</v>
      </c>
      <c r="P3171" s="45">
        <f>SUMIFS('Raw Data'!$S$2:$S$3196,'Raw Data'!$D$2:$D$3196,'Solution Sheet'!N3171,'Raw Data'!$H$2:$H$3196,'Solution Sheet'!O3171)</f>
        <v>902864.3899999999</v>
      </c>
    </row>
    <row r="3172" spans="2:16" x14ac:dyDescent="0.35">
      <c r="B3172" s="33" t="s">
        <v>55</v>
      </c>
      <c r="C3172" s="33" t="s">
        <v>13</v>
      </c>
      <c r="D3172" s="45">
        <f>SUMIFS('Raw Data'!$S$2:$S$3196,'Raw Data'!$E$2:$E$3196,'Solution Sheet'!B3172,'Raw Data'!$G$2:$G$3196,'Solution Sheet'!C3172)</f>
        <v>74301.89</v>
      </c>
      <c r="E3172" s="37"/>
      <c r="F3172" s="33" t="s">
        <v>45</v>
      </c>
      <c r="G3172" s="33" t="s">
        <v>32</v>
      </c>
      <c r="H3172" s="45">
        <f>COUNTIFS('Raw Data'!$L$2:$L$3196,'Solution Sheet'!F3172,'Raw Data'!$H$2:$H$3196,'Solution Sheet'!G3172)</f>
        <v>204</v>
      </c>
      <c r="J3172" s="33" t="s">
        <v>40</v>
      </c>
      <c r="K3172" s="33" t="s">
        <v>13</v>
      </c>
      <c r="L3172" s="45">
        <f>AVERAGEIFS('Raw Data'!$R$2:$R$3196,'Raw Data'!$K$2:$K$3196,'Solution Sheet'!J3172,'Raw Data'!$G$2:$G$3196,'Solution Sheet'!K3172)</f>
        <v>34.651685393258425</v>
      </c>
      <c r="N3172" s="33" t="s">
        <v>25</v>
      </c>
      <c r="O3172" s="33" t="s">
        <v>32</v>
      </c>
      <c r="P3172" s="45">
        <f>SUMIFS('Raw Data'!$S$2:$S$3196,'Raw Data'!$D$2:$D$3196,'Solution Sheet'!N3172,'Raw Data'!$H$2:$H$3196,'Solution Sheet'!O3172)</f>
        <v>420136.0300000002</v>
      </c>
    </row>
    <row r="3173" spans="2:16" x14ac:dyDescent="0.35">
      <c r="B3173" s="33" t="s">
        <v>85</v>
      </c>
      <c r="C3173" s="33" t="s">
        <v>8</v>
      </c>
      <c r="D3173" s="45">
        <f>SUMIFS('Raw Data'!$S$2:$S$3196,'Raw Data'!$E$2:$E$3196,'Solution Sheet'!B3173,'Raw Data'!$G$2:$G$3196,'Solution Sheet'!C3173)</f>
        <v>126785.84999999996</v>
      </c>
      <c r="E3173" s="37"/>
      <c r="F3173" s="33" t="s">
        <v>43</v>
      </c>
      <c r="G3173" s="33" t="s">
        <v>32</v>
      </c>
      <c r="H3173" s="45">
        <f>COUNTIFS('Raw Data'!$L$2:$L$3196,'Solution Sheet'!F3173,'Raw Data'!$H$2:$H$3196,'Solution Sheet'!G3173)</f>
        <v>206</v>
      </c>
      <c r="J3173" s="33" t="s">
        <v>39</v>
      </c>
      <c r="K3173" s="33" t="s">
        <v>8</v>
      </c>
      <c r="L3173" s="45">
        <f>AVERAGEIFS('Raw Data'!$R$2:$R$3196,'Raw Data'!$K$2:$K$3196,'Solution Sheet'!J3173,'Raw Data'!$G$2:$G$3196,'Solution Sheet'!K3173)</f>
        <v>33.572815533980581</v>
      </c>
      <c r="N3173" s="33" t="s">
        <v>24</v>
      </c>
      <c r="O3173" s="33" t="s">
        <v>32</v>
      </c>
      <c r="P3173" s="45">
        <f>SUMIFS('Raw Data'!$S$2:$S$3196,'Raw Data'!$D$2:$D$3196,'Solution Sheet'!N3173,'Raw Data'!$H$2:$H$3196,'Solution Sheet'!O3173)</f>
        <v>854150.37999999919</v>
      </c>
    </row>
    <row r="3174" spans="2:16" x14ac:dyDescent="0.35">
      <c r="B3174" s="33" t="s">
        <v>115</v>
      </c>
      <c r="C3174" s="33" t="s">
        <v>6</v>
      </c>
      <c r="D3174" s="45">
        <f>SUMIFS('Raw Data'!$S$2:$S$3196,'Raw Data'!$E$2:$E$3196,'Solution Sheet'!B3174,'Raw Data'!$G$2:$G$3196,'Solution Sheet'!C3174)</f>
        <v>110066.44999999998</v>
      </c>
      <c r="E3174" s="37"/>
      <c r="F3174" s="33" t="s">
        <v>46</v>
      </c>
      <c r="G3174" s="33" t="s">
        <v>33</v>
      </c>
      <c r="H3174" s="45">
        <f>COUNTIFS('Raw Data'!$L$2:$L$3196,'Solution Sheet'!F3174,'Raw Data'!$H$2:$H$3196,'Solution Sheet'!G3174)</f>
        <v>201</v>
      </c>
      <c r="J3174" s="33" t="s">
        <v>39</v>
      </c>
      <c r="K3174" s="33" t="s">
        <v>6</v>
      </c>
      <c r="L3174" s="45">
        <f>AVERAGEIFS('Raw Data'!$R$2:$R$3196,'Raw Data'!$K$2:$K$3196,'Solution Sheet'!J3174,'Raw Data'!$G$2:$G$3196,'Solution Sheet'!K3174)</f>
        <v>36.370370370370374</v>
      </c>
      <c r="N3174" s="33" t="s">
        <v>26</v>
      </c>
      <c r="O3174" s="33" t="s">
        <v>33</v>
      </c>
      <c r="P3174" s="45">
        <f>SUMIFS('Raw Data'!$S$2:$S$3196,'Raw Data'!$D$2:$D$3196,'Solution Sheet'!N3174,'Raw Data'!$H$2:$H$3196,'Solution Sheet'!O3174)</f>
        <v>688621.27000000118</v>
      </c>
    </row>
    <row r="3175" spans="2:16" x14ac:dyDescent="0.35">
      <c r="B3175" s="33" t="s">
        <v>58</v>
      </c>
      <c r="C3175" s="33" t="s">
        <v>13</v>
      </c>
      <c r="D3175" s="45">
        <f>SUMIFS('Raw Data'!$S$2:$S$3196,'Raw Data'!$E$2:$E$3196,'Solution Sheet'!B3175,'Raw Data'!$G$2:$G$3196,'Solution Sheet'!C3175)</f>
        <v>88782.809999999969</v>
      </c>
      <c r="E3175" s="37"/>
      <c r="F3175" s="33" t="s">
        <v>45</v>
      </c>
      <c r="G3175" s="33" t="s">
        <v>30</v>
      </c>
      <c r="H3175" s="45">
        <f>COUNTIFS('Raw Data'!$L$2:$L$3196,'Solution Sheet'!F3175,'Raw Data'!$H$2:$H$3196,'Solution Sheet'!G3175)</f>
        <v>215</v>
      </c>
      <c r="J3175" s="33" t="s">
        <v>40</v>
      </c>
      <c r="K3175" s="33" t="s">
        <v>13</v>
      </c>
      <c r="L3175" s="45">
        <f>AVERAGEIFS('Raw Data'!$R$2:$R$3196,'Raw Data'!$K$2:$K$3196,'Solution Sheet'!J3175,'Raw Data'!$G$2:$G$3196,'Solution Sheet'!K3175)</f>
        <v>34.651685393258425</v>
      </c>
      <c r="N3175" s="33" t="s">
        <v>24</v>
      </c>
      <c r="O3175" s="33" t="s">
        <v>30</v>
      </c>
      <c r="P3175" s="45">
        <f>SUMIFS('Raw Data'!$S$2:$S$3196,'Raw Data'!$D$2:$D$3196,'Solution Sheet'!N3175,'Raw Data'!$H$2:$H$3196,'Solution Sheet'!O3175)</f>
        <v>902864.3899999999</v>
      </c>
    </row>
    <row r="3176" spans="2:16" x14ac:dyDescent="0.35">
      <c r="B3176" s="33" t="s">
        <v>78</v>
      </c>
      <c r="C3176" s="33" t="s">
        <v>7</v>
      </c>
      <c r="D3176" s="45">
        <f>SUMIFS('Raw Data'!$S$2:$S$3196,'Raw Data'!$E$2:$E$3196,'Solution Sheet'!B3176,'Raw Data'!$G$2:$G$3196,'Solution Sheet'!C3176)</f>
        <v>91549.210000000021</v>
      </c>
      <c r="E3176" s="37"/>
      <c r="F3176" s="33" t="s">
        <v>44</v>
      </c>
      <c r="G3176" s="33" t="s">
        <v>31</v>
      </c>
      <c r="H3176" s="45">
        <f>COUNTIFS('Raw Data'!$L$2:$L$3196,'Solution Sheet'!F3176,'Raw Data'!$H$2:$H$3196,'Solution Sheet'!G3176)</f>
        <v>216</v>
      </c>
      <c r="J3176" s="33" t="s">
        <v>39</v>
      </c>
      <c r="K3176" s="33" t="s">
        <v>7</v>
      </c>
      <c r="L3176" s="45">
        <f>AVERAGEIFS('Raw Data'!$R$2:$R$3196,'Raw Data'!$K$2:$K$3196,'Solution Sheet'!J3176,'Raw Data'!$G$2:$G$3196,'Solution Sheet'!K3176)</f>
        <v>36.319672131147541</v>
      </c>
      <c r="N3176" s="33" t="s">
        <v>24</v>
      </c>
      <c r="O3176" s="33" t="s">
        <v>31</v>
      </c>
      <c r="P3176" s="45">
        <f>SUMIFS('Raw Data'!$S$2:$S$3196,'Raw Data'!$D$2:$D$3196,'Solution Sheet'!N3176,'Raw Data'!$H$2:$H$3196,'Solution Sheet'!O3176)</f>
        <v>770751.94999999984</v>
      </c>
    </row>
    <row r="3177" spans="2:16" x14ac:dyDescent="0.35">
      <c r="B3177" s="33" t="s">
        <v>73</v>
      </c>
      <c r="C3177" s="33" t="s">
        <v>7</v>
      </c>
      <c r="D3177" s="45">
        <f>SUMIFS('Raw Data'!$S$2:$S$3196,'Raw Data'!$E$2:$E$3196,'Solution Sheet'!B3177,'Raw Data'!$G$2:$G$3196,'Solution Sheet'!C3177)</f>
        <v>125696.93000000001</v>
      </c>
      <c r="E3177" s="37"/>
      <c r="F3177" s="33" t="s">
        <v>46</v>
      </c>
      <c r="G3177" s="33" t="s">
        <v>32</v>
      </c>
      <c r="H3177" s="45">
        <f>COUNTIFS('Raw Data'!$L$2:$L$3196,'Solution Sheet'!F3177,'Raw Data'!$H$2:$H$3196,'Solution Sheet'!G3177)</f>
        <v>216</v>
      </c>
      <c r="J3177" s="33" t="s">
        <v>39</v>
      </c>
      <c r="K3177" s="33" t="s">
        <v>7</v>
      </c>
      <c r="L3177" s="45">
        <f>AVERAGEIFS('Raw Data'!$R$2:$R$3196,'Raw Data'!$K$2:$K$3196,'Solution Sheet'!J3177,'Raw Data'!$G$2:$G$3196,'Solution Sheet'!K3177)</f>
        <v>36.319672131147541</v>
      </c>
      <c r="N3177" s="33" t="s">
        <v>25</v>
      </c>
      <c r="O3177" s="33" t="s">
        <v>32</v>
      </c>
      <c r="P3177" s="45">
        <f>SUMIFS('Raw Data'!$S$2:$S$3196,'Raw Data'!$D$2:$D$3196,'Solution Sheet'!N3177,'Raw Data'!$H$2:$H$3196,'Solution Sheet'!O3177)</f>
        <v>420136.0300000002</v>
      </c>
    </row>
    <row r="3178" spans="2:16" x14ac:dyDescent="0.35">
      <c r="B3178" s="33" t="s">
        <v>52</v>
      </c>
      <c r="C3178" s="33" t="s">
        <v>9</v>
      </c>
      <c r="D3178" s="45">
        <f>SUMIFS('Raw Data'!$S$2:$S$3196,'Raw Data'!$E$2:$E$3196,'Solution Sheet'!B3178,'Raw Data'!$G$2:$G$3196,'Solution Sheet'!C3178)</f>
        <v>91971.540000000008</v>
      </c>
      <c r="E3178" s="37"/>
      <c r="F3178" s="33" t="s">
        <v>45</v>
      </c>
      <c r="G3178" s="33" t="s">
        <v>30</v>
      </c>
      <c r="H3178" s="45">
        <f>COUNTIFS('Raw Data'!$L$2:$L$3196,'Solution Sheet'!F3178,'Raw Data'!$H$2:$H$3196,'Solution Sheet'!G3178)</f>
        <v>215</v>
      </c>
      <c r="J3178" s="33" t="s">
        <v>41</v>
      </c>
      <c r="K3178" s="33" t="s">
        <v>9</v>
      </c>
      <c r="L3178" s="45">
        <f>AVERAGEIFS('Raw Data'!$R$2:$R$3196,'Raw Data'!$K$2:$K$3196,'Solution Sheet'!J3178,'Raw Data'!$G$2:$G$3196,'Solution Sheet'!K3178)</f>
        <v>35.634615384615387</v>
      </c>
      <c r="N3178" s="33" t="s">
        <v>26</v>
      </c>
      <c r="O3178" s="33" t="s">
        <v>30</v>
      </c>
      <c r="P3178" s="45">
        <f>SUMIFS('Raw Data'!$S$2:$S$3196,'Raw Data'!$D$2:$D$3196,'Solution Sheet'!N3178,'Raw Data'!$H$2:$H$3196,'Solution Sheet'!O3178)</f>
        <v>705014.25000000035</v>
      </c>
    </row>
    <row r="3179" spans="2:16" x14ac:dyDescent="0.35">
      <c r="B3179" s="33" t="s">
        <v>58</v>
      </c>
      <c r="C3179" s="33" t="s">
        <v>11</v>
      </c>
      <c r="D3179" s="45">
        <f>SUMIFS('Raw Data'!$S$2:$S$3196,'Raw Data'!$E$2:$E$3196,'Solution Sheet'!B3179,'Raw Data'!$G$2:$G$3196,'Solution Sheet'!C3179)</f>
        <v>113195.5</v>
      </c>
      <c r="E3179" s="37"/>
      <c r="F3179" s="33" t="s">
        <v>44</v>
      </c>
      <c r="G3179" s="33" t="s">
        <v>31</v>
      </c>
      <c r="H3179" s="45">
        <f>COUNTIFS('Raw Data'!$L$2:$L$3196,'Solution Sheet'!F3179,'Raw Data'!$H$2:$H$3196,'Solution Sheet'!G3179)</f>
        <v>216</v>
      </c>
      <c r="J3179" s="33" t="s">
        <v>40</v>
      </c>
      <c r="K3179" s="33" t="s">
        <v>11</v>
      </c>
      <c r="L3179" s="45">
        <f>AVERAGEIFS('Raw Data'!$R$2:$R$3196,'Raw Data'!$K$2:$K$3196,'Solution Sheet'!J3179,'Raw Data'!$G$2:$G$3196,'Solution Sheet'!K3179)</f>
        <v>33.707865168539328</v>
      </c>
      <c r="N3179" s="33" t="s">
        <v>24</v>
      </c>
      <c r="O3179" s="33" t="s">
        <v>31</v>
      </c>
      <c r="P3179" s="45">
        <f>SUMIFS('Raw Data'!$S$2:$S$3196,'Raw Data'!$D$2:$D$3196,'Solution Sheet'!N3179,'Raw Data'!$H$2:$H$3196,'Solution Sheet'!O3179)</f>
        <v>770751.94999999984</v>
      </c>
    </row>
    <row r="3180" spans="2:16" x14ac:dyDescent="0.35">
      <c r="B3180" s="33" t="s">
        <v>52</v>
      </c>
      <c r="C3180" s="33" t="s">
        <v>11</v>
      </c>
      <c r="D3180" s="45">
        <f>SUMIFS('Raw Data'!$S$2:$S$3196,'Raw Data'!$E$2:$E$3196,'Solution Sheet'!B3180,'Raw Data'!$G$2:$G$3196,'Solution Sheet'!C3180)</f>
        <v>112086.30000000002</v>
      </c>
      <c r="E3180" s="37"/>
      <c r="F3180" s="33" t="s">
        <v>43</v>
      </c>
      <c r="G3180" s="33" t="s">
        <v>32</v>
      </c>
      <c r="H3180" s="45">
        <f>COUNTIFS('Raw Data'!$L$2:$L$3196,'Solution Sheet'!F3180,'Raw Data'!$H$2:$H$3196,'Solution Sheet'!G3180)</f>
        <v>206</v>
      </c>
      <c r="J3180" s="33" t="s">
        <v>42</v>
      </c>
      <c r="K3180" s="33" t="s">
        <v>11</v>
      </c>
      <c r="L3180" s="45">
        <f>AVERAGEIFS('Raw Data'!$R$2:$R$3196,'Raw Data'!$K$2:$K$3196,'Solution Sheet'!J3180,'Raw Data'!$G$2:$G$3196,'Solution Sheet'!K3180)</f>
        <v>35.16949152542373</v>
      </c>
      <c r="N3180" s="33" t="s">
        <v>24</v>
      </c>
      <c r="O3180" s="33" t="s">
        <v>32</v>
      </c>
      <c r="P3180" s="45">
        <f>SUMIFS('Raw Data'!$S$2:$S$3196,'Raw Data'!$D$2:$D$3196,'Solution Sheet'!N3180,'Raw Data'!$H$2:$H$3196,'Solution Sheet'!O3180)</f>
        <v>854150.37999999919</v>
      </c>
    </row>
    <row r="3181" spans="2:16" x14ac:dyDescent="0.35">
      <c r="B3181" s="33" t="s">
        <v>85</v>
      </c>
      <c r="C3181" s="33" t="s">
        <v>9</v>
      </c>
      <c r="D3181" s="45">
        <f>SUMIFS('Raw Data'!$S$2:$S$3196,'Raw Data'!$E$2:$E$3196,'Solution Sheet'!B3181,'Raw Data'!$G$2:$G$3196,'Solution Sheet'!C3181)</f>
        <v>54180.78</v>
      </c>
      <c r="E3181" s="37"/>
      <c r="F3181" s="33" t="s">
        <v>45</v>
      </c>
      <c r="G3181" s="33" t="s">
        <v>32</v>
      </c>
      <c r="H3181" s="45">
        <f>COUNTIFS('Raw Data'!$L$2:$L$3196,'Solution Sheet'!F3181,'Raw Data'!$H$2:$H$3196,'Solution Sheet'!G3181)</f>
        <v>204</v>
      </c>
      <c r="J3181" s="33" t="s">
        <v>42</v>
      </c>
      <c r="K3181" s="33" t="s">
        <v>9</v>
      </c>
      <c r="L3181" s="45">
        <f>AVERAGEIFS('Raw Data'!$R$2:$R$3196,'Raw Data'!$K$2:$K$3196,'Solution Sheet'!J3181,'Raw Data'!$G$2:$G$3196,'Solution Sheet'!K3181)</f>
        <v>36.282828282828284</v>
      </c>
      <c r="N3181" s="33" t="s">
        <v>26</v>
      </c>
      <c r="O3181" s="33" t="s">
        <v>32</v>
      </c>
      <c r="P3181" s="45">
        <f>SUMIFS('Raw Data'!$S$2:$S$3196,'Raw Data'!$D$2:$D$3196,'Solution Sheet'!N3181,'Raw Data'!$H$2:$H$3196,'Solution Sheet'!O3181)</f>
        <v>713770.02999999945</v>
      </c>
    </row>
    <row r="3182" spans="2:16" x14ac:dyDescent="0.35">
      <c r="B3182" s="33" t="s">
        <v>55</v>
      </c>
      <c r="C3182" s="33" t="s">
        <v>12</v>
      </c>
      <c r="D3182" s="45">
        <f>SUMIFS('Raw Data'!$S$2:$S$3196,'Raw Data'!$E$2:$E$3196,'Solution Sheet'!B3182,'Raw Data'!$G$2:$G$3196,'Solution Sheet'!C3182)</f>
        <v>77941.099999999991</v>
      </c>
      <c r="E3182" s="37"/>
      <c r="F3182" s="33" t="s">
        <v>44</v>
      </c>
      <c r="G3182" s="33" t="s">
        <v>32</v>
      </c>
      <c r="H3182" s="45">
        <f>COUNTIFS('Raw Data'!$L$2:$L$3196,'Solution Sheet'!F3182,'Raw Data'!$H$2:$H$3196,'Solution Sheet'!G3182)</f>
        <v>196</v>
      </c>
      <c r="J3182" s="33" t="s">
        <v>42</v>
      </c>
      <c r="K3182" s="33" t="s">
        <v>12</v>
      </c>
      <c r="L3182" s="45">
        <f>AVERAGEIFS('Raw Data'!$R$2:$R$3196,'Raw Data'!$K$2:$K$3196,'Solution Sheet'!J3182,'Raw Data'!$G$2:$G$3196,'Solution Sheet'!K3182)</f>
        <v>36.418604651162788</v>
      </c>
      <c r="N3182" s="33" t="s">
        <v>26</v>
      </c>
      <c r="O3182" s="33" t="s">
        <v>32</v>
      </c>
      <c r="P3182" s="45">
        <f>SUMIFS('Raw Data'!$S$2:$S$3196,'Raw Data'!$D$2:$D$3196,'Solution Sheet'!N3182,'Raw Data'!$H$2:$H$3196,'Solution Sheet'!O3182)</f>
        <v>713770.02999999945</v>
      </c>
    </row>
    <row r="3183" spans="2:16" x14ac:dyDescent="0.35">
      <c r="B3183" s="33" t="s">
        <v>115</v>
      </c>
      <c r="C3183" s="33" t="s">
        <v>7</v>
      </c>
      <c r="D3183" s="45">
        <f>SUMIFS('Raw Data'!$S$2:$S$3196,'Raw Data'!$E$2:$E$3196,'Solution Sheet'!B3183,'Raw Data'!$G$2:$G$3196,'Solution Sheet'!C3183)</f>
        <v>104661.16</v>
      </c>
      <c r="E3183" s="37"/>
      <c r="F3183" s="33" t="s">
        <v>43</v>
      </c>
      <c r="G3183" s="33" t="s">
        <v>32</v>
      </c>
      <c r="H3183" s="45">
        <f>COUNTIFS('Raw Data'!$L$2:$L$3196,'Solution Sheet'!F3183,'Raw Data'!$H$2:$H$3196,'Solution Sheet'!G3183)</f>
        <v>206</v>
      </c>
      <c r="J3183" s="33" t="s">
        <v>41</v>
      </c>
      <c r="K3183" s="33" t="s">
        <v>7</v>
      </c>
      <c r="L3183" s="45">
        <f>AVERAGEIFS('Raw Data'!$R$2:$R$3196,'Raw Data'!$K$2:$K$3196,'Solution Sheet'!J3183,'Raw Data'!$G$2:$G$3196,'Solution Sheet'!K3183)</f>
        <v>33.821428571428569</v>
      </c>
      <c r="N3183" s="33" t="s">
        <v>25</v>
      </c>
      <c r="O3183" s="33" t="s">
        <v>32</v>
      </c>
      <c r="P3183" s="45">
        <f>SUMIFS('Raw Data'!$S$2:$S$3196,'Raw Data'!$D$2:$D$3196,'Solution Sheet'!N3183,'Raw Data'!$H$2:$H$3196,'Solution Sheet'!O3183)</f>
        <v>420136.0300000002</v>
      </c>
    </row>
    <row r="3184" spans="2:16" x14ac:dyDescent="0.35">
      <c r="B3184" s="33" t="s">
        <v>63</v>
      </c>
      <c r="C3184" s="33" t="s">
        <v>8</v>
      </c>
      <c r="D3184" s="45">
        <f>SUMIFS('Raw Data'!$S$2:$S$3196,'Raw Data'!$E$2:$E$3196,'Solution Sheet'!B3184,'Raw Data'!$G$2:$G$3196,'Solution Sheet'!C3184)</f>
        <v>87482.73</v>
      </c>
      <c r="E3184" s="37"/>
      <c r="F3184" s="33" t="s">
        <v>43</v>
      </c>
      <c r="G3184" s="33" t="s">
        <v>33</v>
      </c>
      <c r="H3184" s="45">
        <f>COUNTIFS('Raw Data'!$L$2:$L$3196,'Solution Sheet'!F3184,'Raw Data'!$H$2:$H$3196,'Solution Sheet'!G3184)</f>
        <v>185</v>
      </c>
      <c r="J3184" s="33" t="s">
        <v>41</v>
      </c>
      <c r="K3184" s="33" t="s">
        <v>8</v>
      </c>
      <c r="L3184" s="45">
        <f>AVERAGEIFS('Raw Data'!$R$2:$R$3196,'Raw Data'!$K$2:$K$3196,'Solution Sheet'!J3184,'Raw Data'!$G$2:$G$3196,'Solution Sheet'!K3184)</f>
        <v>35.169642857142854</v>
      </c>
      <c r="N3184" s="33" t="s">
        <v>26</v>
      </c>
      <c r="O3184" s="33" t="s">
        <v>33</v>
      </c>
      <c r="P3184" s="45">
        <f>SUMIFS('Raw Data'!$S$2:$S$3196,'Raw Data'!$D$2:$D$3196,'Solution Sheet'!N3184,'Raw Data'!$H$2:$H$3196,'Solution Sheet'!O3184)</f>
        <v>688621.27000000118</v>
      </c>
    </row>
    <row r="3185" spans="2:16" x14ac:dyDescent="0.35">
      <c r="B3185" s="33" t="s">
        <v>58</v>
      </c>
      <c r="C3185" s="33" t="s">
        <v>12</v>
      </c>
      <c r="D3185" s="45">
        <f>SUMIFS('Raw Data'!$S$2:$S$3196,'Raw Data'!$E$2:$E$3196,'Solution Sheet'!B3185,'Raw Data'!$G$2:$G$3196,'Solution Sheet'!C3185)</f>
        <v>103622.23999999999</v>
      </c>
      <c r="E3185" s="37"/>
      <c r="F3185" s="33" t="s">
        <v>44</v>
      </c>
      <c r="G3185" s="33" t="s">
        <v>33</v>
      </c>
      <c r="H3185" s="45">
        <f>COUNTIFS('Raw Data'!$L$2:$L$3196,'Solution Sheet'!F3185,'Raw Data'!$H$2:$H$3196,'Solution Sheet'!G3185)</f>
        <v>207</v>
      </c>
      <c r="J3185" s="33" t="s">
        <v>41</v>
      </c>
      <c r="K3185" s="33" t="s">
        <v>12</v>
      </c>
      <c r="L3185" s="45">
        <f>AVERAGEIFS('Raw Data'!$R$2:$R$3196,'Raw Data'!$K$2:$K$3196,'Solution Sheet'!J3185,'Raw Data'!$G$2:$G$3196,'Solution Sheet'!K3185)</f>
        <v>35.657142857142858</v>
      </c>
      <c r="N3185" s="33" t="s">
        <v>26</v>
      </c>
      <c r="O3185" s="33" t="s">
        <v>33</v>
      </c>
      <c r="P3185" s="45">
        <f>SUMIFS('Raw Data'!$S$2:$S$3196,'Raw Data'!$D$2:$D$3196,'Solution Sheet'!N3185,'Raw Data'!$H$2:$H$3196,'Solution Sheet'!O3185)</f>
        <v>688621.27000000118</v>
      </c>
    </row>
    <row r="3186" spans="2:16" x14ac:dyDescent="0.35">
      <c r="B3186" s="33" t="s">
        <v>106</v>
      </c>
      <c r="C3186" s="33" t="s">
        <v>13</v>
      </c>
      <c r="D3186" s="45">
        <f>SUMIFS('Raw Data'!$S$2:$S$3196,'Raw Data'!$E$2:$E$3196,'Solution Sheet'!B3186,'Raw Data'!$G$2:$G$3196,'Solution Sheet'!C3186)</f>
        <v>83772.33</v>
      </c>
      <c r="E3186" s="37"/>
      <c r="F3186" s="33" t="s">
        <v>45</v>
      </c>
      <c r="G3186" s="33" t="s">
        <v>30</v>
      </c>
      <c r="H3186" s="45">
        <f>COUNTIFS('Raw Data'!$L$2:$L$3196,'Solution Sheet'!F3186,'Raw Data'!$H$2:$H$3196,'Solution Sheet'!G3186)</f>
        <v>215</v>
      </c>
      <c r="J3186" s="33" t="s">
        <v>39</v>
      </c>
      <c r="K3186" s="33" t="s">
        <v>13</v>
      </c>
      <c r="L3186" s="45">
        <f>AVERAGEIFS('Raw Data'!$R$2:$R$3196,'Raw Data'!$K$2:$K$3196,'Solution Sheet'!J3186,'Raw Data'!$G$2:$G$3196,'Solution Sheet'!K3186)</f>
        <v>35.833333333333336</v>
      </c>
      <c r="N3186" s="33" t="s">
        <v>26</v>
      </c>
      <c r="O3186" s="33" t="s">
        <v>30</v>
      </c>
      <c r="P3186" s="45">
        <f>SUMIFS('Raw Data'!$S$2:$S$3196,'Raw Data'!$D$2:$D$3196,'Solution Sheet'!N3186,'Raw Data'!$H$2:$H$3196,'Solution Sheet'!O3186)</f>
        <v>705014.25000000035</v>
      </c>
    </row>
    <row r="3187" spans="2:16" x14ac:dyDescent="0.35">
      <c r="B3187" s="33" t="s">
        <v>63</v>
      </c>
      <c r="C3187" s="33" t="s">
        <v>12</v>
      </c>
      <c r="D3187" s="45">
        <f>SUMIFS('Raw Data'!$S$2:$S$3196,'Raw Data'!$E$2:$E$3196,'Solution Sheet'!B3187,'Raw Data'!$G$2:$G$3196,'Solution Sheet'!C3187)</f>
        <v>121006.51999999999</v>
      </c>
      <c r="E3187" s="37"/>
      <c r="F3187" s="33" t="s">
        <v>46</v>
      </c>
      <c r="G3187" s="33" t="s">
        <v>32</v>
      </c>
      <c r="H3187" s="45">
        <f>COUNTIFS('Raw Data'!$L$2:$L$3196,'Solution Sheet'!F3187,'Raw Data'!$H$2:$H$3196,'Solution Sheet'!G3187)</f>
        <v>216</v>
      </c>
      <c r="J3187" s="33" t="s">
        <v>41</v>
      </c>
      <c r="K3187" s="33" t="s">
        <v>12</v>
      </c>
      <c r="L3187" s="45">
        <f>AVERAGEIFS('Raw Data'!$R$2:$R$3196,'Raw Data'!$K$2:$K$3196,'Solution Sheet'!J3187,'Raw Data'!$G$2:$G$3196,'Solution Sheet'!K3187)</f>
        <v>35.657142857142858</v>
      </c>
      <c r="N3187" s="33" t="s">
        <v>25</v>
      </c>
      <c r="O3187" s="33" t="s">
        <v>32</v>
      </c>
      <c r="P3187" s="45">
        <f>SUMIFS('Raw Data'!$S$2:$S$3196,'Raw Data'!$D$2:$D$3196,'Solution Sheet'!N3187,'Raw Data'!$H$2:$H$3196,'Solution Sheet'!O3187)</f>
        <v>420136.0300000002</v>
      </c>
    </row>
    <row r="3188" spans="2:16" x14ac:dyDescent="0.35">
      <c r="B3188" s="33" t="s">
        <v>63</v>
      </c>
      <c r="C3188" s="33" t="s">
        <v>9</v>
      </c>
      <c r="D3188" s="45">
        <f>SUMIFS('Raw Data'!$S$2:$S$3196,'Raw Data'!$E$2:$E$3196,'Solution Sheet'!B3188,'Raw Data'!$G$2:$G$3196,'Solution Sheet'!C3188)</f>
        <v>108730.27000000002</v>
      </c>
      <c r="E3188" s="37"/>
      <c r="F3188" s="33" t="s">
        <v>43</v>
      </c>
      <c r="G3188" s="33" t="s">
        <v>32</v>
      </c>
      <c r="H3188" s="45">
        <f>COUNTIFS('Raw Data'!$L$2:$L$3196,'Solution Sheet'!F3188,'Raw Data'!$H$2:$H$3196,'Solution Sheet'!G3188)</f>
        <v>206</v>
      </c>
      <c r="J3188" s="33" t="s">
        <v>40</v>
      </c>
      <c r="K3188" s="33" t="s">
        <v>9</v>
      </c>
      <c r="L3188" s="45">
        <f>AVERAGEIFS('Raw Data'!$R$2:$R$3196,'Raw Data'!$K$2:$K$3196,'Solution Sheet'!J3188,'Raw Data'!$G$2:$G$3196,'Solution Sheet'!K3188)</f>
        <v>33.942528735632187</v>
      </c>
      <c r="N3188" s="33" t="s">
        <v>24</v>
      </c>
      <c r="O3188" s="33" t="s">
        <v>32</v>
      </c>
      <c r="P3188" s="45">
        <f>SUMIFS('Raw Data'!$S$2:$S$3196,'Raw Data'!$D$2:$D$3196,'Solution Sheet'!N3188,'Raw Data'!$H$2:$H$3196,'Solution Sheet'!O3188)</f>
        <v>854150.37999999919</v>
      </c>
    </row>
    <row r="3189" spans="2:16" x14ac:dyDescent="0.35">
      <c r="B3189" s="33" t="s">
        <v>85</v>
      </c>
      <c r="C3189" s="33" t="s">
        <v>7</v>
      </c>
      <c r="D3189" s="45">
        <f>SUMIFS('Raw Data'!$S$2:$S$3196,'Raw Data'!$E$2:$E$3196,'Solution Sheet'!B3189,'Raw Data'!$G$2:$G$3196,'Solution Sheet'!C3189)</f>
        <v>95667.16</v>
      </c>
      <c r="E3189" s="37"/>
      <c r="F3189" s="33" t="s">
        <v>44</v>
      </c>
      <c r="G3189" s="33" t="s">
        <v>32</v>
      </c>
      <c r="H3189" s="45">
        <f>COUNTIFS('Raw Data'!$L$2:$L$3196,'Solution Sheet'!F3189,'Raw Data'!$H$2:$H$3196,'Solution Sheet'!G3189)</f>
        <v>196</v>
      </c>
      <c r="J3189" s="33" t="s">
        <v>42</v>
      </c>
      <c r="K3189" s="33" t="s">
        <v>7</v>
      </c>
      <c r="L3189" s="45">
        <f>AVERAGEIFS('Raw Data'!$R$2:$R$3196,'Raw Data'!$K$2:$K$3196,'Solution Sheet'!J3189,'Raw Data'!$G$2:$G$3196,'Solution Sheet'!K3189)</f>
        <v>34.288659793814432</v>
      </c>
      <c r="N3189" s="33" t="s">
        <v>24</v>
      </c>
      <c r="O3189" s="33" t="s">
        <v>32</v>
      </c>
      <c r="P3189" s="45">
        <f>SUMIFS('Raw Data'!$S$2:$S$3196,'Raw Data'!$D$2:$D$3196,'Solution Sheet'!N3189,'Raw Data'!$H$2:$H$3196,'Solution Sheet'!O3189)</f>
        <v>854150.37999999919</v>
      </c>
    </row>
    <row r="3190" spans="2:16" x14ac:dyDescent="0.35">
      <c r="B3190" s="33" t="s">
        <v>68</v>
      </c>
      <c r="C3190" s="33" t="s">
        <v>11</v>
      </c>
      <c r="D3190" s="45">
        <f>SUMIFS('Raw Data'!$S$2:$S$3196,'Raw Data'!$E$2:$E$3196,'Solution Sheet'!B3190,'Raw Data'!$G$2:$G$3196,'Solution Sheet'!C3190)</f>
        <v>76381.910000000018</v>
      </c>
      <c r="E3190" s="37"/>
      <c r="F3190" s="33" t="s">
        <v>46</v>
      </c>
      <c r="G3190" s="33" t="s">
        <v>31</v>
      </c>
      <c r="H3190" s="45">
        <f>COUNTIFS('Raw Data'!$L$2:$L$3196,'Solution Sheet'!F3190,'Raw Data'!$H$2:$H$3196,'Solution Sheet'!G3190)</f>
        <v>159</v>
      </c>
      <c r="J3190" s="33" t="s">
        <v>41</v>
      </c>
      <c r="K3190" s="33" t="s">
        <v>11</v>
      </c>
      <c r="L3190" s="45">
        <f>AVERAGEIFS('Raw Data'!$R$2:$R$3196,'Raw Data'!$K$2:$K$3196,'Solution Sheet'!J3190,'Raw Data'!$G$2:$G$3196,'Solution Sheet'!K3190)</f>
        <v>35.415929203539825</v>
      </c>
      <c r="N3190" s="33" t="s">
        <v>26</v>
      </c>
      <c r="O3190" s="33" t="s">
        <v>31</v>
      </c>
      <c r="P3190" s="45">
        <f>SUMIFS('Raw Data'!$S$2:$S$3196,'Raw Data'!$D$2:$D$3196,'Solution Sheet'!N3190,'Raw Data'!$H$2:$H$3196,'Solution Sheet'!O3190)</f>
        <v>705928.4499999996</v>
      </c>
    </row>
    <row r="3191" spans="2:16" x14ac:dyDescent="0.35">
      <c r="B3191" s="33" t="s">
        <v>115</v>
      </c>
      <c r="C3191" s="33" t="s">
        <v>10</v>
      </c>
      <c r="D3191" s="45">
        <f>SUMIFS('Raw Data'!$S$2:$S$3196,'Raw Data'!$E$2:$E$3196,'Solution Sheet'!B3191,'Raw Data'!$G$2:$G$3196,'Solution Sheet'!C3191)</f>
        <v>50149.599999999999</v>
      </c>
      <c r="E3191" s="37"/>
      <c r="F3191" s="33" t="s">
        <v>45</v>
      </c>
      <c r="G3191" s="33" t="s">
        <v>32</v>
      </c>
      <c r="H3191" s="45">
        <f>COUNTIFS('Raw Data'!$L$2:$L$3196,'Solution Sheet'!F3191,'Raw Data'!$H$2:$H$3196,'Solution Sheet'!G3191)</f>
        <v>204</v>
      </c>
      <c r="J3191" s="33" t="s">
        <v>41</v>
      </c>
      <c r="K3191" s="33" t="s">
        <v>10</v>
      </c>
      <c r="L3191" s="45">
        <f>AVERAGEIFS('Raw Data'!$R$2:$R$3196,'Raw Data'!$K$2:$K$3196,'Solution Sheet'!J3191,'Raw Data'!$G$2:$G$3196,'Solution Sheet'!K3191)</f>
        <v>34.225806451612904</v>
      </c>
      <c r="N3191" s="33" t="s">
        <v>26</v>
      </c>
      <c r="O3191" s="33" t="s">
        <v>32</v>
      </c>
      <c r="P3191" s="45">
        <f>SUMIFS('Raw Data'!$S$2:$S$3196,'Raw Data'!$D$2:$D$3196,'Solution Sheet'!N3191,'Raw Data'!$H$2:$H$3196,'Solution Sheet'!O3191)</f>
        <v>713770.02999999945</v>
      </c>
    </row>
    <row r="3192" spans="2:16" x14ac:dyDescent="0.35">
      <c r="B3192" s="33" t="s">
        <v>85</v>
      </c>
      <c r="C3192" s="33" t="s">
        <v>7</v>
      </c>
      <c r="D3192" s="45">
        <f>SUMIFS('Raw Data'!$S$2:$S$3196,'Raw Data'!$E$2:$E$3196,'Solution Sheet'!B3192,'Raw Data'!$G$2:$G$3196,'Solution Sheet'!C3192)</f>
        <v>95667.16</v>
      </c>
      <c r="E3192" s="37"/>
      <c r="F3192" s="33" t="s">
        <v>45</v>
      </c>
      <c r="G3192" s="33" t="s">
        <v>31</v>
      </c>
      <c r="H3192" s="45">
        <f>COUNTIFS('Raw Data'!$L$2:$L$3196,'Solution Sheet'!F3192,'Raw Data'!$H$2:$H$3196,'Solution Sheet'!G3192)</f>
        <v>200</v>
      </c>
      <c r="J3192" s="33" t="s">
        <v>40</v>
      </c>
      <c r="K3192" s="33" t="s">
        <v>7</v>
      </c>
      <c r="L3192" s="45">
        <f>AVERAGEIFS('Raw Data'!$R$2:$R$3196,'Raw Data'!$K$2:$K$3196,'Solution Sheet'!J3192,'Raw Data'!$G$2:$G$3196,'Solution Sheet'!K3192)</f>
        <v>33.473118279569896</v>
      </c>
      <c r="N3192" s="33" t="s">
        <v>26</v>
      </c>
      <c r="O3192" s="33" t="s">
        <v>31</v>
      </c>
      <c r="P3192" s="45">
        <f>SUMIFS('Raw Data'!$S$2:$S$3196,'Raw Data'!$D$2:$D$3196,'Solution Sheet'!N3192,'Raw Data'!$H$2:$H$3196,'Solution Sheet'!O3192)</f>
        <v>705928.4499999996</v>
      </c>
    </row>
    <row r="3193" spans="2:16" x14ac:dyDescent="0.35">
      <c r="B3193" s="33" t="s">
        <v>55</v>
      </c>
      <c r="C3193" s="33" t="s">
        <v>8</v>
      </c>
      <c r="D3193" s="45">
        <f>SUMIFS('Raw Data'!$S$2:$S$3196,'Raw Data'!$E$2:$E$3196,'Solution Sheet'!B3193,'Raw Data'!$G$2:$G$3196,'Solution Sheet'!C3193)</f>
        <v>101835.39000000001</v>
      </c>
      <c r="E3193" s="37"/>
      <c r="F3193" s="33" t="s">
        <v>46</v>
      </c>
      <c r="G3193" s="33" t="s">
        <v>33</v>
      </c>
      <c r="H3193" s="45">
        <f>COUNTIFS('Raw Data'!$L$2:$L$3196,'Solution Sheet'!F3193,'Raw Data'!$H$2:$H$3196,'Solution Sheet'!G3193)</f>
        <v>201</v>
      </c>
      <c r="J3193" s="33" t="s">
        <v>41</v>
      </c>
      <c r="K3193" s="33" t="s">
        <v>8</v>
      </c>
      <c r="L3193" s="45">
        <f>AVERAGEIFS('Raw Data'!$R$2:$R$3196,'Raw Data'!$K$2:$K$3196,'Solution Sheet'!J3193,'Raw Data'!$G$2:$G$3196,'Solution Sheet'!K3193)</f>
        <v>35.169642857142854</v>
      </c>
      <c r="N3193" s="33" t="s">
        <v>25</v>
      </c>
      <c r="O3193" s="33" t="s">
        <v>33</v>
      </c>
      <c r="P3193" s="45">
        <f>SUMIFS('Raw Data'!$S$2:$S$3196,'Raw Data'!$D$2:$D$3196,'Solution Sheet'!N3193,'Raw Data'!$H$2:$H$3196,'Solution Sheet'!O3193)</f>
        <v>226589.05000000008</v>
      </c>
    </row>
    <row r="3194" spans="2:16" x14ac:dyDescent="0.35">
      <c r="B3194" s="33" t="s">
        <v>85</v>
      </c>
      <c r="C3194" s="33" t="s">
        <v>7</v>
      </c>
      <c r="D3194" s="45">
        <f>SUMIFS('Raw Data'!$S$2:$S$3196,'Raw Data'!$E$2:$E$3196,'Solution Sheet'!B3194,'Raw Data'!$G$2:$G$3196,'Solution Sheet'!C3194)</f>
        <v>95667.16</v>
      </c>
      <c r="E3194" s="37"/>
      <c r="F3194" s="33" t="s">
        <v>43</v>
      </c>
      <c r="G3194" s="33" t="s">
        <v>31</v>
      </c>
      <c r="H3194" s="45">
        <f>COUNTIFS('Raw Data'!$L$2:$L$3196,'Solution Sheet'!F3194,'Raw Data'!$H$2:$H$3196,'Solution Sheet'!G3194)</f>
        <v>190</v>
      </c>
      <c r="J3194" s="33" t="s">
        <v>42</v>
      </c>
      <c r="K3194" s="33" t="s">
        <v>7</v>
      </c>
      <c r="L3194" s="45">
        <f>AVERAGEIFS('Raw Data'!$R$2:$R$3196,'Raw Data'!$K$2:$K$3196,'Solution Sheet'!J3194,'Raw Data'!$G$2:$G$3196,'Solution Sheet'!K3194)</f>
        <v>34.288659793814432</v>
      </c>
      <c r="N3194" s="33" t="s">
        <v>24</v>
      </c>
      <c r="O3194" s="33" t="s">
        <v>31</v>
      </c>
      <c r="P3194" s="45">
        <f>SUMIFS('Raw Data'!$S$2:$S$3196,'Raw Data'!$D$2:$D$3196,'Solution Sheet'!N3194,'Raw Data'!$H$2:$H$3196,'Solution Sheet'!O3194)</f>
        <v>770751.94999999984</v>
      </c>
    </row>
    <row r="3195" spans="2:16" x14ac:dyDescent="0.35">
      <c r="B3195" s="33" t="s">
        <v>68</v>
      </c>
      <c r="C3195" s="33" t="s">
        <v>7</v>
      </c>
      <c r="D3195" s="45">
        <f>SUMIFS('Raw Data'!$S$2:$S$3196,'Raw Data'!$E$2:$E$3196,'Solution Sheet'!B3195,'Raw Data'!$G$2:$G$3196,'Solution Sheet'!C3195)</f>
        <v>100847.03999999999</v>
      </c>
      <c r="E3195" s="37"/>
      <c r="F3195" s="33" t="s">
        <v>43</v>
      </c>
      <c r="G3195" s="33" t="s">
        <v>31</v>
      </c>
      <c r="H3195" s="45">
        <f>COUNTIFS('Raw Data'!$L$2:$L$3196,'Solution Sheet'!F3195,'Raw Data'!$H$2:$H$3196,'Solution Sheet'!G3195)</f>
        <v>190</v>
      </c>
      <c r="J3195" s="33" t="s">
        <v>40</v>
      </c>
      <c r="K3195" s="33" t="s">
        <v>7</v>
      </c>
      <c r="L3195" s="45">
        <f>AVERAGEIFS('Raw Data'!$R$2:$R$3196,'Raw Data'!$K$2:$K$3196,'Solution Sheet'!J3195,'Raw Data'!$G$2:$G$3196,'Solution Sheet'!K3195)</f>
        <v>33.473118279569896</v>
      </c>
      <c r="N3195" s="33" t="s">
        <v>26</v>
      </c>
      <c r="O3195" s="33" t="s">
        <v>31</v>
      </c>
      <c r="P3195" s="45">
        <f>SUMIFS('Raw Data'!$S$2:$S$3196,'Raw Data'!$D$2:$D$3196,'Solution Sheet'!N3195,'Raw Data'!$H$2:$H$3196,'Solution Sheet'!O3195)</f>
        <v>705928.4499999996</v>
      </c>
    </row>
    <row r="3196" spans="2:16" x14ac:dyDescent="0.35">
      <c r="B3196" s="33" t="s">
        <v>63</v>
      </c>
      <c r="C3196" s="33" t="s">
        <v>13</v>
      </c>
      <c r="D3196" s="45">
        <f>SUMIFS('Raw Data'!$S$2:$S$3196,'Raw Data'!$E$2:$E$3196,'Solution Sheet'!B3196,'Raw Data'!$G$2:$G$3196,'Solution Sheet'!C3196)</f>
        <v>116307.38</v>
      </c>
      <c r="E3196" s="37"/>
      <c r="F3196" s="33" t="s">
        <v>45</v>
      </c>
      <c r="G3196" s="33" t="s">
        <v>32</v>
      </c>
      <c r="H3196" s="45">
        <f>COUNTIFS('Raw Data'!$L$2:$L$3196,'Solution Sheet'!F3196,'Raw Data'!$H$2:$H$3196,'Solution Sheet'!G3196)</f>
        <v>204</v>
      </c>
      <c r="J3196" s="33" t="s">
        <v>40</v>
      </c>
      <c r="K3196" s="33" t="s">
        <v>13</v>
      </c>
      <c r="L3196" s="45">
        <f>AVERAGEIFS('Raw Data'!$R$2:$R$3196,'Raw Data'!$K$2:$K$3196,'Solution Sheet'!J3196,'Raw Data'!$G$2:$G$3196,'Solution Sheet'!K3196)</f>
        <v>34.651685393258425</v>
      </c>
      <c r="N3196" s="33" t="s">
        <v>26</v>
      </c>
      <c r="O3196" s="33" t="s">
        <v>32</v>
      </c>
      <c r="P3196" s="45">
        <f>SUMIFS('Raw Data'!$S$2:$S$3196,'Raw Data'!$D$2:$D$3196,'Solution Sheet'!N3196,'Raw Data'!$H$2:$H$3196,'Solution Sheet'!O3196)</f>
        <v>713770.02999999945</v>
      </c>
    </row>
    <row r="3197" spans="2:16" x14ac:dyDescent="0.35">
      <c r="B3197" s="33" t="s">
        <v>55</v>
      </c>
      <c r="C3197" s="33" t="s">
        <v>6</v>
      </c>
      <c r="D3197" s="45">
        <f>SUMIFS('Raw Data'!$S$2:$S$3196,'Raw Data'!$E$2:$E$3196,'Solution Sheet'!B3197,'Raw Data'!$G$2:$G$3196,'Solution Sheet'!C3197)</f>
        <v>103547.48999999999</v>
      </c>
      <c r="E3197" s="37"/>
      <c r="F3197" s="33" t="s">
        <v>46</v>
      </c>
      <c r="G3197" s="33" t="s">
        <v>31</v>
      </c>
      <c r="H3197" s="45">
        <f>COUNTIFS('Raw Data'!$L$2:$L$3196,'Solution Sheet'!F3197,'Raw Data'!$H$2:$H$3196,'Solution Sheet'!G3197)</f>
        <v>159</v>
      </c>
      <c r="J3197" s="33" t="s">
        <v>42</v>
      </c>
      <c r="K3197" s="33" t="s">
        <v>6</v>
      </c>
      <c r="L3197" s="45">
        <f>AVERAGEIFS('Raw Data'!$R$2:$R$3196,'Raw Data'!$K$2:$K$3196,'Solution Sheet'!J3197,'Raw Data'!$G$2:$G$3196,'Solution Sheet'!K3197)</f>
        <v>35.892857142857146</v>
      </c>
      <c r="N3197" s="33" t="s">
        <v>24</v>
      </c>
      <c r="O3197" s="33" t="s">
        <v>31</v>
      </c>
      <c r="P3197" s="45">
        <f>SUMIFS('Raw Data'!$S$2:$S$3196,'Raw Data'!$D$2:$D$3196,'Solution Sheet'!N3197,'Raw Data'!$H$2:$H$3196,'Solution Sheet'!O3197)</f>
        <v>770751.94999999984</v>
      </c>
    </row>
    <row r="3198" spans="2:16" x14ac:dyDescent="0.35">
      <c r="B3198" s="33" t="s">
        <v>63</v>
      </c>
      <c r="C3198" s="33" t="s">
        <v>7</v>
      </c>
      <c r="D3198" s="45">
        <f>SUMIFS('Raw Data'!$S$2:$S$3196,'Raw Data'!$E$2:$E$3196,'Solution Sheet'!B3198,'Raw Data'!$G$2:$G$3196,'Solution Sheet'!C3198)</f>
        <v>92763.590000000011</v>
      </c>
      <c r="E3198" s="37"/>
      <c r="F3198" s="33" t="s">
        <v>43</v>
      </c>
      <c r="G3198" s="33" t="s">
        <v>31</v>
      </c>
      <c r="H3198" s="45">
        <f>COUNTIFS('Raw Data'!$L$2:$L$3196,'Solution Sheet'!F3198,'Raw Data'!$H$2:$H$3196,'Solution Sheet'!G3198)</f>
        <v>190</v>
      </c>
      <c r="J3198" s="33" t="s">
        <v>40</v>
      </c>
      <c r="K3198" s="33" t="s">
        <v>7</v>
      </c>
      <c r="L3198" s="45">
        <f>AVERAGEIFS('Raw Data'!$R$2:$R$3196,'Raw Data'!$K$2:$K$3196,'Solution Sheet'!J3198,'Raw Data'!$G$2:$G$3196,'Solution Sheet'!K3198)</f>
        <v>33.473118279569896</v>
      </c>
      <c r="N3198" s="33" t="s">
        <v>26</v>
      </c>
      <c r="O3198" s="33" t="s">
        <v>31</v>
      </c>
      <c r="P3198" s="45">
        <f>SUMIFS('Raw Data'!$S$2:$S$3196,'Raw Data'!$D$2:$D$3196,'Solution Sheet'!N3198,'Raw Data'!$H$2:$H$3196,'Solution Sheet'!O3198)</f>
        <v>705928.4499999996</v>
      </c>
    </row>
    <row r="3199" spans="2:16" x14ac:dyDescent="0.35">
      <c r="B3199" s="33" t="s">
        <v>78</v>
      </c>
      <c r="C3199" s="33" t="s">
        <v>13</v>
      </c>
      <c r="D3199" s="45">
        <f>SUMIFS('Raw Data'!$S$2:$S$3196,'Raw Data'!$E$2:$E$3196,'Solution Sheet'!B3199,'Raw Data'!$G$2:$G$3196,'Solution Sheet'!C3199)</f>
        <v>119976.9</v>
      </c>
      <c r="E3199" s="37"/>
      <c r="F3199" s="33" t="s">
        <v>43</v>
      </c>
      <c r="G3199" s="33" t="s">
        <v>32</v>
      </c>
      <c r="H3199" s="45">
        <f>COUNTIFS('Raw Data'!$L$2:$L$3196,'Solution Sheet'!F3199,'Raw Data'!$H$2:$H$3196,'Solution Sheet'!G3199)</f>
        <v>206</v>
      </c>
      <c r="J3199" s="33" t="s">
        <v>42</v>
      </c>
      <c r="K3199" s="33" t="s">
        <v>13</v>
      </c>
      <c r="L3199" s="45">
        <f>AVERAGEIFS('Raw Data'!$R$2:$R$3196,'Raw Data'!$K$2:$K$3196,'Solution Sheet'!J3199,'Raw Data'!$G$2:$G$3196,'Solution Sheet'!K3199)</f>
        <v>36.58</v>
      </c>
      <c r="N3199" s="33" t="s">
        <v>24</v>
      </c>
      <c r="O3199" s="33" t="s">
        <v>32</v>
      </c>
      <c r="P3199" s="45">
        <f>SUMIFS('Raw Data'!$S$2:$S$3196,'Raw Data'!$D$2:$D$3196,'Solution Sheet'!N3199,'Raw Data'!$H$2:$H$3196,'Solution Sheet'!O3199)</f>
        <v>854150.37999999919</v>
      </c>
    </row>
    <row r="3200" spans="2:16" x14ac:dyDescent="0.35">
      <c r="B3200" s="33" t="s">
        <v>63</v>
      </c>
      <c r="C3200" s="33" t="s">
        <v>8</v>
      </c>
      <c r="D3200" s="45">
        <f>SUMIFS('Raw Data'!$S$2:$S$3196,'Raw Data'!$E$2:$E$3196,'Solution Sheet'!B3200,'Raw Data'!$G$2:$G$3196,'Solution Sheet'!C3200)</f>
        <v>87482.73</v>
      </c>
      <c r="E3200" s="37"/>
      <c r="F3200" s="33" t="s">
        <v>46</v>
      </c>
      <c r="G3200" s="33" t="s">
        <v>32</v>
      </c>
      <c r="H3200" s="45">
        <f>COUNTIFS('Raw Data'!$L$2:$L$3196,'Solution Sheet'!F3200,'Raw Data'!$H$2:$H$3196,'Solution Sheet'!G3200)</f>
        <v>216</v>
      </c>
      <c r="J3200" s="33" t="s">
        <v>39</v>
      </c>
      <c r="K3200" s="33" t="s">
        <v>8</v>
      </c>
      <c r="L3200" s="45">
        <f>AVERAGEIFS('Raw Data'!$R$2:$R$3196,'Raw Data'!$K$2:$K$3196,'Solution Sheet'!J3200,'Raw Data'!$G$2:$G$3196,'Solution Sheet'!K3200)</f>
        <v>33.572815533980581</v>
      </c>
      <c r="N3200" s="33" t="s">
        <v>24</v>
      </c>
      <c r="O3200" s="33" t="s">
        <v>32</v>
      </c>
      <c r="P3200" s="45">
        <f>SUMIFS('Raw Data'!$S$2:$S$3196,'Raw Data'!$D$2:$D$3196,'Solution Sheet'!N3200,'Raw Data'!$H$2:$H$3196,'Solution Sheet'!O3200)</f>
        <v>854150.37999999919</v>
      </c>
    </row>
    <row r="3201" spans="2:16" x14ac:dyDescent="0.35">
      <c r="B3201" s="33" t="s">
        <v>106</v>
      </c>
      <c r="C3201" s="33" t="s">
        <v>13</v>
      </c>
      <c r="D3201" s="45">
        <f>SUMIFS('Raw Data'!$S$2:$S$3196,'Raw Data'!$E$2:$E$3196,'Solution Sheet'!B3201,'Raw Data'!$G$2:$G$3196,'Solution Sheet'!C3201)</f>
        <v>83772.33</v>
      </c>
      <c r="E3201" s="37"/>
      <c r="F3201" s="33" t="s">
        <v>43</v>
      </c>
      <c r="G3201" s="33" t="s">
        <v>30</v>
      </c>
      <c r="H3201" s="45">
        <f>COUNTIFS('Raw Data'!$L$2:$L$3196,'Solution Sheet'!F3201,'Raw Data'!$H$2:$H$3196,'Solution Sheet'!G3201)</f>
        <v>201</v>
      </c>
      <c r="J3201" s="33" t="s">
        <v>39</v>
      </c>
      <c r="K3201" s="33" t="s">
        <v>13</v>
      </c>
      <c r="L3201" s="45">
        <f>AVERAGEIFS('Raw Data'!$R$2:$R$3196,'Raw Data'!$K$2:$K$3196,'Solution Sheet'!J3201,'Raw Data'!$G$2:$G$3196,'Solution Sheet'!K3201)</f>
        <v>35.833333333333336</v>
      </c>
      <c r="N3201" s="33" t="s">
        <v>26</v>
      </c>
      <c r="O3201" s="33" t="s">
        <v>30</v>
      </c>
      <c r="P3201" s="45">
        <f>SUMIFS('Raw Data'!$S$2:$S$3196,'Raw Data'!$D$2:$D$3196,'Solution Sheet'!N3201,'Raw Data'!$H$2:$H$3196,'Solution Sheet'!O3201)</f>
        <v>705014.25000000035</v>
      </c>
    </row>
    <row r="3202" spans="2:16" x14ac:dyDescent="0.35">
      <c r="B3202" s="33" t="s">
        <v>85</v>
      </c>
      <c r="C3202" s="33" t="s">
        <v>9</v>
      </c>
      <c r="D3202" s="45">
        <f>SUMIFS('Raw Data'!$S$2:$S$3196,'Raw Data'!$E$2:$E$3196,'Solution Sheet'!B3202,'Raw Data'!$G$2:$G$3196,'Solution Sheet'!C3202)</f>
        <v>54180.78</v>
      </c>
      <c r="E3202" s="37"/>
      <c r="F3202" s="33" t="s">
        <v>46</v>
      </c>
      <c r="G3202" s="33" t="s">
        <v>33</v>
      </c>
      <c r="H3202" s="45">
        <f>COUNTIFS('Raw Data'!$L$2:$L$3196,'Solution Sheet'!F3202,'Raw Data'!$H$2:$H$3196,'Solution Sheet'!G3202)</f>
        <v>201</v>
      </c>
      <c r="J3202" s="33" t="s">
        <v>41</v>
      </c>
      <c r="K3202" s="33" t="s">
        <v>9</v>
      </c>
      <c r="L3202" s="45">
        <f>AVERAGEIFS('Raw Data'!$R$2:$R$3196,'Raw Data'!$K$2:$K$3196,'Solution Sheet'!J3202,'Raw Data'!$G$2:$G$3196,'Solution Sheet'!K3202)</f>
        <v>35.634615384615387</v>
      </c>
      <c r="N3202" s="33" t="s">
        <v>24</v>
      </c>
      <c r="O3202" s="33" t="s">
        <v>33</v>
      </c>
      <c r="P3202" s="45">
        <f>SUMIFS('Raw Data'!$S$2:$S$3196,'Raw Data'!$D$2:$D$3196,'Solution Sheet'!N3202,'Raw Data'!$H$2:$H$3196,'Solution Sheet'!O3202)</f>
        <v>777669.78999999957</v>
      </c>
    </row>
    <row r="3203" spans="2:16" x14ac:dyDescent="0.35">
      <c r="B3203" s="33" t="s">
        <v>106</v>
      </c>
      <c r="C3203" s="33" t="s">
        <v>8</v>
      </c>
      <c r="D3203" s="45">
        <f>SUMIFS('Raw Data'!$S$2:$S$3196,'Raw Data'!$E$2:$E$3196,'Solution Sheet'!B3203,'Raw Data'!$G$2:$G$3196,'Solution Sheet'!C3203)</f>
        <v>122017.93000000001</v>
      </c>
      <c r="E3203" s="37"/>
      <c r="F3203" s="33" t="s">
        <v>46</v>
      </c>
      <c r="G3203" s="33" t="s">
        <v>30</v>
      </c>
      <c r="H3203" s="45">
        <f>COUNTIFS('Raw Data'!$L$2:$L$3196,'Solution Sheet'!F3203,'Raw Data'!$H$2:$H$3196,'Solution Sheet'!G3203)</f>
        <v>204</v>
      </c>
      <c r="J3203" s="33" t="s">
        <v>41</v>
      </c>
      <c r="K3203" s="33" t="s">
        <v>8</v>
      </c>
      <c r="L3203" s="45">
        <f>AVERAGEIFS('Raw Data'!$R$2:$R$3196,'Raw Data'!$K$2:$K$3196,'Solution Sheet'!J3203,'Raw Data'!$G$2:$G$3196,'Solution Sheet'!K3203)</f>
        <v>35.169642857142854</v>
      </c>
      <c r="N3203" s="33" t="s">
        <v>25</v>
      </c>
      <c r="O3203" s="33" t="s">
        <v>30</v>
      </c>
      <c r="P3203" s="45">
        <f>SUMIFS('Raw Data'!$S$2:$S$3196,'Raw Data'!$D$2:$D$3196,'Solution Sheet'!N3203,'Raw Data'!$H$2:$H$3196,'Solution Sheet'!O3203)</f>
        <v>386262.99999999983</v>
      </c>
    </row>
    <row r="3204" spans="2:16" x14ac:dyDescent="0.35">
      <c r="B3204" s="33" t="s">
        <v>78</v>
      </c>
      <c r="C3204" s="33" t="s">
        <v>6</v>
      </c>
      <c r="D3204" s="45">
        <f>SUMIFS('Raw Data'!$S$2:$S$3196,'Raw Data'!$E$2:$E$3196,'Solution Sheet'!B3204,'Raw Data'!$G$2:$G$3196,'Solution Sheet'!C3204)</f>
        <v>122595.86000000002</v>
      </c>
      <c r="E3204" s="37"/>
      <c r="F3204" s="33" t="s">
        <v>46</v>
      </c>
      <c r="G3204" s="33" t="s">
        <v>32</v>
      </c>
      <c r="H3204" s="45">
        <f>COUNTIFS('Raw Data'!$L$2:$L$3196,'Solution Sheet'!F3204,'Raw Data'!$H$2:$H$3196,'Solution Sheet'!G3204)</f>
        <v>216</v>
      </c>
      <c r="J3204" s="33" t="s">
        <v>40</v>
      </c>
      <c r="K3204" s="33" t="s">
        <v>6</v>
      </c>
      <c r="L3204" s="45">
        <f>AVERAGEIFS('Raw Data'!$R$2:$R$3196,'Raw Data'!$K$2:$K$3196,'Solution Sheet'!J3204,'Raw Data'!$G$2:$G$3196,'Solution Sheet'!K3204)</f>
        <v>33.838383838383841</v>
      </c>
      <c r="N3204" s="33" t="s">
        <v>26</v>
      </c>
      <c r="O3204" s="33" t="s">
        <v>32</v>
      </c>
      <c r="P3204" s="45">
        <f>SUMIFS('Raw Data'!$S$2:$S$3196,'Raw Data'!$D$2:$D$3196,'Solution Sheet'!N3204,'Raw Data'!$H$2:$H$3196,'Solution Sheet'!O3204)</f>
        <v>713770.02999999945</v>
      </c>
    </row>
    <row r="3205" spans="2:16" x14ac:dyDescent="0.35">
      <c r="B3205" s="33" t="s">
        <v>115</v>
      </c>
      <c r="C3205" s="33" t="s">
        <v>8</v>
      </c>
      <c r="D3205" s="45">
        <f>SUMIFS('Raw Data'!$S$2:$S$3196,'Raw Data'!$E$2:$E$3196,'Solution Sheet'!B3205,'Raw Data'!$G$2:$G$3196,'Solution Sheet'!C3205)</f>
        <v>78761.50999999998</v>
      </c>
      <c r="E3205" s="37"/>
      <c r="F3205" s="33" t="s">
        <v>46</v>
      </c>
      <c r="G3205" s="33" t="s">
        <v>32</v>
      </c>
      <c r="H3205" s="45">
        <f>COUNTIFS('Raw Data'!$L$2:$L$3196,'Solution Sheet'!F3205,'Raw Data'!$H$2:$H$3196,'Solution Sheet'!G3205)</f>
        <v>216</v>
      </c>
      <c r="J3205" s="33" t="s">
        <v>41</v>
      </c>
      <c r="K3205" s="33" t="s">
        <v>8</v>
      </c>
      <c r="L3205" s="45">
        <f>AVERAGEIFS('Raw Data'!$R$2:$R$3196,'Raw Data'!$K$2:$K$3196,'Solution Sheet'!J3205,'Raw Data'!$G$2:$G$3196,'Solution Sheet'!K3205)</f>
        <v>35.169642857142854</v>
      </c>
      <c r="N3205" s="33" t="s">
        <v>24</v>
      </c>
      <c r="O3205" s="33" t="s">
        <v>32</v>
      </c>
      <c r="P3205" s="45">
        <f>SUMIFS('Raw Data'!$S$2:$S$3196,'Raw Data'!$D$2:$D$3196,'Solution Sheet'!N3205,'Raw Data'!$H$2:$H$3196,'Solution Sheet'!O3205)</f>
        <v>854150.37999999919</v>
      </c>
    </row>
    <row r="3206" spans="2:16" x14ac:dyDescent="0.35">
      <c r="B3206" s="33" t="s">
        <v>58</v>
      </c>
      <c r="C3206" s="33" t="s">
        <v>6</v>
      </c>
      <c r="D3206" s="45">
        <f>SUMIFS('Raw Data'!$S$2:$S$3196,'Raw Data'!$E$2:$E$3196,'Solution Sheet'!B3206,'Raw Data'!$G$2:$G$3196,'Solution Sheet'!C3206)</f>
        <v>115367.16999999998</v>
      </c>
      <c r="E3206" s="37"/>
      <c r="F3206" s="33" t="s">
        <v>46</v>
      </c>
      <c r="G3206" s="33" t="s">
        <v>33</v>
      </c>
      <c r="H3206" s="45">
        <f>COUNTIFS('Raw Data'!$L$2:$L$3196,'Solution Sheet'!F3206,'Raw Data'!$H$2:$H$3196,'Solution Sheet'!G3206)</f>
        <v>201</v>
      </c>
      <c r="J3206" s="33" t="s">
        <v>41</v>
      </c>
      <c r="K3206" s="33" t="s">
        <v>6</v>
      </c>
      <c r="L3206" s="45">
        <f>AVERAGEIFS('Raw Data'!$R$2:$R$3196,'Raw Data'!$K$2:$K$3196,'Solution Sheet'!J3206,'Raw Data'!$G$2:$G$3196,'Solution Sheet'!K3206)</f>
        <v>36.01075268817204</v>
      </c>
      <c r="N3206" s="33" t="s">
        <v>25</v>
      </c>
      <c r="O3206" s="33" t="s">
        <v>33</v>
      </c>
      <c r="P3206" s="45">
        <f>SUMIFS('Raw Data'!$S$2:$S$3196,'Raw Data'!$D$2:$D$3196,'Solution Sheet'!N3206,'Raw Data'!$H$2:$H$3196,'Solution Sheet'!O3206)</f>
        <v>226589.05000000008</v>
      </c>
    </row>
    <row r="3207" spans="2:16" x14ac:dyDescent="0.35">
      <c r="B3207" s="33" t="s">
        <v>78</v>
      </c>
      <c r="C3207" s="33" t="s">
        <v>8</v>
      </c>
      <c r="D3207" s="45">
        <f>SUMIFS('Raw Data'!$S$2:$S$3196,'Raw Data'!$E$2:$E$3196,'Solution Sheet'!B3207,'Raw Data'!$G$2:$G$3196,'Solution Sheet'!C3207)</f>
        <v>81993.12000000001</v>
      </c>
      <c r="E3207" s="37"/>
      <c r="F3207" s="33" t="s">
        <v>44</v>
      </c>
      <c r="G3207" s="33" t="s">
        <v>32</v>
      </c>
      <c r="H3207" s="45">
        <f>COUNTIFS('Raw Data'!$L$2:$L$3196,'Solution Sheet'!F3207,'Raw Data'!$H$2:$H$3196,'Solution Sheet'!G3207)</f>
        <v>196</v>
      </c>
      <c r="J3207" s="33" t="s">
        <v>40</v>
      </c>
      <c r="K3207" s="33" t="s">
        <v>8</v>
      </c>
      <c r="L3207" s="45">
        <f>AVERAGEIFS('Raw Data'!$R$2:$R$3196,'Raw Data'!$K$2:$K$3196,'Solution Sheet'!J3207,'Raw Data'!$G$2:$G$3196,'Solution Sheet'!K3207)</f>
        <v>34.319148936170215</v>
      </c>
      <c r="N3207" s="33" t="s">
        <v>24</v>
      </c>
      <c r="O3207" s="33" t="s">
        <v>32</v>
      </c>
      <c r="P3207" s="45">
        <f>SUMIFS('Raw Data'!$S$2:$S$3196,'Raw Data'!$D$2:$D$3196,'Solution Sheet'!N3207,'Raw Data'!$H$2:$H$3196,'Solution Sheet'!O3207)</f>
        <v>854150.37999999919</v>
      </c>
    </row>
    <row r="3208" spans="2:16" x14ac:dyDescent="0.35">
      <c r="B3208" s="33" t="s">
        <v>85</v>
      </c>
      <c r="C3208" s="33" t="s">
        <v>6</v>
      </c>
      <c r="D3208" s="45">
        <f>SUMIFS('Raw Data'!$S$2:$S$3196,'Raw Data'!$E$2:$E$3196,'Solution Sheet'!B3208,'Raw Data'!$G$2:$G$3196,'Solution Sheet'!C3208)</f>
        <v>88130.46</v>
      </c>
      <c r="E3208" s="37"/>
      <c r="F3208" s="33" t="s">
        <v>43</v>
      </c>
      <c r="G3208" s="33" t="s">
        <v>32</v>
      </c>
      <c r="H3208" s="45">
        <f>COUNTIFS('Raw Data'!$L$2:$L$3196,'Solution Sheet'!F3208,'Raw Data'!$H$2:$H$3196,'Solution Sheet'!G3208)</f>
        <v>206</v>
      </c>
      <c r="J3208" s="33" t="s">
        <v>41</v>
      </c>
      <c r="K3208" s="33" t="s">
        <v>6</v>
      </c>
      <c r="L3208" s="45">
        <f>AVERAGEIFS('Raw Data'!$R$2:$R$3196,'Raw Data'!$K$2:$K$3196,'Solution Sheet'!J3208,'Raw Data'!$G$2:$G$3196,'Solution Sheet'!K3208)</f>
        <v>36.01075268817204</v>
      </c>
      <c r="N3208" s="33" t="s">
        <v>24</v>
      </c>
      <c r="O3208" s="33" t="s">
        <v>32</v>
      </c>
      <c r="P3208" s="45">
        <f>SUMIFS('Raw Data'!$S$2:$S$3196,'Raw Data'!$D$2:$D$3196,'Solution Sheet'!N3208,'Raw Data'!$H$2:$H$3196,'Solution Sheet'!O3208)</f>
        <v>854150.37999999919</v>
      </c>
    </row>
    <row r="3209" spans="2:16" x14ac:dyDescent="0.35">
      <c r="B3209" s="33" t="s">
        <v>68</v>
      </c>
      <c r="C3209" s="33" t="s">
        <v>8</v>
      </c>
      <c r="D3209" s="45">
        <f>SUMIFS('Raw Data'!$S$2:$S$3196,'Raw Data'!$E$2:$E$3196,'Solution Sheet'!B3209,'Raw Data'!$G$2:$G$3196,'Solution Sheet'!C3209)</f>
        <v>65393.969999999994</v>
      </c>
      <c r="E3209" s="37"/>
      <c r="F3209" s="33" t="s">
        <v>44</v>
      </c>
      <c r="G3209" s="33" t="s">
        <v>31</v>
      </c>
      <c r="H3209" s="45">
        <f>COUNTIFS('Raw Data'!$L$2:$L$3196,'Solution Sheet'!F3209,'Raw Data'!$H$2:$H$3196,'Solution Sheet'!G3209)</f>
        <v>216</v>
      </c>
      <c r="J3209" s="33" t="s">
        <v>41</v>
      </c>
      <c r="K3209" s="33" t="s">
        <v>8</v>
      </c>
      <c r="L3209" s="45">
        <f>AVERAGEIFS('Raw Data'!$R$2:$R$3196,'Raw Data'!$K$2:$K$3196,'Solution Sheet'!J3209,'Raw Data'!$G$2:$G$3196,'Solution Sheet'!K3209)</f>
        <v>35.169642857142854</v>
      </c>
      <c r="N3209" s="33" t="s">
        <v>25</v>
      </c>
      <c r="O3209" s="33" t="s">
        <v>31</v>
      </c>
      <c r="P3209" s="45">
        <f>SUMIFS('Raw Data'!$S$2:$S$3196,'Raw Data'!$D$2:$D$3196,'Solution Sheet'!N3209,'Raw Data'!$H$2:$H$3196,'Solution Sheet'!O3209)</f>
        <v>343540.72000000003</v>
      </c>
    </row>
    <row r="3210" spans="2:16" x14ac:dyDescent="0.35">
      <c r="B3210" s="33" t="s">
        <v>52</v>
      </c>
      <c r="C3210" s="33" t="s">
        <v>11</v>
      </c>
      <c r="D3210" s="45">
        <f>SUMIFS('Raw Data'!$S$2:$S$3196,'Raw Data'!$E$2:$E$3196,'Solution Sheet'!B3210,'Raw Data'!$G$2:$G$3196,'Solution Sheet'!C3210)</f>
        <v>112086.30000000002</v>
      </c>
      <c r="E3210" s="37"/>
      <c r="F3210" s="33" t="s">
        <v>44</v>
      </c>
      <c r="G3210" s="33" t="s">
        <v>32</v>
      </c>
      <c r="H3210" s="45">
        <f>COUNTIFS('Raw Data'!$L$2:$L$3196,'Solution Sheet'!F3210,'Raw Data'!$H$2:$H$3196,'Solution Sheet'!G3210)</f>
        <v>196</v>
      </c>
      <c r="J3210" s="33" t="s">
        <v>41</v>
      </c>
      <c r="K3210" s="33" t="s">
        <v>11</v>
      </c>
      <c r="L3210" s="45">
        <f>AVERAGEIFS('Raw Data'!$R$2:$R$3196,'Raw Data'!$K$2:$K$3196,'Solution Sheet'!J3210,'Raw Data'!$G$2:$G$3196,'Solution Sheet'!K3210)</f>
        <v>35.415929203539825</v>
      </c>
      <c r="N3210" s="33" t="s">
        <v>25</v>
      </c>
      <c r="O3210" s="33" t="s">
        <v>32</v>
      </c>
      <c r="P3210" s="45">
        <f>SUMIFS('Raw Data'!$S$2:$S$3196,'Raw Data'!$D$2:$D$3196,'Solution Sheet'!N3210,'Raw Data'!$H$2:$H$3196,'Solution Sheet'!O3210)</f>
        <v>420136.0300000002</v>
      </c>
    </row>
    <row r="3211" spans="2:16" x14ac:dyDescent="0.35">
      <c r="B3211" s="33" t="s">
        <v>52</v>
      </c>
      <c r="C3211" s="33" t="s">
        <v>7</v>
      </c>
      <c r="D3211" s="45">
        <f>SUMIFS('Raw Data'!$S$2:$S$3196,'Raw Data'!$E$2:$E$3196,'Solution Sheet'!B3211,'Raw Data'!$G$2:$G$3196,'Solution Sheet'!C3211)</f>
        <v>91854.499999999971</v>
      </c>
      <c r="E3211" s="37"/>
      <c r="F3211" s="33" t="s">
        <v>43</v>
      </c>
      <c r="G3211" s="33" t="s">
        <v>33</v>
      </c>
      <c r="H3211" s="45">
        <f>COUNTIFS('Raw Data'!$L$2:$L$3196,'Solution Sheet'!F3211,'Raw Data'!$H$2:$H$3196,'Solution Sheet'!G3211)</f>
        <v>185</v>
      </c>
      <c r="J3211" s="33" t="s">
        <v>41</v>
      </c>
      <c r="K3211" s="33" t="s">
        <v>7</v>
      </c>
      <c r="L3211" s="45">
        <f>AVERAGEIFS('Raw Data'!$R$2:$R$3196,'Raw Data'!$K$2:$K$3196,'Solution Sheet'!J3211,'Raw Data'!$G$2:$G$3196,'Solution Sheet'!K3211)</f>
        <v>33.821428571428569</v>
      </c>
      <c r="N3211" s="33" t="s">
        <v>25</v>
      </c>
      <c r="O3211" s="33" t="s">
        <v>33</v>
      </c>
      <c r="P3211" s="45">
        <f>SUMIFS('Raw Data'!$S$2:$S$3196,'Raw Data'!$D$2:$D$3196,'Solution Sheet'!N3211,'Raw Data'!$H$2:$H$3196,'Solution Sheet'!O3211)</f>
        <v>226589.05000000008</v>
      </c>
    </row>
    <row r="3212" spans="2:16" x14ac:dyDescent="0.35">
      <c r="B3212" s="34" t="s">
        <v>55</v>
      </c>
      <c r="C3212" s="34" t="s">
        <v>7</v>
      </c>
      <c r="D3212" s="46">
        <f>SUMIFS('Raw Data'!$S$2:$S$3196,'Raw Data'!$E$2:$E$3196,'Solution Sheet'!B3212,'Raw Data'!$G$2:$G$3196,'Solution Sheet'!C3212)</f>
        <v>86248.060000000012</v>
      </c>
      <c r="E3212" s="37"/>
      <c r="F3212" s="34" t="s">
        <v>45</v>
      </c>
      <c r="G3212" s="34" t="s">
        <v>33</v>
      </c>
      <c r="H3212" s="45">
        <f>COUNTIFS('Raw Data'!$L$2:$L$3196,'Solution Sheet'!F3212,'Raw Data'!$H$2:$H$3196,'Solution Sheet'!G3212)</f>
        <v>193</v>
      </c>
      <c r="J3212" s="34" t="s">
        <v>39</v>
      </c>
      <c r="K3212" s="34" t="s">
        <v>7</v>
      </c>
      <c r="L3212" s="45">
        <f>AVERAGEIFS('Raw Data'!$R$2:$R$3196,'Raw Data'!$K$2:$K$3196,'Solution Sheet'!J3212,'Raw Data'!$G$2:$G$3196,'Solution Sheet'!K3212)</f>
        <v>36.319672131147541</v>
      </c>
      <c r="N3212" s="34" t="s">
        <v>26</v>
      </c>
      <c r="O3212" s="34" t="s">
        <v>33</v>
      </c>
      <c r="P3212" s="45">
        <f>SUMIFS('Raw Data'!$S$2:$S$3196,'Raw Data'!$D$2:$D$3196,'Solution Sheet'!N3212,'Raw Data'!$H$2:$H$3196,'Solution Sheet'!O3212)</f>
        <v>688621.27000000118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Solution</vt:lpstr>
      <vt:lpstr>Solution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Kharol</cp:lastModifiedBy>
  <dcterms:created xsi:type="dcterms:W3CDTF">2023-02-13T09:24:45Z</dcterms:created>
  <dcterms:modified xsi:type="dcterms:W3CDTF">2023-12-27T11:53:47Z</dcterms:modified>
</cp:coreProperties>
</file>